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3 Uitzendkrachten\CM Uitzendkrachten\Werkmap IFAR 2022\Laatste aanpassingen en review aug. 21\"/>
    </mc:Choice>
  </mc:AlternateContent>
  <bookViews>
    <workbookView xWindow="0" yWindow="0" windowWidth="28755" windowHeight="12270" tabRatio="603"/>
  </bookViews>
  <sheets>
    <sheet name="0 Leeswijzer" sheetId="15" r:id="rId1"/>
    <sheet name="1 Bruto Uurloon cao Rijk" sheetId="2" r:id="rId2"/>
    <sheet name="2a Fase A " sheetId="35" r:id="rId3"/>
    <sheet name="2b Fase B en C" sheetId="41" r:id="rId4"/>
    <sheet name="3 Gewogen gemiddelde ORF " sheetId="20" r:id="rId5"/>
  </sheets>
  <externalReferences>
    <externalReference r:id="rId6"/>
  </externalReferences>
  <definedNames>
    <definedName name="Functiefamilie">[1]Inhuurcatalogus!$J$2:$J$8</definedName>
  </definedNames>
  <calcPr calcId="162913"/>
</workbook>
</file>

<file path=xl/calcChain.xml><?xml version="1.0" encoding="utf-8"?>
<calcChain xmlns="http://schemas.openxmlformats.org/spreadsheetml/2006/main">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2"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2" i="20"/>
  <c r="G35" i="35" l="1"/>
  <c r="H35" i="35" s="1"/>
  <c r="H36" i="35" s="1"/>
  <c r="J36" i="35" s="1"/>
  <c r="H38" i="35" s="1"/>
  <c r="J38" i="35" l="1"/>
  <c r="B11" i="20" s="1"/>
  <c r="D11" i="20" s="1"/>
  <c r="D13" i="20" s="1"/>
  <c r="B21" i="20" l="1"/>
  <c r="C22" i="20" s="1"/>
  <c r="C21" i="20" s="1"/>
</calcChain>
</file>

<file path=xl/sharedStrings.xml><?xml version="1.0" encoding="utf-8"?>
<sst xmlns="http://schemas.openxmlformats.org/spreadsheetml/2006/main" count="283" uniqueCount="162">
  <si>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</si>
  <si>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</si>
  <si>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</si>
  <si>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</si>
  <si>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</si>
  <si>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</si>
  <si>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</si>
  <si>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</si>
  <si>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</si>
  <si>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</si>
  <si>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</si>
  <si>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</si>
  <si>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</si>
  <si>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</si>
  <si>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</si>
  <si>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</si>
  <si>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</si>
  <si>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</si>
  <si>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</si>
  <si>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</si>
  <si>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</si>
  <si>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</si>
  <si>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</si>
  <si>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</si>
  <si>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</si>
  <si>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</si>
  <si>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</si>
  <si>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</si>
  <si>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</si>
  <si>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</si>
  <si>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</si>
  <si>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</si>
  <si>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</si>
  <si>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</si>
  <si>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</si>
  <si>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</si>
  <si>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</si>
  <si>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</si>
  <si>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</si>
  <si>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</si>
  <si>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</si>
  <si>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</si>
  <si>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</si>
  <si>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</si>
  <si>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</si>
  <si>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</si>
  <si>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</si>
  <si>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</si>
  <si>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</si>
  <si>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</si>
  <si>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</si>
  <si>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</si>
  <si>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</si>
  <si>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</si>
  <si>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</si>
  <si>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</si>
  <si>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</si>
  <si>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</si>
  <si>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</si>
  <si>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</si>
  <si>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</si>
  <si>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</si>
  <si>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</si>
  <si>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</si>
  <si>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</si>
  <si>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</si>
  <si>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</si>
  <si>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</si>
  <si>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</si>
  <si>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Leegloopkosten</t>
  </si>
  <si>
    <t>...Et cetera</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</si>
  <si>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</si>
  <si>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</si>
  <si>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</si>
  <si>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</si>
  <si>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</si>
  <si>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</si>
  <si>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</si>
  <si>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</si>
  <si>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</si>
  <si>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</si>
  <si>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</si>
  <si>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</si>
  <si>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</si>
  <si>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</si>
  <si>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</si>
  <si>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</si>
  <si>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</si>
  <si>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</si>
  <si>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</si>
  <si>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</si>
  <si>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</si>
  <si>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vakantiedagen 
ABU/NBBU in 2021, werkbare dagen conform cao ABU/NBBU = 231 min 1 dag vanwege 5 mei 2021 op woensdag als vrije dag Rijk. 
Vakantiedagen: 25/230 = 10,87% </t>
  </si>
  <si>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</si>
  <si>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</si>
  <si>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</si>
  <si>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</si>
  <si>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</si>
  <si>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</si>
  <si>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</si>
  <si>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</si>
  <si>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</si>
  <si>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Tariefstelling 2021</t>
  </si>
  <si>
    <t>cao Rijk bruto uurloon m.i.v. 1 juli 2020</t>
  </si>
  <si>
    <r>
      <t>Bruto uurlonen cao Rijk m.i.v.</t>
    </r>
    <r>
      <rPr>
        <b/>
        <sz val="12"/>
        <rFont val="Arial"/>
        <family val="2"/>
      </rPr>
      <t xml:space="preserve"> 1 juli 2020</t>
    </r>
  </si>
  <si>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</si>
  <si>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</si>
  <si>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</si>
  <si>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</si>
  <si>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</si>
  <si>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t>Bureaumarge Detacheren in fase A en 1,2. in fase A/fase 1,2</t>
  </si>
  <si>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</si>
  <si>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</si>
  <si>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</si>
  <si>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</si>
  <si>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</si>
  <si>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</si>
  <si>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t xml:space="preserve">De bureaumarge dient altijd hoger dan 1,0000 te zijn. 
Niet meer dan vier decimalen achter de komma invullen. 
</t>
  </si>
  <si>
    <t>Weging in gewogen gemiddelde Omrekenfactor</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</si>
  <si>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</si>
  <si>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Ja (tab 0 en1)</t>
  </si>
  <si>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</si>
  <si>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t>Het Wml bruto uurloon  is met ingang van 1 juli 2021 € 10,91 bij een 36-urige werkweek.</t>
  </si>
  <si>
    <t>Per 1 juli 2021 is de cao Rijk schaal 1 / trede 0, lager (te weten € 10,85) dan dit Wml bruto uurloon. Het Wml-niveau € 10,91 dient voor schaal 1 / trede 0, te worden aangehouden.</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</si>
  <si>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alsof het voor hen ook een reguliere feestdag is. Dat geldt voor alle fasen.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</si>
  <si>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r>
      <rPr>
        <b/>
        <sz val="8"/>
        <rFont val="Verdana"/>
        <family val="2"/>
      </rPr>
      <t xml:space="preserve">Voor de reserveringen voor 'vakantiedagen' en 'feestdagen'  (en kort verzuim/bijzonder verlof, maar dat was al zo) mag in fase B/3 en C/4  NIET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</si>
  <si>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(het maximaal aantal te behalen punten voor de 'Prijs' is 250)</t>
  </si>
  <si>
    <r>
      <t xml:space="preserve">Bij publicatie deze regel verbergen = het werkelijke aantal punten indien lager dan </t>
    </r>
    <r>
      <rPr>
        <i/>
        <sz val="9"/>
        <color rgb="FFFF0000"/>
        <rFont val="Verdana"/>
        <family val="2"/>
      </rPr>
      <t>1,7300</t>
    </r>
    <r>
      <rPr>
        <i/>
        <sz val="9"/>
        <rFont val="Verdana"/>
        <family val="2"/>
      </rPr>
      <t xml:space="preserve"> wordt aangeboden.</t>
    </r>
  </si>
  <si>
    <r>
      <t xml:space="preserve">Tarieven </t>
    </r>
    <r>
      <rPr>
        <b/>
        <u/>
        <sz val="11"/>
        <rFont val="Verdana"/>
        <family val="2"/>
      </rPr>
      <t>inclusief</t>
    </r>
    <r>
      <rPr>
        <b/>
        <sz val="11"/>
        <rFont val="Verdana"/>
        <family val="2"/>
      </rPr>
      <t xml:space="preserve"> VOG-kosten en </t>
    </r>
    <r>
      <rPr>
        <b/>
        <u/>
        <sz val="11"/>
        <rFont val="Verdana"/>
        <family val="2"/>
      </rPr>
      <t>inclusief</t>
    </r>
    <r>
      <rPr>
        <b/>
        <sz val="11"/>
        <rFont val="Verdana"/>
        <family val="2"/>
      </rPr>
      <t xml:space="preserve"> reiskosten woon-werkverkeer</t>
    </r>
  </si>
  <si>
    <t>Reiskosten woon-werkverkeer</t>
  </si>
  <si>
    <t>Ziektekosten tijdens dienstverband</t>
  </si>
  <si>
    <r>
      <t xml:space="preserve">EA IFAR 2022     </t>
    </r>
    <r>
      <rPr>
        <b/>
        <sz val="11"/>
        <color rgb="FFFF0000"/>
        <rFont val="Verdana"/>
        <family val="2"/>
      </rPr>
      <t/>
    </r>
  </si>
  <si>
    <t xml:space="preserve">kenmerk IUC DJI/INEA/CV/2021-2  </t>
  </si>
  <si>
    <t>De formule is: 1562,5000 x (1,8900 -/- Gewogen gemiddelde Omrekenfactor) = score in punten</t>
  </si>
  <si>
    <t>BIJLAGE 5B - Tab 0 Leeswijzer</t>
  </si>
  <si>
    <t>Perceel 2</t>
  </si>
  <si>
    <t>BIJLAGE 5B - Tab 1 Bruto Uurloon cao Rijk (hoofdstuk 6.3 cao Rijk)</t>
  </si>
  <si>
    <r>
      <t xml:space="preserve">BIJLAGE 5B - Tab 2a Loonsom- en Omrekenfactor </t>
    </r>
    <r>
      <rPr>
        <b/>
        <u/>
        <sz val="12"/>
        <rFont val="Verdana"/>
        <family val="2"/>
      </rPr>
      <t xml:space="preserve">Detacheren (zonder Uitzendbeding) in fase A of 1,2 (ABU- of NBBU-cao) </t>
    </r>
  </si>
  <si>
    <r>
      <rPr>
        <b/>
        <sz val="10"/>
        <rFont val="Verdana"/>
        <family val="2"/>
      </rPr>
      <t xml:space="preserve">Loonsomfactor Detacheren in fase A en 1,2.
</t>
    </r>
    <r>
      <rPr>
        <b/>
        <sz val="9"/>
        <rFont val="Verdana"/>
        <family val="2"/>
      </rPr>
      <t xml:space="preserve">
(rekenkundig op vier decimalen achter de komma afgerond)</t>
    </r>
  </si>
  <si>
    <r>
      <t xml:space="preserve">Omrekenfactor Detacheren in fase A en 1,2.
</t>
    </r>
    <r>
      <rPr>
        <b/>
        <sz val="9"/>
        <rFont val="Verdana"/>
        <family val="2"/>
      </rPr>
      <t>(rekenkundig op vier decimalen achter de komma afgerond)</t>
    </r>
    <r>
      <rPr>
        <b/>
        <sz val="10"/>
        <rFont val="Verdana"/>
        <family val="2"/>
      </rPr>
      <t xml:space="preserve">
</t>
    </r>
  </si>
  <si>
    <r>
      <t xml:space="preserve">BIJLAGE 5B - Tab 2b Loonsom- en Omrekenfactor </t>
    </r>
    <r>
      <rPr>
        <b/>
        <u/>
        <sz val="12"/>
        <rFont val="Verdana"/>
        <family val="2"/>
      </rPr>
      <t>Detacheren (=zonder Uitzendbeding) in fase B/3 en C/4 (ABU- of NBBU-cao)</t>
    </r>
    <r>
      <rPr>
        <b/>
        <sz val="12"/>
        <rFont val="Verdana"/>
        <family val="2"/>
      </rPr>
      <t xml:space="preserve"> </t>
    </r>
  </si>
  <si>
    <t>Gehanteerde bandbreedte Gewogen gemiddelde Omrekenfactor t.b.v. beoordeling Prijs: 1,8900 -1,7300</t>
  </si>
  <si>
    <t>BIJLAGE 5B - Tab 3  Gewogen gemiddelde Omrekenfactor</t>
  </si>
  <si>
    <t xml:space="preserve">Ja (tab 3) (invullen en in PDF versie ook ondertekenen in gele veld onderin, alsmede maximale kosten assessment en taaltoetsen t.b.v. de 24/7 Pool van BZ) 
</t>
  </si>
  <si>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</si>
  <si>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Inschrijver is verplicht een prijsstelling op te geven in tabblad 2a en 2b (zie ook het gestelde onder bovenstaand punt a.).  Tabblad 3 dient door Inschrijver rechtsgeldig te worden ondertekend.  </t>
    </r>
    <r>
      <rPr>
        <b/>
        <sz val="9"/>
        <rFont val="Verdana"/>
        <family val="2"/>
      </rPr>
      <t xml:space="preserve">Bijlage 5B dient in haar geheel zowel in ondertekende PDF-versie als ook de versie in Excel bij de Inschrijving te worden gevoegd. </t>
    </r>
  </si>
  <si>
    <r>
      <t xml:space="preserve">Inschrijver vult uitsluitend informatie in de </t>
    </r>
    <r>
      <rPr>
        <b/>
        <sz val="9"/>
        <rFont val="Verdana"/>
        <family val="2"/>
      </rPr>
      <t>geel</t>
    </r>
    <r>
      <rPr>
        <sz val="9"/>
        <rFont val="Verdana"/>
        <family val="2"/>
      </rPr>
      <t xml:space="preserve"> gemarkeerde invulvelden in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</si>
  <si>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</si>
  <si>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11.10 van het Programma van Eisen, alsmede paragraaf 1.9.3 van het Beschrijvend Document.</t>
    </r>
  </si>
  <si>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t>
    </r>
    <r>
      <rPr>
        <b/>
        <sz val="9"/>
        <rFont val="Verdana"/>
        <family val="2"/>
      </rPr>
      <t>Tab 2a bijlage 5B</t>
    </r>
    <r>
      <rPr>
        <sz val="9"/>
        <rFont val="Verdana"/>
        <family val="2"/>
      </rPr>
      <t xml:space="preserve">: een loonsomfactor voor Detacheren (zonder Uitzendbeding) in fase A of in fase 1,2 (ABU- of NBBU-cao);    
</t>
    </r>
    <r>
      <rPr>
        <b/>
        <sz val="9"/>
        <rFont val="Verdana"/>
        <family val="2"/>
      </rPr>
      <t>Tab 2b bijlage 5B:</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Verder betreft de afname zo goed als altijd functies in risicopremiegroep I. Echter, incidenteel kan de afname een functie in risicopremiegroep II betreffen. 
Inschrijver dient zich bij haar Inschrijving bij het invullen van deze loonsomfactor te baseren op risicopremiegroep I en desgewenst een kostenopslag voor de kans dat er incidenteel ook sprake kan zijn van een Flexibele Arbeidskracht die ingezet wordt voor een functie in risicopremiegroep II, in blok 5 van de loonsomfactor en/of in de bureaumarge te verdisconteren. Afname in risicopremiegroep II is het verleden echter niet vaak voorgekomen (exacte cijfers zijn niet bekend, hier is niet op gemeten, zie desgewenst bijlage H2 Historische inhuurgegevens). Naar verwachting zal dat ook in de toekomst zo zijn. 
 </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</si>
  <si>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alsof het een feestdag is. Dit geldt voor alle fasen.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</si>
  <si>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te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</si>
  <si>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t>Vaste vergoeding Pool 24/7 BZ (max. € 800,- excl. btw):</t>
  </si>
  <si>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Rijksoverheid, alsmede door Deelnemer(s) bepaald.
De waarde die is weergegeven in het veld D13,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b/>
        <sz val="9"/>
        <rFont val="Verdana"/>
        <family val="2"/>
      </rPr>
      <t xml:space="preserve">Ten slotte dient Inschrijver specifiek ten behoeve van de Pool 24/7 Contactcenter ten behoeve van het ministerie van Buitenlandse Zaken (BZ, Perceel 2) de separaat door te berekenen vaste vergoeding voor het onderstaande selectie-assessment en de taaltoetsen te offreren, door het daartoe bestemde geel gemarkeerde veld in in tabblad 3 van de onderhavige bijlage in te vullen. </t>
    </r>
    <r>
      <rPr>
        <sz val="9"/>
        <rFont val="Verdana"/>
        <family val="2"/>
      </rPr>
      <t xml:space="preserve">Deze vaste vergoeding weegt niet mee in de bepaling van het gunningcriterium Prijs en kan niet worden gewijzigd gedurende de looptijd van de Raamovereenkomst. </t>
    </r>
    <r>
      <rPr>
        <b/>
        <sz val="9"/>
        <rFont val="Verdana"/>
        <family val="2"/>
      </rPr>
      <t xml:space="preserve"> 
</t>
    </r>
    <r>
      <rPr>
        <sz val="9"/>
        <rFont val="Verdana"/>
        <family val="2"/>
      </rPr>
      <t xml:space="preserve">Het door Inschrijver geoffreerde bedrag voor het selectie-assessment en de taaltoetsen tezamen mag niet hoger zijn dan het maximumbedrag van € 800,- excl. btw per positief geteste kandidaat Flexibele Arbeidskracht aan wie een Nadere Overeenkomst wordt gegund (zie tevens bijlage F 'Beschrijving Pools' en eis 11.23 van bijlage A 'Programma van Eisen'):
Opdrachtnemer dient de volgende testen af te nemen bij de Flexibele Arbeidskrachten die voor deze Pool worden aangeboden:
1. BZ stelt het afnemen van een </t>
    </r>
    <r>
      <rPr>
        <u/>
        <sz val="9"/>
        <rFont val="Verdana"/>
        <family val="2"/>
      </rPr>
      <t>selectie-assessment</t>
    </r>
    <r>
      <rPr>
        <sz val="9"/>
        <rFont val="Verdana"/>
        <family val="2"/>
      </rPr>
      <t xml:space="preserve"> verplicht. Het assessment dat wordt afgenomen bij Flexibele Arbeidskrachten dient inhoudelijk kwalitatief gelijk te zijn aan het assessment dat bij vaste medewerkers van BuZa wordt afgenomen. Onderdelen van het assessment moeten zijn: een capaciteitstest, een rollenspel en een gesprek met een psycholoog;
2. BZ stelt het afnemen van een </t>
    </r>
    <r>
      <rPr>
        <u/>
        <sz val="9"/>
        <rFont val="Verdana"/>
        <family val="2"/>
      </rPr>
      <t xml:space="preserve">taaltoets Nederlands (C1) Engels en Frans of Spaans op B2-niveau </t>
    </r>
    <r>
      <rPr>
        <sz val="9"/>
        <rFont val="Verdana"/>
        <family val="2"/>
      </rPr>
      <t xml:space="preserve">(European Framework of References for Languages) verplicht. De taaltoetsen die worden afgenomen bij Flexibele Arbeidskrachten dient inhoudelijk gelijk te zijn aan de taaltoetsen die bij vaste medewerkers van BZ worden afgenomen. Onderdelen van de taaltoets moeten zijn: vocabulaire, grammatica, begrip en uitdrukkingsvaardigheid. 
Indien de Flexibele Arbeidskracht niet aan het gevraagde niveau voldoet, dient door het bureau dat de taaltoets heeft afgenomen, aangegeven te worden of de Flexibele Arbeidskracht ontwikkelbaar is in de desbetreffende taal/talen. Daarbij dient vermeld te worden hoeveel tijd ermee gemoeid is om de Flexibele Arbeidskracht op het vereiste niveau te krijgen middels een taalcursus.  
Deze geoffreerde vergoeding mag Opdrachtnemer per Flexibele Arbeidskracht in rekening brengen bij BZ, mits de betreffende Flexibele Arbeidskracht daadwerkelijk wordt ingezet voor het verrichten van Werkzaamheden in de Pool. 
</t>
    </r>
    <r>
      <rPr>
        <strike/>
        <sz val="9"/>
        <rFont val="Verdana"/>
        <family val="2"/>
      </rPr>
      <t xml:space="preserve">
</t>
    </r>
    <r>
      <rPr>
        <sz val="9"/>
        <rFont val="Verdana"/>
        <family val="2"/>
      </rPr>
      <t xml:space="preserve">
 </t>
    </r>
  </si>
  <si>
    <r>
      <rPr>
        <b/>
        <sz val="9"/>
        <rFont val="Verdana"/>
        <family val="2"/>
      </rPr>
      <t>Inschrijver dient specifiek ten behoeve van de Pool 24/7 Contactcenter ten behoeve van het ministerie van Buitenlandse Zaken (BZ, Perceel 2) de separaat door te berekenen vaste vergoeding voor het onderstaande selectie-assessment en de taaltoetsen te offreren</t>
    </r>
    <r>
      <rPr>
        <sz val="9"/>
        <rFont val="Verdana"/>
        <family val="2"/>
      </rPr>
      <t xml:space="preserve">, door het hiernaast daartoe bestemde geel gemarkeerde veld in te vullen. Deze vaste vergoeding weegt niet mee in de bepaling van het gunningcriterium Prijs en kan niet worden gewijzigd gedurende de looptijd van de Raamovereenkomst. 
</t>
    </r>
    <r>
      <rPr>
        <b/>
        <sz val="9"/>
        <rFont val="Verdana"/>
        <family val="2"/>
      </rPr>
      <t xml:space="preserve">Het door Inschrijver geoffreerde bedrag voor het selectie-assessment en de taaltoetsen tezamen mag niet hoger zijn dan het maximumbedrag van </t>
    </r>
    <r>
      <rPr>
        <b/>
        <sz val="10"/>
        <rFont val="Verdana"/>
        <family val="2"/>
      </rPr>
      <t>€ 800,- excl. btw</t>
    </r>
    <r>
      <rPr>
        <b/>
        <sz val="9"/>
        <rFont val="Verdana"/>
        <family val="2"/>
      </rPr>
      <t xml:space="preserve"> per positief geteste kandidaat Flexibele Arbeidskracht aan wie een Nadere Overeenkomst wordt gegund (zie tevens bijlage F 'Beschrijving Pools' en eis 11.23 van bijlage A 'Programma van Eisen'):</t>
    </r>
    <r>
      <rPr>
        <sz val="9"/>
        <rFont val="Verdana"/>
        <family val="2"/>
      </rPr>
      <t xml:space="preserve">
Opdrachtnemer dient de volgende testen af te nemen bij de Flexibele Arbeidskrachten die voor deze Pool worden aangeboden:
1. BZ stelt het afnemen van een </t>
    </r>
    <r>
      <rPr>
        <u/>
        <sz val="9"/>
        <rFont val="Verdana"/>
        <family val="2"/>
      </rPr>
      <t xml:space="preserve">selectie-assessment </t>
    </r>
    <r>
      <rPr>
        <sz val="9"/>
        <rFont val="Verdana"/>
        <family val="2"/>
      </rPr>
      <t xml:space="preserve">verplicht. Het assessment dat wordt afgenomen bij Flexibele Arbeidskrachten dient inhoudelijk kwalitatief gelijk te zijn aan het assessment dat bij vaste medewerkers van BuZa wordt afgenomen. Onderdelen van het assessment moeten zijn: een capaciteitstest, een rollenspel en een gesprek met een psycholoog;
2. BZ stelt het afnemen van een </t>
    </r>
    <r>
      <rPr>
        <u/>
        <sz val="9"/>
        <rFont val="Verdana"/>
        <family val="2"/>
      </rPr>
      <t>taaltoets Nederlands (C1) Engels en Frans of Spaans op B2-niveau</t>
    </r>
    <r>
      <rPr>
        <sz val="9"/>
        <rFont val="Verdana"/>
        <family val="2"/>
      </rPr>
      <t xml:space="preserve"> (European Framework of References for Languages) verplicht. De taaltoetsen die worden afgenomen bij Flexibele Arbeidskrachten dient inhoudelijk gelijk te zijn aan de taaltoetsen die bij vaste medewerkers van BZ worden afgenomen. Onderdelen van de taaltoets moeten zijn: vocabulaire, grammatica, begrip en uitdrukkingsvaardigheid. 
Indien de Flexibele Arbeidskracht niet aan het gevraagde niveau voldoet, dient door het bureau dat de taaltoets heeft afgenomen, aangegeven te worden of de Flexibele Arbeidskracht ontwikkelbaar is in de desbetreffende taal/talen. Daarbij dient vermeld te worden hoeveel tijd ermee gemoeid is om de Flexibele Arbeidskracht op het vereiste niveau te krijgen middels een taalcursus.
Deze geoffreerde vergoeding mag Opdrachtnemer per Flexibele Arbeidskracht in rekening brengen bij BZ, mits de betreffende Flexibele Arbeidskracht daadwerkelijk wordt ingezet voor het verrichten van Werkzaamheden in de Pool. </t>
    </r>
  </si>
  <si>
    <t xml:space="preserve">kenmerk IUC DJI/INEA/CV/2021-2 </t>
  </si>
  <si>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En de vaste vergoeding zoals bovenstaand in kolom A/regel 24 en 25 is vermeld?) 
</t>
    </r>
  </si>
  <si>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</si>
  <si>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t>Algemene Zaken (AZ), Buitenlandse Zaken (BZ), Eerste Kamer, Tweede Kamer, Raad van State, Nationale Ombudsman, Algemene Rekenkamer</t>
  </si>
  <si>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b/>
        <sz val="9"/>
        <rFont val="Verdana"/>
        <family val="2"/>
      </rPr>
      <t xml:space="preserve">UITZONDERING: reiskosten woon-werkverkeer </t>
    </r>
    <r>
      <rPr>
        <sz val="9"/>
        <rFont val="Verdana"/>
        <family val="2"/>
      </rPr>
      <t xml:space="preserve">
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1,5000% - lager percentage dan in andere Percelen IFAR 2022 omdat de terbeschikkingstelling van arbeid in Perceel 2 alleen in Den Haag plaatsvindt) voor reiskosten woon-werkverkeer (vermeld in blok 5 van de tabbladen 2a en 2b van de Tariefstelling in de onderhavige bijlage). Het hier genoemde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alsmede paragraaf 1.9.3. van het Beschrijvend Document.
</t>
    </r>
    <r>
      <rPr>
        <b/>
        <sz val="9"/>
        <rFont val="Verdana"/>
        <family val="2"/>
      </rPr>
      <t xml:space="preserve">
</t>
    </r>
  </si>
  <si>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1,5000%. Uitgangspunt is de pré-corona situatie.</t>
    </r>
  </si>
  <si>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rFont val="Verdana"/>
        <family val="2"/>
      </rPr>
      <t xml:space="preserve">UITZONDERING: reiskosten woon-werkverkeer 
</t>
    </r>
    <r>
      <rPr>
        <sz val="8"/>
        <rFont val="Verdana"/>
        <family val="2"/>
      </rPr>
      <t>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 minimaal 1,5000% - voor reiskosten woon-werkverkeer , zoals  vermeld in blok 5 van de tabbladen 2a en 2b van de Tariefstelling in deze bijlage. Het hier ingevulde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Het minimum percentage in Perceel 2 is lager dan het gestelde in de andere Percelen van IFAR 2022, omdat de terbeschikkingstelling van arbeid alleen in Den Haag plaatsvindt. 
Zie eveneens eis 11.9 en 11.10 van het Programma van Eisen (bijlage A ), alsmede paragraaf 1.9.3 van het Beschrijvend Document.</t>
    </r>
    <r>
      <rPr>
        <strike/>
        <sz val="8"/>
        <rFont val="Verdana"/>
        <family val="2"/>
      </rPr>
      <t xml:space="preserve">
</t>
    </r>
    <r>
      <rPr>
        <b/>
        <sz val="8"/>
        <rFont val="Verdana"/>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</si>
</sst>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 numFmtId="170" formatCode="&quot;€&quot;\ #,##0.00"/>
  </numFmts>
  <fonts count="64"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i/>
      <sz val="11"/>
      <color rgb="FFFF0000"/>
      <name val="Arial"/>
      <family val="2"/>
    </font>
    <font>
      <i/>
      <sz val="9"/>
      <name val="Verdana"/>
      <family val="2"/>
    </font>
    <font>
      <i/>
      <sz val="9"/>
      <color rgb="FFFF0000"/>
      <name val="Verdana"/>
      <family val="2"/>
    </font>
    <font>
      <b/>
      <u/>
      <sz val="11"/>
      <color rgb="FFFF0000"/>
      <name val="Verdana"/>
      <family val="2"/>
    </font>
    <font>
      <b/>
      <u/>
      <sz val="12"/>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6">
    <xf numFmtId="0" fontId="0" fillId="0" borderId="0"/>
    <xf numFmtId="164" fontId="2" fillId="0" borderId="0" applyFont="0" applyFill="0" applyBorder="0" applyAlignment="0" applyProtection="0"/>
    <xf numFmtId="0" fontId="4" fillId="0" borderId="0"/>
    <xf numFmtId="0" fontId="1" fillId="0" borderId="0"/>
    <xf numFmtId="0" fontId="2" fillId="0" borderId="0"/>
    <xf numFmtId="44" fontId="2" fillId="0" borderId="0" applyFont="0" applyFill="0" applyBorder="0" applyAlignment="0" applyProtection="0"/>
  </cellStyleXfs>
  <cellXfs count="255">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6"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9"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5"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7"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0" fillId="0" borderId="0" xfId="0" applyAlignment="1" applyProtection="1"/>
    <xf numFmtId="0" fontId="50"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1"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4" fillId="0" borderId="0" xfId="0" applyFont="1" applyAlignment="1"/>
    <xf numFmtId="0" fontId="54" fillId="0" borderId="0" xfId="0" applyFont="1" applyAlignment="1">
      <alignment vertical="top"/>
    </xf>
    <xf numFmtId="0" fontId="38" fillId="0" borderId="0" xfId="0" applyFont="1" applyAlignment="1"/>
    <xf numFmtId="165" fontId="11" fillId="0" borderId="1" xfId="0" applyNumberFormat="1" applyFont="1" applyBorder="1" applyAlignment="1" applyProtection="1">
      <alignment vertical="top" wrapText="1"/>
    </xf>
    <xf numFmtId="0" fontId="56" fillId="0" borderId="0" xfId="0" applyFont="1"/>
    <xf numFmtId="165" fontId="58"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59" fillId="0" borderId="0" xfId="0" applyFont="1" applyAlignment="1" applyProtection="1">
      <alignment wrapText="1"/>
    </xf>
    <xf numFmtId="0" fontId="18" fillId="0" borderId="0" xfId="0" applyFont="1" applyAlignment="1" applyProtection="1">
      <alignment wrapText="1"/>
    </xf>
    <xf numFmtId="0" fontId="18" fillId="0" borderId="0" xfId="0" applyFont="1" applyProtection="1"/>
    <xf numFmtId="0" fontId="19" fillId="0" borderId="0" xfId="0" applyFont="1" applyAlignment="1" applyProtection="1">
      <alignment vertical="top" wrapText="1"/>
    </xf>
    <xf numFmtId="0" fontId="0" fillId="0" borderId="0" xfId="0" applyAlignment="1">
      <alignment wrapText="1"/>
    </xf>
    <xf numFmtId="0" fontId="21" fillId="0" borderId="0" xfId="0" applyFont="1" applyProtection="1"/>
    <xf numFmtId="0" fontId="9" fillId="0" borderId="0" xfId="0" applyFont="1"/>
    <xf numFmtId="44" fontId="0" fillId="0" borderId="0" xfId="5" applyFont="1" applyProtection="1"/>
    <xf numFmtId="44" fontId="25" fillId="0" borderId="0" xfId="5" applyFont="1" applyAlignment="1" applyProtection="1">
      <alignment horizontal="right"/>
    </xf>
    <xf numFmtId="168" fontId="39" fillId="7" borderId="0" xfId="5" applyNumberFormat="1" applyFont="1" applyFill="1" applyProtection="1"/>
    <xf numFmtId="44" fontId="60" fillId="0" borderId="0" xfId="5" applyFont="1" applyProtection="1"/>
    <xf numFmtId="44" fontId="34" fillId="0" borderId="0" xfId="5" applyFont="1" applyProtection="1"/>
    <xf numFmtId="44" fontId="9" fillId="0" borderId="0" xfId="5" applyFont="1" applyProtection="1"/>
    <xf numFmtId="0" fontId="2" fillId="0" borderId="0" xfId="0" applyFont="1" applyAlignment="1" applyProtection="1">
      <alignment horizontal="center"/>
    </xf>
    <xf numFmtId="0" fontId="8" fillId="0" borderId="0" xfId="0" applyFont="1" applyAlignment="1">
      <alignment wrapText="1"/>
    </xf>
    <xf numFmtId="0" fontId="6" fillId="3" borderId="1" xfId="0" applyFont="1" applyFill="1" applyBorder="1" applyAlignment="1" applyProtection="1">
      <alignment vertical="top"/>
      <protection locked="0"/>
    </xf>
    <xf numFmtId="166" fontId="6" fillId="3" borderId="1" xfId="0" applyNumberFormat="1" applyFont="1" applyFill="1" applyBorder="1" applyAlignment="1" applyProtection="1">
      <alignment vertical="top"/>
      <protection locked="0"/>
    </xf>
    <xf numFmtId="0" fontId="12" fillId="0" borderId="7" xfId="0" applyFont="1" applyBorder="1" applyAlignment="1">
      <alignment vertical="top" wrapText="1"/>
    </xf>
    <xf numFmtId="0" fontId="2" fillId="0" borderId="0" xfId="0" applyFont="1" applyProtection="1"/>
    <xf numFmtId="0" fontId="6" fillId="0" borderId="1" xfId="0" applyFont="1" applyBorder="1" applyAlignment="1" applyProtection="1">
      <alignment wrapText="1"/>
    </xf>
    <xf numFmtId="9" fontId="6" fillId="0" borderId="1" xfId="0" applyNumberFormat="1" applyFont="1" applyBorder="1" applyProtection="1"/>
    <xf numFmtId="0" fontId="3" fillId="0" borderId="0" xfId="0" applyFont="1" applyAlignment="1">
      <alignment vertical="top"/>
    </xf>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4" fillId="0" borderId="0" xfId="0" applyFont="1" applyAlignment="1" applyProtection="1">
      <alignment vertical="top" wrapText="1"/>
    </xf>
    <xf numFmtId="0" fontId="0" fillId="0" borderId="0" xfId="0" applyAlignment="1">
      <alignment wrapText="1"/>
    </xf>
    <xf numFmtId="0" fontId="19" fillId="0" borderId="0" xfId="0" applyFont="1" applyAlignment="1" applyProtection="1">
      <alignment vertical="top" wrapText="1"/>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11" fillId="0" borderId="1" xfId="0" applyNumberFormat="1" applyFont="1" applyBorder="1" applyAlignment="1" applyProtection="1">
      <alignmen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7" fillId="0" borderId="0" xfId="0" applyFont="1" applyAlignment="1" applyProtection="1">
      <alignment vertical="top" wrapText="1"/>
    </xf>
    <xf numFmtId="0" fontId="38" fillId="0" borderId="0" xfId="0" applyFont="1" applyAlignment="1">
      <alignment wrapText="1"/>
    </xf>
    <xf numFmtId="0" fontId="30" fillId="6" borderId="2" xfId="0" applyFont="1" applyFill="1" applyBorder="1" applyAlignment="1" applyProtection="1">
      <alignment wrapText="1"/>
    </xf>
    <xf numFmtId="0" fontId="44" fillId="0" borderId="3" xfId="0" applyFont="1" applyBorder="1" applyAlignment="1">
      <alignment wrapText="1"/>
    </xf>
    <xf numFmtId="0" fontId="44"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4" fillId="0" borderId="0" xfId="0" applyFont="1" applyAlignment="1" applyProtection="1">
      <alignment vertical="top" wrapText="1"/>
    </xf>
    <xf numFmtId="0" fontId="2" fillId="0" borderId="0" xfId="0" applyFont="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14" fillId="0" borderId="0" xfId="0" applyFont="1" applyAlignment="1">
      <alignment vertical="top"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170" fontId="19" fillId="6" borderId="8" xfId="0" applyNumberFormat="1" applyFont="1" applyFill="1" applyBorder="1" applyAlignment="1" applyProtection="1">
      <alignment horizontal="center" vertical="center" wrapText="1"/>
      <protection locked="0"/>
    </xf>
    <xf numFmtId="170" fontId="19" fillId="6" borderId="10" xfId="0" applyNumberFormat="1" applyFont="1" applyFill="1" applyBorder="1" applyAlignment="1" applyProtection="1">
      <alignment horizontal="center" vertical="center" wrapText="1"/>
      <protection locked="0"/>
    </xf>
    <xf numFmtId="0" fontId="7" fillId="0" borderId="15" xfId="0" applyFont="1" applyBorder="1" applyAlignment="1" applyProtection="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18" fillId="0" borderId="0" xfId="0" applyFont="1" applyAlignment="1" applyProtection="1">
      <alignment horizontal="left" wrapText="1"/>
    </xf>
  </cellXfs>
  <cellStyles count="6">
    <cellStyle name="Euro" xfId="1"/>
    <cellStyle name="Standaard" xfId="0" builtinId="0"/>
    <cellStyle name="Standaard 2" xfId="2"/>
    <cellStyle name="Standaard 3" xfId="4"/>
    <cellStyle name="Standaard 4" xfId="3"/>
    <cellStyle name="Valuta 2" xfId="5"/>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9" sqref="B9"/>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3" t="s">
        <v>134</v>
      </c>
      <c r="B1" s="174"/>
      <c r="C1" s="174"/>
      <c r="D1" s="174"/>
      <c r="E1" s="174"/>
      <c r="F1" s="174"/>
    </row>
    <row r="2" spans="1:6" ht="19.5" customHeight="1" x14ac:dyDescent="0.2">
      <c r="A2" s="115" t="s">
        <v>102</v>
      </c>
      <c r="B2" s="177" t="s">
        <v>131</v>
      </c>
      <c r="C2" s="178"/>
      <c r="D2" s="178"/>
      <c r="E2" s="178"/>
      <c r="F2" s="91"/>
    </row>
    <row r="3" spans="1:6" ht="24.75" customHeight="1" x14ac:dyDescent="0.2">
      <c r="A3" s="88" t="s">
        <v>135</v>
      </c>
      <c r="B3" s="92" t="s">
        <v>155</v>
      </c>
      <c r="D3" s="91"/>
      <c r="E3" s="91"/>
      <c r="F3" s="91"/>
    </row>
    <row r="4" spans="1:6" ht="25.5" x14ac:dyDescent="0.2">
      <c r="A4" s="1" t="s">
        <v>2</v>
      </c>
      <c r="B4" s="1" t="s">
        <v>30</v>
      </c>
      <c r="C4" s="2" t="s">
        <v>27</v>
      </c>
    </row>
    <row r="5" spans="1:6" ht="56.25" customHeight="1" x14ac:dyDescent="0.2">
      <c r="A5" s="3" t="s">
        <v>1</v>
      </c>
      <c r="B5" s="3" t="s">
        <v>116</v>
      </c>
      <c r="C5" s="3" t="s">
        <v>120</v>
      </c>
    </row>
    <row r="6" spans="1:6" ht="236.25" customHeight="1" x14ac:dyDescent="0.2">
      <c r="A6" s="3" t="s">
        <v>85</v>
      </c>
      <c r="B6" s="3" t="s">
        <v>149</v>
      </c>
      <c r="C6" s="3" t="s">
        <v>84</v>
      </c>
    </row>
    <row r="7" spans="1:6" ht="92.25" customHeight="1" x14ac:dyDescent="0.2">
      <c r="A7" s="4"/>
      <c r="B7" s="4" t="s">
        <v>121</v>
      </c>
      <c r="C7" s="4"/>
    </row>
    <row r="8" spans="1:6" ht="372" customHeight="1" x14ac:dyDescent="0.2">
      <c r="A8" s="4"/>
      <c r="B8" s="5" t="s">
        <v>159</v>
      </c>
      <c r="C8" s="168"/>
    </row>
    <row r="9" spans="1:6" ht="81.75" customHeight="1" x14ac:dyDescent="0.2">
      <c r="A9" s="4"/>
      <c r="B9" s="5" t="s">
        <v>148</v>
      </c>
      <c r="C9" s="4"/>
    </row>
    <row r="10" spans="1:6" ht="138.75" customHeight="1" x14ac:dyDescent="0.2">
      <c r="A10" s="6"/>
      <c r="B10" s="7" t="s">
        <v>150</v>
      </c>
      <c r="C10" s="6"/>
    </row>
    <row r="11" spans="1:6" ht="111.75" customHeight="1" x14ac:dyDescent="0.2">
      <c r="A11" s="6" t="s">
        <v>86</v>
      </c>
      <c r="B11" s="6" t="s">
        <v>147</v>
      </c>
      <c r="C11" s="6" t="s">
        <v>84</v>
      </c>
    </row>
    <row r="12" spans="1:6" ht="270" customHeight="1" x14ac:dyDescent="0.2">
      <c r="A12" s="6" t="s">
        <v>87</v>
      </c>
      <c r="B12" s="6" t="s">
        <v>151</v>
      </c>
      <c r="C12" s="6" t="s">
        <v>84</v>
      </c>
    </row>
    <row r="13" spans="1:6" ht="409.5" customHeight="1" x14ac:dyDescent="0.2">
      <c r="A13" s="75" t="s">
        <v>54</v>
      </c>
      <c r="B13" s="90" t="s">
        <v>153</v>
      </c>
      <c r="C13" s="8" t="s">
        <v>143</v>
      </c>
    </row>
    <row r="14" spans="1:6" ht="32.25" customHeight="1" x14ac:dyDescent="0.2">
      <c r="A14" s="11" t="s">
        <v>3</v>
      </c>
      <c r="B14" s="10"/>
      <c r="C14" s="9"/>
    </row>
    <row r="15" spans="1:6" ht="60" customHeight="1" x14ac:dyDescent="0.2">
      <c r="A15" s="8" t="s">
        <v>4</v>
      </c>
      <c r="B15" s="8" t="s">
        <v>146</v>
      </c>
      <c r="C15" s="9"/>
    </row>
    <row r="16" spans="1:6" ht="57.75" customHeight="1" x14ac:dyDescent="0.2">
      <c r="A16" s="8" t="s">
        <v>5</v>
      </c>
      <c r="B16" s="8" t="s">
        <v>144</v>
      </c>
      <c r="C16" s="9"/>
    </row>
    <row r="17" spans="1:3" ht="55.5" customHeight="1" x14ac:dyDescent="0.2">
      <c r="A17" s="8" t="s">
        <v>35</v>
      </c>
      <c r="B17" s="8" t="s">
        <v>145</v>
      </c>
      <c r="C17" s="9"/>
    </row>
    <row r="18" spans="1:3" ht="77.25" customHeight="1" x14ac:dyDescent="0.2">
      <c r="A18" s="8" t="s">
        <v>47</v>
      </c>
      <c r="B18" s="8" t="s">
        <v>157</v>
      </c>
      <c r="C18" s="9"/>
    </row>
    <row r="19" spans="1:3" ht="16.5" customHeight="1" x14ac:dyDescent="0.2"/>
    <row r="20" spans="1:3" ht="50.25" customHeight="1" x14ac:dyDescent="0.2">
      <c r="A20" s="175" t="s">
        <v>88</v>
      </c>
      <c r="B20" s="176"/>
      <c r="C20" s="89"/>
    </row>
    <row r="25" spans="1:3" ht="101.25" customHeight="1" x14ac:dyDescent="0.2"/>
  </sheetData>
  <sheetProtection algorithmName="SHA-512" hashValue="CcDUI8OtXw/XJpGjrNTO/vKbY5B2i3UoJglQW9kIUYhVBD8FWcLJviYuM7Kz2TWvATdOS/89FiCdg1QBf2LKdw==" saltValue="lEmZ8FK9ZIFlIow+7FkMLA==" spinCount="100000" sheet="1" formatRows="0"/>
  <protectedRanges>
    <protectedRange password="CCC4" sqref="B15:B16 A14:A18" name="Bereik1"/>
  </protectedRanges>
  <mergeCells count="3">
    <mergeCell ref="A1:F1"/>
    <mergeCell ref="A20:B20"/>
    <mergeCell ref="B2:E2"/>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90" zoomScaleNormal="90" workbookViewId="0">
      <selection sqref="A1:F1"/>
    </sheetView>
  </sheetViews>
  <sheetFormatPr defaultColWidth="9.140625" defaultRowHeight="12.75" x14ac:dyDescent="0.2"/>
  <cols>
    <col min="1" max="1" width="27" style="67" customWidth="1"/>
    <col min="2" max="2" width="10.42578125" style="67" customWidth="1"/>
    <col min="3" max="6" width="10.140625" style="67" bestFit="1" customWidth="1"/>
    <col min="7" max="7" width="10.85546875" style="67" customWidth="1"/>
    <col min="8" max="11" width="10.140625" style="67" bestFit="1" customWidth="1"/>
    <col min="12" max="12" width="14.5703125" style="67" customWidth="1"/>
    <col min="13" max="16384" width="9.140625" style="67"/>
  </cols>
  <sheetData>
    <row r="1" spans="1:11" ht="38.25" customHeight="1" x14ac:dyDescent="0.2">
      <c r="A1" s="173" t="s">
        <v>136</v>
      </c>
      <c r="B1" s="174"/>
      <c r="C1" s="174"/>
      <c r="D1" s="174"/>
      <c r="E1" s="174"/>
      <c r="F1" s="174"/>
      <c r="G1" s="74"/>
    </row>
    <row r="2" spans="1:11" ht="15" x14ac:dyDescent="0.2">
      <c r="A2" s="115" t="s">
        <v>102</v>
      </c>
      <c r="B2" s="92"/>
      <c r="C2" s="140"/>
      <c r="D2" s="91"/>
      <c r="E2" s="91"/>
      <c r="F2" s="91"/>
      <c r="G2" s="74"/>
    </row>
    <row r="3" spans="1:11" s="68" customFormat="1" ht="15" customHeight="1" x14ac:dyDescent="0.2">
      <c r="A3" s="88"/>
      <c r="B3" s="179"/>
      <c r="C3" s="179"/>
      <c r="D3" s="179"/>
      <c r="E3" s="179"/>
      <c r="F3" s="179"/>
      <c r="G3" s="94"/>
      <c r="H3" s="94"/>
      <c r="I3" s="69"/>
      <c r="J3" s="69"/>
      <c r="K3" s="69"/>
    </row>
    <row r="4" spans="1:11" customFormat="1" ht="15.75" x14ac:dyDescent="0.25">
      <c r="A4" s="146" t="s">
        <v>104</v>
      </c>
      <c r="B4" s="98"/>
      <c r="C4" s="98"/>
      <c r="D4" s="98"/>
    </row>
    <row r="5" spans="1:11" customFormat="1" x14ac:dyDescent="0.2"/>
    <row r="6" spans="1:11" customFormat="1" x14ac:dyDescent="0.2"/>
    <row r="7" spans="1:11" customFormat="1" x14ac:dyDescent="0.2">
      <c r="A7" s="1" t="s">
        <v>59</v>
      </c>
      <c r="B7" s="1">
        <v>1</v>
      </c>
      <c r="C7" s="1">
        <v>2</v>
      </c>
      <c r="D7" s="1">
        <v>3</v>
      </c>
      <c r="E7" s="1">
        <v>4</v>
      </c>
      <c r="F7" s="1">
        <v>5</v>
      </c>
      <c r="G7" s="1">
        <v>6</v>
      </c>
      <c r="H7" s="1">
        <v>7</v>
      </c>
      <c r="I7" s="1">
        <v>8</v>
      </c>
      <c r="J7" s="1">
        <v>9</v>
      </c>
      <c r="K7" s="1">
        <v>10</v>
      </c>
    </row>
    <row r="8" spans="1:11" customFormat="1" x14ac:dyDescent="0.2">
      <c r="A8" s="1" t="s">
        <v>60</v>
      </c>
      <c r="B8" s="96" t="s">
        <v>103</v>
      </c>
      <c r="C8" s="97"/>
      <c r="D8" s="97"/>
      <c r="E8" s="97"/>
      <c r="F8" s="97"/>
      <c r="G8" s="97"/>
      <c r="H8" s="97"/>
      <c r="I8" s="97"/>
      <c r="J8" s="97"/>
      <c r="K8" s="97"/>
    </row>
    <row r="9" spans="1:11" customFormat="1" x14ac:dyDescent="0.2">
      <c r="A9" s="1">
        <v>0</v>
      </c>
      <c r="B9" s="120">
        <v>10.91</v>
      </c>
      <c r="C9" s="120">
        <v>11.52</v>
      </c>
      <c r="D9" s="120">
        <v>12.32</v>
      </c>
      <c r="E9" s="120">
        <v>12.86</v>
      </c>
      <c r="F9" s="120">
        <v>13.42</v>
      </c>
      <c r="G9" s="120">
        <v>14.27</v>
      </c>
      <c r="H9" s="120">
        <v>15.53</v>
      </c>
      <c r="I9" s="120">
        <v>16.82</v>
      </c>
      <c r="J9" s="120">
        <v>18.11</v>
      </c>
      <c r="K9" s="120">
        <v>17.68</v>
      </c>
    </row>
    <row r="10" spans="1:11" customFormat="1" x14ac:dyDescent="0.2">
      <c r="A10" s="1">
        <v>1</v>
      </c>
      <c r="B10" s="120">
        <v>11.05</v>
      </c>
      <c r="C10" s="120">
        <v>11.79</v>
      </c>
      <c r="D10" s="120">
        <v>12.59</v>
      </c>
      <c r="E10" s="120">
        <v>13.13</v>
      </c>
      <c r="F10" s="120">
        <v>13.84</v>
      </c>
      <c r="G10" s="120">
        <v>14.69</v>
      </c>
      <c r="H10" s="120">
        <v>15.96</v>
      </c>
      <c r="I10" s="120">
        <v>17.25</v>
      </c>
      <c r="J10" s="120">
        <v>18.54</v>
      </c>
      <c r="K10" s="120">
        <v>18.54</v>
      </c>
    </row>
    <row r="11" spans="1:11" customFormat="1" x14ac:dyDescent="0.2">
      <c r="A11" s="1">
        <v>2</v>
      </c>
      <c r="B11" s="120">
        <f>11.27</f>
        <v>11.27</v>
      </c>
      <c r="C11" s="120">
        <v>12.05</v>
      </c>
      <c r="D11" s="120">
        <v>12.86</v>
      </c>
      <c r="E11" s="120">
        <v>13.42</v>
      </c>
      <c r="F11" s="120">
        <v>14.27</v>
      </c>
      <c r="G11" s="120">
        <v>15.1</v>
      </c>
      <c r="H11" s="120">
        <v>16.39</v>
      </c>
      <c r="I11" s="120">
        <v>17.68</v>
      </c>
      <c r="J11" s="120">
        <v>18.97</v>
      </c>
      <c r="K11" s="120">
        <v>19.559999999999999</v>
      </c>
    </row>
    <row r="12" spans="1:11" customFormat="1" x14ac:dyDescent="0.2">
      <c r="A12" s="1">
        <v>3</v>
      </c>
      <c r="B12" s="120">
        <f>11.52</f>
        <v>11.52</v>
      </c>
      <c r="C12" s="120">
        <v>12.32</v>
      </c>
      <c r="D12" s="120">
        <v>13.13</v>
      </c>
      <c r="E12" s="120">
        <v>13.84</v>
      </c>
      <c r="F12" s="120">
        <v>14.69</v>
      </c>
      <c r="G12" s="120">
        <v>15.53</v>
      </c>
      <c r="H12" s="120">
        <v>16.82</v>
      </c>
      <c r="I12" s="120">
        <v>18.11</v>
      </c>
      <c r="J12" s="120">
        <v>19.559999999999999</v>
      </c>
      <c r="K12" s="120">
        <v>21.03</v>
      </c>
    </row>
    <row r="13" spans="1:11" customFormat="1" x14ac:dyDescent="0.2">
      <c r="A13" s="1">
        <v>4</v>
      </c>
      <c r="B13" s="120">
        <f>11.79</f>
        <v>11.79</v>
      </c>
      <c r="C13" s="120">
        <v>12.59</v>
      </c>
      <c r="D13" s="120">
        <v>13.42</v>
      </c>
      <c r="E13" s="120">
        <v>14.27</v>
      </c>
      <c r="F13" s="120">
        <v>15.1</v>
      </c>
      <c r="G13" s="120">
        <v>15.96</v>
      </c>
      <c r="H13" s="120">
        <v>17.25</v>
      </c>
      <c r="I13" s="120">
        <v>18.54</v>
      </c>
      <c r="J13" s="120">
        <v>20.25</v>
      </c>
      <c r="K13" s="120">
        <v>22.74</v>
      </c>
    </row>
    <row r="14" spans="1:11" customFormat="1" x14ac:dyDescent="0.2">
      <c r="A14" s="1">
        <v>5</v>
      </c>
      <c r="B14" s="120">
        <v>12.05</v>
      </c>
      <c r="C14" s="120">
        <v>12.86</v>
      </c>
      <c r="D14" s="120">
        <v>13.84</v>
      </c>
      <c r="E14" s="120">
        <v>14.69</v>
      </c>
      <c r="F14" s="120">
        <v>15.53</v>
      </c>
      <c r="G14" s="120">
        <v>16.39</v>
      </c>
      <c r="H14" s="120">
        <v>17.68</v>
      </c>
      <c r="I14" s="120">
        <v>18.97</v>
      </c>
      <c r="J14" s="120">
        <v>21.03</v>
      </c>
      <c r="K14" s="120">
        <v>23.68</v>
      </c>
    </row>
    <row r="15" spans="1:11" customFormat="1" x14ac:dyDescent="0.2">
      <c r="A15" s="1">
        <v>6</v>
      </c>
      <c r="B15" s="120">
        <v>12.32</v>
      </c>
      <c r="C15" s="120">
        <v>13.13</v>
      </c>
      <c r="D15" s="120">
        <v>14.27</v>
      </c>
      <c r="E15" s="120">
        <v>15.1</v>
      </c>
      <c r="F15" s="120">
        <v>15.96</v>
      </c>
      <c r="G15" s="120">
        <v>16.82</v>
      </c>
      <c r="H15" s="120">
        <v>18.11</v>
      </c>
      <c r="I15" s="120">
        <v>19.559999999999999</v>
      </c>
      <c r="J15" s="120">
        <v>21.87</v>
      </c>
      <c r="K15" s="120">
        <v>24.63</v>
      </c>
    </row>
    <row r="16" spans="1:11" customFormat="1" x14ac:dyDescent="0.2">
      <c r="A16" s="1">
        <v>7</v>
      </c>
      <c r="B16" s="120">
        <v>12.59</v>
      </c>
      <c r="C16" s="120">
        <v>13.42</v>
      </c>
      <c r="D16" s="120">
        <v>14.69</v>
      </c>
      <c r="E16" s="120">
        <v>15.53</v>
      </c>
      <c r="F16" s="120">
        <v>16.39</v>
      </c>
      <c r="G16" s="120">
        <v>17.25</v>
      </c>
      <c r="H16" s="120">
        <v>18.54</v>
      </c>
      <c r="I16" s="120">
        <v>20.25</v>
      </c>
      <c r="J16" s="120">
        <v>22.74</v>
      </c>
      <c r="K16" s="120">
        <v>25.59</v>
      </c>
    </row>
    <row r="17" spans="1:1023 1031:2047 2055:3071 3079:4095 4103:5119 5127:6143 6151:7167 7175:8191 8199:9215 9223:10239 10247:11263 11271:12287 12295:13311 13319:14335 14343:15359 15367:16375" customFormat="1" x14ac:dyDescent="0.2">
      <c r="A17" s="1">
        <v>8</v>
      </c>
      <c r="B17" s="120">
        <v>12.86</v>
      </c>
      <c r="C17" s="120">
        <v>13.84</v>
      </c>
      <c r="D17" s="120">
        <v>15.1</v>
      </c>
      <c r="E17" s="120">
        <v>15.96</v>
      </c>
      <c r="F17" s="120">
        <v>16.82</v>
      </c>
      <c r="G17" s="120">
        <v>17.68</v>
      </c>
      <c r="H17" s="120">
        <v>18.97</v>
      </c>
      <c r="I17" s="120">
        <v>21.03</v>
      </c>
      <c r="J17" s="120">
        <v>23.68</v>
      </c>
      <c r="K17" s="120">
        <v>26.5</v>
      </c>
    </row>
    <row r="18" spans="1:1023 1031:2047 2055:3071 3079:4095 4103:5119 5127:6143 6151:7167 7175:8191 8199:9215 9223:10239 10247:11263 11271:12287 12295:13311 13319:14335 14343:15359 15367:16375" customFormat="1" x14ac:dyDescent="0.2">
      <c r="A18" s="1">
        <v>9</v>
      </c>
      <c r="B18" s="120">
        <v>13.13</v>
      </c>
      <c r="C18" s="120">
        <v>14.27</v>
      </c>
      <c r="D18" s="120">
        <v>15.53</v>
      </c>
      <c r="E18" s="120">
        <v>16.39</v>
      </c>
      <c r="F18" s="120">
        <v>17.25</v>
      </c>
      <c r="G18" s="120">
        <v>18.11</v>
      </c>
      <c r="H18" s="120">
        <v>19.559999999999999</v>
      </c>
      <c r="I18" s="120">
        <v>21.87</v>
      </c>
      <c r="J18" s="120">
        <v>24.63</v>
      </c>
      <c r="K18" s="120">
        <v>27.45</v>
      </c>
    </row>
    <row r="19" spans="1:1023 1031:2047 2055:3071 3079:4095 4103:5119 5127:6143 6151:7167 7175:8191 8199:9215 9223:10239 10247:11263 11271:12287 12295:13311 13319:14335 14343:15359 15367:16375" customFormat="1" x14ac:dyDescent="0.2">
      <c r="A19" s="1">
        <v>10</v>
      </c>
      <c r="B19" s="120">
        <v>13.42</v>
      </c>
      <c r="C19" s="120">
        <v>14.69</v>
      </c>
      <c r="D19" s="120">
        <v>15.96</v>
      </c>
      <c r="E19" s="120">
        <v>16.82</v>
      </c>
      <c r="F19" s="120">
        <v>17.68</v>
      </c>
      <c r="G19" s="120">
        <v>18.54</v>
      </c>
      <c r="H19" s="120">
        <v>20.25</v>
      </c>
      <c r="I19" s="120">
        <v>22.74</v>
      </c>
      <c r="J19" s="120">
        <v>25.59</v>
      </c>
      <c r="K19" s="120">
        <v>28.41</v>
      </c>
    </row>
    <row r="20" spans="1:1023 1031:2047 2055:3071 3079:4095 4103:5119 5127:6143 6151:7167 7175:8191 8199:9215 9223:10239 10247:11263 11271:12287 12295:13311 13319:14335 14343:15359 15367:16375" customFormat="1" ht="24.75" customHeight="1" x14ac:dyDescent="0.25">
      <c r="C20" s="139"/>
      <c r="D20" s="139"/>
      <c r="E20" s="139"/>
      <c r="F20" s="139"/>
    </row>
    <row r="21" spans="1:1023 1031:2047 2055:3071 3079:4095 4103:5119 5127:6143 6151:7167 7175:8191 8199:9215 9223:10239 10247:11263 11271:12287 12295:13311 13319:14335 14343:15359 15367:16375" customFormat="1" x14ac:dyDescent="0.2">
      <c r="A21" s="98" t="s">
        <v>122</v>
      </c>
      <c r="B21" s="157"/>
      <c r="C21" s="157"/>
      <c r="D21" s="157"/>
      <c r="E21" s="157"/>
      <c r="F21" s="157"/>
      <c r="G21" s="157"/>
      <c r="H21" s="157"/>
      <c r="I21" s="157"/>
      <c r="J21" s="157"/>
      <c r="K21" s="157"/>
      <c r="L21" s="157"/>
      <c r="O21" s="98"/>
      <c r="W21" s="98"/>
      <c r="AE21" s="98"/>
      <c r="AM21" s="98"/>
      <c r="AU21" s="98"/>
      <c r="BC21" s="98"/>
      <c r="BK21" s="98"/>
      <c r="BS21" s="98"/>
      <c r="CA21" s="98"/>
      <c r="CI21" s="98"/>
      <c r="CQ21" s="98"/>
      <c r="CY21" s="98"/>
      <c r="DG21" s="98"/>
      <c r="DO21" s="98"/>
      <c r="DW21" s="98"/>
      <c r="EE21" s="98"/>
      <c r="EM21" s="98"/>
      <c r="EU21" s="98"/>
      <c r="FC21" s="98"/>
      <c r="FK21" s="98"/>
      <c r="FS21" s="98"/>
      <c r="GA21" s="98"/>
      <c r="GI21" s="98"/>
      <c r="GQ21" s="98"/>
      <c r="GY21" s="98"/>
      <c r="HG21" s="98"/>
      <c r="HO21" s="98"/>
      <c r="HW21" s="98"/>
      <c r="IE21" s="98"/>
      <c r="IM21" s="98"/>
      <c r="IU21" s="98"/>
      <c r="JC21" s="98"/>
      <c r="JK21" s="98"/>
      <c r="JS21" s="98"/>
      <c r="KA21" s="98"/>
      <c r="KI21" s="98"/>
      <c r="KQ21" s="98"/>
      <c r="KY21" s="98"/>
      <c r="LG21" s="98"/>
      <c r="LO21" s="98"/>
      <c r="LW21" s="98"/>
      <c r="ME21" s="98"/>
      <c r="MM21" s="98"/>
      <c r="MU21" s="98"/>
      <c r="NC21" s="98"/>
      <c r="NK21" s="98"/>
      <c r="NS21" s="98"/>
      <c r="OA21" s="98"/>
      <c r="OI21" s="98"/>
      <c r="OQ21" s="98"/>
      <c r="OY21" s="98"/>
      <c r="PG21" s="98"/>
      <c r="PO21" s="98"/>
      <c r="PW21" s="98"/>
      <c r="QE21" s="98"/>
      <c r="QM21" s="98"/>
      <c r="QU21" s="98"/>
      <c r="RC21" s="98"/>
      <c r="RK21" s="98"/>
      <c r="RS21" s="98"/>
      <c r="SA21" s="98"/>
      <c r="SI21" s="98"/>
      <c r="SQ21" s="98"/>
      <c r="SY21" s="98"/>
      <c r="TG21" s="98"/>
      <c r="TO21" s="98"/>
      <c r="TW21" s="98"/>
      <c r="UE21" s="98"/>
      <c r="UM21" s="98"/>
      <c r="UU21" s="98"/>
      <c r="VC21" s="98"/>
      <c r="VK21" s="98"/>
      <c r="VS21" s="98"/>
      <c r="WA21" s="98"/>
      <c r="WI21" s="98"/>
      <c r="WQ21" s="98"/>
      <c r="WY21" s="98"/>
      <c r="XG21" s="98"/>
      <c r="XO21" s="98"/>
      <c r="XW21" s="98"/>
      <c r="YE21" s="98"/>
      <c r="YM21" s="98"/>
      <c r="YU21" s="98"/>
      <c r="ZC21" s="98"/>
      <c r="ZK21" s="98"/>
      <c r="ZS21" s="98"/>
      <c r="AAA21" s="98"/>
      <c r="AAI21" s="98"/>
      <c r="AAQ21" s="98"/>
      <c r="AAY21" s="98"/>
      <c r="ABG21" s="98"/>
      <c r="ABO21" s="98"/>
      <c r="ABW21" s="98"/>
      <c r="ACE21" s="98"/>
      <c r="ACM21" s="98"/>
      <c r="ACU21" s="98"/>
      <c r="ADC21" s="98"/>
      <c r="ADK21" s="98"/>
      <c r="ADS21" s="98"/>
      <c r="AEA21" s="98"/>
      <c r="AEI21" s="98"/>
      <c r="AEQ21" s="98"/>
      <c r="AEY21" s="98"/>
      <c r="AFG21" s="98"/>
      <c r="AFO21" s="98"/>
      <c r="AFW21" s="98"/>
      <c r="AGE21" s="98"/>
      <c r="AGM21" s="98"/>
      <c r="AGU21" s="98"/>
      <c r="AHC21" s="98"/>
      <c r="AHK21" s="98"/>
      <c r="AHS21" s="98"/>
      <c r="AIA21" s="98"/>
      <c r="AII21" s="98"/>
      <c r="AIQ21" s="98"/>
      <c r="AIY21" s="98"/>
      <c r="AJG21" s="98"/>
      <c r="AJO21" s="98"/>
      <c r="AJW21" s="98"/>
      <c r="AKE21" s="98"/>
      <c r="AKM21" s="98"/>
      <c r="AKU21" s="98"/>
      <c r="ALC21" s="98"/>
      <c r="ALK21" s="98"/>
      <c r="ALS21" s="98"/>
      <c r="AMA21" s="98"/>
      <c r="AMI21" s="98"/>
      <c r="AMQ21" s="98"/>
      <c r="AMY21" s="98"/>
      <c r="ANG21" s="98"/>
      <c r="ANO21" s="98"/>
      <c r="ANW21" s="98"/>
      <c r="AOE21" s="98"/>
      <c r="AOM21" s="98"/>
      <c r="AOU21" s="98"/>
      <c r="APC21" s="98"/>
      <c r="APK21" s="98"/>
      <c r="APS21" s="98"/>
      <c r="AQA21" s="98"/>
      <c r="AQI21" s="98"/>
      <c r="AQQ21" s="98"/>
      <c r="AQY21" s="98"/>
      <c r="ARG21" s="98"/>
      <c r="ARO21" s="98"/>
      <c r="ARW21" s="98"/>
      <c r="ASE21" s="98"/>
      <c r="ASM21" s="98"/>
      <c r="ASU21" s="98"/>
      <c r="ATC21" s="98"/>
      <c r="ATK21" s="98"/>
      <c r="ATS21" s="98"/>
      <c r="AUA21" s="98"/>
      <c r="AUI21" s="98"/>
      <c r="AUQ21" s="98"/>
      <c r="AUY21" s="98"/>
      <c r="AVG21" s="98"/>
      <c r="AVO21" s="98"/>
      <c r="AVW21" s="98"/>
      <c r="AWE21" s="98"/>
      <c r="AWM21" s="98"/>
      <c r="AWU21" s="98"/>
      <c r="AXC21" s="98"/>
      <c r="AXK21" s="98"/>
      <c r="AXS21" s="98"/>
      <c r="AYA21" s="98"/>
      <c r="AYI21" s="98"/>
      <c r="AYQ21" s="98"/>
      <c r="AYY21" s="98"/>
      <c r="AZG21" s="98"/>
      <c r="AZO21" s="98"/>
      <c r="AZW21" s="98"/>
      <c r="BAE21" s="98"/>
      <c r="BAM21" s="98"/>
      <c r="BAU21" s="98"/>
      <c r="BBC21" s="98"/>
      <c r="BBK21" s="98"/>
      <c r="BBS21" s="98"/>
      <c r="BCA21" s="98"/>
      <c r="BCI21" s="98"/>
      <c r="BCQ21" s="98"/>
      <c r="BCY21" s="98"/>
      <c r="BDG21" s="98"/>
      <c r="BDO21" s="98"/>
      <c r="BDW21" s="98"/>
      <c r="BEE21" s="98"/>
      <c r="BEM21" s="98"/>
      <c r="BEU21" s="98"/>
      <c r="BFC21" s="98"/>
      <c r="BFK21" s="98"/>
      <c r="BFS21" s="98"/>
      <c r="BGA21" s="98"/>
      <c r="BGI21" s="98"/>
      <c r="BGQ21" s="98"/>
      <c r="BGY21" s="98"/>
      <c r="BHG21" s="98"/>
      <c r="BHO21" s="98"/>
      <c r="BHW21" s="98"/>
      <c r="BIE21" s="98"/>
      <c r="BIM21" s="98"/>
      <c r="BIU21" s="98"/>
      <c r="BJC21" s="98"/>
      <c r="BJK21" s="98"/>
      <c r="BJS21" s="98"/>
      <c r="BKA21" s="98"/>
      <c r="BKI21" s="98"/>
      <c r="BKQ21" s="98"/>
      <c r="BKY21" s="98"/>
      <c r="BLG21" s="98"/>
      <c r="BLO21" s="98"/>
      <c r="BLW21" s="98"/>
      <c r="BME21" s="98"/>
      <c r="BMM21" s="98"/>
      <c r="BMU21" s="98"/>
      <c r="BNC21" s="98"/>
      <c r="BNK21" s="98"/>
      <c r="BNS21" s="98"/>
      <c r="BOA21" s="98"/>
      <c r="BOI21" s="98"/>
      <c r="BOQ21" s="98"/>
      <c r="BOY21" s="98"/>
      <c r="BPG21" s="98"/>
      <c r="BPO21" s="98"/>
      <c r="BPW21" s="98"/>
      <c r="BQE21" s="98"/>
      <c r="BQM21" s="98"/>
      <c r="BQU21" s="98"/>
      <c r="BRC21" s="98"/>
      <c r="BRK21" s="98"/>
      <c r="BRS21" s="98"/>
      <c r="BSA21" s="98"/>
      <c r="BSI21" s="98"/>
      <c r="BSQ21" s="98"/>
      <c r="BSY21" s="98"/>
      <c r="BTG21" s="98"/>
      <c r="BTO21" s="98"/>
      <c r="BTW21" s="98"/>
      <c r="BUE21" s="98"/>
      <c r="BUM21" s="98"/>
      <c r="BUU21" s="98"/>
      <c r="BVC21" s="98"/>
      <c r="BVK21" s="98"/>
      <c r="BVS21" s="98"/>
      <c r="BWA21" s="98"/>
      <c r="BWI21" s="98"/>
      <c r="BWQ21" s="98"/>
      <c r="BWY21" s="98"/>
      <c r="BXG21" s="98"/>
      <c r="BXO21" s="98"/>
      <c r="BXW21" s="98"/>
      <c r="BYE21" s="98"/>
      <c r="BYM21" s="98"/>
      <c r="BYU21" s="98"/>
      <c r="BZC21" s="98"/>
      <c r="BZK21" s="98"/>
      <c r="BZS21" s="98"/>
      <c r="CAA21" s="98"/>
      <c r="CAI21" s="98"/>
      <c r="CAQ21" s="98"/>
      <c r="CAY21" s="98"/>
      <c r="CBG21" s="98"/>
      <c r="CBO21" s="98"/>
      <c r="CBW21" s="98"/>
      <c r="CCE21" s="98"/>
      <c r="CCM21" s="98"/>
      <c r="CCU21" s="98"/>
      <c r="CDC21" s="98"/>
      <c r="CDK21" s="98"/>
      <c r="CDS21" s="98"/>
      <c r="CEA21" s="98"/>
      <c r="CEI21" s="98"/>
      <c r="CEQ21" s="98"/>
      <c r="CEY21" s="98"/>
      <c r="CFG21" s="98"/>
      <c r="CFO21" s="98"/>
      <c r="CFW21" s="98"/>
      <c r="CGE21" s="98"/>
      <c r="CGM21" s="98"/>
      <c r="CGU21" s="98"/>
      <c r="CHC21" s="98"/>
      <c r="CHK21" s="98"/>
      <c r="CHS21" s="98"/>
      <c r="CIA21" s="98"/>
      <c r="CII21" s="98"/>
      <c r="CIQ21" s="98"/>
      <c r="CIY21" s="98"/>
      <c r="CJG21" s="98"/>
      <c r="CJO21" s="98"/>
      <c r="CJW21" s="98"/>
      <c r="CKE21" s="98"/>
      <c r="CKM21" s="98"/>
      <c r="CKU21" s="98"/>
      <c r="CLC21" s="98"/>
      <c r="CLK21" s="98"/>
      <c r="CLS21" s="98"/>
      <c r="CMA21" s="98"/>
      <c r="CMI21" s="98"/>
      <c r="CMQ21" s="98"/>
      <c r="CMY21" s="98"/>
      <c r="CNG21" s="98"/>
      <c r="CNO21" s="98"/>
      <c r="CNW21" s="98"/>
      <c r="COE21" s="98"/>
      <c r="COM21" s="98"/>
      <c r="COU21" s="98"/>
      <c r="CPC21" s="98"/>
      <c r="CPK21" s="98"/>
      <c r="CPS21" s="98"/>
      <c r="CQA21" s="98"/>
      <c r="CQI21" s="98"/>
      <c r="CQQ21" s="98"/>
      <c r="CQY21" s="98"/>
      <c r="CRG21" s="98"/>
      <c r="CRO21" s="98"/>
      <c r="CRW21" s="98"/>
      <c r="CSE21" s="98"/>
      <c r="CSM21" s="98"/>
      <c r="CSU21" s="98"/>
      <c r="CTC21" s="98"/>
      <c r="CTK21" s="98"/>
      <c r="CTS21" s="98"/>
      <c r="CUA21" s="98"/>
      <c r="CUI21" s="98"/>
      <c r="CUQ21" s="98"/>
      <c r="CUY21" s="98"/>
      <c r="CVG21" s="98"/>
      <c r="CVO21" s="98"/>
      <c r="CVW21" s="98"/>
      <c r="CWE21" s="98"/>
      <c r="CWM21" s="98"/>
      <c r="CWU21" s="98"/>
      <c r="CXC21" s="98"/>
      <c r="CXK21" s="98"/>
      <c r="CXS21" s="98"/>
      <c r="CYA21" s="98"/>
      <c r="CYI21" s="98"/>
      <c r="CYQ21" s="98"/>
      <c r="CYY21" s="98"/>
      <c r="CZG21" s="98"/>
      <c r="CZO21" s="98"/>
      <c r="CZW21" s="98"/>
      <c r="DAE21" s="98"/>
      <c r="DAM21" s="98"/>
      <c r="DAU21" s="98"/>
      <c r="DBC21" s="98"/>
      <c r="DBK21" s="98"/>
      <c r="DBS21" s="98"/>
      <c r="DCA21" s="98"/>
      <c r="DCI21" s="98"/>
      <c r="DCQ21" s="98"/>
      <c r="DCY21" s="98"/>
      <c r="DDG21" s="98"/>
      <c r="DDO21" s="98"/>
      <c r="DDW21" s="98"/>
      <c r="DEE21" s="98"/>
      <c r="DEM21" s="98"/>
      <c r="DEU21" s="98"/>
      <c r="DFC21" s="98"/>
      <c r="DFK21" s="98"/>
      <c r="DFS21" s="98"/>
      <c r="DGA21" s="98"/>
      <c r="DGI21" s="98"/>
      <c r="DGQ21" s="98"/>
      <c r="DGY21" s="98"/>
      <c r="DHG21" s="98"/>
      <c r="DHO21" s="98"/>
      <c r="DHW21" s="98"/>
      <c r="DIE21" s="98"/>
      <c r="DIM21" s="98"/>
      <c r="DIU21" s="98"/>
      <c r="DJC21" s="98"/>
      <c r="DJK21" s="98"/>
      <c r="DJS21" s="98"/>
      <c r="DKA21" s="98"/>
      <c r="DKI21" s="98"/>
      <c r="DKQ21" s="98"/>
      <c r="DKY21" s="98"/>
      <c r="DLG21" s="98"/>
      <c r="DLO21" s="98"/>
      <c r="DLW21" s="98"/>
      <c r="DME21" s="98"/>
      <c r="DMM21" s="98"/>
      <c r="DMU21" s="98"/>
      <c r="DNC21" s="98"/>
      <c r="DNK21" s="98"/>
      <c r="DNS21" s="98"/>
      <c r="DOA21" s="98"/>
      <c r="DOI21" s="98"/>
      <c r="DOQ21" s="98"/>
      <c r="DOY21" s="98"/>
      <c r="DPG21" s="98"/>
      <c r="DPO21" s="98"/>
      <c r="DPW21" s="98"/>
      <c r="DQE21" s="98"/>
      <c r="DQM21" s="98"/>
      <c r="DQU21" s="98"/>
      <c r="DRC21" s="98"/>
      <c r="DRK21" s="98"/>
      <c r="DRS21" s="98"/>
      <c r="DSA21" s="98"/>
      <c r="DSI21" s="98"/>
      <c r="DSQ21" s="98"/>
      <c r="DSY21" s="98"/>
      <c r="DTG21" s="98"/>
      <c r="DTO21" s="98"/>
      <c r="DTW21" s="98"/>
      <c r="DUE21" s="98"/>
      <c r="DUM21" s="98"/>
      <c r="DUU21" s="98"/>
      <c r="DVC21" s="98"/>
      <c r="DVK21" s="98"/>
      <c r="DVS21" s="98"/>
      <c r="DWA21" s="98"/>
      <c r="DWI21" s="98"/>
      <c r="DWQ21" s="98"/>
      <c r="DWY21" s="98"/>
      <c r="DXG21" s="98"/>
      <c r="DXO21" s="98"/>
      <c r="DXW21" s="98"/>
      <c r="DYE21" s="98"/>
      <c r="DYM21" s="98"/>
      <c r="DYU21" s="98"/>
      <c r="DZC21" s="98"/>
      <c r="DZK21" s="98"/>
      <c r="DZS21" s="98"/>
      <c r="EAA21" s="98"/>
      <c r="EAI21" s="98"/>
      <c r="EAQ21" s="98"/>
      <c r="EAY21" s="98"/>
      <c r="EBG21" s="98"/>
      <c r="EBO21" s="98"/>
      <c r="EBW21" s="98"/>
      <c r="ECE21" s="98"/>
      <c r="ECM21" s="98"/>
      <c r="ECU21" s="98"/>
      <c r="EDC21" s="98"/>
      <c r="EDK21" s="98"/>
      <c r="EDS21" s="98"/>
      <c r="EEA21" s="98"/>
      <c r="EEI21" s="98"/>
      <c r="EEQ21" s="98"/>
      <c r="EEY21" s="98"/>
      <c r="EFG21" s="98"/>
      <c r="EFO21" s="98"/>
      <c r="EFW21" s="98"/>
      <c r="EGE21" s="98"/>
      <c r="EGM21" s="98"/>
      <c r="EGU21" s="98"/>
      <c r="EHC21" s="98"/>
      <c r="EHK21" s="98"/>
      <c r="EHS21" s="98"/>
      <c r="EIA21" s="98"/>
      <c r="EII21" s="98"/>
      <c r="EIQ21" s="98"/>
      <c r="EIY21" s="98"/>
      <c r="EJG21" s="98"/>
      <c r="EJO21" s="98"/>
      <c r="EJW21" s="98"/>
      <c r="EKE21" s="98"/>
      <c r="EKM21" s="98"/>
      <c r="EKU21" s="98"/>
      <c r="ELC21" s="98"/>
      <c r="ELK21" s="98"/>
      <c r="ELS21" s="98"/>
      <c r="EMA21" s="98"/>
      <c r="EMI21" s="98"/>
      <c r="EMQ21" s="98"/>
      <c r="EMY21" s="98"/>
      <c r="ENG21" s="98"/>
      <c r="ENO21" s="98"/>
      <c r="ENW21" s="98"/>
      <c r="EOE21" s="98"/>
      <c r="EOM21" s="98"/>
      <c r="EOU21" s="98"/>
      <c r="EPC21" s="98"/>
      <c r="EPK21" s="98"/>
      <c r="EPS21" s="98"/>
      <c r="EQA21" s="98"/>
      <c r="EQI21" s="98"/>
      <c r="EQQ21" s="98"/>
      <c r="EQY21" s="98"/>
      <c r="ERG21" s="98"/>
      <c r="ERO21" s="98"/>
      <c r="ERW21" s="98"/>
      <c r="ESE21" s="98"/>
      <c r="ESM21" s="98"/>
      <c r="ESU21" s="98"/>
      <c r="ETC21" s="98"/>
      <c r="ETK21" s="98"/>
      <c r="ETS21" s="98"/>
      <c r="EUA21" s="98"/>
      <c r="EUI21" s="98"/>
      <c r="EUQ21" s="98"/>
      <c r="EUY21" s="98"/>
      <c r="EVG21" s="98"/>
      <c r="EVO21" s="98"/>
      <c r="EVW21" s="98"/>
      <c r="EWE21" s="98"/>
      <c r="EWM21" s="98"/>
      <c r="EWU21" s="98"/>
      <c r="EXC21" s="98"/>
      <c r="EXK21" s="98"/>
      <c r="EXS21" s="98"/>
      <c r="EYA21" s="98"/>
      <c r="EYI21" s="98"/>
      <c r="EYQ21" s="98"/>
      <c r="EYY21" s="98"/>
      <c r="EZG21" s="98"/>
      <c r="EZO21" s="98"/>
      <c r="EZW21" s="98"/>
      <c r="FAE21" s="98"/>
      <c r="FAM21" s="98"/>
      <c r="FAU21" s="98"/>
      <c r="FBC21" s="98"/>
      <c r="FBK21" s="98"/>
      <c r="FBS21" s="98"/>
      <c r="FCA21" s="98"/>
      <c r="FCI21" s="98"/>
      <c r="FCQ21" s="98"/>
      <c r="FCY21" s="98"/>
      <c r="FDG21" s="98"/>
      <c r="FDO21" s="98"/>
      <c r="FDW21" s="98"/>
      <c r="FEE21" s="98"/>
      <c r="FEM21" s="98"/>
      <c r="FEU21" s="98"/>
      <c r="FFC21" s="98"/>
      <c r="FFK21" s="98"/>
      <c r="FFS21" s="98"/>
      <c r="FGA21" s="98"/>
      <c r="FGI21" s="98"/>
      <c r="FGQ21" s="98"/>
      <c r="FGY21" s="98"/>
      <c r="FHG21" s="98"/>
      <c r="FHO21" s="98"/>
      <c r="FHW21" s="98"/>
      <c r="FIE21" s="98"/>
      <c r="FIM21" s="98"/>
      <c r="FIU21" s="98"/>
      <c r="FJC21" s="98"/>
      <c r="FJK21" s="98"/>
      <c r="FJS21" s="98"/>
      <c r="FKA21" s="98"/>
      <c r="FKI21" s="98"/>
      <c r="FKQ21" s="98"/>
      <c r="FKY21" s="98"/>
      <c r="FLG21" s="98"/>
      <c r="FLO21" s="98"/>
      <c r="FLW21" s="98"/>
      <c r="FME21" s="98"/>
      <c r="FMM21" s="98"/>
      <c r="FMU21" s="98"/>
      <c r="FNC21" s="98"/>
      <c r="FNK21" s="98"/>
      <c r="FNS21" s="98"/>
      <c r="FOA21" s="98"/>
      <c r="FOI21" s="98"/>
      <c r="FOQ21" s="98"/>
      <c r="FOY21" s="98"/>
      <c r="FPG21" s="98"/>
      <c r="FPO21" s="98"/>
      <c r="FPW21" s="98"/>
      <c r="FQE21" s="98"/>
      <c r="FQM21" s="98"/>
      <c r="FQU21" s="98"/>
      <c r="FRC21" s="98"/>
      <c r="FRK21" s="98"/>
      <c r="FRS21" s="98"/>
      <c r="FSA21" s="98"/>
      <c r="FSI21" s="98"/>
      <c r="FSQ21" s="98"/>
      <c r="FSY21" s="98"/>
      <c r="FTG21" s="98"/>
      <c r="FTO21" s="98"/>
      <c r="FTW21" s="98"/>
      <c r="FUE21" s="98"/>
      <c r="FUM21" s="98"/>
      <c r="FUU21" s="98"/>
      <c r="FVC21" s="98"/>
      <c r="FVK21" s="98"/>
      <c r="FVS21" s="98"/>
      <c r="FWA21" s="98"/>
      <c r="FWI21" s="98"/>
      <c r="FWQ21" s="98"/>
      <c r="FWY21" s="98"/>
      <c r="FXG21" s="98"/>
      <c r="FXO21" s="98"/>
      <c r="FXW21" s="98"/>
      <c r="FYE21" s="98"/>
      <c r="FYM21" s="98"/>
      <c r="FYU21" s="98"/>
      <c r="FZC21" s="98"/>
      <c r="FZK21" s="98"/>
      <c r="FZS21" s="98"/>
      <c r="GAA21" s="98"/>
      <c r="GAI21" s="98"/>
      <c r="GAQ21" s="98"/>
      <c r="GAY21" s="98"/>
      <c r="GBG21" s="98"/>
      <c r="GBO21" s="98"/>
      <c r="GBW21" s="98"/>
      <c r="GCE21" s="98"/>
      <c r="GCM21" s="98"/>
      <c r="GCU21" s="98"/>
      <c r="GDC21" s="98"/>
      <c r="GDK21" s="98"/>
      <c r="GDS21" s="98"/>
      <c r="GEA21" s="98"/>
      <c r="GEI21" s="98"/>
      <c r="GEQ21" s="98"/>
      <c r="GEY21" s="98"/>
      <c r="GFG21" s="98"/>
      <c r="GFO21" s="98"/>
      <c r="GFW21" s="98"/>
      <c r="GGE21" s="98"/>
      <c r="GGM21" s="98"/>
      <c r="GGU21" s="98"/>
      <c r="GHC21" s="98"/>
      <c r="GHK21" s="98"/>
      <c r="GHS21" s="98"/>
      <c r="GIA21" s="98"/>
      <c r="GII21" s="98"/>
      <c r="GIQ21" s="98"/>
      <c r="GIY21" s="98"/>
      <c r="GJG21" s="98"/>
      <c r="GJO21" s="98"/>
      <c r="GJW21" s="98"/>
      <c r="GKE21" s="98"/>
      <c r="GKM21" s="98"/>
      <c r="GKU21" s="98"/>
      <c r="GLC21" s="98"/>
      <c r="GLK21" s="98"/>
      <c r="GLS21" s="98"/>
      <c r="GMA21" s="98"/>
      <c r="GMI21" s="98"/>
      <c r="GMQ21" s="98"/>
      <c r="GMY21" s="98"/>
      <c r="GNG21" s="98"/>
      <c r="GNO21" s="98"/>
      <c r="GNW21" s="98"/>
      <c r="GOE21" s="98"/>
      <c r="GOM21" s="98"/>
      <c r="GOU21" s="98"/>
      <c r="GPC21" s="98"/>
      <c r="GPK21" s="98"/>
      <c r="GPS21" s="98"/>
      <c r="GQA21" s="98"/>
      <c r="GQI21" s="98"/>
      <c r="GQQ21" s="98"/>
      <c r="GQY21" s="98"/>
      <c r="GRG21" s="98"/>
      <c r="GRO21" s="98"/>
      <c r="GRW21" s="98"/>
      <c r="GSE21" s="98"/>
      <c r="GSM21" s="98"/>
      <c r="GSU21" s="98"/>
      <c r="GTC21" s="98"/>
      <c r="GTK21" s="98"/>
      <c r="GTS21" s="98"/>
      <c r="GUA21" s="98"/>
      <c r="GUI21" s="98"/>
      <c r="GUQ21" s="98"/>
      <c r="GUY21" s="98"/>
      <c r="GVG21" s="98"/>
      <c r="GVO21" s="98"/>
      <c r="GVW21" s="98"/>
      <c r="GWE21" s="98"/>
      <c r="GWM21" s="98"/>
      <c r="GWU21" s="98"/>
      <c r="GXC21" s="98"/>
      <c r="GXK21" s="98"/>
      <c r="GXS21" s="98"/>
      <c r="GYA21" s="98"/>
      <c r="GYI21" s="98"/>
      <c r="GYQ21" s="98"/>
      <c r="GYY21" s="98"/>
      <c r="GZG21" s="98"/>
      <c r="GZO21" s="98"/>
      <c r="GZW21" s="98"/>
      <c r="HAE21" s="98"/>
      <c r="HAM21" s="98"/>
      <c r="HAU21" s="98"/>
      <c r="HBC21" s="98"/>
      <c r="HBK21" s="98"/>
      <c r="HBS21" s="98"/>
      <c r="HCA21" s="98"/>
      <c r="HCI21" s="98"/>
      <c r="HCQ21" s="98"/>
      <c r="HCY21" s="98"/>
      <c r="HDG21" s="98"/>
      <c r="HDO21" s="98"/>
      <c r="HDW21" s="98"/>
      <c r="HEE21" s="98"/>
      <c r="HEM21" s="98"/>
      <c r="HEU21" s="98"/>
      <c r="HFC21" s="98"/>
      <c r="HFK21" s="98"/>
      <c r="HFS21" s="98"/>
      <c r="HGA21" s="98"/>
      <c r="HGI21" s="98"/>
      <c r="HGQ21" s="98"/>
      <c r="HGY21" s="98"/>
      <c r="HHG21" s="98"/>
      <c r="HHO21" s="98"/>
      <c r="HHW21" s="98"/>
      <c r="HIE21" s="98"/>
      <c r="HIM21" s="98"/>
      <c r="HIU21" s="98"/>
      <c r="HJC21" s="98"/>
      <c r="HJK21" s="98"/>
      <c r="HJS21" s="98"/>
      <c r="HKA21" s="98"/>
      <c r="HKI21" s="98"/>
      <c r="HKQ21" s="98"/>
      <c r="HKY21" s="98"/>
      <c r="HLG21" s="98"/>
      <c r="HLO21" s="98"/>
      <c r="HLW21" s="98"/>
      <c r="HME21" s="98"/>
      <c r="HMM21" s="98"/>
      <c r="HMU21" s="98"/>
      <c r="HNC21" s="98"/>
      <c r="HNK21" s="98"/>
      <c r="HNS21" s="98"/>
      <c r="HOA21" s="98"/>
      <c r="HOI21" s="98"/>
      <c r="HOQ21" s="98"/>
      <c r="HOY21" s="98"/>
      <c r="HPG21" s="98"/>
      <c r="HPO21" s="98"/>
      <c r="HPW21" s="98"/>
      <c r="HQE21" s="98"/>
      <c r="HQM21" s="98"/>
      <c r="HQU21" s="98"/>
      <c r="HRC21" s="98"/>
      <c r="HRK21" s="98"/>
      <c r="HRS21" s="98"/>
      <c r="HSA21" s="98"/>
      <c r="HSI21" s="98"/>
      <c r="HSQ21" s="98"/>
      <c r="HSY21" s="98"/>
      <c r="HTG21" s="98"/>
      <c r="HTO21" s="98"/>
      <c r="HTW21" s="98"/>
      <c r="HUE21" s="98"/>
      <c r="HUM21" s="98"/>
      <c r="HUU21" s="98"/>
      <c r="HVC21" s="98"/>
      <c r="HVK21" s="98"/>
      <c r="HVS21" s="98"/>
      <c r="HWA21" s="98"/>
      <c r="HWI21" s="98"/>
      <c r="HWQ21" s="98"/>
      <c r="HWY21" s="98"/>
      <c r="HXG21" s="98"/>
      <c r="HXO21" s="98"/>
      <c r="HXW21" s="98"/>
      <c r="HYE21" s="98"/>
      <c r="HYM21" s="98"/>
      <c r="HYU21" s="98"/>
      <c r="HZC21" s="98"/>
      <c r="HZK21" s="98"/>
      <c r="HZS21" s="98"/>
      <c r="IAA21" s="98"/>
      <c r="IAI21" s="98"/>
      <c r="IAQ21" s="98"/>
      <c r="IAY21" s="98"/>
      <c r="IBG21" s="98"/>
      <c r="IBO21" s="98"/>
      <c r="IBW21" s="98"/>
      <c r="ICE21" s="98"/>
      <c r="ICM21" s="98"/>
      <c r="ICU21" s="98"/>
      <c r="IDC21" s="98"/>
      <c r="IDK21" s="98"/>
      <c r="IDS21" s="98"/>
      <c r="IEA21" s="98"/>
      <c r="IEI21" s="98"/>
      <c r="IEQ21" s="98"/>
      <c r="IEY21" s="98"/>
      <c r="IFG21" s="98"/>
      <c r="IFO21" s="98"/>
      <c r="IFW21" s="98"/>
      <c r="IGE21" s="98"/>
      <c r="IGM21" s="98"/>
      <c r="IGU21" s="98"/>
      <c r="IHC21" s="98"/>
      <c r="IHK21" s="98"/>
      <c r="IHS21" s="98"/>
      <c r="IIA21" s="98"/>
      <c r="III21" s="98"/>
      <c r="IIQ21" s="98"/>
      <c r="IIY21" s="98"/>
      <c r="IJG21" s="98"/>
      <c r="IJO21" s="98"/>
      <c r="IJW21" s="98"/>
      <c r="IKE21" s="98"/>
      <c r="IKM21" s="98"/>
      <c r="IKU21" s="98"/>
      <c r="ILC21" s="98"/>
      <c r="ILK21" s="98"/>
      <c r="ILS21" s="98"/>
      <c r="IMA21" s="98"/>
      <c r="IMI21" s="98"/>
      <c r="IMQ21" s="98"/>
      <c r="IMY21" s="98"/>
      <c r="ING21" s="98"/>
      <c r="INO21" s="98"/>
      <c r="INW21" s="98"/>
      <c r="IOE21" s="98"/>
      <c r="IOM21" s="98"/>
      <c r="IOU21" s="98"/>
      <c r="IPC21" s="98"/>
      <c r="IPK21" s="98"/>
      <c r="IPS21" s="98"/>
      <c r="IQA21" s="98"/>
      <c r="IQI21" s="98"/>
      <c r="IQQ21" s="98"/>
      <c r="IQY21" s="98"/>
      <c r="IRG21" s="98"/>
      <c r="IRO21" s="98"/>
      <c r="IRW21" s="98"/>
      <c r="ISE21" s="98"/>
      <c r="ISM21" s="98"/>
      <c r="ISU21" s="98"/>
      <c r="ITC21" s="98"/>
      <c r="ITK21" s="98"/>
      <c r="ITS21" s="98"/>
      <c r="IUA21" s="98"/>
      <c r="IUI21" s="98"/>
      <c r="IUQ21" s="98"/>
      <c r="IUY21" s="98"/>
      <c r="IVG21" s="98"/>
      <c r="IVO21" s="98"/>
      <c r="IVW21" s="98"/>
      <c r="IWE21" s="98"/>
      <c r="IWM21" s="98"/>
      <c r="IWU21" s="98"/>
      <c r="IXC21" s="98"/>
      <c r="IXK21" s="98"/>
      <c r="IXS21" s="98"/>
      <c r="IYA21" s="98"/>
      <c r="IYI21" s="98"/>
      <c r="IYQ21" s="98"/>
      <c r="IYY21" s="98"/>
      <c r="IZG21" s="98"/>
      <c r="IZO21" s="98"/>
      <c r="IZW21" s="98"/>
      <c r="JAE21" s="98"/>
      <c r="JAM21" s="98"/>
      <c r="JAU21" s="98"/>
      <c r="JBC21" s="98"/>
      <c r="JBK21" s="98"/>
      <c r="JBS21" s="98"/>
      <c r="JCA21" s="98"/>
      <c r="JCI21" s="98"/>
      <c r="JCQ21" s="98"/>
      <c r="JCY21" s="98"/>
      <c r="JDG21" s="98"/>
      <c r="JDO21" s="98"/>
      <c r="JDW21" s="98"/>
      <c r="JEE21" s="98"/>
      <c r="JEM21" s="98"/>
      <c r="JEU21" s="98"/>
      <c r="JFC21" s="98"/>
      <c r="JFK21" s="98"/>
      <c r="JFS21" s="98"/>
      <c r="JGA21" s="98"/>
      <c r="JGI21" s="98"/>
      <c r="JGQ21" s="98"/>
      <c r="JGY21" s="98"/>
      <c r="JHG21" s="98"/>
      <c r="JHO21" s="98"/>
      <c r="JHW21" s="98"/>
      <c r="JIE21" s="98"/>
      <c r="JIM21" s="98"/>
      <c r="JIU21" s="98"/>
      <c r="JJC21" s="98"/>
      <c r="JJK21" s="98"/>
      <c r="JJS21" s="98"/>
      <c r="JKA21" s="98"/>
      <c r="JKI21" s="98"/>
      <c r="JKQ21" s="98"/>
      <c r="JKY21" s="98"/>
      <c r="JLG21" s="98"/>
      <c r="JLO21" s="98"/>
      <c r="JLW21" s="98"/>
      <c r="JME21" s="98"/>
      <c r="JMM21" s="98"/>
      <c r="JMU21" s="98"/>
      <c r="JNC21" s="98"/>
      <c r="JNK21" s="98"/>
      <c r="JNS21" s="98"/>
      <c r="JOA21" s="98"/>
      <c r="JOI21" s="98"/>
      <c r="JOQ21" s="98"/>
      <c r="JOY21" s="98"/>
      <c r="JPG21" s="98"/>
      <c r="JPO21" s="98"/>
      <c r="JPW21" s="98"/>
      <c r="JQE21" s="98"/>
      <c r="JQM21" s="98"/>
      <c r="JQU21" s="98"/>
      <c r="JRC21" s="98"/>
      <c r="JRK21" s="98"/>
      <c r="JRS21" s="98"/>
      <c r="JSA21" s="98"/>
      <c r="JSI21" s="98"/>
      <c r="JSQ21" s="98"/>
      <c r="JSY21" s="98"/>
      <c r="JTG21" s="98"/>
      <c r="JTO21" s="98"/>
      <c r="JTW21" s="98"/>
      <c r="JUE21" s="98"/>
      <c r="JUM21" s="98"/>
      <c r="JUU21" s="98"/>
      <c r="JVC21" s="98"/>
      <c r="JVK21" s="98"/>
      <c r="JVS21" s="98"/>
      <c r="JWA21" s="98"/>
      <c r="JWI21" s="98"/>
      <c r="JWQ21" s="98"/>
      <c r="JWY21" s="98"/>
      <c r="JXG21" s="98"/>
      <c r="JXO21" s="98"/>
      <c r="JXW21" s="98"/>
      <c r="JYE21" s="98"/>
      <c r="JYM21" s="98"/>
      <c r="JYU21" s="98"/>
      <c r="JZC21" s="98"/>
      <c r="JZK21" s="98"/>
      <c r="JZS21" s="98"/>
      <c r="KAA21" s="98"/>
      <c r="KAI21" s="98"/>
      <c r="KAQ21" s="98"/>
      <c r="KAY21" s="98"/>
      <c r="KBG21" s="98"/>
      <c r="KBO21" s="98"/>
      <c r="KBW21" s="98"/>
      <c r="KCE21" s="98"/>
      <c r="KCM21" s="98"/>
      <c r="KCU21" s="98"/>
      <c r="KDC21" s="98"/>
      <c r="KDK21" s="98"/>
      <c r="KDS21" s="98"/>
      <c r="KEA21" s="98"/>
      <c r="KEI21" s="98"/>
      <c r="KEQ21" s="98"/>
      <c r="KEY21" s="98"/>
      <c r="KFG21" s="98"/>
      <c r="KFO21" s="98"/>
      <c r="KFW21" s="98"/>
      <c r="KGE21" s="98"/>
      <c r="KGM21" s="98"/>
      <c r="KGU21" s="98"/>
      <c r="KHC21" s="98"/>
      <c r="KHK21" s="98"/>
      <c r="KHS21" s="98"/>
      <c r="KIA21" s="98"/>
      <c r="KII21" s="98"/>
      <c r="KIQ21" s="98"/>
      <c r="KIY21" s="98"/>
      <c r="KJG21" s="98"/>
      <c r="KJO21" s="98"/>
      <c r="KJW21" s="98"/>
      <c r="KKE21" s="98"/>
      <c r="KKM21" s="98"/>
      <c r="KKU21" s="98"/>
      <c r="KLC21" s="98"/>
      <c r="KLK21" s="98"/>
      <c r="KLS21" s="98"/>
      <c r="KMA21" s="98"/>
      <c r="KMI21" s="98"/>
      <c r="KMQ21" s="98"/>
      <c r="KMY21" s="98"/>
      <c r="KNG21" s="98"/>
      <c r="KNO21" s="98"/>
      <c r="KNW21" s="98"/>
      <c r="KOE21" s="98"/>
      <c r="KOM21" s="98"/>
      <c r="KOU21" s="98"/>
      <c r="KPC21" s="98"/>
      <c r="KPK21" s="98"/>
      <c r="KPS21" s="98"/>
      <c r="KQA21" s="98"/>
      <c r="KQI21" s="98"/>
      <c r="KQQ21" s="98"/>
      <c r="KQY21" s="98"/>
      <c r="KRG21" s="98"/>
      <c r="KRO21" s="98"/>
      <c r="KRW21" s="98"/>
      <c r="KSE21" s="98"/>
      <c r="KSM21" s="98"/>
      <c r="KSU21" s="98"/>
      <c r="KTC21" s="98"/>
      <c r="KTK21" s="98"/>
      <c r="KTS21" s="98"/>
      <c r="KUA21" s="98"/>
      <c r="KUI21" s="98"/>
      <c r="KUQ21" s="98"/>
      <c r="KUY21" s="98"/>
      <c r="KVG21" s="98"/>
      <c r="KVO21" s="98"/>
      <c r="KVW21" s="98"/>
      <c r="KWE21" s="98"/>
      <c r="KWM21" s="98"/>
      <c r="KWU21" s="98"/>
      <c r="KXC21" s="98"/>
      <c r="KXK21" s="98"/>
      <c r="KXS21" s="98"/>
      <c r="KYA21" s="98"/>
      <c r="KYI21" s="98"/>
      <c r="KYQ21" s="98"/>
      <c r="KYY21" s="98"/>
      <c r="KZG21" s="98"/>
      <c r="KZO21" s="98"/>
      <c r="KZW21" s="98"/>
      <c r="LAE21" s="98"/>
      <c r="LAM21" s="98"/>
      <c r="LAU21" s="98"/>
      <c r="LBC21" s="98"/>
      <c r="LBK21" s="98"/>
      <c r="LBS21" s="98"/>
      <c r="LCA21" s="98"/>
      <c r="LCI21" s="98"/>
      <c r="LCQ21" s="98"/>
      <c r="LCY21" s="98"/>
      <c r="LDG21" s="98"/>
      <c r="LDO21" s="98"/>
      <c r="LDW21" s="98"/>
      <c r="LEE21" s="98"/>
      <c r="LEM21" s="98"/>
      <c r="LEU21" s="98"/>
      <c r="LFC21" s="98"/>
      <c r="LFK21" s="98"/>
      <c r="LFS21" s="98"/>
      <c r="LGA21" s="98"/>
      <c r="LGI21" s="98"/>
      <c r="LGQ21" s="98"/>
      <c r="LGY21" s="98"/>
      <c r="LHG21" s="98"/>
      <c r="LHO21" s="98"/>
      <c r="LHW21" s="98"/>
      <c r="LIE21" s="98"/>
      <c r="LIM21" s="98"/>
      <c r="LIU21" s="98"/>
      <c r="LJC21" s="98"/>
      <c r="LJK21" s="98"/>
      <c r="LJS21" s="98"/>
      <c r="LKA21" s="98"/>
      <c r="LKI21" s="98"/>
      <c r="LKQ21" s="98"/>
      <c r="LKY21" s="98"/>
      <c r="LLG21" s="98"/>
      <c r="LLO21" s="98"/>
      <c r="LLW21" s="98"/>
      <c r="LME21" s="98"/>
      <c r="LMM21" s="98"/>
      <c r="LMU21" s="98"/>
      <c r="LNC21" s="98"/>
      <c r="LNK21" s="98"/>
      <c r="LNS21" s="98"/>
      <c r="LOA21" s="98"/>
      <c r="LOI21" s="98"/>
      <c r="LOQ21" s="98"/>
      <c r="LOY21" s="98"/>
      <c r="LPG21" s="98"/>
      <c r="LPO21" s="98"/>
      <c r="LPW21" s="98"/>
      <c r="LQE21" s="98"/>
      <c r="LQM21" s="98"/>
      <c r="LQU21" s="98"/>
      <c r="LRC21" s="98"/>
      <c r="LRK21" s="98"/>
      <c r="LRS21" s="98"/>
      <c r="LSA21" s="98"/>
      <c r="LSI21" s="98"/>
      <c r="LSQ21" s="98"/>
      <c r="LSY21" s="98"/>
      <c r="LTG21" s="98"/>
      <c r="LTO21" s="98"/>
      <c r="LTW21" s="98"/>
      <c r="LUE21" s="98"/>
      <c r="LUM21" s="98"/>
      <c r="LUU21" s="98"/>
      <c r="LVC21" s="98"/>
      <c r="LVK21" s="98"/>
      <c r="LVS21" s="98"/>
      <c r="LWA21" s="98"/>
      <c r="LWI21" s="98"/>
      <c r="LWQ21" s="98"/>
      <c r="LWY21" s="98"/>
      <c r="LXG21" s="98"/>
      <c r="LXO21" s="98"/>
      <c r="LXW21" s="98"/>
      <c r="LYE21" s="98"/>
      <c r="LYM21" s="98"/>
      <c r="LYU21" s="98"/>
      <c r="LZC21" s="98"/>
      <c r="LZK21" s="98"/>
      <c r="LZS21" s="98"/>
      <c r="MAA21" s="98"/>
      <c r="MAI21" s="98"/>
      <c r="MAQ21" s="98"/>
      <c r="MAY21" s="98"/>
      <c r="MBG21" s="98"/>
      <c r="MBO21" s="98"/>
      <c r="MBW21" s="98"/>
      <c r="MCE21" s="98"/>
      <c r="MCM21" s="98"/>
      <c r="MCU21" s="98"/>
      <c r="MDC21" s="98"/>
      <c r="MDK21" s="98"/>
      <c r="MDS21" s="98"/>
      <c r="MEA21" s="98"/>
      <c r="MEI21" s="98"/>
      <c r="MEQ21" s="98"/>
      <c r="MEY21" s="98"/>
      <c r="MFG21" s="98"/>
      <c r="MFO21" s="98"/>
      <c r="MFW21" s="98"/>
      <c r="MGE21" s="98"/>
      <c r="MGM21" s="98"/>
      <c r="MGU21" s="98"/>
      <c r="MHC21" s="98"/>
      <c r="MHK21" s="98"/>
      <c r="MHS21" s="98"/>
      <c r="MIA21" s="98"/>
      <c r="MII21" s="98"/>
      <c r="MIQ21" s="98"/>
      <c r="MIY21" s="98"/>
      <c r="MJG21" s="98"/>
      <c r="MJO21" s="98"/>
      <c r="MJW21" s="98"/>
      <c r="MKE21" s="98"/>
      <c r="MKM21" s="98"/>
      <c r="MKU21" s="98"/>
      <c r="MLC21" s="98"/>
      <c r="MLK21" s="98"/>
      <c r="MLS21" s="98"/>
      <c r="MMA21" s="98"/>
      <c r="MMI21" s="98"/>
      <c r="MMQ21" s="98"/>
      <c r="MMY21" s="98"/>
      <c r="MNG21" s="98"/>
      <c r="MNO21" s="98"/>
      <c r="MNW21" s="98"/>
      <c r="MOE21" s="98"/>
      <c r="MOM21" s="98"/>
      <c r="MOU21" s="98"/>
      <c r="MPC21" s="98"/>
      <c r="MPK21" s="98"/>
      <c r="MPS21" s="98"/>
      <c r="MQA21" s="98"/>
      <c r="MQI21" s="98"/>
      <c r="MQQ21" s="98"/>
      <c r="MQY21" s="98"/>
      <c r="MRG21" s="98"/>
      <c r="MRO21" s="98"/>
      <c r="MRW21" s="98"/>
      <c r="MSE21" s="98"/>
      <c r="MSM21" s="98"/>
      <c r="MSU21" s="98"/>
      <c r="MTC21" s="98"/>
      <c r="MTK21" s="98"/>
      <c r="MTS21" s="98"/>
      <c r="MUA21" s="98"/>
      <c r="MUI21" s="98"/>
      <c r="MUQ21" s="98"/>
      <c r="MUY21" s="98"/>
      <c r="MVG21" s="98"/>
      <c r="MVO21" s="98"/>
      <c r="MVW21" s="98"/>
      <c r="MWE21" s="98"/>
      <c r="MWM21" s="98"/>
      <c r="MWU21" s="98"/>
      <c r="MXC21" s="98"/>
      <c r="MXK21" s="98"/>
      <c r="MXS21" s="98"/>
      <c r="MYA21" s="98"/>
      <c r="MYI21" s="98"/>
      <c r="MYQ21" s="98"/>
      <c r="MYY21" s="98"/>
      <c r="MZG21" s="98"/>
      <c r="MZO21" s="98"/>
      <c r="MZW21" s="98"/>
      <c r="NAE21" s="98"/>
      <c r="NAM21" s="98"/>
      <c r="NAU21" s="98"/>
      <c r="NBC21" s="98"/>
      <c r="NBK21" s="98"/>
      <c r="NBS21" s="98"/>
      <c r="NCA21" s="98"/>
      <c r="NCI21" s="98"/>
      <c r="NCQ21" s="98"/>
      <c r="NCY21" s="98"/>
      <c r="NDG21" s="98"/>
      <c r="NDO21" s="98"/>
      <c r="NDW21" s="98"/>
      <c r="NEE21" s="98"/>
      <c r="NEM21" s="98"/>
      <c r="NEU21" s="98"/>
      <c r="NFC21" s="98"/>
      <c r="NFK21" s="98"/>
      <c r="NFS21" s="98"/>
      <c r="NGA21" s="98"/>
      <c r="NGI21" s="98"/>
      <c r="NGQ21" s="98"/>
      <c r="NGY21" s="98"/>
      <c r="NHG21" s="98"/>
      <c r="NHO21" s="98"/>
      <c r="NHW21" s="98"/>
      <c r="NIE21" s="98"/>
      <c r="NIM21" s="98"/>
      <c r="NIU21" s="98"/>
      <c r="NJC21" s="98"/>
      <c r="NJK21" s="98"/>
      <c r="NJS21" s="98"/>
      <c r="NKA21" s="98"/>
      <c r="NKI21" s="98"/>
      <c r="NKQ21" s="98"/>
      <c r="NKY21" s="98"/>
      <c r="NLG21" s="98"/>
      <c r="NLO21" s="98"/>
      <c r="NLW21" s="98"/>
      <c r="NME21" s="98"/>
      <c r="NMM21" s="98"/>
      <c r="NMU21" s="98"/>
      <c r="NNC21" s="98"/>
      <c r="NNK21" s="98"/>
      <c r="NNS21" s="98"/>
      <c r="NOA21" s="98"/>
      <c r="NOI21" s="98"/>
      <c r="NOQ21" s="98"/>
      <c r="NOY21" s="98"/>
      <c r="NPG21" s="98"/>
      <c r="NPO21" s="98"/>
      <c r="NPW21" s="98"/>
      <c r="NQE21" s="98"/>
      <c r="NQM21" s="98"/>
      <c r="NQU21" s="98"/>
      <c r="NRC21" s="98"/>
      <c r="NRK21" s="98"/>
      <c r="NRS21" s="98"/>
      <c r="NSA21" s="98"/>
      <c r="NSI21" s="98"/>
      <c r="NSQ21" s="98"/>
      <c r="NSY21" s="98"/>
      <c r="NTG21" s="98"/>
      <c r="NTO21" s="98"/>
      <c r="NTW21" s="98"/>
      <c r="NUE21" s="98"/>
      <c r="NUM21" s="98"/>
      <c r="NUU21" s="98"/>
      <c r="NVC21" s="98"/>
      <c r="NVK21" s="98"/>
      <c r="NVS21" s="98"/>
      <c r="NWA21" s="98"/>
      <c r="NWI21" s="98"/>
      <c r="NWQ21" s="98"/>
      <c r="NWY21" s="98"/>
      <c r="NXG21" s="98"/>
      <c r="NXO21" s="98"/>
      <c r="NXW21" s="98"/>
      <c r="NYE21" s="98"/>
      <c r="NYM21" s="98"/>
      <c r="NYU21" s="98"/>
      <c r="NZC21" s="98"/>
      <c r="NZK21" s="98"/>
      <c r="NZS21" s="98"/>
      <c r="OAA21" s="98"/>
      <c r="OAI21" s="98"/>
      <c r="OAQ21" s="98"/>
      <c r="OAY21" s="98"/>
      <c r="OBG21" s="98"/>
      <c r="OBO21" s="98"/>
      <c r="OBW21" s="98"/>
      <c r="OCE21" s="98"/>
      <c r="OCM21" s="98"/>
      <c r="OCU21" s="98"/>
      <c r="ODC21" s="98"/>
      <c r="ODK21" s="98"/>
      <c r="ODS21" s="98"/>
      <c r="OEA21" s="98"/>
      <c r="OEI21" s="98"/>
      <c r="OEQ21" s="98"/>
      <c r="OEY21" s="98"/>
      <c r="OFG21" s="98"/>
      <c r="OFO21" s="98"/>
      <c r="OFW21" s="98"/>
      <c r="OGE21" s="98"/>
      <c r="OGM21" s="98"/>
      <c r="OGU21" s="98"/>
      <c r="OHC21" s="98"/>
      <c r="OHK21" s="98"/>
      <c r="OHS21" s="98"/>
      <c r="OIA21" s="98"/>
      <c r="OII21" s="98"/>
      <c r="OIQ21" s="98"/>
      <c r="OIY21" s="98"/>
      <c r="OJG21" s="98"/>
      <c r="OJO21" s="98"/>
      <c r="OJW21" s="98"/>
      <c r="OKE21" s="98"/>
      <c r="OKM21" s="98"/>
      <c r="OKU21" s="98"/>
      <c r="OLC21" s="98"/>
      <c r="OLK21" s="98"/>
      <c r="OLS21" s="98"/>
      <c r="OMA21" s="98"/>
      <c r="OMI21" s="98"/>
      <c r="OMQ21" s="98"/>
      <c r="OMY21" s="98"/>
      <c r="ONG21" s="98"/>
      <c r="ONO21" s="98"/>
      <c r="ONW21" s="98"/>
      <c r="OOE21" s="98"/>
      <c r="OOM21" s="98"/>
      <c r="OOU21" s="98"/>
      <c r="OPC21" s="98"/>
      <c r="OPK21" s="98"/>
      <c r="OPS21" s="98"/>
      <c r="OQA21" s="98"/>
      <c r="OQI21" s="98"/>
      <c r="OQQ21" s="98"/>
      <c r="OQY21" s="98"/>
      <c r="ORG21" s="98"/>
      <c r="ORO21" s="98"/>
      <c r="ORW21" s="98"/>
      <c r="OSE21" s="98"/>
      <c r="OSM21" s="98"/>
      <c r="OSU21" s="98"/>
      <c r="OTC21" s="98"/>
      <c r="OTK21" s="98"/>
      <c r="OTS21" s="98"/>
      <c r="OUA21" s="98"/>
      <c r="OUI21" s="98"/>
      <c r="OUQ21" s="98"/>
      <c r="OUY21" s="98"/>
      <c r="OVG21" s="98"/>
      <c r="OVO21" s="98"/>
      <c r="OVW21" s="98"/>
      <c r="OWE21" s="98"/>
      <c r="OWM21" s="98"/>
      <c r="OWU21" s="98"/>
      <c r="OXC21" s="98"/>
      <c r="OXK21" s="98"/>
      <c r="OXS21" s="98"/>
      <c r="OYA21" s="98"/>
      <c r="OYI21" s="98"/>
      <c r="OYQ21" s="98"/>
      <c r="OYY21" s="98"/>
      <c r="OZG21" s="98"/>
      <c r="OZO21" s="98"/>
      <c r="OZW21" s="98"/>
      <c r="PAE21" s="98"/>
      <c r="PAM21" s="98"/>
      <c r="PAU21" s="98"/>
      <c r="PBC21" s="98"/>
      <c r="PBK21" s="98"/>
      <c r="PBS21" s="98"/>
      <c r="PCA21" s="98"/>
      <c r="PCI21" s="98"/>
      <c r="PCQ21" s="98"/>
      <c r="PCY21" s="98"/>
      <c r="PDG21" s="98"/>
      <c r="PDO21" s="98"/>
      <c r="PDW21" s="98"/>
      <c r="PEE21" s="98"/>
      <c r="PEM21" s="98"/>
      <c r="PEU21" s="98"/>
      <c r="PFC21" s="98"/>
      <c r="PFK21" s="98"/>
      <c r="PFS21" s="98"/>
      <c r="PGA21" s="98"/>
      <c r="PGI21" s="98"/>
      <c r="PGQ21" s="98"/>
      <c r="PGY21" s="98"/>
      <c r="PHG21" s="98"/>
      <c r="PHO21" s="98"/>
      <c r="PHW21" s="98"/>
      <c r="PIE21" s="98"/>
      <c r="PIM21" s="98"/>
      <c r="PIU21" s="98"/>
      <c r="PJC21" s="98"/>
      <c r="PJK21" s="98"/>
      <c r="PJS21" s="98"/>
      <c r="PKA21" s="98"/>
      <c r="PKI21" s="98"/>
      <c r="PKQ21" s="98"/>
      <c r="PKY21" s="98"/>
      <c r="PLG21" s="98"/>
      <c r="PLO21" s="98"/>
      <c r="PLW21" s="98"/>
      <c r="PME21" s="98"/>
      <c r="PMM21" s="98"/>
      <c r="PMU21" s="98"/>
      <c r="PNC21" s="98"/>
      <c r="PNK21" s="98"/>
      <c r="PNS21" s="98"/>
      <c r="POA21" s="98"/>
      <c r="POI21" s="98"/>
      <c r="POQ21" s="98"/>
      <c r="POY21" s="98"/>
      <c r="PPG21" s="98"/>
      <c r="PPO21" s="98"/>
      <c r="PPW21" s="98"/>
      <c r="PQE21" s="98"/>
      <c r="PQM21" s="98"/>
      <c r="PQU21" s="98"/>
      <c r="PRC21" s="98"/>
      <c r="PRK21" s="98"/>
      <c r="PRS21" s="98"/>
      <c r="PSA21" s="98"/>
      <c r="PSI21" s="98"/>
      <c r="PSQ21" s="98"/>
      <c r="PSY21" s="98"/>
      <c r="PTG21" s="98"/>
      <c r="PTO21" s="98"/>
      <c r="PTW21" s="98"/>
      <c r="PUE21" s="98"/>
      <c r="PUM21" s="98"/>
      <c r="PUU21" s="98"/>
      <c r="PVC21" s="98"/>
      <c r="PVK21" s="98"/>
      <c r="PVS21" s="98"/>
      <c r="PWA21" s="98"/>
      <c r="PWI21" s="98"/>
      <c r="PWQ21" s="98"/>
      <c r="PWY21" s="98"/>
      <c r="PXG21" s="98"/>
      <c r="PXO21" s="98"/>
      <c r="PXW21" s="98"/>
      <c r="PYE21" s="98"/>
      <c r="PYM21" s="98"/>
      <c r="PYU21" s="98"/>
      <c r="PZC21" s="98"/>
      <c r="PZK21" s="98"/>
      <c r="PZS21" s="98"/>
      <c r="QAA21" s="98"/>
      <c r="QAI21" s="98"/>
      <c r="QAQ21" s="98"/>
      <c r="QAY21" s="98"/>
      <c r="QBG21" s="98"/>
      <c r="QBO21" s="98"/>
      <c r="QBW21" s="98"/>
      <c r="QCE21" s="98"/>
      <c r="QCM21" s="98"/>
      <c r="QCU21" s="98"/>
      <c r="QDC21" s="98"/>
      <c r="QDK21" s="98"/>
      <c r="QDS21" s="98"/>
      <c r="QEA21" s="98"/>
      <c r="QEI21" s="98"/>
      <c r="QEQ21" s="98"/>
      <c r="QEY21" s="98"/>
      <c r="QFG21" s="98"/>
      <c r="QFO21" s="98"/>
      <c r="QFW21" s="98"/>
      <c r="QGE21" s="98"/>
      <c r="QGM21" s="98"/>
      <c r="QGU21" s="98"/>
      <c r="QHC21" s="98"/>
      <c r="QHK21" s="98"/>
      <c r="QHS21" s="98"/>
      <c r="QIA21" s="98"/>
      <c r="QII21" s="98"/>
      <c r="QIQ21" s="98"/>
      <c r="QIY21" s="98"/>
      <c r="QJG21" s="98"/>
      <c r="QJO21" s="98"/>
      <c r="QJW21" s="98"/>
      <c r="QKE21" s="98"/>
      <c r="QKM21" s="98"/>
      <c r="QKU21" s="98"/>
      <c r="QLC21" s="98"/>
      <c r="QLK21" s="98"/>
      <c r="QLS21" s="98"/>
      <c r="QMA21" s="98"/>
      <c r="QMI21" s="98"/>
      <c r="QMQ21" s="98"/>
      <c r="QMY21" s="98"/>
      <c r="QNG21" s="98"/>
      <c r="QNO21" s="98"/>
      <c r="QNW21" s="98"/>
      <c r="QOE21" s="98"/>
      <c r="QOM21" s="98"/>
      <c r="QOU21" s="98"/>
      <c r="QPC21" s="98"/>
      <c r="QPK21" s="98"/>
      <c r="QPS21" s="98"/>
      <c r="QQA21" s="98"/>
      <c r="QQI21" s="98"/>
      <c r="QQQ21" s="98"/>
      <c r="QQY21" s="98"/>
      <c r="QRG21" s="98"/>
      <c r="QRO21" s="98"/>
      <c r="QRW21" s="98"/>
      <c r="QSE21" s="98"/>
      <c r="QSM21" s="98"/>
      <c r="QSU21" s="98"/>
      <c r="QTC21" s="98"/>
      <c r="QTK21" s="98"/>
      <c r="QTS21" s="98"/>
      <c r="QUA21" s="98"/>
      <c r="QUI21" s="98"/>
      <c r="QUQ21" s="98"/>
      <c r="QUY21" s="98"/>
      <c r="QVG21" s="98"/>
      <c r="QVO21" s="98"/>
      <c r="QVW21" s="98"/>
      <c r="QWE21" s="98"/>
      <c r="QWM21" s="98"/>
      <c r="QWU21" s="98"/>
      <c r="QXC21" s="98"/>
      <c r="QXK21" s="98"/>
      <c r="QXS21" s="98"/>
      <c r="QYA21" s="98"/>
      <c r="QYI21" s="98"/>
      <c r="QYQ21" s="98"/>
      <c r="QYY21" s="98"/>
      <c r="QZG21" s="98"/>
      <c r="QZO21" s="98"/>
      <c r="QZW21" s="98"/>
      <c r="RAE21" s="98"/>
      <c r="RAM21" s="98"/>
      <c r="RAU21" s="98"/>
      <c r="RBC21" s="98"/>
      <c r="RBK21" s="98"/>
      <c r="RBS21" s="98"/>
      <c r="RCA21" s="98"/>
      <c r="RCI21" s="98"/>
      <c r="RCQ21" s="98"/>
      <c r="RCY21" s="98"/>
      <c r="RDG21" s="98"/>
      <c r="RDO21" s="98"/>
      <c r="RDW21" s="98"/>
      <c r="REE21" s="98"/>
      <c r="REM21" s="98"/>
      <c r="REU21" s="98"/>
      <c r="RFC21" s="98"/>
      <c r="RFK21" s="98"/>
      <c r="RFS21" s="98"/>
      <c r="RGA21" s="98"/>
      <c r="RGI21" s="98"/>
      <c r="RGQ21" s="98"/>
      <c r="RGY21" s="98"/>
      <c r="RHG21" s="98"/>
      <c r="RHO21" s="98"/>
      <c r="RHW21" s="98"/>
      <c r="RIE21" s="98"/>
      <c r="RIM21" s="98"/>
      <c r="RIU21" s="98"/>
      <c r="RJC21" s="98"/>
      <c r="RJK21" s="98"/>
      <c r="RJS21" s="98"/>
      <c r="RKA21" s="98"/>
      <c r="RKI21" s="98"/>
      <c r="RKQ21" s="98"/>
      <c r="RKY21" s="98"/>
      <c r="RLG21" s="98"/>
      <c r="RLO21" s="98"/>
      <c r="RLW21" s="98"/>
      <c r="RME21" s="98"/>
      <c r="RMM21" s="98"/>
      <c r="RMU21" s="98"/>
      <c r="RNC21" s="98"/>
      <c r="RNK21" s="98"/>
      <c r="RNS21" s="98"/>
      <c r="ROA21" s="98"/>
      <c r="ROI21" s="98"/>
      <c r="ROQ21" s="98"/>
      <c r="ROY21" s="98"/>
      <c r="RPG21" s="98"/>
      <c r="RPO21" s="98"/>
      <c r="RPW21" s="98"/>
      <c r="RQE21" s="98"/>
      <c r="RQM21" s="98"/>
      <c r="RQU21" s="98"/>
      <c r="RRC21" s="98"/>
      <c r="RRK21" s="98"/>
      <c r="RRS21" s="98"/>
      <c r="RSA21" s="98"/>
      <c r="RSI21" s="98"/>
      <c r="RSQ21" s="98"/>
      <c r="RSY21" s="98"/>
      <c r="RTG21" s="98"/>
      <c r="RTO21" s="98"/>
      <c r="RTW21" s="98"/>
      <c r="RUE21" s="98"/>
      <c r="RUM21" s="98"/>
      <c r="RUU21" s="98"/>
      <c r="RVC21" s="98"/>
      <c r="RVK21" s="98"/>
      <c r="RVS21" s="98"/>
      <c r="RWA21" s="98"/>
      <c r="RWI21" s="98"/>
      <c r="RWQ21" s="98"/>
      <c r="RWY21" s="98"/>
      <c r="RXG21" s="98"/>
      <c r="RXO21" s="98"/>
      <c r="RXW21" s="98"/>
      <c r="RYE21" s="98"/>
      <c r="RYM21" s="98"/>
      <c r="RYU21" s="98"/>
      <c r="RZC21" s="98"/>
      <c r="RZK21" s="98"/>
      <c r="RZS21" s="98"/>
      <c r="SAA21" s="98"/>
      <c r="SAI21" s="98"/>
      <c r="SAQ21" s="98"/>
      <c r="SAY21" s="98"/>
      <c r="SBG21" s="98"/>
      <c r="SBO21" s="98"/>
      <c r="SBW21" s="98"/>
      <c r="SCE21" s="98"/>
      <c r="SCM21" s="98"/>
      <c r="SCU21" s="98"/>
      <c r="SDC21" s="98"/>
      <c r="SDK21" s="98"/>
      <c r="SDS21" s="98"/>
      <c r="SEA21" s="98"/>
      <c r="SEI21" s="98"/>
      <c r="SEQ21" s="98"/>
      <c r="SEY21" s="98"/>
      <c r="SFG21" s="98"/>
      <c r="SFO21" s="98"/>
      <c r="SFW21" s="98"/>
      <c r="SGE21" s="98"/>
      <c r="SGM21" s="98"/>
      <c r="SGU21" s="98"/>
      <c r="SHC21" s="98"/>
      <c r="SHK21" s="98"/>
      <c r="SHS21" s="98"/>
      <c r="SIA21" s="98"/>
      <c r="SII21" s="98"/>
      <c r="SIQ21" s="98"/>
      <c r="SIY21" s="98"/>
      <c r="SJG21" s="98"/>
      <c r="SJO21" s="98"/>
      <c r="SJW21" s="98"/>
      <c r="SKE21" s="98"/>
      <c r="SKM21" s="98"/>
      <c r="SKU21" s="98"/>
      <c r="SLC21" s="98"/>
      <c r="SLK21" s="98"/>
      <c r="SLS21" s="98"/>
      <c r="SMA21" s="98"/>
      <c r="SMI21" s="98"/>
      <c r="SMQ21" s="98"/>
      <c r="SMY21" s="98"/>
      <c r="SNG21" s="98"/>
      <c r="SNO21" s="98"/>
      <c r="SNW21" s="98"/>
      <c r="SOE21" s="98"/>
      <c r="SOM21" s="98"/>
      <c r="SOU21" s="98"/>
      <c r="SPC21" s="98"/>
      <c r="SPK21" s="98"/>
      <c r="SPS21" s="98"/>
      <c r="SQA21" s="98"/>
      <c r="SQI21" s="98"/>
      <c r="SQQ21" s="98"/>
      <c r="SQY21" s="98"/>
      <c r="SRG21" s="98"/>
      <c r="SRO21" s="98"/>
      <c r="SRW21" s="98"/>
      <c r="SSE21" s="98"/>
      <c r="SSM21" s="98"/>
      <c r="SSU21" s="98"/>
      <c r="STC21" s="98"/>
      <c r="STK21" s="98"/>
      <c r="STS21" s="98"/>
      <c r="SUA21" s="98"/>
      <c r="SUI21" s="98"/>
      <c r="SUQ21" s="98"/>
      <c r="SUY21" s="98"/>
      <c r="SVG21" s="98"/>
      <c r="SVO21" s="98"/>
      <c r="SVW21" s="98"/>
      <c r="SWE21" s="98"/>
      <c r="SWM21" s="98"/>
      <c r="SWU21" s="98"/>
      <c r="SXC21" s="98"/>
      <c r="SXK21" s="98"/>
      <c r="SXS21" s="98"/>
      <c r="SYA21" s="98"/>
      <c r="SYI21" s="98"/>
      <c r="SYQ21" s="98"/>
      <c r="SYY21" s="98"/>
      <c r="SZG21" s="98"/>
      <c r="SZO21" s="98"/>
      <c r="SZW21" s="98"/>
      <c r="TAE21" s="98"/>
      <c r="TAM21" s="98"/>
      <c r="TAU21" s="98"/>
      <c r="TBC21" s="98"/>
      <c r="TBK21" s="98"/>
      <c r="TBS21" s="98"/>
      <c r="TCA21" s="98"/>
      <c r="TCI21" s="98"/>
      <c r="TCQ21" s="98"/>
      <c r="TCY21" s="98"/>
      <c r="TDG21" s="98"/>
      <c r="TDO21" s="98"/>
      <c r="TDW21" s="98"/>
      <c r="TEE21" s="98"/>
      <c r="TEM21" s="98"/>
      <c r="TEU21" s="98"/>
      <c r="TFC21" s="98"/>
      <c r="TFK21" s="98"/>
      <c r="TFS21" s="98"/>
      <c r="TGA21" s="98"/>
      <c r="TGI21" s="98"/>
      <c r="TGQ21" s="98"/>
      <c r="TGY21" s="98"/>
      <c r="THG21" s="98"/>
      <c r="THO21" s="98"/>
      <c r="THW21" s="98"/>
      <c r="TIE21" s="98"/>
      <c r="TIM21" s="98"/>
      <c r="TIU21" s="98"/>
      <c r="TJC21" s="98"/>
      <c r="TJK21" s="98"/>
      <c r="TJS21" s="98"/>
      <c r="TKA21" s="98"/>
      <c r="TKI21" s="98"/>
      <c r="TKQ21" s="98"/>
      <c r="TKY21" s="98"/>
      <c r="TLG21" s="98"/>
      <c r="TLO21" s="98"/>
      <c r="TLW21" s="98"/>
      <c r="TME21" s="98"/>
      <c r="TMM21" s="98"/>
      <c r="TMU21" s="98"/>
      <c r="TNC21" s="98"/>
      <c r="TNK21" s="98"/>
      <c r="TNS21" s="98"/>
      <c r="TOA21" s="98"/>
      <c r="TOI21" s="98"/>
      <c r="TOQ21" s="98"/>
      <c r="TOY21" s="98"/>
      <c r="TPG21" s="98"/>
      <c r="TPO21" s="98"/>
      <c r="TPW21" s="98"/>
      <c r="TQE21" s="98"/>
      <c r="TQM21" s="98"/>
      <c r="TQU21" s="98"/>
      <c r="TRC21" s="98"/>
      <c r="TRK21" s="98"/>
      <c r="TRS21" s="98"/>
      <c r="TSA21" s="98"/>
      <c r="TSI21" s="98"/>
      <c r="TSQ21" s="98"/>
      <c r="TSY21" s="98"/>
      <c r="TTG21" s="98"/>
      <c r="TTO21" s="98"/>
      <c r="TTW21" s="98"/>
      <c r="TUE21" s="98"/>
      <c r="TUM21" s="98"/>
      <c r="TUU21" s="98"/>
      <c r="TVC21" s="98"/>
      <c r="TVK21" s="98"/>
      <c r="TVS21" s="98"/>
      <c r="TWA21" s="98"/>
      <c r="TWI21" s="98"/>
      <c r="TWQ21" s="98"/>
      <c r="TWY21" s="98"/>
      <c r="TXG21" s="98"/>
      <c r="TXO21" s="98"/>
      <c r="TXW21" s="98"/>
      <c r="TYE21" s="98"/>
      <c r="TYM21" s="98"/>
      <c r="TYU21" s="98"/>
      <c r="TZC21" s="98"/>
      <c r="TZK21" s="98"/>
      <c r="TZS21" s="98"/>
      <c r="UAA21" s="98"/>
      <c r="UAI21" s="98"/>
      <c r="UAQ21" s="98"/>
      <c r="UAY21" s="98"/>
      <c r="UBG21" s="98"/>
      <c r="UBO21" s="98"/>
      <c r="UBW21" s="98"/>
      <c r="UCE21" s="98"/>
      <c r="UCM21" s="98"/>
      <c r="UCU21" s="98"/>
      <c r="UDC21" s="98"/>
      <c r="UDK21" s="98"/>
      <c r="UDS21" s="98"/>
      <c r="UEA21" s="98"/>
      <c r="UEI21" s="98"/>
      <c r="UEQ21" s="98"/>
      <c r="UEY21" s="98"/>
      <c r="UFG21" s="98"/>
      <c r="UFO21" s="98"/>
      <c r="UFW21" s="98"/>
      <c r="UGE21" s="98"/>
      <c r="UGM21" s="98"/>
      <c r="UGU21" s="98"/>
      <c r="UHC21" s="98"/>
      <c r="UHK21" s="98"/>
      <c r="UHS21" s="98"/>
      <c r="UIA21" s="98"/>
      <c r="UII21" s="98"/>
      <c r="UIQ21" s="98"/>
      <c r="UIY21" s="98"/>
      <c r="UJG21" s="98"/>
      <c r="UJO21" s="98"/>
      <c r="UJW21" s="98"/>
      <c r="UKE21" s="98"/>
      <c r="UKM21" s="98"/>
      <c r="UKU21" s="98"/>
      <c r="ULC21" s="98"/>
      <c r="ULK21" s="98"/>
      <c r="ULS21" s="98"/>
      <c r="UMA21" s="98"/>
      <c r="UMI21" s="98"/>
      <c r="UMQ21" s="98"/>
      <c r="UMY21" s="98"/>
      <c r="UNG21" s="98"/>
      <c r="UNO21" s="98"/>
      <c r="UNW21" s="98"/>
      <c r="UOE21" s="98"/>
      <c r="UOM21" s="98"/>
      <c r="UOU21" s="98"/>
      <c r="UPC21" s="98"/>
      <c r="UPK21" s="98"/>
      <c r="UPS21" s="98"/>
      <c r="UQA21" s="98"/>
      <c r="UQI21" s="98"/>
      <c r="UQQ21" s="98"/>
      <c r="UQY21" s="98"/>
      <c r="URG21" s="98"/>
      <c r="URO21" s="98"/>
      <c r="URW21" s="98"/>
      <c r="USE21" s="98"/>
      <c r="USM21" s="98"/>
      <c r="USU21" s="98"/>
      <c r="UTC21" s="98"/>
      <c r="UTK21" s="98"/>
      <c r="UTS21" s="98"/>
      <c r="UUA21" s="98"/>
      <c r="UUI21" s="98"/>
      <c r="UUQ21" s="98"/>
      <c r="UUY21" s="98"/>
      <c r="UVG21" s="98"/>
      <c r="UVO21" s="98"/>
      <c r="UVW21" s="98"/>
      <c r="UWE21" s="98"/>
      <c r="UWM21" s="98"/>
      <c r="UWU21" s="98"/>
      <c r="UXC21" s="98"/>
      <c r="UXK21" s="98"/>
      <c r="UXS21" s="98"/>
      <c r="UYA21" s="98"/>
      <c r="UYI21" s="98"/>
      <c r="UYQ21" s="98"/>
      <c r="UYY21" s="98"/>
      <c r="UZG21" s="98"/>
      <c r="UZO21" s="98"/>
      <c r="UZW21" s="98"/>
      <c r="VAE21" s="98"/>
      <c r="VAM21" s="98"/>
      <c r="VAU21" s="98"/>
      <c r="VBC21" s="98"/>
      <c r="VBK21" s="98"/>
      <c r="VBS21" s="98"/>
      <c r="VCA21" s="98"/>
      <c r="VCI21" s="98"/>
      <c r="VCQ21" s="98"/>
      <c r="VCY21" s="98"/>
      <c r="VDG21" s="98"/>
      <c r="VDO21" s="98"/>
      <c r="VDW21" s="98"/>
      <c r="VEE21" s="98"/>
      <c r="VEM21" s="98"/>
      <c r="VEU21" s="98"/>
      <c r="VFC21" s="98"/>
      <c r="VFK21" s="98"/>
      <c r="VFS21" s="98"/>
      <c r="VGA21" s="98"/>
      <c r="VGI21" s="98"/>
      <c r="VGQ21" s="98"/>
      <c r="VGY21" s="98"/>
      <c r="VHG21" s="98"/>
      <c r="VHO21" s="98"/>
      <c r="VHW21" s="98"/>
      <c r="VIE21" s="98"/>
      <c r="VIM21" s="98"/>
      <c r="VIU21" s="98"/>
      <c r="VJC21" s="98"/>
      <c r="VJK21" s="98"/>
      <c r="VJS21" s="98"/>
      <c r="VKA21" s="98"/>
      <c r="VKI21" s="98"/>
      <c r="VKQ21" s="98"/>
      <c r="VKY21" s="98"/>
      <c r="VLG21" s="98"/>
      <c r="VLO21" s="98"/>
      <c r="VLW21" s="98"/>
      <c r="VME21" s="98"/>
      <c r="VMM21" s="98"/>
      <c r="VMU21" s="98"/>
      <c r="VNC21" s="98"/>
      <c r="VNK21" s="98"/>
      <c r="VNS21" s="98"/>
      <c r="VOA21" s="98"/>
      <c r="VOI21" s="98"/>
      <c r="VOQ21" s="98"/>
      <c r="VOY21" s="98"/>
      <c r="VPG21" s="98"/>
      <c r="VPO21" s="98"/>
      <c r="VPW21" s="98"/>
      <c r="VQE21" s="98"/>
      <c r="VQM21" s="98"/>
      <c r="VQU21" s="98"/>
      <c r="VRC21" s="98"/>
      <c r="VRK21" s="98"/>
      <c r="VRS21" s="98"/>
      <c r="VSA21" s="98"/>
      <c r="VSI21" s="98"/>
      <c r="VSQ21" s="98"/>
      <c r="VSY21" s="98"/>
      <c r="VTG21" s="98"/>
      <c r="VTO21" s="98"/>
      <c r="VTW21" s="98"/>
      <c r="VUE21" s="98"/>
      <c r="VUM21" s="98"/>
      <c r="VUU21" s="98"/>
      <c r="VVC21" s="98"/>
      <c r="VVK21" s="98"/>
      <c r="VVS21" s="98"/>
      <c r="VWA21" s="98"/>
      <c r="VWI21" s="98"/>
      <c r="VWQ21" s="98"/>
      <c r="VWY21" s="98"/>
      <c r="VXG21" s="98"/>
      <c r="VXO21" s="98"/>
      <c r="VXW21" s="98"/>
      <c r="VYE21" s="98"/>
      <c r="VYM21" s="98"/>
      <c r="VYU21" s="98"/>
      <c r="VZC21" s="98"/>
      <c r="VZK21" s="98"/>
      <c r="VZS21" s="98"/>
      <c r="WAA21" s="98"/>
      <c r="WAI21" s="98"/>
      <c r="WAQ21" s="98"/>
      <c r="WAY21" s="98"/>
      <c r="WBG21" s="98"/>
      <c r="WBO21" s="98"/>
      <c r="WBW21" s="98"/>
      <c r="WCE21" s="98"/>
      <c r="WCM21" s="98"/>
      <c r="WCU21" s="98"/>
      <c r="WDC21" s="98"/>
      <c r="WDK21" s="98"/>
      <c r="WDS21" s="98"/>
      <c r="WEA21" s="98"/>
      <c r="WEI21" s="98"/>
      <c r="WEQ21" s="98"/>
      <c r="WEY21" s="98"/>
      <c r="WFG21" s="98"/>
      <c r="WFO21" s="98"/>
      <c r="WFW21" s="98"/>
      <c r="WGE21" s="98"/>
      <c r="WGM21" s="98"/>
      <c r="WGU21" s="98"/>
      <c r="WHC21" s="98"/>
      <c r="WHK21" s="98"/>
      <c r="WHS21" s="98"/>
      <c r="WIA21" s="98"/>
      <c r="WII21" s="98"/>
      <c r="WIQ21" s="98"/>
      <c r="WIY21" s="98"/>
      <c r="WJG21" s="98"/>
      <c r="WJO21" s="98"/>
      <c r="WJW21" s="98"/>
      <c r="WKE21" s="98"/>
      <c r="WKM21" s="98"/>
      <c r="WKU21" s="98"/>
      <c r="WLC21" s="98"/>
      <c r="WLK21" s="98"/>
      <c r="WLS21" s="98"/>
      <c r="WMA21" s="98"/>
      <c r="WMI21" s="98"/>
      <c r="WMQ21" s="98"/>
      <c r="WMY21" s="98"/>
      <c r="WNG21" s="98"/>
      <c r="WNO21" s="98"/>
      <c r="WNW21" s="98"/>
      <c r="WOE21" s="98"/>
      <c r="WOM21" s="98"/>
      <c r="WOU21" s="98"/>
      <c r="WPC21" s="98"/>
      <c r="WPK21" s="98"/>
      <c r="WPS21" s="98"/>
      <c r="WQA21" s="98"/>
      <c r="WQI21" s="98"/>
      <c r="WQQ21" s="98"/>
      <c r="WQY21" s="98"/>
      <c r="WRG21" s="98"/>
      <c r="WRO21" s="98"/>
      <c r="WRW21" s="98"/>
      <c r="WSE21" s="98"/>
      <c r="WSM21" s="98"/>
      <c r="WSU21" s="98"/>
      <c r="WTC21" s="98"/>
      <c r="WTK21" s="98"/>
      <c r="WTS21" s="98"/>
      <c r="WUA21" s="98"/>
      <c r="WUI21" s="98"/>
      <c r="WUQ21" s="98"/>
      <c r="WUY21" s="98"/>
      <c r="WVG21" s="98"/>
      <c r="WVO21" s="98"/>
      <c r="WVW21" s="98"/>
      <c r="WWE21" s="98"/>
      <c r="WWM21" s="98"/>
      <c r="WWU21" s="98"/>
      <c r="WXC21" s="98"/>
      <c r="WXK21" s="98"/>
      <c r="WXS21" s="98"/>
      <c r="WYA21" s="98"/>
      <c r="WYI21" s="98"/>
      <c r="WYQ21" s="98"/>
      <c r="WYY21" s="98"/>
      <c r="WZG21" s="98"/>
      <c r="WZO21" s="98"/>
      <c r="WZW21" s="98"/>
      <c r="XAE21" s="98"/>
      <c r="XAM21" s="98"/>
      <c r="XAU21" s="98"/>
      <c r="XBC21" s="98"/>
      <c r="XBK21" s="98"/>
      <c r="XBS21" s="98"/>
      <c r="XCA21" s="98"/>
      <c r="XCI21" s="98"/>
      <c r="XCQ21" s="98"/>
      <c r="XCY21" s="98"/>
      <c r="XDG21" s="98"/>
      <c r="XDO21" s="98"/>
      <c r="XDW21" s="98"/>
      <c r="XEE21" s="98"/>
      <c r="XEM21" s="98"/>
      <c r="XEU21" s="98"/>
    </row>
    <row r="22" spans="1:1023 1031:2047 2055:3071 3079:4095 4103:5119 5127:6143 6151:7167 7175:8191 8199:9215 9223:10239 10247:11263 11271:12287 12295:13311 13319:14335 14343:15359 15367:16375" customFormat="1" x14ac:dyDescent="0.2">
      <c r="A22" s="98" t="s">
        <v>123</v>
      </c>
      <c r="B22" s="157"/>
      <c r="C22" s="157"/>
      <c r="D22" s="157"/>
      <c r="E22" s="157"/>
      <c r="F22" s="157"/>
      <c r="G22" s="157"/>
      <c r="H22" s="157"/>
      <c r="I22" s="157"/>
      <c r="J22" s="157"/>
      <c r="K22" s="157"/>
      <c r="L22" s="157"/>
    </row>
    <row r="23" spans="1:1023 1031:2047 2055:3071 3079:4095 4103:5119 5127:6143 6151:7167 7175:8191 8199:9215 9223:10239 10247:11263 11271:12287 12295:13311 13319:14335 14343:15359 15367:16375" customFormat="1" ht="14.25" x14ac:dyDescent="0.2">
      <c r="A23" s="95"/>
      <c r="B23" s="129"/>
      <c r="C23" s="129"/>
      <c r="D23" s="129"/>
      <c r="E23" s="129"/>
      <c r="F23" s="129"/>
      <c r="G23" s="129"/>
      <c r="H23" s="129"/>
      <c r="I23" s="129"/>
      <c r="J23" s="67"/>
      <c r="K23" s="98"/>
    </row>
    <row r="24" spans="1:1023 1031:2047 2055:3071 3079:4095 4103:5119 5127:6143 6151:7167 7175:8191 8199:9215 9223:10239 10247:11263 11271:12287 12295:13311 13319:14335 14343:15359 15367:16375" customFormat="1" ht="15" x14ac:dyDescent="0.25">
      <c r="A24" s="122"/>
      <c r="B24" s="122"/>
      <c r="C24" s="122"/>
      <c r="D24" s="122"/>
      <c r="E24" s="122"/>
      <c r="F24" s="122"/>
      <c r="G24" s="122"/>
      <c r="H24" s="122"/>
      <c r="I24" s="122"/>
      <c r="J24" s="122"/>
      <c r="K24" s="98"/>
    </row>
    <row r="25" spans="1:1023 1031:2047 2055:3071 3079:4095 4103:5119 5127:6143 6151:7167 7175:8191 8199:9215 9223:10239 10247:11263 11271:12287 12295:13311 13319:14335 14343:15359 15367:16375" customFormat="1" ht="15" x14ac:dyDescent="0.25">
      <c r="A25" s="103"/>
      <c r="B25" s="103"/>
      <c r="C25" s="103"/>
      <c r="D25" s="103"/>
      <c r="E25" s="103"/>
      <c r="F25" s="103"/>
      <c r="G25" s="103"/>
      <c r="H25" s="103"/>
      <c r="I25" s="103"/>
      <c r="J25" s="103"/>
    </row>
    <row r="26" spans="1:1023 1031:2047 2055:3071 3079:4095 4103:5119 5127:6143 6151:7167 7175:8191 8199:9215 9223:10239 10247:11263 11271:12287 12295:13311 13319:14335 14343:15359 15367:16375" customFormat="1" ht="15" x14ac:dyDescent="0.25">
      <c r="A26" s="103"/>
      <c r="B26" s="103"/>
      <c r="C26" s="103"/>
      <c r="D26" s="103"/>
      <c r="E26" s="103"/>
      <c r="F26" s="103"/>
      <c r="G26" s="103"/>
      <c r="H26" s="103"/>
      <c r="I26" s="103"/>
      <c r="J26" s="103"/>
    </row>
    <row r="27" spans="1:1023 1031:2047 2055:3071 3079:4095 4103:5119 5127:6143 6151:7167 7175:8191 8199:9215 9223:10239 10247:11263 11271:12287 12295:13311 13319:14335 14343:15359 15367:16375" customFormat="1" ht="15" x14ac:dyDescent="0.25">
      <c r="A27" s="103"/>
      <c r="B27" s="103"/>
      <c r="C27" s="103"/>
      <c r="D27" s="103"/>
      <c r="E27" s="103"/>
      <c r="F27" s="103"/>
      <c r="G27" s="103"/>
      <c r="H27" s="103"/>
      <c r="I27" s="103"/>
      <c r="J27" s="103"/>
    </row>
    <row r="28" spans="1:1023 1031:2047 2055:3071 3079:4095 4103:5119 5127:6143 6151:7167 7175:8191 8199:9215 9223:10239 10247:11263 11271:12287 12295:13311 13319:14335 14343:15359 15367:16375" customFormat="1" ht="15" x14ac:dyDescent="0.25">
      <c r="A28" s="103"/>
      <c r="B28" s="103"/>
      <c r="C28" s="103"/>
      <c r="D28" s="103"/>
      <c r="E28" s="103"/>
      <c r="F28" s="103"/>
      <c r="G28" s="103"/>
      <c r="H28" s="103"/>
      <c r="I28" s="103"/>
      <c r="J28" s="103"/>
    </row>
    <row r="29" spans="1:1023 1031:2047 2055:3071 3079:4095 4103:5119 5127:6143 6151:7167 7175:8191 8199:9215 9223:10239 10247:11263 11271:12287 12295:13311 13319:14335 14343:15359 15367:16375" customFormat="1" x14ac:dyDescent="0.2"/>
    <row r="30" spans="1:1023 1031:2047 2055:3071 3079:4095 4103:5119 5127:6143 6151:7167 7175:8191 8199:9215 9223:10239 10247:11263 11271:12287 12295:13311 13319:14335 14343:15359 15367:16375" customFormat="1" ht="15" x14ac:dyDescent="0.25">
      <c r="A30" s="102"/>
    </row>
    <row r="31" spans="1:1023 1031:2047 2055:3071 3079:4095 4103:5119 5127:6143 6151:7167 7175:8191 8199:9215 9223:10239 10247:11263 11271:12287 12295:13311 13319:14335 14343:15359 15367:16375" customFormat="1" x14ac:dyDescent="0.2">
      <c r="A31" s="98"/>
      <c r="B31" s="98"/>
      <c r="C31" s="98"/>
      <c r="D31" s="98"/>
      <c r="E31" s="98"/>
      <c r="F31" s="98"/>
      <c r="G31" s="98"/>
    </row>
    <row r="32" spans="1:1023 1031:2047 2055:3071 3079:4095 4103:5119 5127:6143 6151:7167 7175:8191 8199:9215 9223:10239 10247:11263 11271:12287 12295:13311 13319:14335 14343:15359 15367:16375" customFormat="1" x14ac:dyDescent="0.2">
      <c r="A32" s="98"/>
      <c r="B32" s="98"/>
      <c r="C32" s="98"/>
      <c r="D32" s="98"/>
      <c r="E32" s="98"/>
      <c r="F32" s="98"/>
      <c r="G32" s="98"/>
    </row>
    <row r="33" spans="1:13" customFormat="1" x14ac:dyDescent="0.2"/>
    <row r="34" spans="1:13" customFormat="1" x14ac:dyDescent="0.2"/>
    <row r="35" spans="1:13" customFormat="1" x14ac:dyDescent="0.2"/>
    <row r="36" spans="1:13" customFormat="1" x14ac:dyDescent="0.2"/>
    <row r="37" spans="1:13" customFormat="1" x14ac:dyDescent="0.2"/>
    <row r="38" spans="1:13" customFormat="1" x14ac:dyDescent="0.2">
      <c r="A38" s="67"/>
      <c r="B38" s="67"/>
      <c r="C38" s="67"/>
      <c r="D38" s="67"/>
      <c r="E38" s="67"/>
      <c r="F38" s="67"/>
      <c r="G38" s="67"/>
    </row>
    <row r="39" spans="1:13" customFormat="1" x14ac:dyDescent="0.2">
      <c r="A39" s="67"/>
      <c r="B39" s="67"/>
      <c r="C39" s="67"/>
      <c r="D39" s="67"/>
      <c r="E39" s="67"/>
      <c r="F39" s="67"/>
      <c r="G39" s="67"/>
    </row>
    <row r="40" spans="1:13" x14ac:dyDescent="0.2">
      <c r="A40" s="114"/>
      <c r="B40" s="114"/>
      <c r="C40" s="114"/>
      <c r="D40" s="114"/>
      <c r="E40" s="114"/>
      <c r="F40" s="114"/>
      <c r="G40" s="114"/>
      <c r="H40" s="114"/>
      <c r="I40" s="114"/>
      <c r="J40"/>
      <c r="K40"/>
      <c r="L40"/>
      <c r="M40"/>
    </row>
    <row r="41" spans="1:13" x14ac:dyDescent="0.2">
      <c r="A41" s="114"/>
      <c r="B41" s="114"/>
      <c r="C41" s="114"/>
      <c r="D41" s="114"/>
      <c r="E41" s="114"/>
      <c r="F41" s="114"/>
      <c r="G41" s="114"/>
      <c r="H41" s="114"/>
      <c r="I41" s="114"/>
      <c r="J41"/>
      <c r="K41"/>
      <c r="L41"/>
      <c r="M41"/>
    </row>
    <row r="42" spans="1:13" x14ac:dyDescent="0.2">
      <c r="A42" s="98"/>
      <c r="B42"/>
      <c r="C42"/>
      <c r="D42"/>
      <c r="E42"/>
      <c r="F42"/>
      <c r="G42"/>
      <c r="H42"/>
      <c r="I42"/>
      <c r="J42"/>
      <c r="K42"/>
      <c r="L42"/>
      <c r="M42"/>
    </row>
    <row r="43" spans="1:13" x14ac:dyDescent="0.2">
      <c r="J43"/>
      <c r="K43"/>
      <c r="L43"/>
      <c r="M43"/>
    </row>
    <row r="44" spans="1:13" x14ac:dyDescent="0.2">
      <c r="J44"/>
      <c r="K44"/>
      <c r="L44"/>
      <c r="M44"/>
    </row>
    <row r="45" spans="1:13" x14ac:dyDescent="0.2">
      <c r="J45"/>
      <c r="K45"/>
      <c r="L45"/>
      <c r="M45"/>
    </row>
    <row r="46" spans="1:13" x14ac:dyDescent="0.2">
      <c r="J46"/>
      <c r="K46"/>
      <c r="L46"/>
      <c r="M46"/>
    </row>
    <row r="47" spans="1:13" x14ac:dyDescent="0.2">
      <c r="J47"/>
      <c r="K47"/>
      <c r="L47"/>
      <c r="M47"/>
    </row>
    <row r="48" spans="1:13" x14ac:dyDescent="0.2">
      <c r="J48"/>
      <c r="K48"/>
      <c r="L48"/>
      <c r="M48"/>
    </row>
    <row r="49" spans="10:13" x14ac:dyDescent="0.2">
      <c r="J49"/>
      <c r="K49"/>
      <c r="L49"/>
      <c r="M49"/>
    </row>
    <row r="50" spans="10:13" x14ac:dyDescent="0.2">
      <c r="J50"/>
      <c r="K50"/>
      <c r="L50"/>
      <c r="M50"/>
    </row>
    <row r="51" spans="10:13" x14ac:dyDescent="0.2">
      <c r="J51"/>
      <c r="K51"/>
      <c r="L51"/>
      <c r="M51"/>
    </row>
    <row r="52" spans="10:13" x14ac:dyDescent="0.2">
      <c r="J52"/>
      <c r="K52"/>
      <c r="L52"/>
      <c r="M52"/>
    </row>
    <row r="53" spans="10:13" x14ac:dyDescent="0.2">
      <c r="J53"/>
      <c r="K53"/>
      <c r="L53"/>
      <c r="M53"/>
    </row>
    <row r="54" spans="10:13" x14ac:dyDescent="0.2">
      <c r="J54"/>
      <c r="K54"/>
      <c r="L54"/>
      <c r="M54"/>
    </row>
  </sheetData>
  <sheetProtection algorithmName="SHA-512" hashValue="bVkynNz09WWm+RNFm7dWorcBtacimIAP4t+DjNtNEoWI3+qfjD98acTKl9ZsWc8juFO0VnqhZfUU4sBaSLpeEA==" saltValue="pIHqR7b+oMcJAPHRkRBjcg=="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90" zoomScaleNormal="90" workbookViewId="0">
      <selection activeCell="I28" sqref="I28:I34"/>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6.75" customHeight="1" x14ac:dyDescent="0.2">
      <c r="A1" s="173" t="s">
        <v>137</v>
      </c>
      <c r="B1" s="173"/>
      <c r="C1" s="173"/>
      <c r="D1" s="173"/>
      <c r="E1" s="173"/>
      <c r="F1" s="173"/>
      <c r="G1" s="173"/>
      <c r="H1" s="173"/>
      <c r="I1" s="173"/>
    </row>
    <row r="2" spans="1:11" s="14" customFormat="1" ht="19.5" customHeight="1" x14ac:dyDescent="0.2">
      <c r="A2" s="115" t="s">
        <v>102</v>
      </c>
      <c r="B2" s="92" t="s">
        <v>131</v>
      </c>
      <c r="C2" s="92" t="s">
        <v>158</v>
      </c>
      <c r="D2" s="91"/>
      <c r="E2" s="91"/>
      <c r="F2" s="91"/>
      <c r="G2" s="91"/>
      <c r="H2" s="91"/>
      <c r="I2" s="91"/>
    </row>
    <row r="3" spans="1:11" s="14" customFormat="1" ht="24.75" customHeight="1" x14ac:dyDescent="0.2">
      <c r="A3" s="88" t="s">
        <v>135</v>
      </c>
      <c r="B3" s="92" t="s">
        <v>132</v>
      </c>
      <c r="D3" s="91"/>
      <c r="E3" s="91"/>
      <c r="F3" s="91"/>
    </row>
    <row r="4" spans="1:11" s="70" customFormat="1" ht="18.75" customHeight="1" x14ac:dyDescent="0.2">
      <c r="A4" s="214" t="s">
        <v>128</v>
      </c>
      <c r="B4" s="215"/>
      <c r="C4" s="215"/>
      <c r="D4" s="215"/>
      <c r="E4" s="215"/>
      <c r="F4" s="215"/>
      <c r="G4" s="93"/>
      <c r="H4" s="93"/>
    </row>
    <row r="5" spans="1:11" ht="20.25" customHeight="1" x14ac:dyDescent="0.25">
      <c r="A5" s="209"/>
      <c r="B5" s="210"/>
      <c r="C5" s="210"/>
      <c r="D5" s="210"/>
      <c r="E5" s="210"/>
      <c r="F5" s="210"/>
      <c r="G5" s="210"/>
      <c r="H5" s="210"/>
      <c r="I5" s="210"/>
    </row>
    <row r="6" spans="1:11" ht="38.25" customHeight="1" x14ac:dyDescent="0.2">
      <c r="B6" s="121" t="s">
        <v>43</v>
      </c>
      <c r="C6" s="16"/>
      <c r="I6" s="211" t="s">
        <v>111</v>
      </c>
      <c r="J6" s="212"/>
      <c r="K6" s="213"/>
    </row>
    <row r="7" spans="1:11" ht="33" customHeight="1" x14ac:dyDescent="0.2">
      <c r="A7" s="206" t="s">
        <v>105</v>
      </c>
      <c r="B7" s="207"/>
      <c r="C7" s="207"/>
      <c r="D7" s="207"/>
      <c r="E7" s="207"/>
      <c r="F7" s="207"/>
      <c r="G7" s="207"/>
      <c r="H7" s="207"/>
      <c r="I7" s="207"/>
      <c r="J7" s="207"/>
      <c r="K7" s="208"/>
    </row>
    <row r="8" spans="1:11" ht="42" customHeight="1" x14ac:dyDescent="0.2">
      <c r="A8" s="17" t="s">
        <v>24</v>
      </c>
      <c r="B8" s="17" t="s">
        <v>6</v>
      </c>
      <c r="C8" s="17"/>
      <c r="D8" s="17" t="s">
        <v>7</v>
      </c>
      <c r="E8" s="17"/>
      <c r="F8" s="17" t="s">
        <v>36</v>
      </c>
      <c r="G8" s="18" t="s">
        <v>37</v>
      </c>
      <c r="H8" s="18" t="s">
        <v>38</v>
      </c>
      <c r="I8" s="18" t="s">
        <v>40</v>
      </c>
      <c r="J8" s="200"/>
      <c r="K8" s="201"/>
    </row>
    <row r="9" spans="1:11" ht="25.5" x14ac:dyDescent="0.2">
      <c r="A9" s="19" t="s">
        <v>9</v>
      </c>
      <c r="B9" s="20" t="s">
        <v>50</v>
      </c>
      <c r="C9" s="21"/>
      <c r="D9" s="22">
        <v>1</v>
      </c>
      <c r="E9" s="23">
        <v>100</v>
      </c>
      <c r="F9" s="21" t="s">
        <v>10</v>
      </c>
      <c r="G9" s="23">
        <v>100</v>
      </c>
      <c r="H9" s="23">
        <v>100</v>
      </c>
      <c r="I9" s="24" t="s">
        <v>39</v>
      </c>
      <c r="J9" s="202" t="s">
        <v>51</v>
      </c>
      <c r="K9" s="201"/>
    </row>
    <row r="10" spans="1:11" ht="39.75" customHeight="1" x14ac:dyDescent="0.2">
      <c r="A10" s="21"/>
      <c r="B10" s="20" t="s">
        <v>73</v>
      </c>
      <c r="C10" s="148" t="s">
        <v>106</v>
      </c>
      <c r="D10" s="55">
        <v>0</v>
      </c>
      <c r="E10" s="51">
        <v>100</v>
      </c>
      <c r="F10" s="149" t="s">
        <v>12</v>
      </c>
      <c r="G10" s="51">
        <f>D10*E10</f>
        <v>0</v>
      </c>
      <c r="H10" s="51">
        <f>H9+G10</f>
        <v>100</v>
      </c>
      <c r="I10" s="145" t="s">
        <v>107</v>
      </c>
      <c r="J10" s="201"/>
      <c r="K10" s="201"/>
    </row>
    <row r="11" spans="1:11" ht="111.75" customHeight="1" x14ac:dyDescent="0.2">
      <c r="A11" s="19" t="s">
        <v>13</v>
      </c>
      <c r="B11" s="19" t="s">
        <v>14</v>
      </c>
      <c r="C11" s="32" t="s">
        <v>92</v>
      </c>
      <c r="D11" s="25">
        <v>0.1087</v>
      </c>
      <c r="E11" s="26">
        <f>H10</f>
        <v>100</v>
      </c>
      <c r="F11" s="77" t="s">
        <v>12</v>
      </c>
      <c r="G11" s="26">
        <f>D11*E11</f>
        <v>10.870000000000001</v>
      </c>
      <c r="H11" s="26"/>
      <c r="I11" s="184" t="s">
        <v>124</v>
      </c>
      <c r="J11" s="201"/>
      <c r="K11" s="201"/>
    </row>
    <row r="12" spans="1:11" ht="204.75" customHeight="1" x14ac:dyDescent="0.2">
      <c r="A12" s="21"/>
      <c r="B12" s="21"/>
      <c r="C12" s="32" t="s">
        <v>93</v>
      </c>
      <c r="D12" s="25">
        <v>2.6100000000000002E-2</v>
      </c>
      <c r="E12" s="26">
        <f>H10</f>
        <v>100</v>
      </c>
      <c r="F12" s="77" t="s">
        <v>12</v>
      </c>
      <c r="G12" s="26">
        <f>D12*E12</f>
        <v>2.6100000000000003</v>
      </c>
      <c r="H12" s="26"/>
      <c r="I12" s="184"/>
      <c r="J12" s="201"/>
      <c r="K12" s="201"/>
    </row>
    <row r="13" spans="1:11" ht="84.75" customHeight="1" x14ac:dyDescent="0.2">
      <c r="A13" s="21"/>
      <c r="B13" s="21"/>
      <c r="C13" s="32" t="s">
        <v>61</v>
      </c>
      <c r="D13" s="25">
        <v>6.0000000000000001E-3</v>
      </c>
      <c r="E13" s="26">
        <f>H10</f>
        <v>100</v>
      </c>
      <c r="F13" s="77" t="s">
        <v>12</v>
      </c>
      <c r="G13" s="26">
        <f>D13*E13</f>
        <v>0.6</v>
      </c>
      <c r="H13" s="26"/>
      <c r="I13" s="184"/>
      <c r="J13" s="201"/>
      <c r="K13" s="201"/>
    </row>
    <row r="14" spans="1:11" ht="24.75" customHeight="1" x14ac:dyDescent="0.2">
      <c r="A14" s="21"/>
      <c r="B14" s="21"/>
      <c r="C14" s="18" t="s">
        <v>8</v>
      </c>
      <c r="D14" s="27">
        <f>SUM(D11:D13)</f>
        <v>0.14080000000000001</v>
      </c>
      <c r="E14" s="28">
        <f>H10</f>
        <v>100</v>
      </c>
      <c r="F14" s="17" t="s">
        <v>12</v>
      </c>
      <c r="G14" s="28">
        <f>SUM(G11:G13)</f>
        <v>14.08</v>
      </c>
      <c r="H14" s="28">
        <f>H10+G14</f>
        <v>114.08</v>
      </c>
      <c r="I14" s="23"/>
      <c r="J14" s="201"/>
      <c r="K14" s="201"/>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94</v>
      </c>
      <c r="J15" s="201"/>
      <c r="K15" s="201"/>
    </row>
    <row r="16" spans="1:11" ht="72" customHeight="1" x14ac:dyDescent="0.2">
      <c r="A16" s="19" t="s">
        <v>18</v>
      </c>
      <c r="B16" s="20" t="s">
        <v>74</v>
      </c>
      <c r="C16" s="49" t="s">
        <v>108</v>
      </c>
      <c r="D16" s="55">
        <v>0</v>
      </c>
      <c r="E16" s="51">
        <f>H15</f>
        <v>123.532884</v>
      </c>
      <c r="F16" s="52" t="s">
        <v>19</v>
      </c>
      <c r="G16" s="51">
        <f t="shared" si="0"/>
        <v>0</v>
      </c>
      <c r="H16" s="147"/>
      <c r="I16" s="145" t="s">
        <v>46</v>
      </c>
      <c r="J16" s="201"/>
      <c r="K16" s="201"/>
    </row>
    <row r="17" spans="1:13" ht="138.75" customHeight="1" x14ac:dyDescent="0.2">
      <c r="A17" s="21"/>
      <c r="B17" s="21"/>
      <c r="C17" s="30" t="s">
        <v>41</v>
      </c>
      <c r="D17" s="13">
        <v>0</v>
      </c>
      <c r="E17" s="31">
        <f>H15</f>
        <v>123.532884</v>
      </c>
      <c r="F17" s="30" t="s">
        <v>19</v>
      </c>
      <c r="G17" s="31">
        <f t="shared" si="0"/>
        <v>0</v>
      </c>
      <c r="H17" s="31"/>
      <c r="I17" s="112" t="s">
        <v>119</v>
      </c>
      <c r="J17" s="201"/>
      <c r="K17" s="201"/>
    </row>
    <row r="18" spans="1:13" ht="105" customHeight="1" x14ac:dyDescent="0.2">
      <c r="A18" s="21"/>
      <c r="B18" s="21"/>
      <c r="C18" s="30" t="s">
        <v>96</v>
      </c>
      <c r="D18" s="33">
        <v>5.0000000000000001E-4</v>
      </c>
      <c r="E18" s="31">
        <f>H15</f>
        <v>123.532884</v>
      </c>
      <c r="F18" s="30" t="s">
        <v>19</v>
      </c>
      <c r="G18" s="31">
        <f t="shared" si="0"/>
        <v>6.1766441999999998E-2</v>
      </c>
      <c r="H18" s="31"/>
      <c r="I18" s="138" t="s">
        <v>95</v>
      </c>
      <c r="J18" s="201"/>
      <c r="K18" s="201"/>
    </row>
    <row r="19" spans="1:13" ht="73.5" customHeight="1" x14ac:dyDescent="0.2">
      <c r="A19" s="21"/>
      <c r="B19" s="21"/>
      <c r="C19" s="30" t="s">
        <v>57</v>
      </c>
      <c r="D19" s="33">
        <v>1.0200000000000001E-2</v>
      </c>
      <c r="E19" s="31">
        <f>H15</f>
        <v>123.532884</v>
      </c>
      <c r="F19" s="30" t="s">
        <v>19</v>
      </c>
      <c r="G19" s="31">
        <f t="shared" si="0"/>
        <v>1.2600354168000001</v>
      </c>
      <c r="H19" s="31"/>
      <c r="I19" s="84" t="s">
        <v>97</v>
      </c>
      <c r="J19" s="201"/>
      <c r="K19" s="201"/>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201"/>
      <c r="K20" s="201"/>
    </row>
    <row r="21" spans="1:13" ht="51.75" customHeight="1" x14ac:dyDescent="0.2">
      <c r="A21" s="21"/>
      <c r="B21" s="20" t="s">
        <v>26</v>
      </c>
      <c r="C21" s="30" t="s">
        <v>63</v>
      </c>
      <c r="D21" s="33">
        <v>7.5300000000000006E-2</v>
      </c>
      <c r="E21" s="31">
        <f>H15</f>
        <v>123.532884</v>
      </c>
      <c r="F21" s="30" t="s">
        <v>19</v>
      </c>
      <c r="G21" s="31">
        <f t="shared" ref="G21:G26" si="1">D21*E21</f>
        <v>9.3020261652000009</v>
      </c>
      <c r="H21" s="31"/>
      <c r="I21" s="184" t="s">
        <v>98</v>
      </c>
      <c r="J21" s="201"/>
      <c r="K21" s="201"/>
    </row>
    <row r="22" spans="1:13" ht="42.75" customHeight="1" x14ac:dyDescent="0.2">
      <c r="A22" s="21"/>
      <c r="B22" s="32"/>
      <c r="C22" s="30" t="s">
        <v>64</v>
      </c>
      <c r="D22" s="33">
        <v>7.0000000000000007E-2</v>
      </c>
      <c r="E22" s="31">
        <f>H15</f>
        <v>123.532884</v>
      </c>
      <c r="F22" s="30" t="s">
        <v>19</v>
      </c>
      <c r="G22" s="31">
        <f t="shared" si="1"/>
        <v>8.6473018800000006</v>
      </c>
      <c r="H22" s="31"/>
      <c r="I22" s="184"/>
      <c r="J22" s="201"/>
      <c r="K22" s="201"/>
    </row>
    <row r="23" spans="1:13" ht="42" customHeight="1" x14ac:dyDescent="0.2">
      <c r="A23" s="21"/>
      <c r="B23" s="32"/>
      <c r="C23" s="30" t="s">
        <v>65</v>
      </c>
      <c r="D23" s="33">
        <v>5.3400000000000003E-2</v>
      </c>
      <c r="E23" s="31">
        <f>H15</f>
        <v>123.532884</v>
      </c>
      <c r="F23" s="30" t="s">
        <v>19</v>
      </c>
      <c r="G23" s="31">
        <f t="shared" si="1"/>
        <v>6.5966560055999999</v>
      </c>
      <c r="H23" s="31"/>
      <c r="I23" s="184"/>
      <c r="J23" s="201"/>
      <c r="K23" s="201"/>
    </row>
    <row r="24" spans="1:13" ht="184.5" customHeight="1" x14ac:dyDescent="0.2">
      <c r="A24" s="21"/>
      <c r="B24" s="32"/>
      <c r="C24" s="34" t="s">
        <v>81</v>
      </c>
      <c r="D24" s="13">
        <v>0</v>
      </c>
      <c r="E24" s="31">
        <f>H15</f>
        <v>123.532884</v>
      </c>
      <c r="F24" s="30" t="s">
        <v>19</v>
      </c>
      <c r="G24" s="31">
        <f t="shared" si="1"/>
        <v>0</v>
      </c>
      <c r="H24" s="31"/>
      <c r="I24" s="184" t="s">
        <v>62</v>
      </c>
      <c r="J24" s="203" t="s">
        <v>75</v>
      </c>
      <c r="K24" s="204"/>
    </row>
    <row r="25" spans="1:13" ht="181.5" customHeight="1" x14ac:dyDescent="0.2">
      <c r="A25" s="21"/>
      <c r="B25" s="32"/>
      <c r="C25" s="32" t="s">
        <v>82</v>
      </c>
      <c r="D25" s="13">
        <v>0</v>
      </c>
      <c r="E25" s="31">
        <f>H15</f>
        <v>123.532884</v>
      </c>
      <c r="F25" s="30" t="s">
        <v>19</v>
      </c>
      <c r="G25" s="31">
        <f t="shared" si="1"/>
        <v>0</v>
      </c>
      <c r="H25" s="31"/>
      <c r="I25" s="184"/>
      <c r="J25" s="205" t="s">
        <v>109</v>
      </c>
      <c r="K25" s="205"/>
    </row>
    <row r="26" spans="1:13" ht="141" customHeight="1" x14ac:dyDescent="0.2">
      <c r="A26" s="21"/>
      <c r="B26" s="123"/>
      <c r="C26" s="34" t="s">
        <v>99</v>
      </c>
      <c r="D26" s="13">
        <v>0</v>
      </c>
      <c r="E26" s="31">
        <f>H15</f>
        <v>123.532884</v>
      </c>
      <c r="F26" s="30" t="s">
        <v>19</v>
      </c>
      <c r="G26" s="31">
        <f t="shared" si="1"/>
        <v>0</v>
      </c>
      <c r="H26" s="31"/>
      <c r="I26" s="124" t="s">
        <v>113</v>
      </c>
      <c r="J26" s="194"/>
      <c r="K26" s="195"/>
      <c r="L26" s="72"/>
      <c r="M26" s="72"/>
    </row>
    <row r="27" spans="1:13" ht="26.25" customHeight="1" x14ac:dyDescent="0.2">
      <c r="A27" s="21"/>
      <c r="B27" s="21"/>
      <c r="C27" s="18" t="s">
        <v>8</v>
      </c>
      <c r="D27" s="27">
        <f>SUM(D21:D26)</f>
        <v>0.19870000000000002</v>
      </c>
      <c r="E27" s="28">
        <f>H15</f>
        <v>123.532884</v>
      </c>
      <c r="F27" s="18" t="s">
        <v>19</v>
      </c>
      <c r="G27" s="28">
        <f>SUM(G21:G26)</f>
        <v>24.545984050800001</v>
      </c>
      <c r="H27" s="28">
        <f>H20+G27</f>
        <v>149.4006699096</v>
      </c>
      <c r="I27" s="23"/>
      <c r="J27" s="196"/>
      <c r="K27" s="197"/>
      <c r="L27" s="72"/>
    </row>
    <row r="28" spans="1:13" ht="33" customHeight="1" x14ac:dyDescent="0.2">
      <c r="A28" s="180" t="s">
        <v>22</v>
      </c>
      <c r="B28" s="183" t="s">
        <v>160</v>
      </c>
      <c r="C28" s="166" t="s">
        <v>129</v>
      </c>
      <c r="D28" s="167">
        <v>0</v>
      </c>
      <c r="E28" s="23">
        <f>H27</f>
        <v>149.4006699096</v>
      </c>
      <c r="F28" s="36" t="s">
        <v>23</v>
      </c>
      <c r="G28" s="23">
        <f t="shared" ref="G28:G34" si="2">D28*E28</f>
        <v>0</v>
      </c>
      <c r="H28" s="23"/>
      <c r="I28" s="184" t="s">
        <v>161</v>
      </c>
      <c r="J28" s="196"/>
      <c r="K28" s="197"/>
    </row>
    <row r="29" spans="1:13" ht="21" customHeight="1" x14ac:dyDescent="0.2">
      <c r="A29" s="181"/>
      <c r="B29" s="181"/>
      <c r="C29" s="130" t="s">
        <v>130</v>
      </c>
      <c r="D29" s="131">
        <v>0</v>
      </c>
      <c r="E29" s="23">
        <f>H27</f>
        <v>149.4006699096</v>
      </c>
      <c r="F29" s="36" t="s">
        <v>23</v>
      </c>
      <c r="G29" s="23">
        <f t="shared" si="2"/>
        <v>0</v>
      </c>
      <c r="H29" s="23"/>
      <c r="I29" s="184"/>
      <c r="J29" s="196"/>
      <c r="K29" s="197"/>
    </row>
    <row r="30" spans="1:13" x14ac:dyDescent="0.2">
      <c r="A30" s="181"/>
      <c r="B30" s="181"/>
      <c r="C30" s="130" t="s">
        <v>69</v>
      </c>
      <c r="D30" s="131">
        <v>0</v>
      </c>
      <c r="E30" s="23">
        <f>H27</f>
        <v>149.4006699096</v>
      </c>
      <c r="F30" s="36" t="s">
        <v>23</v>
      </c>
      <c r="G30" s="23">
        <f t="shared" si="2"/>
        <v>0</v>
      </c>
      <c r="H30" s="23"/>
      <c r="I30" s="184"/>
      <c r="J30" s="196"/>
      <c r="K30" s="197"/>
    </row>
    <row r="31" spans="1:13" x14ac:dyDescent="0.2">
      <c r="A31" s="181"/>
      <c r="B31" s="181"/>
      <c r="C31" s="130" t="s">
        <v>0</v>
      </c>
      <c r="D31" s="131">
        <v>0</v>
      </c>
      <c r="E31" s="23">
        <f>H27</f>
        <v>149.4006699096</v>
      </c>
      <c r="F31" s="36" t="s">
        <v>23</v>
      </c>
      <c r="G31" s="23">
        <f t="shared" si="2"/>
        <v>0</v>
      </c>
      <c r="H31" s="23"/>
      <c r="I31" s="184"/>
      <c r="J31" s="196"/>
      <c r="K31" s="197"/>
    </row>
    <row r="32" spans="1:13" x14ac:dyDescent="0.2">
      <c r="A32" s="181"/>
      <c r="B32" s="181"/>
      <c r="C32" s="130" t="s">
        <v>70</v>
      </c>
      <c r="D32" s="131">
        <v>0</v>
      </c>
      <c r="E32" s="23">
        <f>H27</f>
        <v>149.4006699096</v>
      </c>
      <c r="F32" s="36" t="s">
        <v>23</v>
      </c>
      <c r="G32" s="23">
        <f t="shared" si="2"/>
        <v>0</v>
      </c>
      <c r="H32" s="23"/>
      <c r="I32" s="184"/>
      <c r="J32" s="196"/>
      <c r="K32" s="197"/>
    </row>
    <row r="33" spans="1:12" x14ac:dyDescent="0.2">
      <c r="A33" s="181"/>
      <c r="B33" s="181"/>
      <c r="C33" s="130" t="s">
        <v>0</v>
      </c>
      <c r="D33" s="131">
        <v>0</v>
      </c>
      <c r="E33" s="23">
        <f>H27</f>
        <v>149.4006699096</v>
      </c>
      <c r="F33" s="36" t="s">
        <v>23</v>
      </c>
      <c r="G33" s="23">
        <f t="shared" si="2"/>
        <v>0</v>
      </c>
      <c r="H33" s="23"/>
      <c r="I33" s="184"/>
      <c r="J33" s="196"/>
      <c r="K33" s="197"/>
    </row>
    <row r="34" spans="1:12" ht="181.5" customHeight="1" x14ac:dyDescent="0.2">
      <c r="A34" s="181"/>
      <c r="B34" s="181"/>
      <c r="C34" s="130" t="s">
        <v>0</v>
      </c>
      <c r="D34" s="131">
        <v>0</v>
      </c>
      <c r="E34" s="26">
        <f>H27</f>
        <v>149.4006699096</v>
      </c>
      <c r="F34" s="29" t="s">
        <v>23</v>
      </c>
      <c r="G34" s="26">
        <f t="shared" si="2"/>
        <v>0</v>
      </c>
      <c r="H34" s="23"/>
      <c r="I34" s="184"/>
      <c r="J34" s="198"/>
      <c r="K34" s="199"/>
      <c r="L34" s="71"/>
    </row>
    <row r="35" spans="1:12" ht="40.5" customHeight="1" x14ac:dyDescent="0.2">
      <c r="A35" s="182"/>
      <c r="B35" s="182"/>
      <c r="C35" s="18" t="s">
        <v>42</v>
      </c>
      <c r="D35" s="27">
        <f>SUM(D28:D34)</f>
        <v>0</v>
      </c>
      <c r="E35" s="28">
        <f>H27</f>
        <v>149.4006699096</v>
      </c>
      <c r="F35" s="18" t="s">
        <v>23</v>
      </c>
      <c r="G35" s="28">
        <f>SUM(G28:G34)</f>
        <v>0</v>
      </c>
      <c r="H35" s="28">
        <f>H27+G35</f>
        <v>149.4006699096</v>
      </c>
      <c r="I35" s="23"/>
      <c r="J35" s="134"/>
      <c r="K35" s="135"/>
    </row>
    <row r="36" spans="1:12" ht="91.5" customHeight="1" x14ac:dyDescent="0.2">
      <c r="A36" s="37"/>
      <c r="B36" s="37"/>
      <c r="C36" s="37"/>
      <c r="D36" s="37"/>
      <c r="E36" s="37"/>
      <c r="F36" s="85" t="s">
        <v>138</v>
      </c>
      <c r="G36" s="37"/>
      <c r="H36" s="38">
        <f>H35</f>
        <v>149.4006699096</v>
      </c>
      <c r="I36" s="38" t="s">
        <v>44</v>
      </c>
      <c r="J36" s="150">
        <f>ROUND(H36/100,4)</f>
        <v>1.494</v>
      </c>
      <c r="K36" s="136"/>
    </row>
    <row r="37" spans="1:12" ht="72" customHeight="1" x14ac:dyDescent="0.2">
      <c r="A37" s="37"/>
      <c r="B37" s="34" t="s">
        <v>91</v>
      </c>
      <c r="C37" s="37"/>
      <c r="D37" s="37"/>
      <c r="E37" s="37"/>
      <c r="F37" s="37" t="s">
        <v>110</v>
      </c>
      <c r="G37" s="37"/>
      <c r="H37" s="12">
        <v>1</v>
      </c>
      <c r="I37" s="38" t="s">
        <v>117</v>
      </c>
      <c r="J37" s="21"/>
      <c r="K37" s="21"/>
    </row>
    <row r="38" spans="1:12" ht="87.75" customHeight="1" x14ac:dyDescent="0.2">
      <c r="A38" s="37"/>
      <c r="B38" s="37"/>
      <c r="C38" s="37"/>
      <c r="D38" s="37"/>
      <c r="E38" s="37"/>
      <c r="F38" s="37" t="s">
        <v>139</v>
      </c>
      <c r="G38" s="37"/>
      <c r="H38" s="38">
        <f>J36*H37</f>
        <v>1.494</v>
      </c>
      <c r="I38" s="40" t="s">
        <v>45</v>
      </c>
      <c r="J38" s="41">
        <f>ROUND(J36*H37,4)</f>
        <v>1.494</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185" t="s">
        <v>78</v>
      </c>
      <c r="B42" s="186"/>
      <c r="C42" s="186"/>
      <c r="D42" s="186"/>
      <c r="E42" s="186"/>
      <c r="F42" s="186"/>
      <c r="G42" s="186"/>
      <c r="H42" s="186"/>
      <c r="I42" s="186"/>
      <c r="J42" s="187"/>
    </row>
    <row r="43" spans="1:12" ht="91.5" customHeight="1" x14ac:dyDescent="0.2">
      <c r="A43" s="188"/>
      <c r="B43" s="189"/>
      <c r="C43" s="189"/>
      <c r="D43" s="189"/>
      <c r="E43" s="189"/>
      <c r="F43" s="189"/>
      <c r="G43" s="189"/>
      <c r="H43" s="189"/>
      <c r="I43" s="189"/>
      <c r="J43" s="190"/>
    </row>
    <row r="44" spans="1:12" x14ac:dyDescent="0.2">
      <c r="A44" s="188"/>
      <c r="B44" s="189"/>
      <c r="C44" s="189"/>
      <c r="D44" s="189"/>
      <c r="E44" s="189"/>
      <c r="F44" s="189"/>
      <c r="G44" s="189"/>
      <c r="H44" s="189"/>
      <c r="I44" s="189"/>
      <c r="J44" s="190"/>
    </row>
    <row r="45" spans="1:12" ht="7.5" customHeight="1" x14ac:dyDescent="0.2">
      <c r="A45" s="191"/>
      <c r="B45" s="192"/>
      <c r="C45" s="192"/>
      <c r="D45" s="192"/>
      <c r="E45" s="192"/>
      <c r="F45" s="192"/>
      <c r="G45" s="192"/>
      <c r="H45" s="192"/>
      <c r="I45" s="192"/>
      <c r="J45" s="193"/>
    </row>
  </sheetData>
  <sheetProtection algorithmName="SHA-512" hashValue="+dJS2rQ60fDyBOny4UaZDnIxa9+3m1Y2pTMq912arr1b5zvZXxpZNoiKmi0tKTBIvlRz5tjmrl3SZpP9ShQKvw==" saltValue="6Y23Y9HRBbsbL0VJ0TY2bQ==" spinCount="100000" sheet="1" objects="1" scenarios="1"/>
  <mergeCells count="17">
    <mergeCell ref="A7:K7"/>
    <mergeCell ref="A1:I1"/>
    <mergeCell ref="A5:I5"/>
    <mergeCell ref="I6:K6"/>
    <mergeCell ref="A4:F4"/>
    <mergeCell ref="J8:K8"/>
    <mergeCell ref="J9:K23"/>
    <mergeCell ref="I11:I13"/>
    <mergeCell ref="I21:I23"/>
    <mergeCell ref="I24:I25"/>
    <mergeCell ref="J24:K24"/>
    <mergeCell ref="J25:K25"/>
    <mergeCell ref="A28:A35"/>
    <mergeCell ref="B28:B35"/>
    <mergeCell ref="I28:I34"/>
    <mergeCell ref="A42:J45"/>
    <mergeCell ref="J26:K34"/>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J39" sqref="J39"/>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3" t="s">
        <v>140</v>
      </c>
      <c r="B1" s="230"/>
      <c r="C1" s="230"/>
      <c r="D1" s="230"/>
      <c r="E1" s="230"/>
      <c r="F1" s="230"/>
      <c r="G1" s="231"/>
      <c r="H1" s="231"/>
      <c r="I1" s="231"/>
    </row>
    <row r="2" spans="1:11" s="14" customFormat="1" ht="19.5" customHeight="1" x14ac:dyDescent="0.2">
      <c r="A2" s="115" t="s">
        <v>102</v>
      </c>
      <c r="B2" s="92" t="s">
        <v>131</v>
      </c>
      <c r="C2" s="234" t="s">
        <v>158</v>
      </c>
      <c r="D2" s="178"/>
      <c r="E2" s="178"/>
      <c r="F2" s="178"/>
      <c r="G2" s="178"/>
      <c r="H2" s="178"/>
      <c r="I2" s="178"/>
    </row>
    <row r="3" spans="1:11" s="14" customFormat="1" ht="24.75" customHeight="1" x14ac:dyDescent="0.2">
      <c r="A3" s="88" t="s">
        <v>135</v>
      </c>
      <c r="B3" s="92" t="s">
        <v>132</v>
      </c>
      <c r="D3" s="91"/>
      <c r="E3" s="91"/>
      <c r="F3" s="91"/>
    </row>
    <row r="4" spans="1:11" s="70" customFormat="1" ht="19.5" customHeight="1" x14ac:dyDescent="0.2">
      <c r="A4" s="141"/>
      <c r="B4" s="142"/>
      <c r="C4" s="142"/>
      <c r="D4" s="113"/>
      <c r="E4" s="113"/>
      <c r="F4" s="113"/>
      <c r="G4" s="113"/>
      <c r="H4" s="113"/>
    </row>
    <row r="5" spans="1:11" s="70" customFormat="1" ht="18.75" customHeight="1" x14ac:dyDescent="0.2">
      <c r="A5" s="214" t="s">
        <v>128</v>
      </c>
      <c r="B5" s="215"/>
      <c r="C5" s="215"/>
      <c r="D5" s="215"/>
      <c r="E5" s="215"/>
      <c r="F5" s="215"/>
      <c r="G5" s="93"/>
      <c r="H5" s="93"/>
    </row>
    <row r="6" spans="1:11" ht="15.75" customHeight="1" x14ac:dyDescent="0.2">
      <c r="A6" s="179"/>
      <c r="B6" s="178"/>
      <c r="C6" s="178"/>
      <c r="D6" s="178"/>
      <c r="E6" s="178"/>
      <c r="F6" s="178"/>
      <c r="G6" s="178"/>
      <c r="H6" s="178"/>
      <c r="I6" s="178"/>
      <c r="J6" s="178"/>
    </row>
    <row r="7" spans="1:11" ht="29.25" customHeight="1" x14ac:dyDescent="0.2">
      <c r="B7" s="48" t="s">
        <v>43</v>
      </c>
      <c r="C7" s="35"/>
      <c r="I7" s="211" t="s">
        <v>111</v>
      </c>
      <c r="J7" s="212"/>
      <c r="K7" s="213"/>
    </row>
    <row r="8" spans="1:11" ht="18.75" customHeight="1" x14ac:dyDescent="0.2">
      <c r="A8" s="232" t="s">
        <v>80</v>
      </c>
      <c r="B8" s="233"/>
      <c r="C8" s="233"/>
      <c r="D8" s="233"/>
      <c r="E8" s="233"/>
      <c r="F8" s="233"/>
      <c r="G8" s="233"/>
      <c r="H8" s="233"/>
      <c r="I8" s="201"/>
      <c r="J8" s="201"/>
      <c r="K8" s="201"/>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50</v>
      </c>
      <c r="C10" s="21"/>
      <c r="D10" s="22">
        <v>1</v>
      </c>
      <c r="E10" s="23">
        <v>100</v>
      </c>
      <c r="F10" s="21" t="s">
        <v>10</v>
      </c>
      <c r="G10" s="23">
        <v>100</v>
      </c>
      <c r="H10" s="23">
        <v>100</v>
      </c>
      <c r="I10" s="24" t="s">
        <v>39</v>
      </c>
      <c r="J10" s="202" t="s">
        <v>51</v>
      </c>
      <c r="K10" s="201"/>
    </row>
    <row r="11" spans="1:11" ht="51.75" customHeight="1" x14ac:dyDescent="0.2">
      <c r="A11" s="21"/>
      <c r="B11" s="132" t="s">
        <v>11</v>
      </c>
      <c r="C11" s="133"/>
      <c r="D11" s="50">
        <v>0</v>
      </c>
      <c r="E11" s="26">
        <v>100</v>
      </c>
      <c r="F11" s="87" t="s">
        <v>12</v>
      </c>
      <c r="G11" s="26">
        <f>D11*E11</f>
        <v>0</v>
      </c>
      <c r="H11" s="26">
        <f>H10+G11</f>
        <v>100</v>
      </c>
      <c r="I11" s="117" t="s">
        <v>68</v>
      </c>
      <c r="J11" s="201"/>
      <c r="K11" s="201"/>
    </row>
    <row r="12" spans="1:11" ht="105.75" customHeight="1" x14ac:dyDescent="0.2">
      <c r="A12" s="19" t="s">
        <v>13</v>
      </c>
      <c r="B12" s="19" t="s">
        <v>14</v>
      </c>
      <c r="C12" s="32" t="s">
        <v>92</v>
      </c>
      <c r="D12" s="25">
        <v>0.1087</v>
      </c>
      <c r="E12" s="26">
        <f>H11</f>
        <v>100</v>
      </c>
      <c r="F12" s="87" t="s">
        <v>12</v>
      </c>
      <c r="G12" s="26">
        <f>D12*E12</f>
        <v>10.870000000000001</v>
      </c>
      <c r="H12" s="26"/>
      <c r="I12" s="184" t="s">
        <v>125</v>
      </c>
      <c r="J12" s="201"/>
      <c r="K12" s="201"/>
    </row>
    <row r="13" spans="1:11" ht="90.75" customHeight="1" x14ac:dyDescent="0.2">
      <c r="A13" s="21"/>
      <c r="B13" s="21"/>
      <c r="C13" s="32" t="s">
        <v>93</v>
      </c>
      <c r="D13" s="25">
        <v>2.6100000000000002E-2</v>
      </c>
      <c r="E13" s="26">
        <f>H11</f>
        <v>100</v>
      </c>
      <c r="F13" s="87" t="s">
        <v>12</v>
      </c>
      <c r="G13" s="26">
        <f>D13*E13</f>
        <v>2.6100000000000003</v>
      </c>
      <c r="H13" s="26"/>
      <c r="I13" s="184"/>
      <c r="J13" s="201"/>
      <c r="K13" s="201"/>
    </row>
    <row r="14" spans="1:11" ht="305.25" customHeight="1" x14ac:dyDescent="0.2">
      <c r="A14" s="21"/>
      <c r="B14" s="21"/>
      <c r="C14" s="32" t="s">
        <v>61</v>
      </c>
      <c r="D14" s="25">
        <v>6.0000000000000001E-3</v>
      </c>
      <c r="E14" s="26">
        <f>H11</f>
        <v>100</v>
      </c>
      <c r="F14" s="87" t="s">
        <v>12</v>
      </c>
      <c r="G14" s="26">
        <f>D14*E14</f>
        <v>0.6</v>
      </c>
      <c r="H14" s="26"/>
      <c r="I14" s="184"/>
      <c r="J14" s="201"/>
      <c r="K14" s="201"/>
    </row>
    <row r="15" spans="1:11" ht="34.5" customHeight="1" x14ac:dyDescent="0.2">
      <c r="A15" s="21"/>
      <c r="B15" s="21"/>
      <c r="C15" s="18" t="s">
        <v>8</v>
      </c>
      <c r="D15" s="27">
        <f>SUM(D12:D14)</f>
        <v>0.14080000000000001</v>
      </c>
      <c r="E15" s="28">
        <f>H11</f>
        <v>100</v>
      </c>
      <c r="F15" s="17" t="s">
        <v>12</v>
      </c>
      <c r="G15" s="28">
        <f>SUM(G12:G14)</f>
        <v>14.08</v>
      </c>
      <c r="H15" s="28">
        <f>H11+G15</f>
        <v>114.08</v>
      </c>
      <c r="I15" s="23"/>
      <c r="J15" s="201"/>
      <c r="K15" s="201"/>
    </row>
    <row r="16" spans="1:11" ht="31.5" x14ac:dyDescent="0.2">
      <c r="A16" s="19" t="s">
        <v>15</v>
      </c>
      <c r="B16" s="19" t="s">
        <v>16</v>
      </c>
      <c r="C16" s="87"/>
      <c r="D16" s="25">
        <v>8.3299999999999999E-2</v>
      </c>
      <c r="E16" s="26">
        <f>H11+G12+G13</f>
        <v>113.48</v>
      </c>
      <c r="F16" s="29" t="s">
        <v>17</v>
      </c>
      <c r="G16" s="26">
        <f t="shared" ref="G16:G20" si="0">D16*E16</f>
        <v>9.452884000000001</v>
      </c>
      <c r="H16" s="26">
        <f>H15+G16</f>
        <v>123.532884</v>
      </c>
      <c r="I16" s="86" t="s">
        <v>94</v>
      </c>
      <c r="J16" s="201"/>
      <c r="K16" s="201"/>
    </row>
    <row r="17" spans="1:12" ht="39.75" customHeight="1" x14ac:dyDescent="0.2">
      <c r="A17" s="19" t="s">
        <v>18</v>
      </c>
      <c r="B17" s="20" t="s">
        <v>25</v>
      </c>
      <c r="C17" s="49" t="s">
        <v>48</v>
      </c>
      <c r="D17" s="50">
        <v>0</v>
      </c>
      <c r="E17" s="51">
        <f>H16</f>
        <v>123.532884</v>
      </c>
      <c r="F17" s="52" t="s">
        <v>19</v>
      </c>
      <c r="G17" s="51">
        <f t="shared" si="0"/>
        <v>0</v>
      </c>
      <c r="H17" s="26"/>
      <c r="I17" s="86" t="s">
        <v>46</v>
      </c>
      <c r="J17" s="201"/>
      <c r="K17" s="201"/>
    </row>
    <row r="18" spans="1:12" ht="136.5" customHeight="1" x14ac:dyDescent="0.2">
      <c r="A18" s="21"/>
      <c r="B18" s="21"/>
      <c r="C18" s="30" t="s">
        <v>41</v>
      </c>
      <c r="D18" s="13">
        <v>0</v>
      </c>
      <c r="E18" s="31">
        <f>H16</f>
        <v>123.532884</v>
      </c>
      <c r="F18" s="30" t="s">
        <v>19</v>
      </c>
      <c r="G18" s="31">
        <f t="shared" si="0"/>
        <v>0</v>
      </c>
      <c r="H18" s="31"/>
      <c r="I18" s="111" t="s">
        <v>49</v>
      </c>
      <c r="J18" s="201"/>
      <c r="K18" s="201"/>
    </row>
    <row r="19" spans="1:12" ht="28.5" customHeight="1" x14ac:dyDescent="0.2">
      <c r="A19" s="21"/>
      <c r="B19" s="21"/>
      <c r="C19" s="49" t="s">
        <v>20</v>
      </c>
      <c r="D19" s="55">
        <v>0</v>
      </c>
      <c r="E19" s="56">
        <f>H16</f>
        <v>123.532884</v>
      </c>
      <c r="F19" s="57" t="s">
        <v>19</v>
      </c>
      <c r="G19" s="56">
        <f t="shared" si="0"/>
        <v>0</v>
      </c>
      <c r="H19" s="56"/>
      <c r="I19" s="86" t="s">
        <v>83</v>
      </c>
      <c r="J19" s="201"/>
      <c r="K19" s="201"/>
    </row>
    <row r="20" spans="1:12" ht="28.5" customHeight="1" x14ac:dyDescent="0.2">
      <c r="A20" s="21"/>
      <c r="B20" s="21"/>
      <c r="C20" s="49" t="s">
        <v>21</v>
      </c>
      <c r="D20" s="55">
        <v>0</v>
      </c>
      <c r="E20" s="56">
        <f>H16</f>
        <v>123.532884</v>
      </c>
      <c r="F20" s="57" t="s">
        <v>19</v>
      </c>
      <c r="G20" s="56">
        <f t="shared" si="0"/>
        <v>0</v>
      </c>
      <c r="H20" s="56"/>
      <c r="I20" s="124" t="s">
        <v>83</v>
      </c>
      <c r="J20" s="201"/>
      <c r="K20" s="201"/>
    </row>
    <row r="21" spans="1:12" x14ac:dyDescent="0.2">
      <c r="A21" s="21"/>
      <c r="B21" s="21"/>
      <c r="C21" s="18" t="s">
        <v>8</v>
      </c>
      <c r="D21" s="27">
        <f>SUM(D17:D20)</f>
        <v>0</v>
      </c>
      <c r="E21" s="28">
        <f>H16</f>
        <v>123.532884</v>
      </c>
      <c r="F21" s="18" t="s">
        <v>19</v>
      </c>
      <c r="G21" s="28">
        <f>SUM(G17:G20)</f>
        <v>0</v>
      </c>
      <c r="H21" s="28">
        <f>H16+G21</f>
        <v>123.532884</v>
      </c>
      <c r="I21" s="23"/>
      <c r="J21" s="201"/>
      <c r="K21" s="201"/>
    </row>
    <row r="22" spans="1:12" ht="65.25" customHeight="1" x14ac:dyDescent="0.2">
      <c r="A22" s="21"/>
      <c r="B22" s="20" t="s">
        <v>26</v>
      </c>
      <c r="C22" s="30" t="s">
        <v>63</v>
      </c>
      <c r="D22" s="33">
        <v>7.5300000000000006E-2</v>
      </c>
      <c r="E22" s="31">
        <f>H16</f>
        <v>123.532884</v>
      </c>
      <c r="F22" s="30" t="s">
        <v>19</v>
      </c>
      <c r="G22" s="31">
        <f t="shared" ref="G22:G27" si="1">D22*E22</f>
        <v>9.3020261652000009</v>
      </c>
      <c r="H22" s="31"/>
      <c r="I22" s="184" t="s">
        <v>98</v>
      </c>
      <c r="J22" s="201"/>
      <c r="K22" s="201"/>
    </row>
    <row r="23" spans="1:12" ht="48" customHeight="1" x14ac:dyDescent="0.2">
      <c r="A23" s="21"/>
      <c r="B23" s="32"/>
      <c r="C23" s="30" t="s">
        <v>66</v>
      </c>
      <c r="D23" s="33">
        <v>7.0000000000000007E-2</v>
      </c>
      <c r="E23" s="31">
        <f>H16</f>
        <v>123.532884</v>
      </c>
      <c r="F23" s="30" t="s">
        <v>19</v>
      </c>
      <c r="G23" s="31">
        <f t="shared" si="1"/>
        <v>8.6473018800000006</v>
      </c>
      <c r="H23" s="31"/>
      <c r="I23" s="184"/>
      <c r="J23" s="201"/>
      <c r="K23" s="201"/>
    </row>
    <row r="24" spans="1:12" ht="48" customHeight="1" x14ac:dyDescent="0.2">
      <c r="A24" s="21"/>
      <c r="B24" s="32"/>
      <c r="C24" s="30" t="s">
        <v>67</v>
      </c>
      <c r="D24" s="33">
        <v>5.3400000000000003E-2</v>
      </c>
      <c r="E24" s="31">
        <f>H16</f>
        <v>123.532884</v>
      </c>
      <c r="F24" s="30" t="s">
        <v>19</v>
      </c>
      <c r="G24" s="31">
        <f t="shared" si="1"/>
        <v>6.5966560055999999</v>
      </c>
      <c r="H24" s="31"/>
      <c r="I24" s="184"/>
      <c r="J24" s="201"/>
      <c r="K24" s="201"/>
    </row>
    <row r="25" spans="1:12" ht="173.25" customHeight="1" x14ac:dyDescent="0.2">
      <c r="A25" s="21"/>
      <c r="B25" s="32"/>
      <c r="C25" s="34" t="s">
        <v>81</v>
      </c>
      <c r="D25" s="13">
        <v>0</v>
      </c>
      <c r="E25" s="31">
        <f>H16</f>
        <v>123.532884</v>
      </c>
      <c r="F25" s="30" t="s">
        <v>19</v>
      </c>
      <c r="G25" s="31">
        <f t="shared" si="1"/>
        <v>0</v>
      </c>
      <c r="H25" s="31"/>
      <c r="I25" s="184" t="s">
        <v>79</v>
      </c>
      <c r="J25" s="203" t="s">
        <v>114</v>
      </c>
      <c r="K25" s="204"/>
    </row>
    <row r="26" spans="1:12" ht="183" customHeight="1" x14ac:dyDescent="0.2">
      <c r="A26" s="21"/>
      <c r="B26" s="32"/>
      <c r="C26" s="32" t="s">
        <v>82</v>
      </c>
      <c r="D26" s="13">
        <v>0</v>
      </c>
      <c r="E26" s="31">
        <f>H16</f>
        <v>123.532884</v>
      </c>
      <c r="F26" s="30" t="s">
        <v>19</v>
      </c>
      <c r="G26" s="31">
        <f t="shared" si="1"/>
        <v>0</v>
      </c>
      <c r="H26" s="31"/>
      <c r="I26" s="184"/>
      <c r="J26" s="205" t="s">
        <v>112</v>
      </c>
      <c r="K26" s="205"/>
    </row>
    <row r="27" spans="1:12" ht="136.5" x14ac:dyDescent="0.2">
      <c r="A27" s="21"/>
      <c r="B27" s="123"/>
      <c r="C27" s="34" t="s">
        <v>100</v>
      </c>
      <c r="D27" s="13">
        <v>0</v>
      </c>
      <c r="E27" s="31">
        <f>H16</f>
        <v>123.532884</v>
      </c>
      <c r="F27" s="30" t="s">
        <v>19</v>
      </c>
      <c r="G27" s="31">
        <f t="shared" si="1"/>
        <v>0</v>
      </c>
      <c r="H27" s="31"/>
      <c r="I27" s="124" t="s">
        <v>115</v>
      </c>
      <c r="J27" s="194"/>
      <c r="K27" s="225"/>
    </row>
    <row r="28" spans="1:12" x14ac:dyDescent="0.2">
      <c r="A28" s="21"/>
      <c r="B28" s="21"/>
      <c r="C28" s="18" t="s">
        <v>8</v>
      </c>
      <c r="D28" s="27">
        <f>SUM(D22:D27)</f>
        <v>0.19870000000000002</v>
      </c>
      <c r="E28" s="28">
        <f>H16</f>
        <v>123.532884</v>
      </c>
      <c r="F28" s="18" t="s">
        <v>19</v>
      </c>
      <c r="G28" s="28">
        <f>SUM(G22:G27)</f>
        <v>24.545984050800001</v>
      </c>
      <c r="H28" s="28">
        <f>H21+G28</f>
        <v>148.0788680508</v>
      </c>
      <c r="I28" s="23"/>
      <c r="J28" s="226"/>
      <c r="K28" s="227"/>
    </row>
    <row r="29" spans="1:12" ht="25.5" customHeight="1" x14ac:dyDescent="0.2">
      <c r="A29" s="180" t="s">
        <v>22</v>
      </c>
      <c r="B29" s="183" t="s">
        <v>160</v>
      </c>
      <c r="C29" s="166" t="s">
        <v>129</v>
      </c>
      <c r="D29" s="167">
        <v>0</v>
      </c>
      <c r="E29" s="23">
        <f>H28</f>
        <v>148.0788680508</v>
      </c>
      <c r="F29" s="36" t="s">
        <v>23</v>
      </c>
      <c r="G29" s="23">
        <f t="shared" ref="G29:G35" si="2">D29*E29</f>
        <v>0</v>
      </c>
      <c r="H29" s="23"/>
      <c r="I29" s="184" t="s">
        <v>161</v>
      </c>
      <c r="J29" s="226"/>
      <c r="K29" s="227"/>
      <c r="L29" s="72"/>
    </row>
    <row r="30" spans="1:12" ht="12.75" customHeight="1" x14ac:dyDescent="0.2">
      <c r="A30" s="181"/>
      <c r="B30" s="181"/>
      <c r="C30" s="130" t="s">
        <v>130</v>
      </c>
      <c r="D30" s="131">
        <v>0</v>
      </c>
      <c r="E30" s="23">
        <f>H28</f>
        <v>148.0788680508</v>
      </c>
      <c r="F30" s="36" t="s">
        <v>23</v>
      </c>
      <c r="G30" s="23">
        <f t="shared" si="2"/>
        <v>0</v>
      </c>
      <c r="H30" s="23"/>
      <c r="I30" s="184"/>
      <c r="J30" s="226"/>
      <c r="K30" s="227"/>
    </row>
    <row r="31" spans="1:12" ht="12.75" customHeight="1" x14ac:dyDescent="0.2">
      <c r="A31" s="181"/>
      <c r="B31" s="181"/>
      <c r="C31" s="130" t="s">
        <v>69</v>
      </c>
      <c r="D31" s="131">
        <v>0</v>
      </c>
      <c r="E31" s="23">
        <f>H28</f>
        <v>148.0788680508</v>
      </c>
      <c r="F31" s="36" t="s">
        <v>23</v>
      </c>
      <c r="G31" s="23">
        <f t="shared" si="2"/>
        <v>0</v>
      </c>
      <c r="H31" s="23"/>
      <c r="I31" s="184"/>
      <c r="J31" s="226"/>
      <c r="K31" s="227"/>
    </row>
    <row r="32" spans="1:12" x14ac:dyDescent="0.2">
      <c r="A32" s="181"/>
      <c r="B32" s="181"/>
      <c r="C32" s="130" t="s">
        <v>0</v>
      </c>
      <c r="D32" s="131">
        <v>0</v>
      </c>
      <c r="E32" s="23">
        <f>H28</f>
        <v>148.0788680508</v>
      </c>
      <c r="F32" s="36" t="s">
        <v>23</v>
      </c>
      <c r="G32" s="23">
        <f t="shared" si="2"/>
        <v>0</v>
      </c>
      <c r="H32" s="23"/>
      <c r="I32" s="184"/>
      <c r="J32" s="226"/>
      <c r="K32" s="227"/>
    </row>
    <row r="33" spans="1:11" x14ac:dyDescent="0.2">
      <c r="A33" s="181"/>
      <c r="B33" s="181"/>
      <c r="C33" s="130" t="s">
        <v>70</v>
      </c>
      <c r="D33" s="131">
        <v>0</v>
      </c>
      <c r="E33" s="23">
        <f>H28</f>
        <v>148.0788680508</v>
      </c>
      <c r="F33" s="36" t="s">
        <v>23</v>
      </c>
      <c r="G33" s="23">
        <f t="shared" si="2"/>
        <v>0</v>
      </c>
      <c r="H33" s="23"/>
      <c r="I33" s="184"/>
      <c r="J33" s="226"/>
      <c r="K33" s="227"/>
    </row>
    <row r="34" spans="1:11" ht="165.75" customHeight="1" x14ac:dyDescent="0.2">
      <c r="A34" s="181"/>
      <c r="B34" s="181"/>
      <c r="C34" s="130" t="s">
        <v>0</v>
      </c>
      <c r="D34" s="131">
        <v>0</v>
      </c>
      <c r="E34" s="23">
        <f>H28</f>
        <v>148.0788680508</v>
      </c>
      <c r="F34" s="36" t="s">
        <v>23</v>
      </c>
      <c r="G34" s="23">
        <f t="shared" si="2"/>
        <v>0</v>
      </c>
      <c r="H34" s="23"/>
      <c r="I34" s="184"/>
      <c r="J34" s="226"/>
      <c r="K34" s="227"/>
    </row>
    <row r="35" spans="1:11" ht="47.25" customHeight="1" x14ac:dyDescent="0.2">
      <c r="A35" s="181"/>
      <c r="B35" s="181"/>
      <c r="C35" s="130" t="s">
        <v>0</v>
      </c>
      <c r="D35" s="131">
        <v>0</v>
      </c>
      <c r="E35" s="26">
        <f>H28</f>
        <v>148.0788680508</v>
      </c>
      <c r="F35" s="29" t="s">
        <v>23</v>
      </c>
      <c r="G35" s="26">
        <f t="shared" si="2"/>
        <v>0</v>
      </c>
      <c r="H35" s="23"/>
      <c r="I35" s="184"/>
      <c r="J35" s="228"/>
      <c r="K35" s="229"/>
    </row>
    <row r="36" spans="1:11" ht="50.25" customHeight="1" x14ac:dyDescent="0.2">
      <c r="A36" s="182"/>
      <c r="B36" s="182"/>
      <c r="C36" s="18" t="s">
        <v>42</v>
      </c>
      <c r="D36" s="27">
        <f>SUM(D29:D35)</f>
        <v>0</v>
      </c>
      <c r="E36" s="28">
        <f>H28</f>
        <v>148.0788680508</v>
      </c>
      <c r="F36" s="18" t="s">
        <v>23</v>
      </c>
      <c r="G36" s="28">
        <f>SUM(G29:G35)</f>
        <v>0</v>
      </c>
      <c r="H36" s="28">
        <f>H28+G36</f>
        <v>148.0788680508</v>
      </c>
      <c r="I36" s="23"/>
      <c r="J36" s="134"/>
      <c r="K36" s="135"/>
    </row>
    <row r="37" spans="1:11" ht="104.25" customHeight="1" x14ac:dyDescent="0.2">
      <c r="A37" s="37"/>
      <c r="B37" s="37"/>
      <c r="C37" s="37"/>
      <c r="D37" s="37"/>
      <c r="E37" s="37"/>
      <c r="F37" s="37" t="s">
        <v>76</v>
      </c>
      <c r="G37" s="37"/>
      <c r="H37" s="38">
        <f>H36</f>
        <v>148.0788680508</v>
      </c>
      <c r="I37" s="38" t="s">
        <v>44</v>
      </c>
      <c r="J37" s="150">
        <f>ROUND(H37/100,4)</f>
        <v>1.4807999999999999</v>
      </c>
      <c r="K37" s="137"/>
    </row>
    <row r="38" spans="1:11" ht="72" customHeight="1" x14ac:dyDescent="0.2">
      <c r="A38" s="37"/>
      <c r="B38" s="34" t="s">
        <v>91</v>
      </c>
      <c r="C38" s="37"/>
      <c r="D38" s="37"/>
      <c r="E38" s="37"/>
      <c r="F38" s="37" t="s">
        <v>89</v>
      </c>
      <c r="G38" s="37"/>
      <c r="H38" s="12">
        <v>1</v>
      </c>
      <c r="I38" s="38" t="s">
        <v>117</v>
      </c>
      <c r="J38" s="53"/>
      <c r="K38" s="21"/>
    </row>
    <row r="39" spans="1:11" ht="109.5" customHeight="1" x14ac:dyDescent="0.2">
      <c r="A39" s="37"/>
      <c r="B39" s="37"/>
      <c r="C39" s="37"/>
      <c r="D39" s="37"/>
      <c r="E39" s="37"/>
      <c r="F39" s="37" t="s">
        <v>90</v>
      </c>
      <c r="G39" s="37"/>
      <c r="H39" s="38">
        <f>J37*H38</f>
        <v>1.4807999999999999</v>
      </c>
      <c r="I39" s="40" t="s">
        <v>45</v>
      </c>
      <c r="J39" s="41">
        <f>ROUND(J37*H38,4)</f>
        <v>1.4807999999999999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185" t="s">
        <v>77</v>
      </c>
      <c r="B43" s="216"/>
      <c r="C43" s="216"/>
      <c r="D43" s="216"/>
      <c r="E43" s="217"/>
      <c r="F43" s="217"/>
      <c r="G43" s="217"/>
      <c r="H43" s="217"/>
      <c r="I43" s="218"/>
    </row>
    <row r="44" spans="1:11" ht="33" customHeight="1" x14ac:dyDescent="0.2">
      <c r="A44" s="219"/>
      <c r="B44" s="220"/>
      <c r="C44" s="220"/>
      <c r="D44" s="220"/>
      <c r="E44" s="220"/>
      <c r="F44" s="220"/>
      <c r="G44" s="220"/>
      <c r="H44" s="220"/>
      <c r="I44" s="221"/>
    </row>
    <row r="45" spans="1:11" ht="11.25" customHeight="1" x14ac:dyDescent="0.2">
      <c r="A45" s="219"/>
      <c r="B45" s="220"/>
      <c r="C45" s="220"/>
      <c r="D45" s="220"/>
      <c r="E45" s="220"/>
      <c r="F45" s="220"/>
      <c r="G45" s="220"/>
      <c r="H45" s="220"/>
      <c r="I45" s="221"/>
    </row>
    <row r="46" spans="1:11" ht="23.25" hidden="1" customHeight="1" x14ac:dyDescent="0.2">
      <c r="A46" s="222"/>
      <c r="B46" s="223"/>
      <c r="C46" s="223"/>
      <c r="D46" s="223"/>
      <c r="E46" s="223"/>
      <c r="F46" s="223"/>
      <c r="G46" s="223"/>
      <c r="H46" s="223"/>
      <c r="I46" s="224"/>
    </row>
  </sheetData>
  <sheetProtection algorithmName="SHA-512" hashValue="waTbHZxSPw45rCss83hUXnTy0bdy31wHKaOQ+SE95H8SCox1rsQf5mH35O7mczJNUQ16gxso9zVBROO/tpqIlg==" saltValue="1fn/WOykB6p96/ENmorcsA==" spinCount="100000" sheet="1" objects="1" scenarios="1"/>
  <mergeCells count="17">
    <mergeCell ref="A1:I1"/>
    <mergeCell ref="I7:K7"/>
    <mergeCell ref="A5:F5"/>
    <mergeCell ref="A6:J6"/>
    <mergeCell ref="A8:K8"/>
    <mergeCell ref="C2:I2"/>
    <mergeCell ref="J10:K24"/>
    <mergeCell ref="I12:I14"/>
    <mergeCell ref="I22:I24"/>
    <mergeCell ref="I25:I26"/>
    <mergeCell ref="J25:K25"/>
    <mergeCell ref="J26:K26"/>
    <mergeCell ref="A29:A36"/>
    <mergeCell ref="B29:B36"/>
    <mergeCell ref="I29:I35"/>
    <mergeCell ref="A43:I46"/>
    <mergeCell ref="J27:K35"/>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90" zoomScaleNormal="90" workbookViewId="0">
      <selection activeCell="A16" sqref="A16"/>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0.85546875" style="15" customWidth="1"/>
    <col min="6" max="6" width="17.85546875" style="15" customWidth="1"/>
    <col min="7" max="7" width="15.42578125" style="15" customWidth="1"/>
    <col min="8" max="8" width="13.7109375" style="15" customWidth="1"/>
    <col min="9" max="9" width="17.5703125" style="15" customWidth="1"/>
    <col min="10" max="10" width="9.140625" style="15"/>
    <col min="11" max="11" width="5.5703125" style="15" customWidth="1"/>
    <col min="12" max="16384" width="9.140625" style="15"/>
  </cols>
  <sheetData>
    <row r="1" spans="1:15" ht="28.5" customHeight="1" x14ac:dyDescent="0.2">
      <c r="A1" s="119" t="s">
        <v>142</v>
      </c>
      <c r="B1" s="58"/>
      <c r="C1" s="101"/>
    </row>
    <row r="2" spans="1:15" ht="15" x14ac:dyDescent="0.2">
      <c r="A2" s="78"/>
      <c r="B2" s="58"/>
      <c r="C2" s="15"/>
    </row>
    <row r="3" spans="1:15" s="14" customFormat="1" ht="19.5" customHeight="1" x14ac:dyDescent="0.2">
      <c r="A3" s="115" t="s">
        <v>102</v>
      </c>
      <c r="B3" s="92" t="s">
        <v>131</v>
      </c>
      <c r="C3" s="88"/>
      <c r="D3" s="91"/>
      <c r="E3" s="91"/>
      <c r="F3" s="91"/>
    </row>
    <row r="4" spans="1:15" s="14" customFormat="1" ht="24.75" customHeight="1" x14ac:dyDescent="0.2">
      <c r="A4" s="88" t="s">
        <v>135</v>
      </c>
      <c r="B4" s="92" t="s">
        <v>132</v>
      </c>
      <c r="D4" s="91"/>
      <c r="E4" s="91"/>
      <c r="F4" s="91"/>
    </row>
    <row r="5" spans="1:15" s="70" customFormat="1" ht="18.75" customHeight="1" x14ac:dyDescent="0.2">
      <c r="A5" s="143"/>
      <c r="B5" s="234" t="s">
        <v>158</v>
      </c>
      <c r="C5" s="178"/>
      <c r="D5" s="178"/>
      <c r="E5" s="178"/>
      <c r="F5" s="178"/>
      <c r="G5" s="178"/>
      <c r="H5" s="178"/>
    </row>
    <row r="6" spans="1:15" s="70" customFormat="1" ht="18.75" customHeight="1" x14ac:dyDescent="0.2">
      <c r="A6" s="214" t="s">
        <v>128</v>
      </c>
      <c r="B6" s="215"/>
      <c r="C6" s="215"/>
      <c r="D6" s="215"/>
      <c r="E6" s="215"/>
      <c r="F6" s="215"/>
      <c r="G6" s="93"/>
      <c r="H6" s="93"/>
    </row>
    <row r="7" spans="1:15" x14ac:dyDescent="0.2">
      <c r="A7" s="45"/>
      <c r="B7" s="45"/>
      <c r="C7" s="45"/>
      <c r="D7" s="45"/>
      <c r="E7" s="45"/>
      <c r="F7" s="45"/>
      <c r="G7" s="99"/>
      <c r="H7" s="99"/>
      <c r="I7" s="45"/>
      <c r="J7" s="45"/>
    </row>
    <row r="8" spans="1:15" ht="21.75" customHeight="1" x14ac:dyDescent="0.2">
      <c r="A8" s="179" t="s">
        <v>101</v>
      </c>
      <c r="B8" s="178"/>
      <c r="C8" s="178"/>
      <c r="D8" s="178"/>
      <c r="E8" s="178"/>
      <c r="F8" s="178"/>
      <c r="G8" s="178"/>
      <c r="H8" s="178"/>
      <c r="I8" s="178"/>
      <c r="J8" s="178"/>
      <c r="K8" s="59"/>
      <c r="L8" s="59"/>
      <c r="M8" s="59"/>
      <c r="N8" s="59"/>
      <c r="O8" s="59"/>
    </row>
    <row r="9" spans="1:15" ht="50.25" customHeight="1" x14ac:dyDescent="0.2">
      <c r="A9" s="154"/>
      <c r="B9" s="155"/>
      <c r="C9" s="165"/>
      <c r="D9" s="155"/>
      <c r="E9" s="155"/>
      <c r="F9" s="155"/>
      <c r="G9" s="155"/>
      <c r="H9" s="155"/>
      <c r="I9" s="155"/>
      <c r="J9" s="155"/>
      <c r="K9" s="59"/>
      <c r="L9" s="59"/>
      <c r="M9" s="59"/>
      <c r="N9" s="59"/>
      <c r="O9" s="59"/>
    </row>
    <row r="10" spans="1:15" ht="83.25" customHeight="1" x14ac:dyDescent="0.2">
      <c r="A10" s="106" t="s">
        <v>55</v>
      </c>
      <c r="B10" s="107" t="s">
        <v>53</v>
      </c>
      <c r="C10" s="107" t="s">
        <v>118</v>
      </c>
      <c r="D10" s="108" t="s">
        <v>52</v>
      </c>
      <c r="E10" s="61"/>
      <c r="G10" s="59"/>
      <c r="H10" s="59"/>
      <c r="I10" s="59"/>
      <c r="J10" s="59"/>
      <c r="K10" s="59"/>
      <c r="L10" s="59"/>
    </row>
    <row r="11" spans="1:15" ht="91.5" customHeight="1" x14ac:dyDescent="0.2">
      <c r="A11" s="170" t="s">
        <v>71</v>
      </c>
      <c r="B11" s="100">
        <f>'2a Fase A '!J38</f>
        <v>1.494</v>
      </c>
      <c r="C11" s="171">
        <v>0.65</v>
      </c>
      <c r="D11" s="28">
        <f>B11*C11</f>
        <v>0.97110000000000007</v>
      </c>
      <c r="E11" s="152"/>
      <c r="F11" s="59"/>
      <c r="G11" s="59"/>
      <c r="H11" s="59"/>
    </row>
    <row r="12" spans="1:15" ht="58.5" customHeight="1" x14ac:dyDescent="0.2">
      <c r="A12" s="170" t="s">
        <v>72</v>
      </c>
      <c r="B12" s="100">
        <f>'2b Fase B en C'!J39</f>
        <v>1.4807999999999999</v>
      </c>
      <c r="C12" s="171">
        <v>0.35</v>
      </c>
      <c r="D12" s="28">
        <f>B12*C12</f>
        <v>0.51827999999999996</v>
      </c>
      <c r="E12" s="153"/>
      <c r="F12" s="59"/>
      <c r="G12" s="59"/>
      <c r="H12" s="59"/>
    </row>
    <row r="13" spans="1:15" ht="75.75" customHeight="1" x14ac:dyDescent="0.2">
      <c r="A13" s="169"/>
      <c r="C13" s="151"/>
      <c r="D13" s="80">
        <f>ROUND(D11+D12,4)</f>
        <v>1.4894000000000001</v>
      </c>
      <c r="E13" s="79" t="s">
        <v>58</v>
      </c>
      <c r="F13" s="59"/>
      <c r="G13" s="59"/>
      <c r="H13" s="59"/>
    </row>
    <row r="14" spans="1:15" customFormat="1" ht="33.75" customHeight="1" x14ac:dyDescent="0.2"/>
    <row r="15" spans="1:15" ht="34.5" customHeight="1" x14ac:dyDescent="0.2">
      <c r="A15" s="59"/>
      <c r="B15" s="81" t="s">
        <v>28</v>
      </c>
      <c r="C15" s="254"/>
      <c r="D15" s="254"/>
      <c r="E15" s="254"/>
      <c r="F15" s="254"/>
      <c r="G15" s="254"/>
    </row>
    <row r="16" spans="1:15" ht="48.75" customHeight="1" x14ac:dyDescent="0.2">
      <c r="A16" s="66"/>
      <c r="B16" s="125" t="s">
        <v>133</v>
      </c>
      <c r="C16" s="126"/>
      <c r="D16" s="126"/>
      <c r="F16" s="39"/>
      <c r="G16" s="62"/>
    </row>
    <row r="17" spans="1:8" ht="59.25" customHeight="1" x14ac:dyDescent="0.2">
      <c r="B17" s="125" t="s">
        <v>141</v>
      </c>
      <c r="C17" s="164"/>
      <c r="D17" s="127"/>
      <c r="E17" s="151"/>
      <c r="F17" s="39"/>
      <c r="G17" s="62"/>
    </row>
    <row r="18" spans="1:8" ht="18" customHeight="1" x14ac:dyDescent="0.2">
      <c r="B18" s="118"/>
      <c r="C18" s="60"/>
      <c r="D18" s="59"/>
      <c r="E18" s="66"/>
      <c r="F18" s="39"/>
      <c r="G18" s="62"/>
    </row>
    <row r="19" spans="1:8" ht="32.25" customHeight="1" x14ac:dyDescent="0.2">
      <c r="B19" s="59"/>
      <c r="C19" s="60"/>
      <c r="D19" s="116"/>
      <c r="E19" s="66"/>
      <c r="F19" s="39"/>
      <c r="G19" s="62"/>
    </row>
    <row r="20" spans="1:8" ht="45" customHeight="1" x14ac:dyDescent="0.2">
      <c r="B20" s="82" t="s">
        <v>29</v>
      </c>
      <c r="C20" s="61" t="s">
        <v>56</v>
      </c>
      <c r="F20" s="39"/>
    </row>
    <row r="21" spans="1:8" ht="39.75" customHeight="1" x14ac:dyDescent="0.2">
      <c r="A21" s="39"/>
      <c r="B21" s="82">
        <f>1.89-D13</f>
        <v>0.40059999999999985</v>
      </c>
      <c r="C21" s="83">
        <f>IF(C22&lt;0,"knock out",IF(C22&gt;=250,250,C22))</f>
        <v>250</v>
      </c>
      <c r="D21" s="156" t="s">
        <v>126</v>
      </c>
      <c r="E21" s="65"/>
      <c r="F21" s="39"/>
      <c r="G21" s="39"/>
      <c r="H21" s="39"/>
    </row>
    <row r="22" spans="1:8" s="158" customFormat="1" ht="23.25" hidden="1" customHeight="1" x14ac:dyDescent="0.2">
      <c r="B22" s="159"/>
      <c r="C22" s="160">
        <f>B21*1562.5</f>
        <v>625.93749999999977</v>
      </c>
      <c r="D22" s="161" t="s">
        <v>127</v>
      </c>
      <c r="E22" s="162"/>
      <c r="F22" s="163"/>
      <c r="G22" s="163"/>
      <c r="H22" s="163"/>
    </row>
    <row r="23" spans="1:8" s="158" customFormat="1" ht="23.25" customHeight="1" x14ac:dyDescent="0.2">
      <c r="B23" s="159"/>
      <c r="C23" s="159"/>
      <c r="D23" s="161"/>
      <c r="E23" s="162"/>
      <c r="F23" s="163"/>
      <c r="G23" s="163"/>
      <c r="H23" s="163"/>
    </row>
    <row r="24" spans="1:8" s="70" customFormat="1" ht="18.75" customHeight="1" x14ac:dyDescent="0.25">
      <c r="A24" s="172" t="s">
        <v>152</v>
      </c>
      <c r="B24" s="144"/>
      <c r="C24" s="144"/>
      <c r="D24" s="113"/>
      <c r="E24" s="113"/>
      <c r="F24" s="113"/>
      <c r="G24" s="113"/>
      <c r="H24" s="113"/>
    </row>
    <row r="25" spans="1:8" s="70" customFormat="1" ht="18.75" customHeight="1" x14ac:dyDescent="0.2">
      <c r="A25" s="249">
        <v>0</v>
      </c>
      <c r="B25" s="251" t="s">
        <v>154</v>
      </c>
      <c r="C25" s="252"/>
      <c r="D25" s="252"/>
      <c r="E25" s="252"/>
      <c r="F25" s="178"/>
      <c r="G25" s="178"/>
      <c r="H25" s="113"/>
    </row>
    <row r="26" spans="1:8" s="128" customFormat="1" ht="189.75" customHeight="1" x14ac:dyDescent="0.2">
      <c r="A26" s="250"/>
      <c r="B26" s="253"/>
      <c r="C26" s="252"/>
      <c r="D26" s="252"/>
      <c r="E26" s="252"/>
      <c r="F26" s="178"/>
      <c r="G26" s="178"/>
    </row>
    <row r="27" spans="1:8" ht="30" customHeight="1" x14ac:dyDescent="0.25">
      <c r="A27" s="143"/>
      <c r="B27" s="144"/>
      <c r="C27" s="144"/>
      <c r="D27" s="113"/>
      <c r="E27" s="113"/>
    </row>
    <row r="28" spans="1:8" ht="48.75" customHeight="1" x14ac:dyDescent="0.2">
      <c r="A28" s="237" t="s">
        <v>156</v>
      </c>
      <c r="B28" s="238"/>
      <c r="C28" s="239"/>
      <c r="D28" s="109"/>
      <c r="E28" s="109"/>
    </row>
    <row r="29" spans="1:8" ht="20.25" customHeight="1" x14ac:dyDescent="0.2">
      <c r="A29" s="240" t="s">
        <v>31</v>
      </c>
      <c r="B29" s="242"/>
      <c r="C29" s="243"/>
      <c r="D29" s="59"/>
    </row>
    <row r="30" spans="1:8" ht="85.5" customHeight="1" thickBot="1" x14ac:dyDescent="0.25">
      <c r="A30" s="241"/>
      <c r="B30" s="244"/>
      <c r="C30" s="245"/>
      <c r="D30" s="63"/>
    </row>
    <row r="31" spans="1:8" ht="69.75" customHeight="1" x14ac:dyDescent="0.2">
      <c r="A31" s="246" t="s">
        <v>32</v>
      </c>
      <c r="B31" s="247"/>
      <c r="C31" s="248"/>
    </row>
    <row r="32" spans="1:8" ht="56.25" customHeight="1" thickBot="1" x14ac:dyDescent="0.25">
      <c r="A32" s="241"/>
      <c r="B32" s="244"/>
      <c r="C32" s="245"/>
    </row>
    <row r="33" spans="1:5" ht="91.5" customHeight="1" x14ac:dyDescent="0.2">
      <c r="A33" s="246" t="s">
        <v>33</v>
      </c>
      <c r="B33" s="247"/>
      <c r="C33" s="248"/>
    </row>
    <row r="34" spans="1:5" s="104" customFormat="1" ht="13.5" thickBot="1" x14ac:dyDescent="0.25">
      <c r="A34" s="241"/>
      <c r="B34" s="244"/>
      <c r="C34" s="245"/>
      <c r="D34" s="15"/>
      <c r="E34" s="15"/>
    </row>
    <row r="35" spans="1:5" s="104" customFormat="1" ht="115.5" customHeight="1" thickBot="1" x14ac:dyDescent="0.25">
      <c r="A35" s="110" t="s">
        <v>34</v>
      </c>
      <c r="B35" s="235"/>
      <c r="C35" s="236"/>
      <c r="D35" s="15"/>
      <c r="E35" s="15"/>
    </row>
    <row r="36" spans="1:5" s="104" customFormat="1" x14ac:dyDescent="0.2">
      <c r="C36" s="105"/>
    </row>
    <row r="37" spans="1:5" s="104" customFormat="1" x14ac:dyDescent="0.2">
      <c r="C37" s="105"/>
    </row>
    <row r="38" spans="1:5" s="104" customFormat="1" x14ac:dyDescent="0.2">
      <c r="C38" s="105"/>
    </row>
    <row r="39" spans="1:5" s="104" customFormat="1" x14ac:dyDescent="0.2">
      <c r="C39" s="105"/>
    </row>
    <row r="40" spans="1:5" s="104" customFormat="1" x14ac:dyDescent="0.2">
      <c r="C40" s="105"/>
    </row>
    <row r="41" spans="1:5" s="104" customFormat="1" x14ac:dyDescent="0.2">
      <c r="C41" s="105"/>
    </row>
    <row r="42" spans="1:5" s="104" customFormat="1" x14ac:dyDescent="0.2">
      <c r="C42" s="105"/>
    </row>
    <row r="43" spans="1:5" s="104" customFormat="1" x14ac:dyDescent="0.2">
      <c r="C43" s="105"/>
    </row>
    <row r="44" spans="1:5" s="104" customFormat="1" x14ac:dyDescent="0.2">
      <c r="C44" s="105"/>
    </row>
    <row r="45" spans="1:5" s="104" customFormat="1" x14ac:dyDescent="0.2">
      <c r="C45" s="105"/>
    </row>
    <row r="46" spans="1:5" s="104" customFormat="1" x14ac:dyDescent="0.2">
      <c r="C46" s="105"/>
    </row>
    <row r="47" spans="1:5" s="104" customFormat="1" x14ac:dyDescent="0.2">
      <c r="C47" s="105"/>
    </row>
    <row r="48" spans="1:5" x14ac:dyDescent="0.2">
      <c r="A48" s="104"/>
      <c r="B48" s="104"/>
      <c r="C48" s="105"/>
      <c r="D48" s="104"/>
      <c r="E48" s="104"/>
    </row>
    <row r="49" spans="1:5" x14ac:dyDescent="0.2">
      <c r="A49" s="104"/>
      <c r="B49" s="104"/>
      <c r="C49" s="105"/>
      <c r="D49" s="104"/>
      <c r="E49" s="104"/>
    </row>
  </sheetData>
  <sheetProtection algorithmName="SHA-512" hashValue="zFS310W5/kdhePBsjz8PrhTflUtvC7XrDnHf2kNWcZswCBolwCKrOzmPscn0btVZ3iisGhzTm5jhAXWGQyirPw==" saltValue="M4uXCeOtjApL7wkyTaC5Sg==" spinCount="100000" sheet="1" formatRows="0"/>
  <mergeCells count="14">
    <mergeCell ref="B5:H5"/>
    <mergeCell ref="A25:A26"/>
    <mergeCell ref="B25:G26"/>
    <mergeCell ref="A6:F6"/>
    <mergeCell ref="A8:J8"/>
    <mergeCell ref="C15:G15"/>
    <mergeCell ref="B35:C35"/>
    <mergeCell ref="A28:C28"/>
    <mergeCell ref="A29:A30"/>
    <mergeCell ref="B29:C30"/>
    <mergeCell ref="A31:A32"/>
    <mergeCell ref="B31:C32"/>
    <mergeCell ref="A33:A34"/>
    <mergeCell ref="B33:C34"/>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vt:lpstr>
      <vt:lpstr>2b Fase B en C</vt:lpstr>
      <vt:lpstr>3 Gewogen gemiddelde ORF </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2021-08-11T11:23:46Z</dcterms:modified>
</cp:coreProperties>
</file>