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filterPrivacy="1" defaultThemeVersion="166925"/>
  <xr:revisionPtr revIDLastSave="0" documentId="13_ncr:1_{68C764C4-6CEA-4E50-B3F6-A869CBC52C5C}" xr6:coauthVersionLast="36" xr6:coauthVersionMax="47" xr10:uidLastSave="{00000000-0000-0000-0000-000000000000}"/>
  <bookViews>
    <workbookView xWindow="0" yWindow="0" windowWidth="23040" windowHeight="9060" xr2:uid="{720EE706-7709-D346-B2F3-48535C1108C2}"/>
  </bookViews>
  <sheets>
    <sheet name="Prijs Clean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M33" i="1" s="1"/>
  <c r="L31" i="1"/>
  <c r="P31" i="1" s="1"/>
  <c r="P33" i="1" s="1"/>
  <c r="L33" i="1" l="1"/>
  <c r="N31" i="1"/>
  <c r="L41" i="1"/>
  <c r="L40" i="1"/>
  <c r="L39" i="1"/>
  <c r="L38" i="1"/>
  <c r="L37" i="1"/>
  <c r="L36" i="1"/>
  <c r="V35" i="1"/>
  <c r="U35" i="1"/>
  <c r="R32" i="1"/>
  <c r="V32" i="1" s="1"/>
  <c r="U32" i="1"/>
  <c r="Q31" i="1"/>
  <c r="V30" i="1"/>
  <c r="M30" i="1"/>
  <c r="U30" i="1" s="1"/>
  <c r="F26" i="1"/>
  <c r="L26" i="1" s="1"/>
  <c r="P26" i="1" s="1"/>
  <c r="F25" i="1"/>
  <c r="L25" i="1" s="1"/>
  <c r="P25" i="1" s="1"/>
  <c r="M24" i="1"/>
  <c r="Q24" i="1" s="1"/>
  <c r="U24" i="1" s="1"/>
  <c r="F24" i="1"/>
  <c r="L24" i="1" s="1"/>
  <c r="P24" i="1" s="1"/>
  <c r="M23" i="1"/>
  <c r="Q23" i="1" s="1"/>
  <c r="U23" i="1" s="1"/>
  <c r="F23" i="1"/>
  <c r="L23" i="1" s="1"/>
  <c r="P23" i="1" s="1"/>
  <c r="G21" i="1"/>
  <c r="F20" i="1"/>
  <c r="L20" i="1" s="1"/>
  <c r="P20" i="1" s="1"/>
  <c r="F19" i="1"/>
  <c r="L19" i="1" s="1"/>
  <c r="P19" i="1" s="1"/>
  <c r="M18" i="1"/>
  <c r="Q18" i="1" s="1"/>
  <c r="U18" i="1" s="1"/>
  <c r="F18" i="1"/>
  <c r="L18" i="1" s="1"/>
  <c r="P18" i="1" s="1"/>
  <c r="M17" i="1"/>
  <c r="Q17" i="1" s="1"/>
  <c r="U17" i="1" s="1"/>
  <c r="F17" i="1"/>
  <c r="L17" i="1" s="1"/>
  <c r="M16" i="1"/>
  <c r="Q16" i="1" s="1"/>
  <c r="U16" i="1" s="1"/>
  <c r="F16" i="1"/>
  <c r="L16" i="1" s="1"/>
  <c r="P16" i="1" s="1"/>
  <c r="G14" i="1"/>
  <c r="M13" i="1"/>
  <c r="Q13" i="1" s="1"/>
  <c r="U13" i="1" s="1"/>
  <c r="F13" i="1"/>
  <c r="L13" i="1" s="1"/>
  <c r="F12" i="1"/>
  <c r="L12" i="1" s="1"/>
  <c r="P12" i="1" s="1"/>
  <c r="F11" i="1"/>
  <c r="L11" i="1" s="1"/>
  <c r="G7" i="1"/>
  <c r="L5" i="1"/>
  <c r="M5" i="1" s="1"/>
  <c r="L4" i="1"/>
  <c r="L3" i="1"/>
  <c r="L28" i="1" l="1"/>
  <c r="I13" i="1"/>
  <c r="L6" i="1"/>
  <c r="R31" i="1"/>
  <c r="V31" i="1" s="1"/>
  <c r="N33" i="1"/>
  <c r="R33" i="1" s="1"/>
  <c r="V33" i="1" s="1"/>
  <c r="P11" i="1"/>
  <c r="M36" i="1"/>
  <c r="N36" i="1" s="1"/>
  <c r="P36" i="1"/>
  <c r="L42" i="1"/>
  <c r="N13" i="1"/>
  <c r="R13" i="1" s="1"/>
  <c r="V13" i="1" s="1"/>
  <c r="P13" i="1"/>
  <c r="P37" i="1"/>
  <c r="M38" i="1"/>
  <c r="Q38" i="1" s="1"/>
  <c r="U38" i="1" s="1"/>
  <c r="P38" i="1"/>
  <c r="M39" i="1"/>
  <c r="Q39" i="1" s="1"/>
  <c r="U39" i="1" s="1"/>
  <c r="P39" i="1"/>
  <c r="N17" i="1"/>
  <c r="R17" i="1" s="1"/>
  <c r="V17" i="1" s="1"/>
  <c r="P17" i="1"/>
  <c r="U31" i="1"/>
  <c r="Q33" i="1"/>
  <c r="U33" i="1" s="1"/>
  <c r="M40" i="1"/>
  <c r="Q40" i="1" s="1"/>
  <c r="U40" i="1" s="1"/>
  <c r="P40" i="1"/>
  <c r="M41" i="1"/>
  <c r="Q41" i="1" s="1"/>
  <c r="U41" i="1" s="1"/>
  <c r="P41" i="1"/>
  <c r="N24" i="1"/>
  <c r="R24" i="1" s="1"/>
  <c r="V24" i="1" s="1"/>
  <c r="I24" i="1"/>
  <c r="N23" i="1"/>
  <c r="R23" i="1" s="1"/>
  <c r="V23" i="1" s="1"/>
  <c r="N18" i="1"/>
  <c r="R18" i="1" s="1"/>
  <c r="V18" i="1" s="1"/>
  <c r="I17" i="1"/>
  <c r="N16" i="1"/>
  <c r="R16" i="1" s="1"/>
  <c r="V16" i="1" s="1"/>
  <c r="I16" i="1"/>
  <c r="P3" i="1"/>
  <c r="T3" i="1" s="1"/>
  <c r="M3" i="1"/>
  <c r="M6" i="1" s="1"/>
  <c r="P4" i="1"/>
  <c r="T4" i="1" s="1"/>
  <c r="M4" i="1"/>
  <c r="I4" i="1" s="1"/>
  <c r="M37" i="1"/>
  <c r="N37" i="1" s="1"/>
  <c r="R37" i="1" s="1"/>
  <c r="V37" i="1" s="1"/>
  <c r="M11" i="1"/>
  <c r="M19" i="1"/>
  <c r="T12" i="1"/>
  <c r="M12" i="1"/>
  <c r="M20" i="1"/>
  <c r="Q5" i="1"/>
  <c r="U5" i="1" s="1"/>
  <c r="I5" i="1"/>
  <c r="M25" i="1"/>
  <c r="Q25" i="1" s="1"/>
  <c r="I18" i="1"/>
  <c r="I23" i="1"/>
  <c r="M26" i="1"/>
  <c r="N5" i="1"/>
  <c r="R5" i="1" s="1"/>
  <c r="V5" i="1" s="1"/>
  <c r="P5" i="1"/>
  <c r="T5" i="1" s="1"/>
  <c r="N38" i="1" l="1"/>
  <c r="R38" i="1" s="1"/>
  <c r="V38" i="1" s="1"/>
  <c r="N40" i="1"/>
  <c r="R40" i="1" s="1"/>
  <c r="V40" i="1" s="1"/>
  <c r="M28" i="1"/>
  <c r="I28" i="1" s="1"/>
  <c r="P28" i="1"/>
  <c r="N39" i="1"/>
  <c r="R39" i="1" s="1"/>
  <c r="V39" i="1" s="1"/>
  <c r="T11" i="1"/>
  <c r="N41" i="1"/>
  <c r="R41" i="1" s="1"/>
  <c r="V41" i="1" s="1"/>
  <c r="Q4" i="1"/>
  <c r="U4" i="1" s="1"/>
  <c r="N4" i="1"/>
  <c r="R4" i="1" s="1"/>
  <c r="V4" i="1" s="1"/>
  <c r="P42" i="1"/>
  <c r="R36" i="1"/>
  <c r="V36" i="1" s="1"/>
  <c r="Q36" i="1"/>
  <c r="M42" i="1"/>
  <c r="Q37" i="1"/>
  <c r="U37" i="1" s="1"/>
  <c r="Q3" i="1"/>
  <c r="U3" i="1" s="1"/>
  <c r="I3" i="1"/>
  <c r="N3" i="1"/>
  <c r="I19" i="1"/>
  <c r="Q19" i="1"/>
  <c r="U19" i="1" s="1"/>
  <c r="Q26" i="1"/>
  <c r="U26" i="1" s="1"/>
  <c r="I26" i="1"/>
  <c r="N19" i="1"/>
  <c r="R19" i="1" s="1"/>
  <c r="V19" i="1" s="1"/>
  <c r="I20" i="1"/>
  <c r="Q20" i="1"/>
  <c r="U20" i="1" s="1"/>
  <c r="N20" i="1"/>
  <c r="R20" i="1" s="1"/>
  <c r="V20" i="1" s="1"/>
  <c r="I11" i="1"/>
  <c r="Q11" i="1"/>
  <c r="T13" i="1"/>
  <c r="I12" i="1"/>
  <c r="Q12" i="1"/>
  <c r="U12" i="1" s="1"/>
  <c r="N11" i="1"/>
  <c r="I25" i="1"/>
  <c r="U25" i="1"/>
  <c r="N12" i="1"/>
  <c r="R12" i="1" s="1"/>
  <c r="V12" i="1" s="1"/>
  <c r="N25" i="1"/>
  <c r="N26" i="1"/>
  <c r="P6" i="1"/>
  <c r="T6" i="1" s="1"/>
  <c r="N28" i="1" l="1"/>
  <c r="N45" i="1"/>
  <c r="R3" i="1"/>
  <c r="V3" i="1" s="1"/>
  <c r="N6" i="1"/>
  <c r="U11" i="1"/>
  <c r="Q28" i="1"/>
  <c r="U28" i="1" s="1"/>
  <c r="Q6" i="1"/>
  <c r="U6" i="1" s="1"/>
  <c r="R6" i="1"/>
  <c r="V6" i="1" s="1"/>
  <c r="R25" i="1"/>
  <c r="V25" i="1" s="1"/>
  <c r="I6" i="1"/>
  <c r="U36" i="1"/>
  <c r="Q42" i="1"/>
  <c r="U42" i="1" s="1"/>
  <c r="N42" i="1"/>
  <c r="R42" i="1" s="1"/>
  <c r="V42" i="1" s="1"/>
  <c r="R26" i="1"/>
  <c r="V26" i="1" s="1"/>
  <c r="R11" i="1"/>
  <c r="V11" i="1" s="1"/>
  <c r="T17" i="1" l="1"/>
  <c r="R28" i="1"/>
  <c r="V28" i="1" s="1"/>
  <c r="T16" i="1"/>
  <c r="T18" i="1"/>
  <c r="T20" i="1" l="1"/>
  <c r="T19" i="1"/>
  <c r="T23" i="1" l="1"/>
  <c r="T24" i="1"/>
  <c r="T26" i="1" l="1"/>
  <c r="T25" i="1" l="1"/>
  <c r="T31" i="1" l="1"/>
  <c r="T28" i="1"/>
  <c r="T30" i="1" l="1"/>
  <c r="T32" i="1" l="1"/>
  <c r="T33" i="1" l="1"/>
  <c r="T35" i="1" l="1"/>
  <c r="T36" i="1" l="1"/>
  <c r="T38" i="1" l="1"/>
  <c r="T37" i="1"/>
  <c r="T39" i="1" l="1"/>
  <c r="T40" i="1"/>
  <c r="T41" i="1"/>
  <c r="T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G1" authorId="0" shapeId="0" xr:uid="{2AABD61B-EDAF-0647-87CB-E0B2AA0A49BC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Instructie: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Aangeven of optie leverbaar is (dan "Ja" invullen.) Indien leverbaar dan ook prijs invullen.
</t>
        </r>
        <r>
          <rPr>
            <sz val="9"/>
            <color rgb="FF000000"/>
            <rFont val="Tahoma"/>
            <family val="2"/>
          </rPr>
          <t>Indien niet leverbaar, dan "Nee" invullen, en prijsvak niet invullen.</t>
        </r>
      </text>
    </comment>
  </commentList>
</comments>
</file>

<file path=xl/sharedStrings.xml><?xml version="1.0" encoding="utf-8"?>
<sst xmlns="http://schemas.openxmlformats.org/spreadsheetml/2006/main" count="129" uniqueCount="68">
  <si>
    <t>Invulformulier Prijzen: Blauwe vakken invullen</t>
  </si>
  <si>
    <t>Weegt mee voor:</t>
  </si>
  <si>
    <t>Verplicht</t>
  </si>
  <si>
    <t>Aantal stuks</t>
  </si>
  <si>
    <t>Leverbaar Ja/Nee</t>
  </si>
  <si>
    <t>Prijs (Excl.BTW)</t>
  </si>
  <si>
    <t>Som van verplichte apparatuur en opties</t>
  </si>
  <si>
    <t>Toelichting</t>
  </si>
  <si>
    <t>Totaal excl. btw</t>
  </si>
  <si>
    <t>Verplicht excl. btw</t>
  </si>
  <si>
    <t>Niet Verplicht excl. btw</t>
  </si>
  <si>
    <t>Totaal excl. btw bedrag</t>
  </si>
  <si>
    <t>Verplicht excl. btw bedrag</t>
  </si>
  <si>
    <t>Niet Verplicht excl. btw bedrag</t>
  </si>
  <si>
    <t>Totaal incl. btw bedrag</t>
  </si>
  <si>
    <t>Verplicht incl. btw bedrag</t>
  </si>
  <si>
    <t>Niet Verplicht incl. btw bedrag</t>
  </si>
  <si>
    <t>Prijs gevraagde apparatuur</t>
  </si>
  <si>
    <t>GA-1</t>
  </si>
  <si>
    <t>A. Laptop configuratie leerling</t>
  </si>
  <si>
    <t>Ja</t>
  </si>
  <si>
    <t>&lt;Specificeer merk, type, uitvoering&gt;</t>
  </si>
  <si>
    <t>GA-2</t>
  </si>
  <si>
    <t>B. Laptop configuratie medewerker 1</t>
  </si>
  <si>
    <t>GA-3</t>
  </si>
  <si>
    <t>C. Laptop configuratie medewerker 2</t>
  </si>
  <si>
    <t>TOTAAL</t>
  </si>
  <si>
    <t>Prijzen van uitgevraagde opties</t>
  </si>
  <si>
    <t>Opties configuratie A: leerling</t>
  </si>
  <si>
    <t>OA-1</t>
  </si>
  <si>
    <t xml:space="preserve">· Meerprijs 4 jaar fabrieksgarantie met onsite reparatie volgende werkdag en verzekering voor schade van buitenaf (val en stootschade) met het geringst mogelijke eigen risico    </t>
  </si>
  <si>
    <t>&lt;Specificeer eigen risico; Voeg (polis)voorwaarden als bijlage toe&gt;</t>
  </si>
  <si>
    <t>OA-2</t>
  </si>
  <si>
    <t>· Meerprijs 5 jaar fabrieksgarantie met onsite reparatie volgende werkdag en verzekering voor schade van buitenaf (val en stootschade) met het geringst mogelijke eigen risico</t>
  </si>
  <si>
    <t>OA-3</t>
  </si>
  <si>
    <t>· Meerprijs vooruitvoering met geheugengrootte 16GB</t>
  </si>
  <si>
    <t>Nee</t>
  </si>
  <si>
    <t>Opties configuratie B: laptop medewerker 1</t>
  </si>
  <si>
    <t>OB-1</t>
  </si>
  <si>
    <t>· Meerprijs voor CPU serie Intel Core i5 (11th Gen) of nieuwer met minimaal aantal cores 4 en minimale CPU Mark score van 8000</t>
  </si>
  <si>
    <t>&lt;Specificeer type processor&gt;</t>
  </si>
  <si>
    <t>OB-2</t>
  </si>
  <si>
    <t>· Meerprijs voor uitvoering met geheugengrootte 16GB</t>
  </si>
  <si>
    <t>OB-3</t>
  </si>
  <si>
    <t>· Meerprijs voor uitvoering met 512GB SSD of gelijkwaardig (M.2)</t>
  </si>
  <si>
    <t>· Meerprijs voor Bluetooth muis</t>
  </si>
  <si>
    <t>OB-4</t>
  </si>
  <si>
    <t>· Universeel dockingstation met één USB-C aansluiting naar laptop</t>
  </si>
  <si>
    <t>Opties configuratie C: laptop medewerker 2</t>
  </si>
  <si>
    <t>OC-1</t>
  </si>
  <si>
    <t>· Meerprijs voor CPU serie Intel Core i7 (11th Gen) of nieuwer met minimaal 4 cores en minimale CPU Mark score van 10000</t>
  </si>
  <si>
    <t>OC-2</t>
  </si>
  <si>
    <t>OC-3</t>
  </si>
  <si>
    <t>Opslagpercentage Bid Procedure</t>
  </si>
  <si>
    <t>OW-1</t>
  </si>
  <si>
    <t>Opslagpercentage op inkoopprijs voor BID procedure</t>
  </si>
  <si>
    <t>n.v.t.</t>
  </si>
  <si>
    <t>&lt;= LET OP: IN PROCENTEN AANGEVEN !</t>
  </si>
  <si>
    <t>Inbegrepen in opslagpercentage is handlingkosten magazijn, voorraadkosten, transportkosten, uitvoeren van BID procedure, overheadkosten, service, onderhoud, commerciële dienstverlening en winstmarge.</t>
  </si>
  <si>
    <t>Prijzen optionele diensten</t>
  </si>
  <si>
    <t>Stickeren van Apparaten
(inbegrepen in prijs: materiaalkosten sticker, arbeidskosten, afschrijving stickermachines en software)</t>
  </si>
  <si>
    <t>Leveren in uitgepakte vorm op rolcontainers 
(inbegrepen in prijs: arbeidskosten)</t>
  </si>
  <si>
    <t>Operating System (OS) installeren op Apparaten (muv monitoren en thin clients)
(Inbegrepen in prijs: Arbeidskosten, kosten benodigde infrastructuur)</t>
  </si>
  <si>
    <t>Apparaten plaatsen en aansluiten op locatie COG
(inbegrepen in prijs: arbeidskosten)</t>
  </si>
  <si>
    <t>Afvoerkosten oude Apparaten
(inbegrepen in prijs: Transportkosten, arbeidskosten, rapportagekosten)</t>
  </si>
  <si>
    <t>Wipe-kosten oude Apparaten
(inbegrepen in prijs: ISO gecertificeerd wipen incl. certificaat)</t>
  </si>
  <si>
    <t>Inschrijfprijs: s.v.p. vermelden op TenderNed</t>
  </si>
  <si>
    <t>Verwacht volume is €200.000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</si>
</sst>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9" formatCode="_ [$€-413]\ * #,##0.00_ ;_ [$€-413]\ * \-#,##0.00_ ;_ [$€-413]\ * &quot;-&quot;??_ ;_ @_ "/>
  </numFmts>
  <fonts count="9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4C6E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127">
    <xf numFmtId="0" fontId="0" fillId="0" borderId="0" xfId="0"/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6" fillId="3" borderId="1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9" fontId="4" fillId="0" borderId="10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164" fontId="4" fillId="4" borderId="6" xfId="0" applyNumberFormat="1" applyFont="1" applyFill="1" applyBorder="1" applyAlignment="1" applyProtection="1">
      <alignment vertical="top"/>
      <protection locked="0"/>
    </xf>
    <xf numFmtId="164" fontId="4" fillId="0" borderId="5" xfId="0" applyNumberFormat="1" applyFont="1" applyBorder="1" applyAlignment="1">
      <alignment vertical="top"/>
    </xf>
    <xf numFmtId="164" fontId="4" fillId="0" borderId="8" xfId="0" applyNumberFormat="1" applyFont="1" applyBorder="1" applyAlignment="1">
      <alignment vertical="top"/>
    </xf>
    <xf numFmtId="164" fontId="4" fillId="0" borderId="0" xfId="0" applyNumberFormat="1" applyFont="1" applyAlignment="1">
      <alignment vertical="top"/>
    </xf>
    <xf numFmtId="164" fontId="4" fillId="0" borderId="9" xfId="0" applyNumberFormat="1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9" fontId="4" fillId="0" borderId="1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164" fontId="4" fillId="4" borderId="0" xfId="0" applyNumberFormat="1" applyFont="1" applyFill="1" applyAlignment="1" applyProtection="1">
      <alignment vertical="top"/>
      <protection locked="0"/>
    </xf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vertical="top" wrapText="1"/>
    </xf>
    <xf numFmtId="9" fontId="4" fillId="0" borderId="13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164" fontId="4" fillId="4" borderId="14" xfId="0" applyNumberFormat="1" applyFont="1" applyFill="1" applyBorder="1" applyAlignment="1" applyProtection="1">
      <alignment vertical="top"/>
      <protection locked="0"/>
    </xf>
    <xf numFmtId="164" fontId="4" fillId="0" borderId="12" xfId="0" applyNumberFormat="1" applyFont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6" fillId="3" borderId="2" xfId="0" applyFont="1" applyFill="1" applyBorder="1" applyAlignment="1">
      <alignment vertical="top" wrapText="1"/>
    </xf>
    <xf numFmtId="164" fontId="6" fillId="0" borderId="8" xfId="0" applyNumberFormat="1" applyFont="1" applyBorder="1" applyAlignment="1">
      <alignment vertical="top"/>
    </xf>
    <xf numFmtId="164" fontId="6" fillId="0" borderId="0" xfId="0" applyNumberFormat="1" applyFont="1" applyAlignment="1">
      <alignment vertical="top"/>
    </xf>
    <xf numFmtId="164" fontId="6" fillId="0" borderId="9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7" fillId="0" borderId="9" xfId="0" applyFont="1" applyBorder="1" applyAlignment="1">
      <alignment horizontal="center" vertical="top"/>
    </xf>
    <xf numFmtId="0" fontId="4" fillId="3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 wrapText="1"/>
    </xf>
    <xf numFmtId="0" fontId="4" fillId="5" borderId="13" xfId="0" applyFont="1" applyFill="1" applyBorder="1" applyAlignment="1">
      <alignment horizontal="center" vertical="top"/>
    </xf>
    <xf numFmtId="164" fontId="4" fillId="5" borderId="15" xfId="0" applyNumberFormat="1" applyFont="1" applyFill="1" applyBorder="1" applyAlignment="1">
      <alignment vertical="top"/>
    </xf>
    <xf numFmtId="164" fontId="4" fillId="5" borderId="14" xfId="0" applyNumberFormat="1" applyFont="1" applyFill="1" applyBorder="1" applyAlignment="1">
      <alignment vertical="top"/>
    </xf>
    <xf numFmtId="0" fontId="4" fillId="5" borderId="15" xfId="0" applyFont="1" applyFill="1" applyBorder="1" applyAlignment="1">
      <alignment vertical="top"/>
    </xf>
    <xf numFmtId="0" fontId="4" fillId="0" borderId="5" xfId="0" applyFont="1" applyBorder="1" applyAlignment="1">
      <alignment horizontal="left" vertical="top" wrapText="1" indent="1"/>
    </xf>
    <xf numFmtId="164" fontId="4" fillId="4" borderId="7" xfId="0" applyNumberFormat="1" applyFont="1" applyFill="1" applyBorder="1" applyAlignment="1" applyProtection="1">
      <alignment vertical="top"/>
      <protection locked="0"/>
    </xf>
    <xf numFmtId="0" fontId="4" fillId="0" borderId="8" xfId="0" applyFont="1" applyBorder="1" applyAlignment="1">
      <alignment horizontal="left" vertical="top" wrapText="1" indent="1"/>
    </xf>
    <xf numFmtId="164" fontId="4" fillId="4" borderId="9" xfId="0" applyNumberFormat="1" applyFont="1" applyFill="1" applyBorder="1" applyAlignment="1" applyProtection="1">
      <alignment vertical="top"/>
      <protection locked="0"/>
    </xf>
    <xf numFmtId="0" fontId="4" fillId="4" borderId="11" xfId="0" applyFont="1" applyFill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 indent="1"/>
    </xf>
    <xf numFmtId="0" fontId="4" fillId="0" borderId="13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 indent="1"/>
    </xf>
    <xf numFmtId="0" fontId="4" fillId="5" borderId="1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vertical="top"/>
    </xf>
    <xf numFmtId="164" fontId="4" fillId="5" borderId="2" xfId="0" applyNumberFormat="1" applyFont="1" applyFill="1" applyBorder="1" applyAlignment="1">
      <alignment vertical="top"/>
    </xf>
    <xf numFmtId="0" fontId="4" fillId="5" borderId="4" xfId="0" applyFont="1" applyFill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164" fontId="4" fillId="4" borderId="9" xfId="0" applyNumberFormat="1" applyFont="1" applyFill="1" applyBorder="1" applyAlignment="1">
      <alignment vertical="top"/>
    </xf>
    <xf numFmtId="0" fontId="4" fillId="0" borderId="15" xfId="0" applyFont="1" applyBorder="1" applyAlignment="1">
      <alignment horizontal="center" vertical="top"/>
    </xf>
    <xf numFmtId="164" fontId="4" fillId="4" borderId="15" xfId="0" applyNumberFormat="1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vertical="top"/>
    </xf>
    <xf numFmtId="164" fontId="6" fillId="3" borderId="2" xfId="0" applyNumberFormat="1" applyFont="1" applyFill="1" applyBorder="1" applyAlignment="1">
      <alignment vertical="top"/>
    </xf>
    <xf numFmtId="0" fontId="4" fillId="0" borderId="10" xfId="0" applyFont="1" applyBorder="1" applyAlignment="1">
      <alignment vertical="top" wrapText="1"/>
    </xf>
    <xf numFmtId="9" fontId="4" fillId="4" borderId="3" xfId="2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9" fontId="4" fillId="0" borderId="9" xfId="2" applyFont="1" applyFill="1" applyBorder="1" applyAlignment="1">
      <alignment vertical="top"/>
    </xf>
    <xf numFmtId="0" fontId="4" fillId="0" borderId="14" xfId="0" applyFont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4" fillId="0" borderId="3" xfId="3" applyBorder="1" applyAlignment="1">
      <alignment vertical="top" wrapText="1"/>
    </xf>
    <xf numFmtId="9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44" fontId="4" fillId="6" borderId="3" xfId="1" applyFont="1" applyFill="1" applyBorder="1" applyAlignment="1">
      <alignment vertical="top"/>
    </xf>
    <xf numFmtId="44" fontId="4" fillId="6" borderId="3" xfId="1" applyFont="1" applyFill="1" applyBorder="1" applyAlignment="1">
      <alignment horizontal="center" vertical="top"/>
    </xf>
    <xf numFmtId="0" fontId="6" fillId="3" borderId="1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top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164" fontId="6" fillId="0" borderId="12" xfId="0" applyNumberFormat="1" applyFont="1" applyBorder="1" applyAlignment="1">
      <alignment vertical="top"/>
    </xf>
    <xf numFmtId="164" fontId="6" fillId="0" borderId="14" xfId="0" applyNumberFormat="1" applyFont="1" applyBorder="1" applyAlignment="1">
      <alignment vertical="top"/>
    </xf>
    <xf numFmtId="164" fontId="6" fillId="0" borderId="15" xfId="0" applyNumberFormat="1" applyFont="1" applyBorder="1" applyAlignment="1">
      <alignment vertical="top"/>
    </xf>
    <xf numFmtId="164" fontId="4" fillId="0" borderId="14" xfId="0" applyNumberFormat="1" applyFont="1" applyBorder="1" applyAlignment="1">
      <alignment vertical="top"/>
    </xf>
    <xf numFmtId="44" fontId="4" fillId="0" borderId="15" xfId="1" applyFont="1" applyBorder="1" applyAlignment="1">
      <alignment vertical="top"/>
    </xf>
    <xf numFmtId="164" fontId="4" fillId="0" borderId="15" xfId="0" applyNumberFormat="1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4" fontId="6" fillId="0" borderId="18" xfId="1" applyFont="1" applyBorder="1" applyAlignment="1">
      <alignment vertical="top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4" fontId="6" fillId="0" borderId="0" xfId="1" applyFont="1" applyBorder="1" applyAlignment="1">
      <alignment vertical="top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164" fontId="6" fillId="0" borderId="0" xfId="0" applyNumberFormat="1" applyFont="1" applyBorder="1" applyAlignment="1">
      <alignment vertical="top"/>
    </xf>
    <xf numFmtId="164" fontId="4" fillId="0" borderId="9" xfId="1" applyNumberFormat="1" applyFont="1" applyBorder="1" applyAlignment="1">
      <alignment vertical="top"/>
    </xf>
    <xf numFmtId="164" fontId="6" fillId="0" borderId="9" xfId="1" applyNumberFormat="1" applyFont="1" applyBorder="1" applyAlignment="1">
      <alignment vertical="top"/>
    </xf>
    <xf numFmtId="164" fontId="6" fillId="0" borderId="0" xfId="1" applyNumberFormat="1" applyFont="1" applyBorder="1" applyAlignment="1">
      <alignment vertical="top"/>
    </xf>
    <xf numFmtId="164" fontId="4" fillId="0" borderId="0" xfId="1" applyNumberFormat="1" applyFont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169" fontId="6" fillId="3" borderId="14" xfId="0" applyNumberFormat="1" applyFont="1" applyFill="1" applyBorder="1" applyAlignment="1">
      <alignment vertical="top"/>
    </xf>
    <xf numFmtId="0" fontId="4" fillId="3" borderId="7" xfId="0" applyFont="1" applyFill="1" applyBorder="1" applyAlignment="1">
      <alignment vertical="top"/>
    </xf>
    <xf numFmtId="0" fontId="4" fillId="3" borderId="15" xfId="0" applyFont="1" applyFill="1" applyBorder="1" applyAlignment="1">
      <alignment vertical="top"/>
    </xf>
    <xf numFmtId="0" fontId="7" fillId="4" borderId="10" xfId="0" applyFont="1" applyFill="1" applyBorder="1" applyAlignment="1" applyProtection="1">
      <alignment vertical="top" wrapText="1"/>
      <protection locked="0"/>
    </xf>
    <xf numFmtId="0" fontId="8" fillId="4" borderId="13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1" xfId="0" applyFont="1" applyFill="1" applyBorder="1" applyAlignment="1" applyProtection="1">
      <alignment vertical="top" wrapText="1"/>
      <protection locked="0"/>
    </xf>
    <xf numFmtId="0" fontId="4" fillId="4" borderId="13" xfId="0" applyFont="1" applyFill="1" applyBorder="1" applyAlignment="1" applyProtection="1">
      <alignment vertical="top" wrapText="1"/>
      <protection locked="0"/>
    </xf>
    <xf numFmtId="0" fontId="4" fillId="3" borderId="13" xfId="0" applyFont="1" applyFill="1" applyBorder="1" applyAlignment="1">
      <alignment vertical="top"/>
    </xf>
    <xf numFmtId="0" fontId="7" fillId="6" borderId="10" xfId="0" applyFont="1" applyFill="1" applyBorder="1" applyAlignment="1" applyProtection="1">
      <alignment vertical="top" wrapText="1"/>
      <protection locked="0"/>
    </xf>
    <xf numFmtId="0" fontId="7" fillId="6" borderId="11" xfId="0" applyFont="1" applyFill="1" applyBorder="1" applyAlignment="1" applyProtection="1">
      <alignment vertical="top" wrapText="1"/>
      <protection locked="0"/>
    </xf>
    <xf numFmtId="0" fontId="7" fillId="6" borderId="13" xfId="0" applyFont="1" applyFill="1" applyBorder="1" applyAlignment="1" applyProtection="1">
      <alignment vertical="top" wrapText="1"/>
      <protection locked="0"/>
    </xf>
  </cellXfs>
  <cellStyles count="4">
    <cellStyle name="Normal 2" xfId="3" xr:uid="{65DB1BA4-2B28-C94A-B78B-14C2B81DE4C3}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FAC1-591B-DB47-9AC8-4230A724004C}">
  <dimension ref="A1:V45"/>
  <sheetViews>
    <sheetView tabSelected="1" zoomScale="70" zoomScaleNormal="70" workbookViewId="0">
      <pane ySplit="1" topLeftCell="A2" activePane="bottomLeft" state="frozen"/>
      <selection pane="bottomLeft" activeCell="B1" sqref="B1"/>
    </sheetView>
  </sheetViews>
  <sheetFormatPr defaultColWidth="8.88671875" defaultRowHeight="13.2" x14ac:dyDescent="0.3"/>
  <cols>
    <col min="1" max="1" width="1.44140625" style="11" customWidth="1"/>
    <col min="2" max="2" width="6.6640625" style="11" customWidth="1"/>
    <col min="3" max="3" width="67.109375" style="47" customWidth="1"/>
    <col min="4" max="4" width="13.109375" style="100" customWidth="1"/>
    <col min="5" max="5" width="14.33203125" style="100" customWidth="1"/>
    <col min="6" max="6" width="11.109375" style="100" customWidth="1"/>
    <col min="7" max="7" width="12.44140625" style="100" customWidth="1"/>
    <col min="8" max="8" width="10.6640625" style="11" customWidth="1"/>
    <col min="9" max="9" width="19.88671875" style="11" customWidth="1"/>
    <col min="10" max="10" width="60.5546875" style="11" customWidth="1"/>
    <col min="11" max="11" width="5.109375" style="11" customWidth="1"/>
    <col min="12" max="14" width="16.44140625" style="11" customWidth="1"/>
    <col min="15" max="15" width="8.88671875" style="11" customWidth="1"/>
    <col min="16" max="18" width="16.44140625" style="11" customWidth="1"/>
    <col min="19" max="19" width="8.88671875" style="11"/>
    <col min="20" max="22" width="16.44140625" style="11" customWidth="1"/>
    <col min="23" max="16384" width="8.88671875" style="11"/>
  </cols>
  <sheetData>
    <row r="1" spans="1:22" s="1" customFormat="1" ht="39.6" x14ac:dyDescent="0.3"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6" t="s">
        <v>6</v>
      </c>
      <c r="J1" s="7" t="s">
        <v>7</v>
      </c>
      <c r="L1" s="8" t="s">
        <v>8</v>
      </c>
      <c r="M1" s="9" t="s">
        <v>9</v>
      </c>
      <c r="N1" s="10" t="s">
        <v>10</v>
      </c>
      <c r="P1" s="8" t="s">
        <v>11</v>
      </c>
      <c r="Q1" s="9" t="s">
        <v>12</v>
      </c>
      <c r="R1" s="10" t="s">
        <v>13</v>
      </c>
      <c r="T1" s="8" t="s">
        <v>14</v>
      </c>
      <c r="U1" s="9" t="s">
        <v>15</v>
      </c>
      <c r="V1" s="10" t="s">
        <v>16</v>
      </c>
    </row>
    <row r="2" spans="1:22" x14ac:dyDescent="0.3">
      <c r="B2" s="12" t="s">
        <v>17</v>
      </c>
      <c r="C2" s="13"/>
      <c r="D2" s="14"/>
      <c r="E2" s="14"/>
      <c r="F2" s="14"/>
      <c r="G2" s="14"/>
      <c r="H2" s="15"/>
      <c r="I2" s="16"/>
      <c r="J2" s="15"/>
      <c r="L2" s="17"/>
      <c r="M2" s="107"/>
      <c r="N2" s="18"/>
      <c r="P2" s="17"/>
      <c r="Q2" s="107"/>
      <c r="R2" s="18"/>
      <c r="T2" s="19"/>
      <c r="U2" s="20"/>
      <c r="V2" s="21"/>
    </row>
    <row r="3" spans="1:22" x14ac:dyDescent="0.3">
      <c r="B3" s="19" t="s">
        <v>18</v>
      </c>
      <c r="C3" s="22" t="s">
        <v>19</v>
      </c>
      <c r="D3" s="23">
        <v>1</v>
      </c>
      <c r="E3" s="24" t="s">
        <v>20</v>
      </c>
      <c r="F3" s="24">
        <v>150</v>
      </c>
      <c r="G3" s="25" t="s">
        <v>2</v>
      </c>
      <c r="H3" s="26"/>
      <c r="I3" s="27">
        <f>M3</f>
        <v>0</v>
      </c>
      <c r="J3" s="120" t="s">
        <v>21</v>
      </c>
      <c r="L3" s="28">
        <f>F3*H3*D3</f>
        <v>0</v>
      </c>
      <c r="M3" s="108">
        <f>IF(E3="ja",L3,0)</f>
        <v>0</v>
      </c>
      <c r="N3" s="110">
        <f>L3-M3</f>
        <v>0</v>
      </c>
      <c r="P3" s="28">
        <f>L3*0.21</f>
        <v>0</v>
      </c>
      <c r="Q3" s="108">
        <f>M3*0.21</f>
        <v>0</v>
      </c>
      <c r="R3" s="110">
        <f>N3*0.21</f>
        <v>0</v>
      </c>
      <c r="T3" s="28">
        <f>P3+L3</f>
        <v>0</v>
      </c>
      <c r="U3" s="29">
        <f t="shared" ref="U3:V17" si="0">Q3+M3</f>
        <v>0</v>
      </c>
      <c r="V3" s="30">
        <f t="shared" si="0"/>
        <v>0</v>
      </c>
    </row>
    <row r="4" spans="1:22" x14ac:dyDescent="0.3">
      <c r="B4" s="17" t="s">
        <v>22</v>
      </c>
      <c r="C4" s="31" t="s">
        <v>23</v>
      </c>
      <c r="D4" s="32">
        <v>1</v>
      </c>
      <c r="E4" s="33" t="s">
        <v>20</v>
      </c>
      <c r="F4" s="33">
        <v>520</v>
      </c>
      <c r="G4" s="34" t="s">
        <v>2</v>
      </c>
      <c r="H4" s="35"/>
      <c r="I4" s="28">
        <f t="shared" ref="I4:I5" si="1">M4</f>
        <v>0</v>
      </c>
      <c r="J4" s="121" t="s">
        <v>21</v>
      </c>
      <c r="L4" s="28">
        <f>F4*H4*D4</f>
        <v>0</v>
      </c>
      <c r="M4" s="108">
        <f>IF(E4="ja",L4,0)</f>
        <v>0</v>
      </c>
      <c r="N4" s="110">
        <f t="shared" ref="N4:N5" si="2">L4-M4</f>
        <v>0</v>
      </c>
      <c r="P4" s="28">
        <f t="shared" ref="P4:R18" si="3">L4*0.21</f>
        <v>0</v>
      </c>
      <c r="Q4" s="108">
        <f t="shared" si="3"/>
        <v>0</v>
      </c>
      <c r="R4" s="110">
        <f t="shared" si="3"/>
        <v>0</v>
      </c>
      <c r="T4" s="28">
        <f t="shared" ref="T4:V42" si="4">P4+L4</f>
        <v>0</v>
      </c>
      <c r="U4" s="29">
        <f t="shared" si="0"/>
        <v>0</v>
      </c>
      <c r="V4" s="30">
        <f t="shared" si="0"/>
        <v>0</v>
      </c>
    </row>
    <row r="5" spans="1:22" x14ac:dyDescent="0.3">
      <c r="B5" s="36" t="s">
        <v>24</v>
      </c>
      <c r="C5" s="37" t="s">
        <v>25</v>
      </c>
      <c r="D5" s="38">
        <v>1</v>
      </c>
      <c r="E5" s="39" t="s">
        <v>20</v>
      </c>
      <c r="F5" s="39">
        <v>20</v>
      </c>
      <c r="G5" s="34" t="s">
        <v>2</v>
      </c>
      <c r="H5" s="40"/>
      <c r="I5" s="41">
        <f t="shared" si="1"/>
        <v>0</v>
      </c>
      <c r="J5" s="122" t="s">
        <v>21</v>
      </c>
      <c r="L5" s="28">
        <f>F5*H5*D5</f>
        <v>0</v>
      </c>
      <c r="M5" s="108">
        <f>IF(E5="ja",L5,0)</f>
        <v>0</v>
      </c>
      <c r="N5" s="110">
        <f t="shared" si="2"/>
        <v>0</v>
      </c>
      <c r="P5" s="28">
        <f t="shared" si="3"/>
        <v>0</v>
      </c>
      <c r="Q5" s="108">
        <f t="shared" si="3"/>
        <v>0</v>
      </c>
      <c r="R5" s="110">
        <f t="shared" si="3"/>
        <v>0</v>
      </c>
      <c r="T5" s="28">
        <f t="shared" si="4"/>
        <v>0</v>
      </c>
      <c r="U5" s="29">
        <f t="shared" si="0"/>
        <v>0</v>
      </c>
      <c r="V5" s="30">
        <f t="shared" si="0"/>
        <v>0</v>
      </c>
    </row>
    <row r="6" spans="1:22" x14ac:dyDescent="0.3">
      <c r="B6" s="42"/>
      <c r="C6" s="43" t="s">
        <v>26</v>
      </c>
      <c r="D6" s="14"/>
      <c r="E6" s="14"/>
      <c r="F6" s="14"/>
      <c r="G6" s="14"/>
      <c r="H6" s="15"/>
      <c r="I6" s="115">
        <f>M6</f>
        <v>0</v>
      </c>
      <c r="J6" s="15"/>
      <c r="L6" s="44">
        <f>SUM(L3:L5)</f>
        <v>0</v>
      </c>
      <c r="M6" s="109">
        <f>SUM(M3:M5)</f>
        <v>0</v>
      </c>
      <c r="N6" s="46">
        <f>SUM(N3:N5)</f>
        <v>0</v>
      </c>
      <c r="P6" s="44">
        <f>SUM(P3:P5)</f>
        <v>0</v>
      </c>
      <c r="Q6" s="108">
        <f t="shared" si="3"/>
        <v>0</v>
      </c>
      <c r="R6" s="110">
        <f t="shared" si="3"/>
        <v>0</v>
      </c>
      <c r="T6" s="44">
        <f t="shared" si="4"/>
        <v>0</v>
      </c>
      <c r="U6" s="45">
        <f t="shared" si="0"/>
        <v>0</v>
      </c>
      <c r="V6" s="46">
        <f t="shared" si="0"/>
        <v>0</v>
      </c>
    </row>
    <row r="7" spans="1:22" x14ac:dyDescent="0.3">
      <c r="B7" s="17"/>
      <c r="D7" s="34"/>
      <c r="E7" s="34"/>
      <c r="F7" s="34"/>
      <c r="G7" s="48" t="str">
        <f>IF(AND(H3&gt;0,H4&gt;0,H5&gt;0),"Oké","Nog in te vullen!")</f>
        <v>Nog in te vullen!</v>
      </c>
      <c r="H7" s="18"/>
      <c r="J7" s="18"/>
      <c r="L7" s="28"/>
      <c r="M7" s="108"/>
      <c r="N7" s="30"/>
      <c r="P7" s="28"/>
      <c r="Q7" s="108"/>
      <c r="R7" s="110"/>
      <c r="T7" s="28"/>
      <c r="U7" s="29"/>
      <c r="V7" s="30"/>
    </row>
    <row r="8" spans="1:22" x14ac:dyDescent="0.3">
      <c r="B8" s="17"/>
      <c r="D8" s="34"/>
      <c r="E8" s="34"/>
      <c r="F8" s="34"/>
      <c r="G8" s="34"/>
      <c r="H8" s="18"/>
      <c r="J8" s="18"/>
      <c r="L8" s="28"/>
      <c r="M8" s="108"/>
      <c r="N8" s="30"/>
      <c r="P8" s="28"/>
      <c r="Q8" s="108"/>
      <c r="R8" s="110"/>
      <c r="T8" s="28"/>
      <c r="U8" s="29"/>
      <c r="V8" s="30"/>
    </row>
    <row r="9" spans="1:22" x14ac:dyDescent="0.3">
      <c r="A9" s="12"/>
      <c r="B9" s="12" t="s">
        <v>27</v>
      </c>
      <c r="C9" s="13"/>
      <c r="D9" s="14"/>
      <c r="E9" s="14"/>
      <c r="F9" s="14"/>
      <c r="G9" s="14"/>
      <c r="H9" s="15"/>
      <c r="I9" s="49"/>
      <c r="J9" s="15"/>
      <c r="L9" s="28"/>
      <c r="M9" s="108"/>
      <c r="N9" s="30"/>
      <c r="P9" s="28"/>
      <c r="Q9" s="108"/>
      <c r="R9" s="110"/>
      <c r="T9" s="28"/>
      <c r="U9" s="29"/>
      <c r="V9" s="30"/>
    </row>
    <row r="10" spans="1:22" x14ac:dyDescent="0.3">
      <c r="B10" s="17"/>
      <c r="C10" s="50" t="s">
        <v>28</v>
      </c>
      <c r="D10" s="51"/>
      <c r="E10" s="51"/>
      <c r="F10" s="51"/>
      <c r="G10" s="51"/>
      <c r="H10" s="52"/>
      <c r="I10" s="53"/>
      <c r="J10" s="54"/>
      <c r="L10" s="28"/>
      <c r="M10" s="108"/>
      <c r="N10" s="30"/>
      <c r="P10" s="28"/>
      <c r="Q10" s="108"/>
      <c r="R10" s="110"/>
      <c r="T10" s="28"/>
      <c r="U10" s="29"/>
      <c r="V10" s="30"/>
    </row>
    <row r="11" spans="1:22" ht="59.25" customHeight="1" x14ac:dyDescent="0.3">
      <c r="B11" s="17" t="s">
        <v>29</v>
      </c>
      <c r="C11" s="55" t="s">
        <v>30</v>
      </c>
      <c r="D11" s="23">
        <v>0.5</v>
      </c>
      <c r="E11" s="25" t="s">
        <v>20</v>
      </c>
      <c r="F11" s="25">
        <f>$F$3</f>
        <v>150</v>
      </c>
      <c r="G11" s="25" t="s">
        <v>2</v>
      </c>
      <c r="H11" s="56"/>
      <c r="I11" s="27">
        <f t="shared" ref="I11:I13" si="5">M11</f>
        <v>0</v>
      </c>
      <c r="J11" s="120" t="s">
        <v>31</v>
      </c>
      <c r="L11" s="28">
        <f>F11*H11*D11</f>
        <v>0</v>
      </c>
      <c r="M11" s="113">
        <f>IF(E11="ja",L11,0)</f>
        <v>0</v>
      </c>
      <c r="N11" s="110">
        <f t="shared" ref="N11:N12" si="6">L11-M11</f>
        <v>0</v>
      </c>
      <c r="P11" s="28">
        <f>L11*0.21</f>
        <v>0</v>
      </c>
      <c r="Q11" s="108">
        <f t="shared" si="3"/>
        <v>0</v>
      </c>
      <c r="R11" s="110">
        <f t="shared" si="3"/>
        <v>0</v>
      </c>
      <c r="T11" s="28">
        <f t="shared" si="4"/>
        <v>0</v>
      </c>
      <c r="U11" s="29">
        <f t="shared" si="0"/>
        <v>0</v>
      </c>
      <c r="V11" s="30">
        <f t="shared" si="0"/>
        <v>0</v>
      </c>
    </row>
    <row r="12" spans="1:22" ht="63.75" customHeight="1" x14ac:dyDescent="0.3">
      <c r="B12" s="17" t="s">
        <v>32</v>
      </c>
      <c r="C12" s="57" t="s">
        <v>33</v>
      </c>
      <c r="D12" s="32">
        <v>0.5</v>
      </c>
      <c r="E12" s="34" t="s">
        <v>20</v>
      </c>
      <c r="F12" s="34">
        <f t="shared" ref="F12:F13" si="7">$F$3</f>
        <v>150</v>
      </c>
      <c r="G12" s="34" t="s">
        <v>2</v>
      </c>
      <c r="H12" s="58"/>
      <c r="I12" s="28">
        <f t="shared" si="5"/>
        <v>0</v>
      </c>
      <c r="J12" s="121" t="s">
        <v>31</v>
      </c>
      <c r="L12" s="28">
        <f>F12*H12*D12</f>
        <v>0</v>
      </c>
      <c r="M12" s="113">
        <f>IF(E12="ja",L12,0)</f>
        <v>0</v>
      </c>
      <c r="N12" s="110">
        <f t="shared" si="6"/>
        <v>0</v>
      </c>
      <c r="P12" s="28">
        <f t="shared" ref="P12:P13" si="8">L12*0.21</f>
        <v>0</v>
      </c>
      <c r="Q12" s="108">
        <f t="shared" si="3"/>
        <v>0</v>
      </c>
      <c r="R12" s="110">
        <f t="shared" si="3"/>
        <v>0</v>
      </c>
      <c r="T12" s="28">
        <f t="shared" si="4"/>
        <v>0</v>
      </c>
      <c r="U12" s="29">
        <f t="shared" si="0"/>
        <v>0</v>
      </c>
      <c r="V12" s="30">
        <f t="shared" si="0"/>
        <v>0</v>
      </c>
    </row>
    <row r="13" spans="1:22" x14ac:dyDescent="0.3">
      <c r="B13" s="17" t="s">
        <v>34</v>
      </c>
      <c r="C13" s="57" t="s">
        <v>35</v>
      </c>
      <c r="D13" s="32">
        <v>1</v>
      </c>
      <c r="E13" s="34" t="s">
        <v>36</v>
      </c>
      <c r="F13" s="34">
        <f t="shared" si="7"/>
        <v>150</v>
      </c>
      <c r="G13" s="59"/>
      <c r="H13" s="58"/>
      <c r="I13" s="28">
        <f t="shared" si="5"/>
        <v>0</v>
      </c>
      <c r="J13" s="122"/>
      <c r="L13" s="28">
        <f>F13*H13*D13</f>
        <v>0</v>
      </c>
      <c r="M13" s="113">
        <f>IF(E13="ja",L13,0)</f>
        <v>0</v>
      </c>
      <c r="N13" s="110">
        <f>L13-M13</f>
        <v>0</v>
      </c>
      <c r="P13" s="28">
        <f t="shared" si="8"/>
        <v>0</v>
      </c>
      <c r="Q13" s="108">
        <f t="shared" si="3"/>
        <v>0</v>
      </c>
      <c r="R13" s="110">
        <f t="shared" si="3"/>
        <v>0</v>
      </c>
      <c r="T13" s="28">
        <f t="shared" si="4"/>
        <v>0</v>
      </c>
      <c r="U13" s="29">
        <f t="shared" si="0"/>
        <v>0</v>
      </c>
      <c r="V13" s="30">
        <f t="shared" si="0"/>
        <v>0</v>
      </c>
    </row>
    <row r="14" spans="1:22" x14ac:dyDescent="0.3">
      <c r="B14" s="17"/>
      <c r="C14" s="62"/>
      <c r="D14" s="34"/>
      <c r="E14" s="34"/>
      <c r="F14" s="34"/>
      <c r="G14" s="48" t="str">
        <f>IF(AND(H11&gt;0,H12&gt;0),"Oké","Nog in te vullen!")</f>
        <v>Nog in te vullen!</v>
      </c>
      <c r="H14" s="30"/>
      <c r="I14" s="29"/>
      <c r="J14" s="18"/>
      <c r="L14" s="44"/>
      <c r="M14" s="109"/>
      <c r="N14" s="46"/>
      <c r="P14" s="44"/>
      <c r="Q14" s="109"/>
      <c r="R14" s="111"/>
      <c r="T14" s="44"/>
      <c r="U14" s="45"/>
      <c r="V14" s="46"/>
    </row>
    <row r="15" spans="1:22" x14ac:dyDescent="0.3">
      <c r="B15" s="17"/>
      <c r="C15" s="63" t="s">
        <v>37</v>
      </c>
      <c r="D15" s="64"/>
      <c r="E15" s="64"/>
      <c r="F15" s="64"/>
      <c r="G15" s="64"/>
      <c r="H15" s="65"/>
      <c r="I15" s="66"/>
      <c r="J15" s="67"/>
      <c r="L15" s="28"/>
      <c r="M15" s="108"/>
      <c r="N15" s="30"/>
      <c r="P15" s="44"/>
      <c r="Q15" s="108"/>
      <c r="R15" s="110"/>
      <c r="T15" s="28"/>
      <c r="U15" s="29"/>
      <c r="V15" s="30"/>
    </row>
    <row r="16" spans="1:22" ht="26.4" x14ac:dyDescent="0.3">
      <c r="B16" s="17" t="s">
        <v>38</v>
      </c>
      <c r="C16" s="57" t="s">
        <v>39</v>
      </c>
      <c r="D16" s="32">
        <v>1</v>
      </c>
      <c r="E16" s="68" t="s">
        <v>36</v>
      </c>
      <c r="F16" s="34">
        <f t="shared" ref="F16:F20" si="9">$F$4</f>
        <v>520</v>
      </c>
      <c r="G16" s="59"/>
      <c r="H16" s="69"/>
      <c r="I16" s="28">
        <f t="shared" ref="I16:I20" si="10">M16</f>
        <v>0</v>
      </c>
      <c r="J16" s="120" t="s">
        <v>40</v>
      </c>
      <c r="L16" s="28">
        <f>F16*H16*D16</f>
        <v>0</v>
      </c>
      <c r="M16" s="113">
        <f>IF(E16="ja",L16,0)</f>
        <v>0</v>
      </c>
      <c r="N16" s="110">
        <f t="shared" ref="N16:N20" si="11">L16-M16</f>
        <v>0</v>
      </c>
      <c r="P16" s="28">
        <f t="shared" ref="P16:P26" si="12">L16*0.21</f>
        <v>0</v>
      </c>
      <c r="Q16" s="108">
        <f t="shared" si="3"/>
        <v>0</v>
      </c>
      <c r="R16" s="110">
        <f t="shared" si="3"/>
        <v>0</v>
      </c>
      <c r="T16" s="28">
        <f t="shared" si="4"/>
        <v>0</v>
      </c>
      <c r="U16" s="29">
        <f t="shared" si="0"/>
        <v>0</v>
      </c>
      <c r="V16" s="30">
        <f t="shared" si="0"/>
        <v>0</v>
      </c>
    </row>
    <row r="17" spans="2:22" x14ac:dyDescent="0.3">
      <c r="B17" s="17" t="s">
        <v>41</v>
      </c>
      <c r="C17" s="57" t="s">
        <v>42</v>
      </c>
      <c r="D17" s="32">
        <v>1</v>
      </c>
      <c r="E17" s="68" t="s">
        <v>36</v>
      </c>
      <c r="F17" s="34">
        <f t="shared" si="9"/>
        <v>520</v>
      </c>
      <c r="G17" s="59"/>
      <c r="H17" s="69"/>
      <c r="I17" s="28">
        <f t="shared" si="10"/>
        <v>0</v>
      </c>
      <c r="J17" s="121"/>
      <c r="L17" s="28">
        <f>F17*H17*D17</f>
        <v>0</v>
      </c>
      <c r="M17" s="113">
        <f>IF(E17="ja",L17,0)</f>
        <v>0</v>
      </c>
      <c r="N17" s="110">
        <f t="shared" si="11"/>
        <v>0</v>
      </c>
      <c r="P17" s="28">
        <f t="shared" si="12"/>
        <v>0</v>
      </c>
      <c r="Q17" s="108">
        <f t="shared" si="3"/>
        <v>0</v>
      </c>
      <c r="R17" s="110">
        <f t="shared" si="3"/>
        <v>0</v>
      </c>
      <c r="T17" s="28">
        <f t="shared" si="4"/>
        <v>0</v>
      </c>
      <c r="U17" s="29">
        <f t="shared" si="0"/>
        <v>0</v>
      </c>
      <c r="V17" s="30">
        <f t="shared" si="0"/>
        <v>0</v>
      </c>
    </row>
    <row r="18" spans="2:22" x14ac:dyDescent="0.3">
      <c r="B18" s="17" t="s">
        <v>43</v>
      </c>
      <c r="C18" s="57" t="s">
        <v>44</v>
      </c>
      <c r="D18" s="32">
        <v>1</v>
      </c>
      <c r="E18" s="68" t="s">
        <v>36</v>
      </c>
      <c r="F18" s="34">
        <f t="shared" si="9"/>
        <v>520</v>
      </c>
      <c r="G18" s="59"/>
      <c r="H18" s="69"/>
      <c r="I18" s="28">
        <f t="shared" si="10"/>
        <v>0</v>
      </c>
      <c r="J18" s="121"/>
      <c r="L18" s="28">
        <f>F18*H18*D18</f>
        <v>0</v>
      </c>
      <c r="M18" s="113">
        <f>IF(E18="ja",L18,0)</f>
        <v>0</v>
      </c>
      <c r="N18" s="110">
        <f t="shared" si="11"/>
        <v>0</v>
      </c>
      <c r="P18" s="28">
        <f t="shared" si="12"/>
        <v>0</v>
      </c>
      <c r="Q18" s="108">
        <f t="shared" si="3"/>
        <v>0</v>
      </c>
      <c r="R18" s="110">
        <f t="shared" si="3"/>
        <v>0</v>
      </c>
      <c r="T18" s="28">
        <f t="shared" si="4"/>
        <v>0</v>
      </c>
      <c r="U18" s="29">
        <f t="shared" si="4"/>
        <v>0</v>
      </c>
      <c r="V18" s="30">
        <f t="shared" si="4"/>
        <v>0</v>
      </c>
    </row>
    <row r="19" spans="2:22" x14ac:dyDescent="0.3">
      <c r="B19" s="17" t="s">
        <v>43</v>
      </c>
      <c r="C19" s="57" t="s">
        <v>45</v>
      </c>
      <c r="D19" s="32">
        <v>1</v>
      </c>
      <c r="E19" s="68" t="s">
        <v>20</v>
      </c>
      <c r="F19" s="34">
        <f t="shared" si="9"/>
        <v>520</v>
      </c>
      <c r="G19" s="34" t="s">
        <v>2</v>
      </c>
      <c r="H19" s="69"/>
      <c r="I19" s="28">
        <f t="shared" si="10"/>
        <v>0</v>
      </c>
      <c r="J19" s="121" t="s">
        <v>21</v>
      </c>
      <c r="L19" s="28">
        <f>F19*H19*D19</f>
        <v>0</v>
      </c>
      <c r="M19" s="113">
        <f>IF(E19="ja",L19,0)</f>
        <v>0</v>
      </c>
      <c r="N19" s="110">
        <f t="shared" si="11"/>
        <v>0</v>
      </c>
      <c r="P19" s="28">
        <f t="shared" si="12"/>
        <v>0</v>
      </c>
      <c r="Q19" s="108">
        <f t="shared" ref="Q19:R42" si="13">M19*0.21</f>
        <v>0</v>
      </c>
      <c r="R19" s="110">
        <f t="shared" si="13"/>
        <v>0</v>
      </c>
      <c r="T19" s="28">
        <f t="shared" si="4"/>
        <v>0</v>
      </c>
      <c r="U19" s="29">
        <f t="shared" si="4"/>
        <v>0</v>
      </c>
      <c r="V19" s="30">
        <f t="shared" si="4"/>
        <v>0</v>
      </c>
    </row>
    <row r="20" spans="2:22" x14ac:dyDescent="0.3">
      <c r="B20" s="17" t="s">
        <v>46</v>
      </c>
      <c r="C20" s="60" t="s">
        <v>47</v>
      </c>
      <c r="D20" s="38">
        <v>1</v>
      </c>
      <c r="E20" s="70" t="s">
        <v>20</v>
      </c>
      <c r="F20" s="61">
        <f t="shared" si="9"/>
        <v>520</v>
      </c>
      <c r="G20" s="61" t="s">
        <v>2</v>
      </c>
      <c r="H20" s="71"/>
      <c r="I20" s="41">
        <f t="shared" si="10"/>
        <v>0</v>
      </c>
      <c r="J20" s="122" t="s">
        <v>21</v>
      </c>
      <c r="L20" s="28">
        <f>F20*H20*D20</f>
        <v>0</v>
      </c>
      <c r="M20" s="113">
        <f>IF(E20="ja",L20,0)</f>
        <v>0</v>
      </c>
      <c r="N20" s="110">
        <f t="shared" si="11"/>
        <v>0</v>
      </c>
      <c r="P20" s="28">
        <f t="shared" si="12"/>
        <v>0</v>
      </c>
      <c r="Q20" s="108">
        <f t="shared" si="13"/>
        <v>0</v>
      </c>
      <c r="R20" s="110">
        <f t="shared" si="13"/>
        <v>0</v>
      </c>
      <c r="T20" s="28">
        <f t="shared" si="4"/>
        <v>0</v>
      </c>
      <c r="U20" s="29">
        <f t="shared" si="4"/>
        <v>0</v>
      </c>
      <c r="V20" s="30">
        <f t="shared" si="4"/>
        <v>0</v>
      </c>
    </row>
    <row r="21" spans="2:22" x14ac:dyDescent="0.3">
      <c r="B21" s="17"/>
      <c r="C21" s="11"/>
      <c r="D21" s="34"/>
      <c r="E21" s="34"/>
      <c r="F21" s="34"/>
      <c r="G21" s="48" t="str">
        <f>IF(AND(H19&gt;0,H20&gt;0),"Oké","Nog in te vullen!")</f>
        <v>Nog in te vullen!</v>
      </c>
      <c r="H21" s="30"/>
      <c r="I21" s="29"/>
      <c r="J21" s="18"/>
      <c r="L21" s="44"/>
      <c r="M21" s="109"/>
      <c r="N21" s="46"/>
      <c r="P21" s="28"/>
      <c r="Q21" s="108"/>
      <c r="R21" s="110"/>
      <c r="T21" s="28"/>
      <c r="U21" s="29"/>
      <c r="V21" s="30"/>
    </row>
    <row r="22" spans="2:22" x14ac:dyDescent="0.3">
      <c r="B22" s="17"/>
      <c r="C22" s="63" t="s">
        <v>48</v>
      </c>
      <c r="D22" s="64"/>
      <c r="E22" s="64"/>
      <c r="F22" s="64"/>
      <c r="G22" s="64"/>
      <c r="H22" s="65"/>
      <c r="I22" s="66"/>
      <c r="J22" s="67"/>
      <c r="L22" s="28"/>
      <c r="M22" s="108"/>
      <c r="N22" s="30"/>
      <c r="P22" s="28"/>
      <c r="Q22" s="108"/>
      <c r="R22" s="110"/>
      <c r="T22" s="28"/>
      <c r="U22" s="29"/>
      <c r="V22" s="30"/>
    </row>
    <row r="23" spans="2:22" ht="26.4" x14ac:dyDescent="0.3">
      <c r="B23" s="17" t="s">
        <v>49</v>
      </c>
      <c r="C23" s="57" t="s">
        <v>50</v>
      </c>
      <c r="D23" s="32">
        <v>1</v>
      </c>
      <c r="E23" s="34" t="s">
        <v>36</v>
      </c>
      <c r="F23" s="34">
        <f t="shared" ref="F23:F25" si="14">$F$5</f>
        <v>20</v>
      </c>
      <c r="G23" s="59"/>
      <c r="H23" s="69"/>
      <c r="I23" s="28">
        <f t="shared" ref="I23:I26" si="15">M23</f>
        <v>0</v>
      </c>
      <c r="J23" s="120" t="s">
        <v>40</v>
      </c>
      <c r="L23" s="28">
        <f>F23*H23*D23</f>
        <v>0</v>
      </c>
      <c r="M23" s="113">
        <f>IF(E23="ja",L23,0)</f>
        <v>0</v>
      </c>
      <c r="N23" s="110">
        <f t="shared" ref="N23:N26" si="16">L23-M23</f>
        <v>0</v>
      </c>
      <c r="P23" s="28">
        <f t="shared" si="12"/>
        <v>0</v>
      </c>
      <c r="Q23" s="108">
        <f t="shared" si="13"/>
        <v>0</v>
      </c>
      <c r="R23" s="110">
        <f t="shared" si="13"/>
        <v>0</v>
      </c>
      <c r="T23" s="28">
        <f t="shared" si="4"/>
        <v>0</v>
      </c>
      <c r="U23" s="29">
        <f t="shared" si="4"/>
        <v>0</v>
      </c>
      <c r="V23" s="30">
        <f t="shared" si="4"/>
        <v>0</v>
      </c>
    </row>
    <row r="24" spans="2:22" x14ac:dyDescent="0.3">
      <c r="B24" s="17" t="s">
        <v>51</v>
      </c>
      <c r="C24" s="57" t="s">
        <v>44</v>
      </c>
      <c r="D24" s="32">
        <v>1</v>
      </c>
      <c r="E24" s="34" t="s">
        <v>36</v>
      </c>
      <c r="F24" s="34">
        <f t="shared" si="14"/>
        <v>20</v>
      </c>
      <c r="G24" s="59"/>
      <c r="H24" s="69"/>
      <c r="I24" s="28">
        <f t="shared" si="15"/>
        <v>0</v>
      </c>
      <c r="J24" s="121"/>
      <c r="L24" s="28">
        <f>F24*H24*D24</f>
        <v>0</v>
      </c>
      <c r="M24" s="113">
        <f>IF(E24="ja",L24,0)</f>
        <v>0</v>
      </c>
      <c r="N24" s="110">
        <f t="shared" si="16"/>
        <v>0</v>
      </c>
      <c r="P24" s="28">
        <f>L24*0.21</f>
        <v>0</v>
      </c>
      <c r="Q24" s="108">
        <f t="shared" si="13"/>
        <v>0</v>
      </c>
      <c r="R24" s="110">
        <f t="shared" si="13"/>
        <v>0</v>
      </c>
      <c r="T24" s="28">
        <f t="shared" si="4"/>
        <v>0</v>
      </c>
      <c r="U24" s="29">
        <f t="shared" si="4"/>
        <v>0</v>
      </c>
      <c r="V24" s="30">
        <f t="shared" si="4"/>
        <v>0</v>
      </c>
    </row>
    <row r="25" spans="2:22" x14ac:dyDescent="0.3">
      <c r="B25" s="17" t="s">
        <v>51</v>
      </c>
      <c r="C25" s="57" t="s">
        <v>45</v>
      </c>
      <c r="D25" s="32">
        <v>1</v>
      </c>
      <c r="E25" s="34" t="s">
        <v>20</v>
      </c>
      <c r="F25" s="34">
        <f t="shared" si="14"/>
        <v>20</v>
      </c>
      <c r="G25" s="34" t="s">
        <v>2</v>
      </c>
      <c r="H25" s="69"/>
      <c r="I25" s="28">
        <f t="shared" si="15"/>
        <v>0</v>
      </c>
      <c r="J25" s="121" t="s">
        <v>21</v>
      </c>
      <c r="L25" s="28">
        <f>F25*H25*D25</f>
        <v>0</v>
      </c>
      <c r="M25" s="113">
        <f>IF(E25="ja",L25,0)</f>
        <v>0</v>
      </c>
      <c r="N25" s="110">
        <f t="shared" si="16"/>
        <v>0</v>
      </c>
      <c r="P25" s="28">
        <f t="shared" si="12"/>
        <v>0</v>
      </c>
      <c r="Q25" s="108">
        <f>M25*0.21</f>
        <v>0</v>
      </c>
      <c r="R25" s="110">
        <f>N25*0.21</f>
        <v>0</v>
      </c>
      <c r="T25" s="28">
        <f t="shared" si="4"/>
        <v>0</v>
      </c>
      <c r="U25" s="29">
        <f t="shared" si="4"/>
        <v>0</v>
      </c>
      <c r="V25" s="30">
        <f t="shared" si="4"/>
        <v>0</v>
      </c>
    </row>
    <row r="26" spans="2:22" x14ac:dyDescent="0.3">
      <c r="B26" s="17" t="s">
        <v>52</v>
      </c>
      <c r="C26" s="60" t="s">
        <v>47</v>
      </c>
      <c r="D26" s="38">
        <v>1</v>
      </c>
      <c r="E26" s="61" t="s">
        <v>20</v>
      </c>
      <c r="F26" s="61">
        <f>$F$5</f>
        <v>20</v>
      </c>
      <c r="G26" s="61" t="s">
        <v>2</v>
      </c>
      <c r="H26" s="71"/>
      <c r="I26" s="41">
        <f t="shared" si="15"/>
        <v>0</v>
      </c>
      <c r="J26" s="122" t="s">
        <v>21</v>
      </c>
      <c r="L26" s="28">
        <f>F26*H26*D26</f>
        <v>0</v>
      </c>
      <c r="M26" s="113">
        <f t="shared" ref="M26:M31" si="17">IF(E26="ja",L26,0)</f>
        <v>0</v>
      </c>
      <c r="N26" s="110">
        <f t="shared" si="16"/>
        <v>0</v>
      </c>
      <c r="P26" s="28">
        <f t="shared" si="12"/>
        <v>0</v>
      </c>
      <c r="Q26" s="108">
        <f t="shared" si="13"/>
        <v>0</v>
      </c>
      <c r="R26" s="110">
        <f>N26*0.21</f>
        <v>0</v>
      </c>
      <c r="T26" s="28">
        <f t="shared" si="4"/>
        <v>0</v>
      </c>
      <c r="U26" s="29">
        <f t="shared" si="4"/>
        <v>0</v>
      </c>
      <c r="V26" s="30">
        <f t="shared" si="4"/>
        <v>0</v>
      </c>
    </row>
    <row r="27" spans="2:22" x14ac:dyDescent="0.3">
      <c r="B27" s="17"/>
      <c r="D27" s="34"/>
      <c r="E27" s="34"/>
      <c r="F27" s="34"/>
      <c r="G27" s="34"/>
      <c r="H27" s="30"/>
      <c r="I27" s="29"/>
      <c r="J27" s="18"/>
      <c r="L27" s="44"/>
      <c r="M27" s="113"/>
      <c r="N27" s="46"/>
      <c r="P27" s="44"/>
      <c r="Q27" s="108"/>
      <c r="R27" s="110"/>
      <c r="T27" s="28"/>
      <c r="U27" s="29"/>
      <c r="V27" s="30"/>
    </row>
    <row r="28" spans="2:22" x14ac:dyDescent="0.3">
      <c r="B28" s="42"/>
      <c r="C28" s="43" t="s">
        <v>26</v>
      </c>
      <c r="D28" s="72"/>
      <c r="E28" s="72"/>
      <c r="F28" s="72"/>
      <c r="G28" s="72"/>
      <c r="H28" s="73"/>
      <c r="I28" s="74">
        <f>M28</f>
        <v>0</v>
      </c>
      <c r="J28" s="15"/>
      <c r="L28" s="44">
        <f>SUM(L11:L13,L16:L20,L23:L26)</f>
        <v>0</v>
      </c>
      <c r="M28" s="109">
        <f>SUM(M11:M13,M16:M20,M23:M26)</f>
        <v>0</v>
      </c>
      <c r="N28" s="46">
        <f>SUM(N11:N13,N16:N20,N23:N26)</f>
        <v>0</v>
      </c>
      <c r="P28" s="44">
        <f>SUM(P11:P13,P16:P20,P23:P26)</f>
        <v>0</v>
      </c>
      <c r="Q28" s="109">
        <f>SUM(Q11:Q13,Q16:Q20,Q23:Q26)</f>
        <v>0</v>
      </c>
      <c r="R28" s="111">
        <f t="shared" si="13"/>
        <v>0</v>
      </c>
      <c r="T28" s="44">
        <f t="shared" si="4"/>
        <v>0</v>
      </c>
      <c r="U28" s="45">
        <f t="shared" si="4"/>
        <v>0</v>
      </c>
      <c r="V28" s="46">
        <f t="shared" si="4"/>
        <v>0</v>
      </c>
    </row>
    <row r="29" spans="2:22" x14ac:dyDescent="0.3">
      <c r="B29" s="17"/>
      <c r="D29" s="34"/>
      <c r="E29" s="34"/>
      <c r="F29" s="34"/>
      <c r="G29" s="34"/>
      <c r="H29" s="18"/>
      <c r="J29" s="18"/>
      <c r="L29" s="28"/>
      <c r="M29" s="113"/>
      <c r="N29" s="30"/>
      <c r="P29" s="44"/>
      <c r="Q29" s="108"/>
      <c r="R29" s="110"/>
      <c r="T29" s="28"/>
      <c r="U29" s="29"/>
      <c r="V29" s="30"/>
    </row>
    <row r="30" spans="2:22" x14ac:dyDescent="0.3">
      <c r="B30" s="12" t="s">
        <v>53</v>
      </c>
      <c r="C30" s="12"/>
      <c r="D30" s="14"/>
      <c r="E30" s="14"/>
      <c r="F30" s="14"/>
      <c r="G30" s="14"/>
      <c r="H30" s="15"/>
      <c r="I30" s="16"/>
      <c r="J30" s="116"/>
      <c r="L30" s="28"/>
      <c r="M30" s="113">
        <f t="shared" si="17"/>
        <v>0</v>
      </c>
      <c r="N30" s="30"/>
      <c r="P30" s="28"/>
      <c r="Q30" s="108"/>
      <c r="R30" s="110"/>
      <c r="T30" s="28">
        <f t="shared" si="4"/>
        <v>0</v>
      </c>
      <c r="U30" s="29">
        <f t="shared" si="4"/>
        <v>0</v>
      </c>
      <c r="V30" s="30">
        <f t="shared" si="4"/>
        <v>0</v>
      </c>
    </row>
    <row r="31" spans="2:22" x14ac:dyDescent="0.3">
      <c r="B31" s="17" t="s">
        <v>54</v>
      </c>
      <c r="C31" s="75" t="s">
        <v>55</v>
      </c>
      <c r="D31" s="38">
        <v>1</v>
      </c>
      <c r="E31" s="25" t="s">
        <v>20</v>
      </c>
      <c r="F31" s="25" t="s">
        <v>56</v>
      </c>
      <c r="G31" s="34" t="s">
        <v>2</v>
      </c>
      <c r="H31" s="76"/>
      <c r="I31" s="77" t="s">
        <v>56</v>
      </c>
      <c r="J31" s="118" t="s">
        <v>57</v>
      </c>
      <c r="L31" s="28">
        <f>(1+H31)*200000</f>
        <v>200000</v>
      </c>
      <c r="M31" s="113">
        <f>IF(E31="ja",L31,0)</f>
        <v>200000</v>
      </c>
      <c r="N31" s="110">
        <f>L31-M31</f>
        <v>0</v>
      </c>
      <c r="P31" s="28">
        <f t="shared" ref="P31:P41" si="18">L31*0.21</f>
        <v>42000</v>
      </c>
      <c r="Q31" s="108">
        <f t="shared" si="13"/>
        <v>42000</v>
      </c>
      <c r="R31" s="110">
        <f>N31*0.21</f>
        <v>0</v>
      </c>
      <c r="T31" s="28">
        <f t="shared" si="4"/>
        <v>242000</v>
      </c>
      <c r="U31" s="29">
        <f t="shared" si="4"/>
        <v>242000</v>
      </c>
      <c r="V31" s="30">
        <f t="shared" si="4"/>
        <v>0</v>
      </c>
    </row>
    <row r="32" spans="2:22" ht="39.6" x14ac:dyDescent="0.3">
      <c r="B32" s="17"/>
      <c r="C32" s="78" t="s">
        <v>58</v>
      </c>
      <c r="D32" s="25"/>
      <c r="E32" s="25"/>
      <c r="F32" s="25"/>
      <c r="G32" s="25"/>
      <c r="H32" s="79"/>
      <c r="I32" s="80"/>
      <c r="J32" s="119" t="s">
        <v>67</v>
      </c>
      <c r="L32" s="44"/>
      <c r="M32" s="114"/>
      <c r="N32" s="110"/>
      <c r="P32" s="28"/>
      <c r="Q32" s="108"/>
      <c r="R32" s="110">
        <f t="shared" si="13"/>
        <v>0</v>
      </c>
      <c r="T32" s="28">
        <f t="shared" si="4"/>
        <v>0</v>
      </c>
      <c r="U32" s="29">
        <f t="shared" si="4"/>
        <v>0</v>
      </c>
      <c r="V32" s="30">
        <f t="shared" si="4"/>
        <v>0</v>
      </c>
    </row>
    <row r="33" spans="2:22" x14ac:dyDescent="0.3">
      <c r="B33" s="42"/>
      <c r="C33" s="43" t="s">
        <v>26</v>
      </c>
      <c r="D33" s="14"/>
      <c r="E33" s="14"/>
      <c r="F33" s="14"/>
      <c r="G33" s="14"/>
      <c r="H33" s="15"/>
      <c r="I33" s="81" t="s">
        <v>56</v>
      </c>
      <c r="J33" s="117"/>
      <c r="L33" s="44">
        <f>L31</f>
        <v>200000</v>
      </c>
      <c r="M33" s="112">
        <f>M31</f>
        <v>200000</v>
      </c>
      <c r="N33" s="111">
        <f>N31</f>
        <v>0</v>
      </c>
      <c r="P33" s="44">
        <f>P31</f>
        <v>42000</v>
      </c>
      <c r="Q33" s="112">
        <f>Q31</f>
        <v>42000</v>
      </c>
      <c r="R33" s="110">
        <f t="shared" si="13"/>
        <v>0</v>
      </c>
      <c r="T33" s="44">
        <f t="shared" si="4"/>
        <v>242000</v>
      </c>
      <c r="U33" s="45">
        <f t="shared" si="4"/>
        <v>242000</v>
      </c>
      <c r="V33" s="30">
        <f t="shared" si="4"/>
        <v>0</v>
      </c>
    </row>
    <row r="34" spans="2:22" x14ac:dyDescent="0.3">
      <c r="B34" s="17"/>
      <c r="D34" s="34"/>
      <c r="E34" s="34"/>
      <c r="F34" s="34"/>
      <c r="G34" s="34"/>
      <c r="H34" s="18"/>
      <c r="J34" s="18"/>
      <c r="L34" s="28"/>
      <c r="M34" s="108"/>
      <c r="N34" s="30"/>
      <c r="P34" s="28"/>
      <c r="Q34" s="108"/>
      <c r="R34" s="110"/>
      <c r="T34" s="28"/>
      <c r="U34" s="29"/>
      <c r="V34" s="30"/>
    </row>
    <row r="35" spans="2:22" x14ac:dyDescent="0.3">
      <c r="B35" s="12" t="s">
        <v>59</v>
      </c>
      <c r="C35" s="12"/>
      <c r="D35" s="14"/>
      <c r="E35" s="14"/>
      <c r="F35" s="14"/>
      <c r="G35" s="14"/>
      <c r="H35" s="15"/>
      <c r="I35" s="16"/>
      <c r="J35" s="116"/>
      <c r="L35" s="28"/>
      <c r="M35" s="108"/>
      <c r="N35" s="30"/>
      <c r="P35" s="28"/>
      <c r="Q35" s="108"/>
      <c r="R35" s="110"/>
      <c r="T35" s="28">
        <f t="shared" si="4"/>
        <v>0</v>
      </c>
      <c r="U35" s="29">
        <f t="shared" si="4"/>
        <v>0</v>
      </c>
      <c r="V35" s="30">
        <f t="shared" si="4"/>
        <v>0</v>
      </c>
    </row>
    <row r="36" spans="2:22" ht="39.6" x14ac:dyDescent="0.3">
      <c r="B36" s="17"/>
      <c r="C36" s="82" t="s">
        <v>60</v>
      </c>
      <c r="D36" s="83">
        <v>1</v>
      </c>
      <c r="E36" s="25" t="s">
        <v>20</v>
      </c>
      <c r="F36" s="84">
        <v>520</v>
      </c>
      <c r="G36" s="85" t="s">
        <v>2</v>
      </c>
      <c r="H36" s="86"/>
      <c r="I36" s="77" t="s">
        <v>56</v>
      </c>
      <c r="J36" s="124"/>
      <c r="L36" s="28">
        <f t="shared" ref="L36:L41" si="19">(F36*H36)</f>
        <v>0</v>
      </c>
      <c r="M36" s="114">
        <f t="shared" ref="M36:M41" si="20">IF(E36="ja",L36,0)</f>
        <v>0</v>
      </c>
      <c r="N36" s="110">
        <f>L36-M36</f>
        <v>0</v>
      </c>
      <c r="P36" s="28">
        <f t="shared" si="18"/>
        <v>0</v>
      </c>
      <c r="Q36" s="108">
        <f t="shared" si="13"/>
        <v>0</v>
      </c>
      <c r="R36" s="110">
        <f t="shared" si="13"/>
        <v>0</v>
      </c>
      <c r="T36" s="28">
        <f t="shared" si="4"/>
        <v>0</v>
      </c>
      <c r="U36" s="29">
        <f t="shared" si="4"/>
        <v>0</v>
      </c>
      <c r="V36" s="30">
        <f t="shared" si="4"/>
        <v>0</v>
      </c>
    </row>
    <row r="37" spans="2:22" ht="26.4" x14ac:dyDescent="0.3">
      <c r="B37" s="17"/>
      <c r="C37" s="82" t="s">
        <v>61</v>
      </c>
      <c r="D37" s="83">
        <v>1</v>
      </c>
      <c r="E37" s="25" t="s">
        <v>20</v>
      </c>
      <c r="F37" s="84">
        <v>520</v>
      </c>
      <c r="G37" s="85" t="s">
        <v>2</v>
      </c>
      <c r="H37" s="87"/>
      <c r="I37" s="77" t="s">
        <v>56</v>
      </c>
      <c r="J37" s="125"/>
      <c r="L37" s="28">
        <f t="shared" si="19"/>
        <v>0</v>
      </c>
      <c r="M37" s="114">
        <f t="shared" si="20"/>
        <v>0</v>
      </c>
      <c r="N37" s="110">
        <f t="shared" ref="N37:N41" si="21">L37-M37</f>
        <v>0</v>
      </c>
      <c r="P37" s="28">
        <f t="shared" si="18"/>
        <v>0</v>
      </c>
      <c r="Q37" s="108">
        <f t="shared" si="13"/>
        <v>0</v>
      </c>
      <c r="R37" s="110">
        <f t="shared" si="13"/>
        <v>0</v>
      </c>
      <c r="T37" s="28">
        <f t="shared" si="4"/>
        <v>0</v>
      </c>
      <c r="U37" s="29">
        <f t="shared" si="4"/>
        <v>0</v>
      </c>
      <c r="V37" s="30">
        <f t="shared" si="4"/>
        <v>0</v>
      </c>
    </row>
    <row r="38" spans="2:22" ht="26.4" x14ac:dyDescent="0.3">
      <c r="B38" s="17"/>
      <c r="C38" s="82" t="s">
        <v>62</v>
      </c>
      <c r="D38" s="83">
        <v>1</v>
      </c>
      <c r="E38" s="25" t="s">
        <v>20</v>
      </c>
      <c r="F38" s="84">
        <v>520</v>
      </c>
      <c r="G38" s="85" t="s">
        <v>2</v>
      </c>
      <c r="H38" s="87"/>
      <c r="I38" s="77" t="s">
        <v>56</v>
      </c>
      <c r="J38" s="125"/>
      <c r="L38" s="28">
        <f t="shared" si="19"/>
        <v>0</v>
      </c>
      <c r="M38" s="114">
        <f t="shared" si="20"/>
        <v>0</v>
      </c>
      <c r="N38" s="110">
        <f t="shared" si="21"/>
        <v>0</v>
      </c>
      <c r="P38" s="28">
        <f t="shared" si="18"/>
        <v>0</v>
      </c>
      <c r="Q38" s="108">
        <f t="shared" si="13"/>
        <v>0</v>
      </c>
      <c r="R38" s="110">
        <f t="shared" si="13"/>
        <v>0</v>
      </c>
      <c r="T38" s="28">
        <f t="shared" si="4"/>
        <v>0</v>
      </c>
      <c r="U38" s="29">
        <f t="shared" si="4"/>
        <v>0</v>
      </c>
      <c r="V38" s="30">
        <f t="shared" si="4"/>
        <v>0</v>
      </c>
    </row>
    <row r="39" spans="2:22" ht="26.4" x14ac:dyDescent="0.3">
      <c r="B39" s="17"/>
      <c r="C39" s="82" t="s">
        <v>63</v>
      </c>
      <c r="D39" s="83">
        <v>1</v>
      </c>
      <c r="E39" s="25" t="s">
        <v>20</v>
      </c>
      <c r="F39" s="84">
        <v>520</v>
      </c>
      <c r="G39" s="85" t="s">
        <v>2</v>
      </c>
      <c r="H39" s="87"/>
      <c r="I39" s="77" t="s">
        <v>56</v>
      </c>
      <c r="J39" s="125"/>
      <c r="L39" s="28">
        <f t="shared" si="19"/>
        <v>0</v>
      </c>
      <c r="M39" s="114">
        <f t="shared" si="20"/>
        <v>0</v>
      </c>
      <c r="N39" s="110">
        <f t="shared" si="21"/>
        <v>0</v>
      </c>
      <c r="P39" s="28">
        <f t="shared" si="18"/>
        <v>0</v>
      </c>
      <c r="Q39" s="108">
        <f t="shared" si="13"/>
        <v>0</v>
      </c>
      <c r="R39" s="110">
        <f t="shared" si="13"/>
        <v>0</v>
      </c>
      <c r="T39" s="28">
        <f t="shared" si="4"/>
        <v>0</v>
      </c>
      <c r="U39" s="29">
        <f t="shared" si="4"/>
        <v>0</v>
      </c>
      <c r="V39" s="30">
        <f t="shared" si="4"/>
        <v>0</v>
      </c>
    </row>
    <row r="40" spans="2:22" ht="26.4" x14ac:dyDescent="0.3">
      <c r="B40" s="17"/>
      <c r="C40" s="82" t="s">
        <v>64</v>
      </c>
      <c r="D40" s="83">
        <v>1</v>
      </c>
      <c r="E40" s="25" t="s">
        <v>20</v>
      </c>
      <c r="F40" s="84">
        <v>520</v>
      </c>
      <c r="G40" s="85" t="s">
        <v>2</v>
      </c>
      <c r="H40" s="87"/>
      <c r="I40" s="77" t="s">
        <v>56</v>
      </c>
      <c r="J40" s="125"/>
      <c r="L40" s="28">
        <f t="shared" si="19"/>
        <v>0</v>
      </c>
      <c r="M40" s="114">
        <f t="shared" si="20"/>
        <v>0</v>
      </c>
      <c r="N40" s="110">
        <f t="shared" si="21"/>
        <v>0</v>
      </c>
      <c r="P40" s="28">
        <f t="shared" si="18"/>
        <v>0</v>
      </c>
      <c r="Q40" s="108">
        <f t="shared" si="13"/>
        <v>0</v>
      </c>
      <c r="R40" s="110">
        <f t="shared" si="13"/>
        <v>0</v>
      </c>
      <c r="T40" s="28">
        <f t="shared" si="4"/>
        <v>0</v>
      </c>
      <c r="U40" s="29">
        <f t="shared" si="4"/>
        <v>0</v>
      </c>
      <c r="V40" s="30">
        <f t="shared" si="4"/>
        <v>0</v>
      </c>
    </row>
    <row r="41" spans="2:22" ht="26.4" x14ac:dyDescent="0.3">
      <c r="B41" s="17"/>
      <c r="C41" s="82" t="s">
        <v>65</v>
      </c>
      <c r="D41" s="83">
        <v>1</v>
      </c>
      <c r="E41" s="25" t="s">
        <v>20</v>
      </c>
      <c r="F41" s="84">
        <v>520</v>
      </c>
      <c r="G41" s="85" t="s">
        <v>2</v>
      </c>
      <c r="H41" s="87"/>
      <c r="I41" s="77" t="s">
        <v>56</v>
      </c>
      <c r="J41" s="126"/>
      <c r="L41" s="28">
        <f t="shared" si="19"/>
        <v>0</v>
      </c>
      <c r="M41" s="114">
        <f t="shared" si="20"/>
        <v>0</v>
      </c>
      <c r="N41" s="110">
        <f t="shared" si="21"/>
        <v>0</v>
      </c>
      <c r="P41" s="28">
        <f t="shared" si="18"/>
        <v>0</v>
      </c>
      <c r="Q41" s="108">
        <f t="shared" si="13"/>
        <v>0</v>
      </c>
      <c r="R41" s="110">
        <f t="shared" si="13"/>
        <v>0</v>
      </c>
      <c r="T41" s="28">
        <f t="shared" si="4"/>
        <v>0</v>
      </c>
      <c r="U41" s="29">
        <f t="shared" si="4"/>
        <v>0</v>
      </c>
      <c r="V41" s="30">
        <f t="shared" si="4"/>
        <v>0</v>
      </c>
    </row>
    <row r="42" spans="2:22" x14ac:dyDescent="0.3">
      <c r="B42" s="42"/>
      <c r="C42" s="88" t="s">
        <v>26</v>
      </c>
      <c r="D42" s="14"/>
      <c r="E42" s="14"/>
      <c r="F42" s="14"/>
      <c r="G42" s="14"/>
      <c r="H42" s="89"/>
      <c r="I42" s="90" t="s">
        <v>56</v>
      </c>
      <c r="J42" s="123"/>
      <c r="L42" s="44">
        <f>SUM(L36:L41)</f>
        <v>0</v>
      </c>
      <c r="M42" s="109">
        <f>SUM(M36:M41)</f>
        <v>0</v>
      </c>
      <c r="N42" s="46">
        <f>SUM(N36:N41)</f>
        <v>0</v>
      </c>
      <c r="P42" s="44">
        <f>SUM(P36:P41)</f>
        <v>0</v>
      </c>
      <c r="Q42" s="109">
        <f>SUM(Q36:Q41)</f>
        <v>0</v>
      </c>
      <c r="R42" s="110">
        <f t="shared" si="13"/>
        <v>0</v>
      </c>
      <c r="T42" s="44">
        <f t="shared" si="4"/>
        <v>0</v>
      </c>
      <c r="U42" s="45">
        <f t="shared" si="4"/>
        <v>0</v>
      </c>
      <c r="V42" s="46">
        <f t="shared" si="4"/>
        <v>0</v>
      </c>
    </row>
    <row r="43" spans="2:22" x14ac:dyDescent="0.3">
      <c r="B43" s="36"/>
      <c r="C43" s="91"/>
      <c r="D43" s="61"/>
      <c r="E43" s="61"/>
      <c r="F43" s="61"/>
      <c r="G43" s="61"/>
      <c r="H43" s="92"/>
      <c r="I43" s="93"/>
      <c r="J43" s="92"/>
      <c r="K43" s="93"/>
      <c r="L43" s="94"/>
      <c r="M43" s="95"/>
      <c r="N43" s="96"/>
      <c r="P43" s="94"/>
      <c r="Q43" s="97"/>
      <c r="R43" s="98"/>
      <c r="T43" s="41"/>
      <c r="U43" s="97"/>
      <c r="V43" s="99"/>
    </row>
    <row r="44" spans="2:22" ht="13.8" thickBot="1" x14ac:dyDescent="0.35"/>
    <row r="45" spans="2:22" ht="33" customHeight="1" thickBot="1" x14ac:dyDescent="0.35">
      <c r="J45" s="101"/>
      <c r="L45" s="103" t="s">
        <v>66</v>
      </c>
      <c r="M45" s="104"/>
      <c r="N45" s="102">
        <f>SUM(M6+M14+M28+M33+M42)</f>
        <v>200000</v>
      </c>
      <c r="S45" s="106"/>
      <c r="T45" s="106"/>
      <c r="U45" s="105"/>
    </row>
  </sheetData>
  <sheetProtection formatCells="0" formatColumns="0" formatRows="0" insertColumns="0" insertRows="0" insertHyperlinks="0" deleteColumns="0" deleteRows="0" sort="0" autoFilter="0" pivotTables="0"/>
  <mergeCells count="1">
    <mergeCell ref="L45:M45"/>
  </mergeCells>
  <pageMargins left="0.7" right="0.7" top="0.75" bottom="0.75" header="0.3" footer="0.3"/>
  <pageSetup paperSize="9" orientation="portrait" horizont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DC362D730504CB417ADA680B3CBFD" ma:contentTypeVersion="14" ma:contentTypeDescription="Een nieuw document maken." ma:contentTypeScope="" ma:versionID="33c7f50b93c28fb71f3cf1828d55fce3">
  <xsd:schema xmlns:xsd="http://www.w3.org/2001/XMLSchema" xmlns:xs="http://www.w3.org/2001/XMLSchema" xmlns:p="http://schemas.microsoft.com/office/2006/metadata/properties" xmlns:ns2="f922bac2-a771-485c-826e-65acd388f857" xmlns:ns3="7a7381c0-3cf5-458e-87c6-3b75c3ac3c3f" targetNamespace="http://schemas.microsoft.com/office/2006/metadata/properties" ma:root="true" ma:fieldsID="fca35b1d91a00072f4e81b10568403ca" ns2:_="" ns3:_="">
    <xsd:import namespace="f922bac2-a771-485c-826e-65acd388f857"/>
    <xsd:import namespace="7a7381c0-3cf5-458e-87c6-3b75c3ac3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2bac2-a771-485c-826e-65acd388f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381c0-3cf5-458e-87c6-3b75c3ac3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55D31C-0B90-440F-994C-9DB4C9ED838D}"/>
</file>

<file path=customXml/itemProps2.xml><?xml version="1.0" encoding="utf-8"?>
<ds:datastoreItem xmlns:ds="http://schemas.openxmlformats.org/officeDocument/2006/customXml" ds:itemID="{03F43AC1-837A-4642-83F4-58739B49426D}"/>
</file>

<file path=customXml/itemProps3.xml><?xml version="1.0" encoding="utf-8"?>
<ds:datastoreItem xmlns:ds="http://schemas.openxmlformats.org/officeDocument/2006/customXml" ds:itemID="{A09F6B67-DAEA-486B-870A-448B8A8E83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 Clean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2022-06-14T11:56:21Z</dcterms:created>
  <dcterms:modified xsi:type="dcterms:W3CDTF">2022-06-14T11:56:40Z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0x010100FC6DC362D730504CB417ADA680B3CBFD</vt:lpwstr>
  </property>
</Properties>
</file>