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N:\Bedrijfsvoering\contracten\Aanbestedingen\Aanbestedingen\Onderhoud schepen vanaf okt 2022\Gepubliceerde Tenderned documenten\"/>
    </mc:Choice>
  </mc:AlternateContent>
  <xr:revisionPtr revIDLastSave="0" documentId="14_{F94EAE7D-2041-4CAB-A0D1-124BDCF9A679}" xr6:coauthVersionLast="47" xr6:coauthVersionMax="47" xr10:uidLastSave="{00000000-0000-0000-0000-000000000000}"/>
  <bookViews>
    <workbookView xWindow="-110" yWindow="-110" windowWidth="19420" windowHeight="10420" xr2:uid="{00000000-000D-0000-FFFF-FFFF00000000}"/>
  </bookViews>
  <sheets>
    <sheet name="Tarieventabel" sheetId="1" r:id="rId1"/>
    <sheet name="Verhouding dossiers"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2" i="1" l="1"/>
  <c r="D46" i="1"/>
  <c r="D38" i="1"/>
  <c r="D41" i="1"/>
  <c r="D27" i="1"/>
  <c r="D32" i="1"/>
  <c r="D24" i="1"/>
  <c r="D59" i="1" l="1"/>
  <c r="D58" i="1"/>
  <c r="D57" i="1"/>
  <c r="D56" i="1"/>
  <c r="D55" i="1"/>
  <c r="D54" i="1"/>
  <c r="D53" i="1"/>
  <c r="D52" i="1"/>
  <c r="D45" i="1"/>
  <c r="D44" i="1"/>
  <c r="D43" i="1"/>
  <c r="D42" i="1"/>
  <c r="D31" i="1"/>
  <c r="D30" i="1"/>
  <c r="D29" i="1"/>
  <c r="D60" i="1" l="1"/>
  <c r="C11" i="2"/>
  <c r="D5" i="2" s="1"/>
  <c r="E11" i="2"/>
  <c r="F8" i="2" s="1"/>
  <c r="I11" i="2"/>
  <c r="K11" i="2" s="1"/>
  <c r="F7" i="2" l="1"/>
  <c r="K7" i="2" s="1"/>
  <c r="L7" i="2" s="1"/>
  <c r="F10" i="2"/>
  <c r="K10" i="2" s="1"/>
  <c r="L10" i="2" s="1"/>
  <c r="F9" i="2"/>
  <c r="K9" i="2" s="1"/>
  <c r="L9" i="2" s="1"/>
  <c r="F5" i="2"/>
  <c r="F6" i="2"/>
  <c r="K6" i="2" s="1"/>
  <c r="L6" i="2" s="1"/>
  <c r="I5" i="2"/>
  <c r="J5" i="2" s="1"/>
  <c r="D10" i="2"/>
  <c r="I10" i="2" s="1"/>
  <c r="J10" i="2" s="1"/>
  <c r="D8" i="2"/>
  <c r="I8" i="2" s="1"/>
  <c r="J8" i="2" s="1"/>
  <c r="D6" i="2"/>
  <c r="I6" i="2" s="1"/>
  <c r="J6" i="2" s="1"/>
  <c r="K8" i="2"/>
  <c r="L8" i="2" s="1"/>
  <c r="D13" i="2"/>
  <c r="D9" i="2"/>
  <c r="I9" i="2" s="1"/>
  <c r="J9" i="2" s="1"/>
  <c r="D7" i="2"/>
  <c r="I7" i="2" s="1"/>
  <c r="J7" i="2" s="1"/>
  <c r="F11" i="2" l="1"/>
  <c r="K5" i="2"/>
  <c r="L5" i="2" s="1"/>
  <c r="L11" i="2" s="1"/>
  <c r="D11" i="2"/>
  <c r="J11" i="2"/>
  <c r="D10" i="1" l="1"/>
  <c r="D11" i="1"/>
  <c r="D12" i="1"/>
  <c r="D13" i="1"/>
  <c r="D14" i="1"/>
  <c r="D15" i="1"/>
  <c r="D16" i="1"/>
  <c r="D17" i="1"/>
  <c r="D18" i="1" l="1"/>
</calcChain>
</file>

<file path=xl/sharedStrings.xml><?xml version="1.0" encoding="utf-8"?>
<sst xmlns="http://schemas.openxmlformats.org/spreadsheetml/2006/main" count="82" uniqueCount="56">
  <si>
    <t>Aantal uur</t>
  </si>
  <si>
    <t>Prijs per uur</t>
  </si>
  <si>
    <t>Totale kosten</t>
  </si>
  <si>
    <t>PPC 2019/2020</t>
  </si>
  <si>
    <t>Aanbesteding</t>
  </si>
  <si>
    <t>Dossiers</t>
  </si>
  <si>
    <t>Staffelbedrag</t>
  </si>
  <si>
    <t>EU</t>
  </si>
  <si>
    <t>%</t>
  </si>
  <si>
    <t>Overig</t>
  </si>
  <si>
    <t>Aandeel EU:</t>
  </si>
  <si>
    <t>Is lager geweest doordat H2020 pas aan het eind komt. Daarom verhouding van 30/70 aangehouden.</t>
  </si>
  <si>
    <t>Aantal medewerkers EKP</t>
  </si>
  <si>
    <t>ATV</t>
  </si>
  <si>
    <t>DDW</t>
  </si>
  <si>
    <t>DOW</t>
  </si>
  <si>
    <t>ISRIC</t>
  </si>
  <si>
    <t>DPW</t>
  </si>
  <si>
    <t>WEnR</t>
  </si>
  <si>
    <t>WBVR</t>
  </si>
  <si>
    <t>WFBR</t>
  </si>
  <si>
    <t>WMR</t>
  </si>
  <si>
    <t>WEcR</t>
  </si>
  <si>
    <t>WLR</t>
  </si>
  <si>
    <t>WPR</t>
  </si>
  <si>
    <t>WFSR</t>
  </si>
  <si>
    <t>CDI</t>
  </si>
  <si>
    <t>G1 PRIJS</t>
  </si>
  <si>
    <t>Naam rechtsgeldig ondertekenaar:</t>
  </si>
  <si>
    <t>Functie:</t>
  </si>
  <si>
    <t>Datum:</t>
  </si>
  <si>
    <t>Handtekening:</t>
  </si>
  <si>
    <t>De Inschrijver is als Opdrachtnemer alleen verantwoordelijk voor alle zaken in het kader van zijn Inschrijving en de uitvoering van de opdracht. De Inschrijver verklaart deze Inschrijving te doen met inachtneming van de bepalingen en de gegevens zoals deze zijn omschreven in de Aanbestedingsstukken en de Nota van Inlichtingen.</t>
  </si>
  <si>
    <t>Inschrijver dient (alleen) de groene velden in te vullen.</t>
  </si>
  <si>
    <t>Driecilinder onderzeeboot Tonijn (wal)</t>
  </si>
  <si>
    <t xml:space="preserve">TOTALE KOSTEN  </t>
  </si>
  <si>
    <t>Ramschip Schorpioen (afgemeerd)</t>
  </si>
  <si>
    <t>Mijnlegger/veger Abraham Crijnssen (afgemeerd)</t>
  </si>
  <si>
    <t xml:space="preserve">TOTALE KOSTEN </t>
  </si>
  <si>
    <t>Brugcomplex (wal)</t>
  </si>
  <si>
    <t>Tonijn</t>
  </si>
  <si>
    <t>Schorpioen</t>
  </si>
  <si>
    <t>Crijnssen</t>
  </si>
  <si>
    <t>Brugcomplex</t>
  </si>
  <si>
    <t>Kostenverdeling</t>
  </si>
  <si>
    <t>Materiaalkosten</t>
  </si>
  <si>
    <t>Arbeidskosten</t>
  </si>
  <si>
    <t>TenderNed nummer 360451</t>
  </si>
  <si>
    <t>Inschrijvingenstaat SKD Onderhoud schepen Marinemuseum Den Helder 2023-2025</t>
  </si>
  <si>
    <t>Materiaalkosten bovenwaterschip</t>
  </si>
  <si>
    <t>Arbeidskosten bovenwaterschip</t>
  </si>
  <si>
    <t>Materiaalkosten onderwaterschip</t>
  </si>
  <si>
    <t>Arbeidskosten onderwaterschip</t>
  </si>
  <si>
    <t>Subtotaal</t>
  </si>
  <si>
    <t>Bovenwater</t>
  </si>
  <si>
    <t>Onderwater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</si>
</sst>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_ &quot;€&quot;\ * #,##0_ ;_ &quot;€&quot;\ * \-#,##0_ ;_ &quot;€&quot;\ * &quot;-&quot;??_ ;_ @_ "/>
    <numFmt numFmtId="166" formatCode="_-&quot;€&quot;\ * #,##0.00_-;_-&quot;€&quot;\ * #,##0.00\-;_-&quot;€&quot;\ * &quot;-&quot;??_-;_-@_-"/>
    <numFmt numFmtId="167" formatCode="_-* #,##0.00_-;_-* #,##0.00\-;_-* &quot;-&quot;??_-;_-@_-"/>
    <numFmt numFmtId="168" formatCode="_(* #,##0_);_(* \(#,##0\);_(* &quot;-&quot;??_);_(@_)"/>
    <numFmt numFmtId="169" formatCode="_ * #,##0_ ;_ * \-#,##0_ ;_ * &quot;-&quot;??_ ;_ @_ "/>
    <numFmt numFmtId="171" formatCode="_ [$€-413]\ * #,##0_ ;_ [$€-413]\ * \-#,##0_ ;_ [$€-413]\ * &quot;-&quot;_ ;_ @_ "/>
  </numFmts>
  <fonts count="13"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color theme="1"/>
      <name val="Verdana"/>
      <family val="2"/>
    </font>
    <font>
      <b/>
      <u/>
      <sz val="18"/>
      <color theme="1"/>
      <name val="Arial"/>
      <family val="2"/>
    </font>
    <font>
      <sz val="11"/>
      <color theme="1"/>
      <name val="Arial"/>
      <family val="2"/>
    </font>
    <font>
      <sz val="12"/>
      <color theme="1"/>
      <name val="Arial"/>
      <family val="2"/>
    </font>
    <font>
      <b/>
      <sz val="11"/>
      <color theme="1"/>
      <name val="Arial"/>
      <family val="2"/>
    </font>
    <font>
      <sz val="11"/>
      <color rgb="FF006100"/>
      <name val="Arial"/>
      <family val="2"/>
    </font>
    <font>
      <i/>
      <sz val="11"/>
      <color rgb="FF006100"/>
      <name val="Arial"/>
      <family val="2"/>
    </font>
    <font>
      <i/>
      <sz val="11"/>
      <color theme="1"/>
      <name val="Arial"/>
      <family val="2"/>
    </font>
  </fonts>
  <fills count="6">
    <fill>
      <patternFill patternType="none"/>
    </fill>
    <fill>
      <patternFill patternType="gray125"/>
    </fill>
    <fill>
      <patternFill patternType="solid">
        <fgColor rgb="FFC6EFCE"/>
      </patternFill>
    </fill>
    <fill>
      <patternFill patternType="solid">
        <fgColor rgb="FF92D050"/>
        <bgColor indexed="64"/>
      </patternFill>
    </fill>
    <fill>
      <patternFill patternType="solid">
        <fgColor rgb="FFFFC000"/>
        <bgColor indexed="64"/>
      </patternFill>
    </fill>
    <fill>
      <patternFill patternType="solid">
        <fgColor theme="9"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0">
    <xf numFmtId="0" fontId="0" fillId="0" borderId="0"/>
    <xf numFmtId="44" fontId="1" fillId="0" borderId="0" applyFont="0" applyFill="0" applyBorder="0" applyAlignment="0" applyProtection="0"/>
    <xf numFmtId="0" fontId="2" fillId="0" borderId="0"/>
    <xf numFmtId="167" fontId="2" fillId="0" borderId="0" applyFont="0" applyFill="0" applyBorder="0" applyAlignment="0" applyProtection="0"/>
    <xf numFmtId="166" fontId="2" fillId="0" borderId="0" applyFont="0" applyFill="0" applyBorder="0" applyAlignment="0" applyProtection="0"/>
    <xf numFmtId="43" fontId="1"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cellStyleXfs>
  <cellXfs count="55">
    <xf numFmtId="0" fontId="0" fillId="0" borderId="0" xfId="0"/>
    <xf numFmtId="0" fontId="2" fillId="0" borderId="0" xfId="6"/>
    <xf numFmtId="9" fontId="2" fillId="0" borderId="0" xfId="6" applyNumberFormat="1"/>
    <xf numFmtId="9" fontId="0" fillId="0" borderId="0" xfId="7" applyFont="1"/>
    <xf numFmtId="0" fontId="3" fillId="0" borderId="0" xfId="6" applyFont="1" applyAlignment="1">
      <alignment horizontal="right"/>
    </xf>
    <xf numFmtId="9" fontId="2" fillId="0" borderId="1" xfId="6" applyNumberFormat="1" applyBorder="1"/>
    <xf numFmtId="0" fontId="2" fillId="0" borderId="1" xfId="6" applyBorder="1"/>
    <xf numFmtId="9" fontId="0" fillId="0" borderId="1" xfId="7" applyFont="1" applyBorder="1"/>
    <xf numFmtId="168" fontId="0" fillId="0" borderId="1" xfId="8" applyNumberFormat="1" applyFont="1" applyBorder="1"/>
    <xf numFmtId="0" fontId="3" fillId="0" borderId="1" xfId="6" applyFont="1" applyBorder="1"/>
    <xf numFmtId="0" fontId="4" fillId="0" borderId="0" xfId="6" applyFont="1"/>
    <xf numFmtId="0" fontId="3" fillId="0" borderId="0" xfId="9" applyFont="1"/>
    <xf numFmtId="169" fontId="2" fillId="0" borderId="0" xfId="5" applyNumberFormat="1" applyFont="1"/>
    <xf numFmtId="169" fontId="2" fillId="3" borderId="0" xfId="5" applyNumberFormat="1" applyFont="1" applyFill="1"/>
    <xf numFmtId="169" fontId="2" fillId="4" borderId="0" xfId="5" applyNumberFormat="1" applyFont="1" applyFill="1"/>
    <xf numFmtId="0" fontId="6" fillId="0" borderId="0" xfId="0" applyNumberFormat="1" applyFont="1"/>
    <xf numFmtId="0" fontId="7" fillId="0" borderId="0" xfId="0" applyFont="1"/>
    <xf numFmtId="0" fontId="8" fillId="0" borderId="0" xfId="0" applyNumberFormat="1" applyFont="1"/>
    <xf numFmtId="0" fontId="9" fillId="0" borderId="14" xfId="0" applyNumberFormat="1" applyFont="1" applyBorder="1"/>
    <xf numFmtId="0" fontId="9" fillId="0" borderId="7" xfId="0" applyNumberFormat="1" applyFont="1" applyBorder="1"/>
    <xf numFmtId="0" fontId="9" fillId="0" borderId="4" xfId="0" applyFont="1" applyBorder="1"/>
    <xf numFmtId="0" fontId="9" fillId="0" borderId="5" xfId="0" applyFont="1" applyBorder="1"/>
    <xf numFmtId="0" fontId="10" fillId="2" borderId="2" xfId="1" applyNumberFormat="1" applyFont="1" applyFill="1" applyBorder="1"/>
    <xf numFmtId="2" fontId="10" fillId="2" borderId="2" xfId="1" applyNumberFormat="1" applyFont="1" applyFill="1" applyBorder="1"/>
    <xf numFmtId="165" fontId="10" fillId="2" borderId="2" xfId="1" applyNumberFormat="1" applyFont="1" applyFill="1" applyBorder="1"/>
    <xf numFmtId="165" fontId="7" fillId="0" borderId="10" xfId="1" applyNumberFormat="1" applyFont="1" applyBorder="1"/>
    <xf numFmtId="0" fontId="7" fillId="0" borderId="7" xfId="0" applyNumberFormat="1" applyFont="1" applyBorder="1"/>
    <xf numFmtId="0" fontId="7" fillId="0" borderId="8" xfId="0" applyFont="1" applyBorder="1"/>
    <xf numFmtId="165" fontId="9" fillId="0" borderId="9" xfId="1" applyNumberFormat="1" applyFont="1" applyBorder="1"/>
    <xf numFmtId="0" fontId="9" fillId="0" borderId="0" xfId="0" quotePrefix="1" applyNumberFormat="1" applyFont="1" applyFill="1"/>
    <xf numFmtId="0" fontId="7" fillId="0" borderId="0" xfId="0" applyFont="1" applyFill="1"/>
    <xf numFmtId="0" fontId="7" fillId="0" borderId="0" xfId="0" applyNumberFormat="1" applyFont="1"/>
    <xf numFmtId="165" fontId="7" fillId="0" borderId="1" xfId="0" applyNumberFormat="1" applyFont="1" applyBorder="1"/>
    <xf numFmtId="0" fontId="7" fillId="0" borderId="6" xfId="0" applyFont="1" applyBorder="1"/>
    <xf numFmtId="165" fontId="7" fillId="0" borderId="6" xfId="0" applyNumberFormat="1" applyFont="1" applyBorder="1"/>
    <xf numFmtId="0" fontId="9" fillId="5" borderId="3" xfId="0" applyNumberFormat="1" applyFont="1" applyFill="1" applyBorder="1" applyAlignment="1">
      <alignment horizontal="right"/>
    </xf>
    <xf numFmtId="165" fontId="9" fillId="5" borderId="5" xfId="0" applyNumberFormat="1" applyFont="1" applyFill="1" applyBorder="1"/>
    <xf numFmtId="0" fontId="5" fillId="0" borderId="0" xfId="0" applyFont="1"/>
    <xf numFmtId="0" fontId="7" fillId="0" borderId="1" xfId="0" applyFont="1" applyBorder="1" applyAlignment="1">
      <alignment horizontal="left"/>
    </xf>
    <xf numFmtId="0" fontId="9" fillId="0" borderId="8" xfId="0" applyFont="1" applyBorder="1" applyAlignment="1">
      <alignment wrapText="1"/>
    </xf>
    <xf numFmtId="0" fontId="7" fillId="0" borderId="17" xfId="0" applyNumberFormat="1" applyFont="1" applyBorder="1"/>
    <xf numFmtId="0" fontId="7" fillId="0" borderId="11" xfId="0" applyNumberFormat="1" applyFont="1" applyBorder="1"/>
    <xf numFmtId="0" fontId="7" fillId="0" borderId="18" xfId="0" applyNumberFormat="1" applyFont="1" applyBorder="1"/>
    <xf numFmtId="0" fontId="10" fillId="2" borderId="20" xfId="1" applyNumberFormat="1" applyFont="1" applyFill="1" applyBorder="1" applyAlignment="1">
      <alignment horizontal="left"/>
    </xf>
    <xf numFmtId="0" fontId="10" fillId="2" borderId="13" xfId="1" applyNumberFormat="1" applyFont="1" applyFill="1" applyBorder="1" applyAlignment="1">
      <alignment horizontal="left"/>
    </xf>
    <xf numFmtId="0" fontId="10" fillId="2" borderId="1" xfId="1" applyNumberFormat="1" applyFont="1" applyFill="1" applyBorder="1" applyAlignment="1">
      <alignment horizontal="left"/>
    </xf>
    <xf numFmtId="0" fontId="10" fillId="2" borderId="12" xfId="1" applyNumberFormat="1" applyFont="1" applyFill="1" applyBorder="1" applyAlignment="1">
      <alignment horizontal="left"/>
    </xf>
    <xf numFmtId="0" fontId="10" fillId="2" borderId="21" xfId="1" applyNumberFormat="1" applyFont="1" applyFill="1" applyBorder="1" applyAlignment="1">
      <alignment horizontal="left"/>
    </xf>
    <xf numFmtId="0" fontId="10" fillId="2" borderId="19" xfId="1" applyNumberFormat="1" applyFont="1" applyFill="1" applyBorder="1" applyAlignment="1">
      <alignment horizontal="left"/>
    </xf>
    <xf numFmtId="0" fontId="7" fillId="0" borderId="15" xfId="0" applyNumberFormat="1" applyFont="1" applyBorder="1" applyAlignment="1">
      <alignment horizontal="left" vertical="center" wrapText="1"/>
    </xf>
    <xf numFmtId="0" fontId="7" fillId="0" borderId="16" xfId="0" applyNumberFormat="1" applyFont="1" applyBorder="1" applyAlignment="1">
      <alignment horizontal="left" vertical="center" wrapText="1"/>
    </xf>
    <xf numFmtId="0" fontId="11" fillId="2" borderId="2" xfId="1" applyNumberFormat="1" applyFont="1" applyFill="1" applyBorder="1"/>
    <xf numFmtId="171" fontId="7" fillId="0" borderId="10" xfId="1" applyNumberFormat="1" applyFont="1" applyBorder="1"/>
    <xf numFmtId="0" fontId="12" fillId="0" borderId="1" xfId="0" applyFont="1" applyBorder="1" applyAlignment="1">
      <alignment horizontal="left"/>
    </xf>
    <xf numFmtId="0" fontId="12" fillId="0" borderId="6" xfId="0" applyFont="1" applyBorder="1" applyAlignment="1">
      <alignment horizontal="left"/>
    </xf>
  </cellXfs>
  <cellStyles count="10">
    <cellStyle name="Comma 2" xfId="8" xr:uid="{1B2B8770-D397-4055-BA98-3DA45D4D2BCF}"/>
    <cellStyle name="Komma" xfId="5" builtinId="3"/>
    <cellStyle name="Komma 2" xfId="3" xr:uid="{00000000-0005-0000-0000-000001000000}"/>
    <cellStyle name="Normal 2" xfId="6" xr:uid="{A1C65E44-D2F5-4A03-9639-9F0223D9C513}"/>
    <cellStyle name="Normal 3" xfId="9" xr:uid="{3BD007C0-486E-4ADD-8D35-4CA5CC40E5C5}"/>
    <cellStyle name="Percent 2" xfId="7" xr:uid="{FD458CD2-35ED-4938-B143-FF2169CB32C5}"/>
    <cellStyle name="Standaard" xfId="0" builtinId="0"/>
    <cellStyle name="Standaard 2" xfId="2" xr:uid="{00000000-0005-0000-0000-000004000000}"/>
    <cellStyle name="Valuta" xfId="1" builtinId="4"/>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830580</xdr:colOff>
      <xdr:row>1</xdr:row>
      <xdr:rowOff>15240</xdr:rowOff>
    </xdr:from>
    <xdr:to>
      <xdr:col>3</xdr:col>
      <xdr:colOff>1722120</xdr:colOff>
      <xdr:row>5</xdr:row>
      <xdr:rowOff>175260</xdr:rowOff>
    </xdr:to>
    <xdr:pic>
      <xdr:nvPicPr>
        <xdr:cNvPr id="2" name="image1.jpeg">
          <a:extLst>
            <a:ext uri="{FF2B5EF4-FFF2-40B4-BE49-F238E27FC236}">
              <a16:creationId xmlns:a16="http://schemas.microsoft.com/office/drawing/2014/main" id="{D295A1B3-E9C0-4B95-B53E-9CAEE3E1E0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27320" y="304800"/>
          <a:ext cx="2567940" cy="9296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2"/>
  <sheetViews>
    <sheetView tabSelected="1" topLeftCell="A37" workbookViewId="0">
      <selection activeCell="D72" sqref="D72"/>
    </sheetView>
  </sheetViews>
  <sheetFormatPr defaultColWidth="8.90625" defaultRowHeight="14" x14ac:dyDescent="0.3"/>
  <cols>
    <col min="1" max="1" width="48.54296875" style="31" customWidth="1"/>
    <col min="2" max="2" width="15.54296875" style="16" customWidth="1"/>
    <col min="3" max="3" width="24.453125" style="16" customWidth="1"/>
    <col min="4" max="4" width="26" style="16" customWidth="1"/>
    <col min="5" max="5" width="15.54296875" style="16" customWidth="1"/>
    <col min="6" max="16384" width="8.90625" style="16"/>
  </cols>
  <sheetData>
    <row r="1" spans="1:4" ht="23" x14ac:dyDescent="0.5">
      <c r="A1" s="15" t="s">
        <v>48</v>
      </c>
    </row>
    <row r="2" spans="1:4" ht="15.5" x14ac:dyDescent="0.35">
      <c r="A2" s="17" t="s">
        <v>47</v>
      </c>
    </row>
    <row r="3" spans="1:4" ht="15.5" x14ac:dyDescent="0.35">
      <c r="A3" s="17"/>
    </row>
    <row r="4" spans="1:4" ht="15.5" x14ac:dyDescent="0.35">
      <c r="A4" s="17" t="s">
        <v>33</v>
      </c>
    </row>
    <row r="5" spans="1:4" ht="16" thickBot="1" x14ac:dyDescent="0.4">
      <c r="A5" s="17"/>
    </row>
    <row r="6" spans="1:4" ht="14.5" thickBot="1" x14ac:dyDescent="0.35">
      <c r="A6" s="18" t="s">
        <v>34</v>
      </c>
    </row>
    <row r="7" spans="1:4" ht="14.5" thickBot="1" x14ac:dyDescent="0.35">
      <c r="A7" s="19" t="s">
        <v>44</v>
      </c>
      <c r="B7" s="20"/>
      <c r="C7" s="20"/>
      <c r="D7" s="21" t="s">
        <v>2</v>
      </c>
    </row>
    <row r="8" spans="1:4" x14ac:dyDescent="0.3">
      <c r="A8" s="22" t="s">
        <v>45</v>
      </c>
      <c r="B8" s="23"/>
      <c r="C8" s="24"/>
      <c r="D8" s="25">
        <v>5</v>
      </c>
    </row>
    <row r="9" spans="1:4" x14ac:dyDescent="0.3">
      <c r="A9" s="22" t="s">
        <v>46</v>
      </c>
      <c r="B9" s="23"/>
      <c r="C9" s="24"/>
      <c r="D9" s="25">
        <v>5</v>
      </c>
    </row>
    <row r="10" spans="1:4" x14ac:dyDescent="0.3">
      <c r="A10" s="22"/>
      <c r="B10" s="23"/>
      <c r="C10" s="24"/>
      <c r="D10" s="25">
        <f t="shared" ref="D10:D17" si="0">B10*C10</f>
        <v>0</v>
      </c>
    </row>
    <row r="11" spans="1:4" x14ac:dyDescent="0.3">
      <c r="A11" s="22"/>
      <c r="B11" s="23"/>
      <c r="C11" s="24"/>
      <c r="D11" s="25">
        <f t="shared" si="0"/>
        <v>0</v>
      </c>
    </row>
    <row r="12" spans="1:4" x14ac:dyDescent="0.3">
      <c r="A12" s="22"/>
      <c r="B12" s="23"/>
      <c r="C12" s="24"/>
      <c r="D12" s="25">
        <f t="shared" si="0"/>
        <v>0</v>
      </c>
    </row>
    <row r="13" spans="1:4" x14ac:dyDescent="0.3">
      <c r="A13" s="22"/>
      <c r="B13" s="23"/>
      <c r="C13" s="24"/>
      <c r="D13" s="25">
        <f t="shared" si="0"/>
        <v>0</v>
      </c>
    </row>
    <row r="14" spans="1:4" x14ac:dyDescent="0.3">
      <c r="A14" s="22"/>
      <c r="B14" s="23"/>
      <c r="C14" s="24"/>
      <c r="D14" s="25">
        <f t="shared" si="0"/>
        <v>0</v>
      </c>
    </row>
    <row r="15" spans="1:4" x14ac:dyDescent="0.3">
      <c r="A15" s="22"/>
      <c r="B15" s="23"/>
      <c r="C15" s="24"/>
      <c r="D15" s="25">
        <f t="shared" si="0"/>
        <v>0</v>
      </c>
    </row>
    <row r="16" spans="1:4" x14ac:dyDescent="0.3">
      <c r="A16" s="22"/>
      <c r="B16" s="23"/>
      <c r="C16" s="24"/>
      <c r="D16" s="25">
        <f t="shared" si="0"/>
        <v>0</v>
      </c>
    </row>
    <row r="17" spans="1:4" x14ac:dyDescent="0.3">
      <c r="A17" s="22"/>
      <c r="B17" s="23"/>
      <c r="C17" s="24"/>
      <c r="D17" s="25">
        <f t="shared" si="0"/>
        <v>0</v>
      </c>
    </row>
    <row r="18" spans="1:4" ht="14.5" thickBot="1" x14ac:dyDescent="0.35">
      <c r="A18" s="26"/>
      <c r="B18" s="27"/>
      <c r="C18" s="39" t="s">
        <v>35</v>
      </c>
      <c r="D18" s="28">
        <f>SUM(D8:D17)</f>
        <v>10</v>
      </c>
    </row>
    <row r="19" spans="1:4" ht="14.5" thickBot="1" x14ac:dyDescent="0.35">
      <c r="A19" s="29"/>
      <c r="B19" s="30"/>
      <c r="C19" s="30"/>
      <c r="D19" s="30"/>
    </row>
    <row r="20" spans="1:4" ht="14.5" thickBot="1" x14ac:dyDescent="0.35">
      <c r="A20" s="18" t="s">
        <v>36</v>
      </c>
    </row>
    <row r="21" spans="1:4" ht="14.5" thickBot="1" x14ac:dyDescent="0.35">
      <c r="A21" s="19" t="s">
        <v>44</v>
      </c>
      <c r="B21" s="20" t="s">
        <v>0</v>
      </c>
      <c r="C21" s="20" t="s">
        <v>1</v>
      </c>
      <c r="D21" s="21" t="s">
        <v>2</v>
      </c>
    </row>
    <row r="22" spans="1:4" x14ac:dyDescent="0.3">
      <c r="A22" s="22" t="s">
        <v>49</v>
      </c>
      <c r="B22" s="23"/>
      <c r="C22" s="24"/>
      <c r="D22" s="25">
        <v>5</v>
      </c>
    </row>
    <row r="23" spans="1:4" x14ac:dyDescent="0.3">
      <c r="A23" s="22" t="s">
        <v>50</v>
      </c>
      <c r="B23" s="23"/>
      <c r="C23" s="24"/>
      <c r="D23" s="25">
        <v>5</v>
      </c>
    </row>
    <row r="24" spans="1:4" ht="14.5" x14ac:dyDescent="0.35">
      <c r="A24" s="51" t="s">
        <v>53</v>
      </c>
      <c r="B24" s="23"/>
      <c r="C24" s="24"/>
      <c r="D24" s="25">
        <f>SUM(D22:D23)</f>
        <v>10</v>
      </c>
    </row>
    <row r="25" spans="1:4" x14ac:dyDescent="0.3">
      <c r="A25" s="22" t="s">
        <v>51</v>
      </c>
      <c r="B25" s="23"/>
      <c r="C25" s="24"/>
      <c r="D25" s="25">
        <v>5</v>
      </c>
    </row>
    <row r="26" spans="1:4" x14ac:dyDescent="0.3">
      <c r="A26" s="22" t="s">
        <v>52</v>
      </c>
      <c r="B26" s="23"/>
      <c r="C26" s="24"/>
      <c r="D26" s="25">
        <v>5</v>
      </c>
    </row>
    <row r="27" spans="1:4" ht="14.5" x14ac:dyDescent="0.35">
      <c r="A27" s="51" t="s">
        <v>53</v>
      </c>
      <c r="B27" s="23"/>
      <c r="C27" s="24"/>
      <c r="D27" s="52">
        <f>SUM(D25:D26)</f>
        <v>10</v>
      </c>
    </row>
    <row r="28" spans="1:4" x14ac:dyDescent="0.3">
      <c r="A28" s="22"/>
      <c r="B28" s="23"/>
      <c r="C28" s="24"/>
      <c r="D28" s="25"/>
    </row>
    <row r="29" spans="1:4" x14ac:dyDescent="0.3">
      <c r="A29" s="22"/>
      <c r="B29" s="23"/>
      <c r="C29" s="24"/>
      <c r="D29" s="25">
        <f t="shared" ref="D24:D31" si="1">B29*C29</f>
        <v>0</v>
      </c>
    </row>
    <row r="30" spans="1:4" x14ac:dyDescent="0.3">
      <c r="A30" s="22"/>
      <c r="B30" s="23"/>
      <c r="C30" s="24"/>
      <c r="D30" s="25">
        <f t="shared" si="1"/>
        <v>0</v>
      </c>
    </row>
    <row r="31" spans="1:4" x14ac:dyDescent="0.3">
      <c r="A31" s="22"/>
      <c r="B31" s="23"/>
      <c r="C31" s="24"/>
      <c r="D31" s="25">
        <f t="shared" si="1"/>
        <v>0</v>
      </c>
    </row>
    <row r="32" spans="1:4" ht="14.5" thickBot="1" x14ac:dyDescent="0.35">
      <c r="A32" s="26"/>
      <c r="B32" s="27"/>
      <c r="C32" s="39" t="s">
        <v>38</v>
      </c>
      <c r="D32" s="28">
        <f>SUM(D24,D27)</f>
        <v>20</v>
      </c>
    </row>
    <row r="33" spans="1:4" ht="14.5" thickBot="1" x14ac:dyDescent="0.35"/>
    <row r="34" spans="1:4" ht="14.5" thickBot="1" x14ac:dyDescent="0.35">
      <c r="A34" s="18" t="s">
        <v>37</v>
      </c>
    </row>
    <row r="35" spans="1:4" ht="14.5" thickBot="1" x14ac:dyDescent="0.35">
      <c r="A35" s="19" t="s">
        <v>44</v>
      </c>
      <c r="B35" s="20"/>
      <c r="C35" s="20"/>
      <c r="D35" s="21" t="s">
        <v>2</v>
      </c>
    </row>
    <row r="36" spans="1:4" x14ac:dyDescent="0.3">
      <c r="A36" s="22" t="s">
        <v>49</v>
      </c>
      <c r="B36" s="23"/>
      <c r="C36" s="24"/>
      <c r="D36" s="25">
        <v>5</v>
      </c>
    </row>
    <row r="37" spans="1:4" x14ac:dyDescent="0.3">
      <c r="A37" s="22" t="s">
        <v>50</v>
      </c>
      <c r="B37" s="23"/>
      <c r="C37" s="24"/>
      <c r="D37" s="25">
        <v>5</v>
      </c>
    </row>
    <row r="38" spans="1:4" ht="14.5" x14ac:dyDescent="0.35">
      <c r="A38" s="51" t="s">
        <v>53</v>
      </c>
      <c r="B38" s="23"/>
      <c r="C38" s="24"/>
      <c r="D38" s="25">
        <f>SUM(D36:D37)</f>
        <v>10</v>
      </c>
    </row>
    <row r="39" spans="1:4" x14ac:dyDescent="0.3">
      <c r="A39" s="22" t="s">
        <v>51</v>
      </c>
      <c r="B39" s="23"/>
      <c r="C39" s="24"/>
      <c r="D39" s="25">
        <v>5</v>
      </c>
    </row>
    <row r="40" spans="1:4" x14ac:dyDescent="0.3">
      <c r="A40" s="22" t="s">
        <v>52</v>
      </c>
      <c r="B40" s="23"/>
      <c r="C40" s="24"/>
      <c r="D40" s="25">
        <v>5</v>
      </c>
    </row>
    <row r="41" spans="1:4" ht="14.5" x14ac:dyDescent="0.35">
      <c r="A41" s="51" t="s">
        <v>53</v>
      </c>
      <c r="B41" s="23"/>
      <c r="C41" s="24"/>
      <c r="D41" s="25">
        <f>SUM(D39:D40)</f>
        <v>10</v>
      </c>
    </row>
    <row r="42" spans="1:4" x14ac:dyDescent="0.3">
      <c r="A42" s="22"/>
      <c r="B42" s="23"/>
      <c r="C42" s="24"/>
      <c r="D42" s="25">
        <f t="shared" ref="D38:D45" si="2">B42*C42</f>
        <v>0</v>
      </c>
    </row>
    <row r="43" spans="1:4" x14ac:dyDescent="0.3">
      <c r="A43" s="22"/>
      <c r="B43" s="23"/>
      <c r="C43" s="24"/>
      <c r="D43" s="25">
        <f t="shared" si="2"/>
        <v>0</v>
      </c>
    </row>
    <row r="44" spans="1:4" x14ac:dyDescent="0.3">
      <c r="A44" s="22"/>
      <c r="B44" s="23"/>
      <c r="C44" s="24"/>
      <c r="D44" s="25">
        <f t="shared" si="2"/>
        <v>0</v>
      </c>
    </row>
    <row r="45" spans="1:4" x14ac:dyDescent="0.3">
      <c r="A45" s="22"/>
      <c r="B45" s="23"/>
      <c r="C45" s="24"/>
      <c r="D45" s="25">
        <f t="shared" si="2"/>
        <v>0</v>
      </c>
    </row>
    <row r="46" spans="1:4" ht="14.5" thickBot="1" x14ac:dyDescent="0.35">
      <c r="A46" s="26"/>
      <c r="B46" s="27"/>
      <c r="C46" s="39" t="s">
        <v>35</v>
      </c>
      <c r="D46" s="28">
        <f>SUM(D38,D41)</f>
        <v>20</v>
      </c>
    </row>
    <row r="47" spans="1:4" ht="14.5" thickBot="1" x14ac:dyDescent="0.35"/>
    <row r="48" spans="1:4" ht="14.5" thickBot="1" x14ac:dyDescent="0.35">
      <c r="A48" s="18" t="s">
        <v>39</v>
      </c>
    </row>
    <row r="49" spans="1:4" ht="14.5" thickBot="1" x14ac:dyDescent="0.35">
      <c r="A49" s="19" t="s">
        <v>44</v>
      </c>
      <c r="B49" s="20"/>
      <c r="C49" s="20"/>
      <c r="D49" s="21" t="s">
        <v>2</v>
      </c>
    </row>
    <row r="50" spans="1:4" x14ac:dyDescent="0.3">
      <c r="A50" s="22" t="s">
        <v>45</v>
      </c>
      <c r="B50" s="23"/>
      <c r="C50" s="24"/>
      <c r="D50" s="25">
        <v>5</v>
      </c>
    </row>
    <row r="51" spans="1:4" x14ac:dyDescent="0.3">
      <c r="A51" s="22" t="s">
        <v>46</v>
      </c>
      <c r="B51" s="23"/>
      <c r="C51" s="24"/>
      <c r="D51" s="25">
        <v>5</v>
      </c>
    </row>
    <row r="52" spans="1:4" x14ac:dyDescent="0.3">
      <c r="A52" s="22"/>
      <c r="B52" s="23"/>
      <c r="C52" s="24"/>
      <c r="D52" s="25">
        <f t="shared" ref="D52:D59" si="3">B52*C52</f>
        <v>0</v>
      </c>
    </row>
    <row r="53" spans="1:4" x14ac:dyDescent="0.3">
      <c r="A53" s="22"/>
      <c r="B53" s="23"/>
      <c r="C53" s="24"/>
      <c r="D53" s="25">
        <f t="shared" si="3"/>
        <v>0</v>
      </c>
    </row>
    <row r="54" spans="1:4" x14ac:dyDescent="0.3">
      <c r="A54" s="22"/>
      <c r="B54" s="23"/>
      <c r="C54" s="24"/>
      <c r="D54" s="25">
        <f t="shared" si="3"/>
        <v>0</v>
      </c>
    </row>
    <row r="55" spans="1:4" x14ac:dyDescent="0.3">
      <c r="A55" s="22"/>
      <c r="B55" s="23"/>
      <c r="C55" s="24"/>
      <c r="D55" s="25">
        <f t="shared" si="3"/>
        <v>0</v>
      </c>
    </row>
    <row r="56" spans="1:4" x14ac:dyDescent="0.3">
      <c r="A56" s="22"/>
      <c r="B56" s="23"/>
      <c r="C56" s="24"/>
      <c r="D56" s="25">
        <f t="shared" si="3"/>
        <v>0</v>
      </c>
    </row>
    <row r="57" spans="1:4" x14ac:dyDescent="0.3">
      <c r="A57" s="22"/>
      <c r="B57" s="23"/>
      <c r="C57" s="24"/>
      <c r="D57" s="25">
        <f t="shared" si="3"/>
        <v>0</v>
      </c>
    </row>
    <row r="58" spans="1:4" x14ac:dyDescent="0.3">
      <c r="A58" s="22"/>
      <c r="B58" s="23"/>
      <c r="C58" s="24"/>
      <c r="D58" s="25">
        <f t="shared" si="3"/>
        <v>0</v>
      </c>
    </row>
    <row r="59" spans="1:4" x14ac:dyDescent="0.3">
      <c r="A59" s="22"/>
      <c r="B59" s="23"/>
      <c r="C59" s="24"/>
      <c r="D59" s="25">
        <f t="shared" si="3"/>
        <v>0</v>
      </c>
    </row>
    <row r="60" spans="1:4" ht="14.5" thickBot="1" x14ac:dyDescent="0.35">
      <c r="A60" s="26"/>
      <c r="B60" s="27"/>
      <c r="C60" s="39" t="s">
        <v>38</v>
      </c>
      <c r="D60" s="28">
        <f>SUM(D50:D59)</f>
        <v>10</v>
      </c>
    </row>
    <row r="61" spans="1:4" x14ac:dyDescent="0.3">
      <c r="A61" s="16"/>
    </row>
    <row r="63" spans="1:4" ht="14.5" thickBot="1" x14ac:dyDescent="0.35"/>
    <row r="64" spans="1:4" x14ac:dyDescent="0.3">
      <c r="A64" s="49" t="s">
        <v>32</v>
      </c>
      <c r="C64" s="38" t="s">
        <v>40</v>
      </c>
      <c r="D64" s="32"/>
    </row>
    <row r="65" spans="1:4" x14ac:dyDescent="0.3">
      <c r="A65" s="50"/>
      <c r="C65" s="38" t="s">
        <v>41</v>
      </c>
      <c r="D65" s="32"/>
    </row>
    <row r="66" spans="1:4" ht="14.5" x14ac:dyDescent="0.35">
      <c r="A66" s="50"/>
      <c r="C66" s="53" t="s">
        <v>54</v>
      </c>
      <c r="D66" s="25"/>
    </row>
    <row r="67" spans="1:4" ht="14.5" x14ac:dyDescent="0.35">
      <c r="A67" s="50"/>
      <c r="C67" s="53" t="s">
        <v>55</v>
      </c>
      <c r="D67" s="32"/>
    </row>
    <row r="68" spans="1:4" x14ac:dyDescent="0.3">
      <c r="A68" s="50"/>
      <c r="C68" s="38" t="s">
        <v>42</v>
      </c>
      <c r="D68" s="32"/>
    </row>
    <row r="69" spans="1:4" ht="14.5" x14ac:dyDescent="0.35">
      <c r="A69" s="50"/>
      <c r="C69" s="54" t="s">
        <v>54</v>
      </c>
      <c r="D69" s="34"/>
    </row>
    <row r="70" spans="1:4" ht="14.5" x14ac:dyDescent="0.35">
      <c r="A70" s="50"/>
      <c r="C70" s="54" t="s">
        <v>55</v>
      </c>
      <c r="D70" s="34"/>
    </row>
    <row r="71" spans="1:4" ht="14.5" thickBot="1" x14ac:dyDescent="0.35">
      <c r="A71" s="50"/>
      <c r="C71" s="33" t="s">
        <v>43</v>
      </c>
      <c r="D71" s="34"/>
    </row>
    <row r="72" spans="1:4" ht="46.75" customHeight="1" thickBot="1" x14ac:dyDescent="0.35">
      <c r="A72" s="50"/>
      <c r="C72" s="35" t="s">
        <v>27</v>
      </c>
      <c r="D72" s="36">
        <f>SUM(D18,D32,D46,D60)</f>
        <v>60</v>
      </c>
    </row>
    <row r="73" spans="1:4" ht="14.5" thickBot="1" x14ac:dyDescent="0.35">
      <c r="A73" s="50"/>
    </row>
    <row r="74" spans="1:4" x14ac:dyDescent="0.3">
      <c r="A74" s="40" t="s">
        <v>28</v>
      </c>
      <c r="B74" s="43"/>
      <c r="C74" s="44"/>
    </row>
    <row r="75" spans="1:4" x14ac:dyDescent="0.3">
      <c r="A75" s="41" t="s">
        <v>29</v>
      </c>
      <c r="B75" s="45"/>
      <c r="C75" s="46"/>
    </row>
    <row r="76" spans="1:4" x14ac:dyDescent="0.3">
      <c r="A76" s="41" t="s">
        <v>30</v>
      </c>
      <c r="B76" s="45"/>
      <c r="C76" s="46"/>
    </row>
    <row r="77" spans="1:4" ht="14.5" thickBot="1" x14ac:dyDescent="0.35">
      <c r="A77" s="42" t="s">
        <v>31</v>
      </c>
      <c r="B77" s="47"/>
      <c r="C77" s="48"/>
    </row>
    <row r="82" spans="1:1" x14ac:dyDescent="0.3">
      <c r="A82" s="37"/>
    </row>
  </sheetData>
  <mergeCells count="5">
    <mergeCell ref="B74:C74"/>
    <mergeCell ref="B75:C75"/>
    <mergeCell ref="B76:C76"/>
    <mergeCell ref="B77:C77"/>
    <mergeCell ref="A64:A73"/>
  </mergeCell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EAEB3-A1BD-4348-8E3E-19D2C1515BC0}">
  <dimension ref="B3:M34"/>
  <sheetViews>
    <sheetView workbookViewId="0">
      <selection activeCell="F33" sqref="F33"/>
    </sheetView>
  </sheetViews>
  <sheetFormatPr defaultColWidth="8.90625" defaultRowHeight="12.5" x14ac:dyDescent="0.25"/>
  <cols>
    <col min="1" max="1" width="8.90625" style="1"/>
    <col min="2" max="2" width="13.08984375" style="1" bestFit="1" customWidth="1"/>
    <col min="3" max="7" width="8.90625" style="1"/>
    <col min="8" max="8" width="12.54296875" style="1" bestFit="1" customWidth="1"/>
    <col min="9" max="16384" width="8.90625" style="1"/>
  </cols>
  <sheetData>
    <row r="3" spans="2:12" ht="13" x14ac:dyDescent="0.3">
      <c r="B3" s="10" t="s">
        <v>3</v>
      </c>
      <c r="H3" s="10" t="s">
        <v>4</v>
      </c>
      <c r="K3" s="1">
        <v>150</v>
      </c>
      <c r="L3" s="1" t="s">
        <v>5</v>
      </c>
    </row>
    <row r="4" spans="2:12" ht="13" x14ac:dyDescent="0.3">
      <c r="B4" s="9" t="s">
        <v>6</v>
      </c>
      <c r="C4" s="9" t="s">
        <v>7</v>
      </c>
      <c r="D4" s="9" t="s">
        <v>8</v>
      </c>
      <c r="E4" s="9" t="s">
        <v>9</v>
      </c>
      <c r="F4" s="9" t="s">
        <v>8</v>
      </c>
      <c r="H4" s="9" t="s">
        <v>6</v>
      </c>
      <c r="I4" s="9" t="s">
        <v>7</v>
      </c>
      <c r="J4" s="9" t="s">
        <v>8</v>
      </c>
      <c r="K4" s="9" t="s">
        <v>9</v>
      </c>
      <c r="L4" s="9" t="s">
        <v>8</v>
      </c>
    </row>
    <row r="5" spans="2:12" ht="14.5" x14ac:dyDescent="0.35">
      <c r="B5" s="8">
        <v>150000</v>
      </c>
      <c r="C5" s="6">
        <v>2</v>
      </c>
      <c r="D5" s="7">
        <f t="shared" ref="D5:D10" si="0">C5/$C$11</f>
        <v>4.6511627906976744E-2</v>
      </c>
      <c r="E5" s="6">
        <v>36</v>
      </c>
      <c r="F5" s="7">
        <f t="shared" ref="F5:F10" si="1">E5/$E$11</f>
        <v>0.23225806451612904</v>
      </c>
      <c r="G5" s="3"/>
      <c r="H5" s="8">
        <v>150000</v>
      </c>
      <c r="I5" s="6">
        <f t="shared" ref="I5:I10" si="2">ROUND(D5*$I$11,0)</f>
        <v>2</v>
      </c>
      <c r="J5" s="7">
        <f t="shared" ref="J5:J10" si="3">I5/$C$11</f>
        <v>4.6511627906976744E-2</v>
      </c>
      <c r="K5" s="6">
        <f t="shared" ref="K5:K10" si="4">ROUND(F5*$K$11,0)</f>
        <v>24</v>
      </c>
      <c r="L5" s="7">
        <f t="shared" ref="L5:L10" si="5">K5/$E$11</f>
        <v>0.15483870967741936</v>
      </c>
    </row>
    <row r="6" spans="2:12" ht="14.5" x14ac:dyDescent="0.35">
      <c r="B6" s="8">
        <v>300000</v>
      </c>
      <c r="C6" s="6">
        <v>3</v>
      </c>
      <c r="D6" s="7">
        <f t="shared" si="0"/>
        <v>6.9767441860465115E-2</v>
      </c>
      <c r="E6" s="6">
        <v>36</v>
      </c>
      <c r="F6" s="7">
        <f t="shared" si="1"/>
        <v>0.23225806451612904</v>
      </c>
      <c r="G6" s="3"/>
      <c r="H6" s="8">
        <v>300000</v>
      </c>
      <c r="I6" s="6">
        <f t="shared" si="2"/>
        <v>3</v>
      </c>
      <c r="J6" s="7">
        <f t="shared" si="3"/>
        <v>6.9767441860465115E-2</v>
      </c>
      <c r="K6" s="6">
        <f t="shared" si="4"/>
        <v>24</v>
      </c>
      <c r="L6" s="7">
        <f t="shared" si="5"/>
        <v>0.15483870967741936</v>
      </c>
    </row>
    <row r="7" spans="2:12" ht="14.5" x14ac:dyDescent="0.35">
      <c r="B7" s="8">
        <v>600000</v>
      </c>
      <c r="C7" s="6">
        <v>13</v>
      </c>
      <c r="D7" s="7">
        <f t="shared" si="0"/>
        <v>0.30232558139534882</v>
      </c>
      <c r="E7" s="6">
        <v>34</v>
      </c>
      <c r="F7" s="7">
        <f t="shared" si="1"/>
        <v>0.21935483870967742</v>
      </c>
      <c r="G7" s="3"/>
      <c r="H7" s="8">
        <v>600000</v>
      </c>
      <c r="I7" s="6">
        <f t="shared" si="2"/>
        <v>14</v>
      </c>
      <c r="J7" s="7">
        <f t="shared" si="3"/>
        <v>0.32558139534883723</v>
      </c>
      <c r="K7" s="6">
        <f t="shared" si="4"/>
        <v>23</v>
      </c>
      <c r="L7" s="7">
        <f t="shared" si="5"/>
        <v>0.14838709677419354</v>
      </c>
    </row>
    <row r="8" spans="2:12" ht="14.5" x14ac:dyDescent="0.35">
      <c r="B8" s="8">
        <v>1000000</v>
      </c>
      <c r="C8" s="6">
        <v>16</v>
      </c>
      <c r="D8" s="7">
        <f t="shared" si="0"/>
        <v>0.37209302325581395</v>
      </c>
      <c r="E8" s="6">
        <v>19</v>
      </c>
      <c r="F8" s="7">
        <f t="shared" si="1"/>
        <v>0.12258064516129032</v>
      </c>
      <c r="G8" s="3"/>
      <c r="H8" s="8">
        <v>1000000</v>
      </c>
      <c r="I8" s="6">
        <f t="shared" si="2"/>
        <v>17</v>
      </c>
      <c r="J8" s="7">
        <f t="shared" si="3"/>
        <v>0.39534883720930231</v>
      </c>
      <c r="K8" s="6">
        <f t="shared" si="4"/>
        <v>13</v>
      </c>
      <c r="L8" s="7">
        <f t="shared" si="5"/>
        <v>8.387096774193549E-2</v>
      </c>
    </row>
    <row r="9" spans="2:12" ht="14.5" x14ac:dyDescent="0.35">
      <c r="B9" s="8">
        <v>2000000</v>
      </c>
      <c r="C9" s="6">
        <v>7</v>
      </c>
      <c r="D9" s="7">
        <f t="shared" si="0"/>
        <v>0.16279069767441862</v>
      </c>
      <c r="E9" s="6">
        <v>19</v>
      </c>
      <c r="F9" s="7">
        <f t="shared" si="1"/>
        <v>0.12258064516129032</v>
      </c>
      <c r="G9" s="3"/>
      <c r="H9" s="8">
        <v>2000000</v>
      </c>
      <c r="I9" s="6">
        <f t="shared" si="2"/>
        <v>7</v>
      </c>
      <c r="J9" s="7">
        <f t="shared" si="3"/>
        <v>0.16279069767441862</v>
      </c>
      <c r="K9" s="6">
        <f t="shared" si="4"/>
        <v>13</v>
      </c>
      <c r="L9" s="7">
        <f t="shared" si="5"/>
        <v>8.387096774193549E-2</v>
      </c>
    </row>
    <row r="10" spans="2:12" ht="14.5" x14ac:dyDescent="0.35">
      <c r="B10" s="8">
        <v>3000000</v>
      </c>
      <c r="C10" s="6">
        <v>2</v>
      </c>
      <c r="D10" s="7">
        <f t="shared" si="0"/>
        <v>4.6511627906976744E-2</v>
      </c>
      <c r="E10" s="6">
        <v>11</v>
      </c>
      <c r="F10" s="7">
        <f t="shared" si="1"/>
        <v>7.0967741935483872E-2</v>
      </c>
      <c r="G10" s="3"/>
      <c r="H10" s="8">
        <v>3000000</v>
      </c>
      <c r="I10" s="6">
        <f t="shared" si="2"/>
        <v>2</v>
      </c>
      <c r="J10" s="7">
        <f t="shared" si="3"/>
        <v>4.6511627906976744E-2</v>
      </c>
      <c r="K10" s="6">
        <f t="shared" si="4"/>
        <v>7</v>
      </c>
      <c r="L10" s="7">
        <f t="shared" si="5"/>
        <v>4.5161290322580643E-2</v>
      </c>
    </row>
    <row r="11" spans="2:12" x14ac:dyDescent="0.25">
      <c r="B11" s="6"/>
      <c r="C11" s="6">
        <f>SUM(C5:C10)</f>
        <v>43</v>
      </c>
      <c r="D11" s="5">
        <f>SUM(D5:D10)</f>
        <v>0.99999999999999989</v>
      </c>
      <c r="E11" s="6">
        <f>SUM(E5:E10)</f>
        <v>155</v>
      </c>
      <c r="F11" s="5">
        <f>SUM(F5:F10)</f>
        <v>0.99999999999999989</v>
      </c>
      <c r="G11" s="2"/>
      <c r="H11" s="6"/>
      <c r="I11" s="6">
        <f>K3*D14</f>
        <v>45</v>
      </c>
      <c r="J11" s="5">
        <f>SUM(J5:J10)</f>
        <v>1.0465116279069768</v>
      </c>
      <c r="K11" s="6">
        <f>K3-I11</f>
        <v>105</v>
      </c>
      <c r="L11" s="5">
        <f>SUM(L5:L10)</f>
        <v>0.67096774193548392</v>
      </c>
    </row>
    <row r="13" spans="2:12" ht="14.5" x14ac:dyDescent="0.35">
      <c r="C13" s="4" t="s">
        <v>10</v>
      </c>
      <c r="D13" s="3">
        <f>C11/(C11+E11)</f>
        <v>0.21717171717171718</v>
      </c>
      <c r="E13" s="1" t="s">
        <v>11</v>
      </c>
    </row>
    <row r="14" spans="2:12" x14ac:dyDescent="0.25">
      <c r="D14" s="2">
        <v>0.3</v>
      </c>
    </row>
    <row r="19" spans="2:13" x14ac:dyDescent="0.25">
      <c r="B19" s="1" t="s">
        <v>12</v>
      </c>
    </row>
    <row r="20" spans="2:13" x14ac:dyDescent="0.25">
      <c r="B20" s="1" t="s">
        <v>13</v>
      </c>
      <c r="C20" s="12">
        <v>632.65240580986313</v>
      </c>
    </row>
    <row r="21" spans="2:13" x14ac:dyDescent="0.25">
      <c r="B21" s="1" t="s">
        <v>14</v>
      </c>
      <c r="C21" s="14">
        <v>234.7647</v>
      </c>
    </row>
    <row r="22" spans="2:13" x14ac:dyDescent="0.25">
      <c r="B22" s="1" t="s">
        <v>15</v>
      </c>
      <c r="C22" s="12">
        <v>355.3692788314176</v>
      </c>
    </row>
    <row r="23" spans="2:13" ht="13" x14ac:dyDescent="0.3">
      <c r="B23" s="1" t="s">
        <v>16</v>
      </c>
      <c r="C23" s="13">
        <v>16.544466666666668</v>
      </c>
      <c r="G23" s="11"/>
      <c r="H23" s="11"/>
      <c r="I23" s="11"/>
      <c r="J23" s="11"/>
      <c r="K23" s="11"/>
      <c r="L23" s="11"/>
      <c r="M23" s="11"/>
    </row>
    <row r="24" spans="2:13" x14ac:dyDescent="0.25">
      <c r="B24" s="1" t="s">
        <v>17</v>
      </c>
      <c r="C24" s="12">
        <v>474.60793607878793</v>
      </c>
    </row>
    <row r="25" spans="2:13" x14ac:dyDescent="0.25">
      <c r="B25" s="1" t="s">
        <v>14</v>
      </c>
      <c r="C25" s="12">
        <v>367.77469501915698</v>
      </c>
    </row>
    <row r="26" spans="2:13" x14ac:dyDescent="0.25">
      <c r="B26" s="1" t="s">
        <v>18</v>
      </c>
      <c r="C26" s="12">
        <v>264.67935710851299</v>
      </c>
    </row>
    <row r="27" spans="2:13" ht="13" x14ac:dyDescent="0.3">
      <c r="B27" s="1" t="s">
        <v>19</v>
      </c>
      <c r="C27" s="13">
        <v>172.33388873988929</v>
      </c>
      <c r="D27" s="11"/>
      <c r="E27" s="11"/>
      <c r="F27" s="11"/>
      <c r="G27" s="11"/>
      <c r="H27" s="11"/>
      <c r="I27" s="11"/>
      <c r="J27" s="11"/>
    </row>
    <row r="28" spans="2:13" ht="13" x14ac:dyDescent="0.3">
      <c r="B28" s="1" t="s">
        <v>20</v>
      </c>
      <c r="C28" s="14">
        <v>236.33682597914003</v>
      </c>
      <c r="D28" s="11"/>
      <c r="E28" s="11"/>
      <c r="F28" s="11"/>
      <c r="G28" s="11"/>
      <c r="H28" s="11"/>
      <c r="I28" s="11"/>
      <c r="J28" s="11"/>
    </row>
    <row r="29" spans="2:13" ht="13" x14ac:dyDescent="0.3">
      <c r="B29" s="1" t="s">
        <v>21</v>
      </c>
      <c r="C29" s="13">
        <v>151.05224255802312</v>
      </c>
      <c r="D29" s="11"/>
      <c r="E29" s="11"/>
      <c r="F29" s="11"/>
      <c r="G29" s="11"/>
      <c r="H29" s="11"/>
      <c r="I29" s="11"/>
      <c r="J29" s="11"/>
    </row>
    <row r="30" spans="2:13" ht="13" x14ac:dyDescent="0.3">
      <c r="B30" s="1" t="s">
        <v>22</v>
      </c>
      <c r="C30" s="14">
        <v>223.72487777777775</v>
      </c>
      <c r="D30" s="11"/>
      <c r="E30" s="11"/>
      <c r="F30" s="11"/>
      <c r="G30" s="11"/>
      <c r="H30" s="11"/>
      <c r="I30" s="11"/>
      <c r="J30" s="11"/>
    </row>
    <row r="31" spans="2:13" ht="13" x14ac:dyDescent="0.3">
      <c r="B31" s="1" t="s">
        <v>23</v>
      </c>
      <c r="C31" s="13">
        <v>164.70818043728931</v>
      </c>
      <c r="D31" s="11"/>
      <c r="E31" s="11"/>
      <c r="F31" s="11"/>
      <c r="G31" s="11"/>
      <c r="H31" s="11"/>
      <c r="I31" s="11"/>
      <c r="J31" s="11"/>
    </row>
    <row r="32" spans="2:13" ht="13" x14ac:dyDescent="0.3">
      <c r="B32" s="1" t="s">
        <v>24</v>
      </c>
      <c r="C32" s="12">
        <v>406.62606933218575</v>
      </c>
      <c r="D32" s="11"/>
      <c r="E32" s="11"/>
      <c r="F32" s="11"/>
      <c r="G32" s="11"/>
      <c r="H32" s="11"/>
      <c r="I32" s="11"/>
      <c r="J32" s="11"/>
    </row>
    <row r="33" spans="2:10" ht="13" x14ac:dyDescent="0.3">
      <c r="B33" s="1" t="s">
        <v>25</v>
      </c>
      <c r="C33" s="14">
        <v>243.4654433163048</v>
      </c>
      <c r="D33" s="11"/>
      <c r="E33" s="11"/>
      <c r="F33" s="11"/>
      <c r="G33" s="11"/>
      <c r="H33" s="11"/>
      <c r="I33" s="11"/>
      <c r="J33" s="11"/>
    </row>
    <row r="34" spans="2:10" x14ac:dyDescent="0.25">
      <c r="B34" s="1" t="s">
        <v>26</v>
      </c>
      <c r="C34" s="13">
        <v>59.363716666666669</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7751BB0A17224FA252892635550D31" ma:contentTypeVersion="2" ma:contentTypeDescription="Een nieuw document maken." ma:contentTypeScope="" ma:versionID="c10215832349b22a07661546b13f35cb">
  <xsd:schema xmlns:xsd="http://www.w3.org/2001/XMLSchema" xmlns:xs="http://www.w3.org/2001/XMLSchema" xmlns:p="http://schemas.microsoft.com/office/2006/metadata/properties" xmlns:ns2="7213f078-2647-49a5-9dff-f3671a9c4ffd" targetNamespace="http://schemas.microsoft.com/office/2006/metadata/properties" ma:root="true" ma:fieldsID="5da466a31566f3b14f0527ad2c1d02f4" ns2:_="">
    <xsd:import namespace="7213f078-2647-49a5-9dff-f3671a9c4ff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3f078-2647-49a5-9dff-f3671a9c4f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t X b H V C v N b e G k A A A A 9 g A A A B I A H A B D b 2 5 m a W c v U G F j a 2 F n Z S 5 4 b W w g o h g A K K A U A A A A A A A A A A A A A A A A A A A A A A A A A A A A h Y 8 x D o I w G I W v Q r r T l q K J I a U M r m B M T I x r U y o 0 w o + h x X I 3 B 4 / k F c Q o 6 u b 4 v v c N 7 9 2 v N 5 6 N b R N c d G 9 N B y m K M E W B B t W V B q o U D e 4 Y r l A m + F a q k 6 x 0 M M l g k 9 G W K a q d O y e E e O + x j 3 H X V 4 R R G p F D k e 9 U r V u J P r L 5 L 4 c G r J O g N B J 8 / x o j G I 7 o E s c L h i k n M + S F g a / A p r 3 P 9 g f y 9 d C 4 o d c C m n C T c z J H T t 4 f x A N Q S w M E F A A C A A g A t X b H 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V 2 x 1 Q o i k e 4 D g A A A B E A A A A T A B w A R m 9 y b X V s Y X M v U 2 V j d G l v b j E u b S C i G A A o o B Q A A A A A A A A A A A A A A A A A A A A A A A A A A A A r T k 0 u y c z P U w i G 0 I b W A F B L A Q I t A B Q A A g A I A L V 2 x 1 Q r z W 3 h p A A A A P Y A A A A S A A A A A A A A A A A A A A A A A A A A A A B D b 2 5 m a W c v U G F j a 2 F n Z S 5 4 b W x Q S w E C L Q A U A A I A C A C 1 d s d U D 8 r p q 6 Q A A A D p A A A A E w A A A A A A A A A A A A A A A A D w A A A A W 0 N v b n R l b n R f V H l w Z X N d L n h t b F B L A Q I t A B Q A A g A I A L V 2 x 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C C y b 9 8 L a V T p 8 j X b v s T x Q 1 A A A A A A I A A A A A A A N m A A D A A A A A E A A A A G 7 U f H N 1 5 Z p K K F m d Q x 0 I d D Q A A A A A B I A A A K A A A A A Q A A A A D i h K a y W P 6 H w u S U F + d J E I I 1 A A A A A p L 1 Q 9 q E U l z + u f q H l Q i t S S m M d I I T p d B s 3 V j 8 y r m w d p h p t w A P U Q E j 5 g B q 9 F + G 9 y l d N b o 1 v U L i 3 k F r 4 Z j P h R M R f k Y C d W l y P Y v t w F o g C N x x o M n R Q A A A C P J T E I F G 4 b x 2 M Q k q w o 4 / 7 k P t 0 H H g = = < / D a t a M a s h u p > 
</file>

<file path=customXml/itemProps1.xml><?xml version="1.0" encoding="utf-8"?>
<ds:datastoreItem xmlns:ds="http://schemas.openxmlformats.org/officeDocument/2006/customXml" ds:itemID="{82320354-CAF9-4E71-8AA9-3E3619279959}">
  <ds:schemaRefs>
    <ds:schemaRef ds:uri="http://schemas.microsoft.com/sharepoint/v3/contenttype/forms"/>
  </ds:schemaRefs>
</ds:datastoreItem>
</file>

<file path=customXml/itemProps2.xml><?xml version="1.0" encoding="utf-8"?>
<ds:datastoreItem xmlns:ds="http://schemas.openxmlformats.org/officeDocument/2006/customXml" ds:itemID="{AF3AB108-E307-405C-B600-78A203F152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3f078-2647-49a5-9dff-f3671a9c4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0E5729-42C6-493F-B391-9E20B6374196}">
  <ds:schemaRefs>
    <ds:schemaRef ds:uri="http://schemas.microsoft.com/office/2006/metadata/properties"/>
    <ds:schemaRef ds:uri="7213f078-2647-49a5-9dff-f3671a9c4ffd"/>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9E206D70-E36E-4701-881D-5C7AE0617B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Tarieventabel</vt:lpstr>
      <vt:lpstr>Verhouding dossiers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Hoekstra, M.</dc:creator>
  <cp:keywords/>
  <dc:description/>
  <cp:lastModifiedBy>Hoekstra, M.</cp:lastModifiedBy>
  <cp:revision/>
  <dcterms:created xsi:type="dcterms:W3CDTF">2013-10-09T12:10:36Z</dcterms:created>
  <dcterms:modified xsi:type="dcterms:W3CDTF">2022-06-07T13:02:32Z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0x010100DB7751BB0A17224FA252892635550D31</vt:lpwstr>
  </property>
</Properties>
</file>