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1"/>
  <workbookPr filterPrivacy="1" codeName="ThisWorkbook" autoCompressPictures="0"/>
  <xr:revisionPtr revIDLastSave="0" documentId="13_ncr:1_{159D9E53-11E5-0C4C-9138-F116FB6C8BEE}" xr6:coauthVersionLast="46" xr6:coauthVersionMax="46" xr10:uidLastSave="{00000000-0000-0000-0000-000000000000}"/>
  <bookViews>
    <workbookView xWindow="37020" yWindow="500" windowWidth="31440" windowHeight="19860" xr2:uid="{00000000-000D-0000-FFFF-FFFF00000000}"/>
  </bookViews>
  <sheets>
    <sheet name="Beoordelen open vragen" sheetId="6" r:id="rId1"/>
    <sheet name="Beoordelen interview" sheetId="19" r:id="rId2"/>
    <sheet name="Beoordelaar 1" sheetId="7" r:id="rId3"/>
    <sheet name="Beoordelaar 2" sheetId="15" r:id="rId4"/>
    <sheet name="Beoordelaar 3" sheetId="16" r:id="rId5"/>
    <sheet name="Beoordelaar 4" sheetId="17" r:id="rId6"/>
    <sheet name="Consensus" sheetId="9" r:id="rId7"/>
    <sheet name="Eindscores" sheetId="18" r:id="rId8"/>
  </sheets>
  <definedNames>
    <definedName name="SCORE">'Beoordelen open vragen'!$A$17:$A$22</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46" i="9" l="1"/>
  <c r="G46" i="9"/>
  <c r="J46" i="9"/>
  <c r="J74" i="9"/>
  <c r="G74" i="9"/>
  <c r="D74" i="9"/>
  <c r="J32" i="9"/>
  <c r="G32" i="9"/>
  <c r="D32" i="9"/>
  <c r="J26" i="9"/>
  <c r="G26" i="9"/>
  <c r="D26" i="9"/>
  <c r="J20" i="9"/>
  <c r="G20" i="9"/>
  <c r="D20" i="9"/>
  <c r="J14" i="9"/>
  <c r="G14" i="9"/>
  <c r="D14" i="9"/>
  <c r="J8" i="9"/>
  <c r="G8" i="9"/>
  <c r="D8" i="9"/>
  <c r="E3" i="18"/>
  <c r="E5" i="18"/>
  <c r="E9" i="18"/>
  <c r="D44" i="9"/>
  <c r="C3" i="18"/>
  <c r="C5" i="18"/>
  <c r="C9" i="18"/>
  <c r="G3" i="18"/>
  <c r="G5" i="18"/>
  <c r="J49" i="9"/>
  <c r="G49" i="9"/>
  <c r="D49" i="9"/>
  <c r="J72" i="9"/>
  <c r="J70" i="9"/>
  <c r="J69" i="9"/>
  <c r="J68" i="9"/>
  <c r="J67" i="9"/>
  <c r="J66" i="9"/>
  <c r="J64" i="9"/>
  <c r="J63" i="9"/>
  <c r="J62" i="9"/>
  <c r="J61" i="9"/>
  <c r="J60" i="9"/>
  <c r="J58" i="9"/>
  <c r="J57" i="9"/>
  <c r="J56" i="9"/>
  <c r="J55" i="9"/>
  <c r="J54" i="9"/>
  <c r="J52" i="9"/>
  <c r="J51" i="9"/>
  <c r="J50" i="9"/>
  <c r="G72" i="9"/>
  <c r="G70" i="9"/>
  <c r="G69" i="9"/>
  <c r="G68" i="9"/>
  <c r="G67" i="9"/>
  <c r="G66" i="9"/>
  <c r="G64" i="9"/>
  <c r="G63" i="9"/>
  <c r="G62" i="9"/>
  <c r="G61" i="9"/>
  <c r="G60" i="9"/>
  <c r="G58" i="9"/>
  <c r="G57" i="9"/>
  <c r="G56" i="9"/>
  <c r="G55" i="9"/>
  <c r="G54" i="9"/>
  <c r="G52" i="9"/>
  <c r="G51" i="9"/>
  <c r="G50" i="9"/>
  <c r="D72" i="9"/>
  <c r="D66" i="9"/>
  <c r="D60" i="9"/>
  <c r="D54" i="9"/>
  <c r="D5" i="19"/>
  <c r="D6" i="19"/>
  <c r="D7" i="19"/>
  <c r="C5" i="19"/>
  <c r="C6" i="19"/>
  <c r="C7" i="19"/>
  <c r="D4" i="19"/>
  <c r="C4" i="19"/>
  <c r="D70" i="9"/>
  <c r="D69" i="9"/>
  <c r="D68" i="9"/>
  <c r="D64" i="9"/>
  <c r="D63" i="9"/>
  <c r="D62" i="9"/>
  <c r="D61" i="9"/>
  <c r="D57" i="9"/>
  <c r="D58" i="9"/>
  <c r="D56" i="9"/>
  <c r="D52" i="9"/>
  <c r="D51" i="9"/>
  <c r="D50" i="9"/>
  <c r="J44" i="9"/>
  <c r="J42" i="9"/>
  <c r="J41" i="9"/>
  <c r="J40" i="9"/>
  <c r="J39" i="9"/>
  <c r="J38" i="9"/>
  <c r="J36" i="9"/>
  <c r="J35" i="9"/>
  <c r="J34" i="9"/>
  <c r="J33" i="9"/>
  <c r="G44" i="9"/>
  <c r="G42" i="9"/>
  <c r="G41" i="9"/>
  <c r="G40" i="9"/>
  <c r="G39" i="9"/>
  <c r="G38" i="9"/>
  <c r="G36" i="9"/>
  <c r="G35" i="9"/>
  <c r="G34" i="9"/>
  <c r="G33" i="9"/>
  <c r="D42" i="9"/>
  <c r="D41" i="9"/>
  <c r="D40" i="9"/>
  <c r="D39" i="9"/>
  <c r="D36" i="9"/>
  <c r="D35" i="9"/>
  <c r="D34" i="9"/>
  <c r="D33" i="9"/>
  <c r="A39" i="9"/>
  <c r="A33" i="9"/>
  <c r="D38" i="9"/>
  <c r="A26" i="17"/>
  <c r="A24" i="17"/>
  <c r="A22" i="17"/>
  <c r="A20" i="17"/>
  <c r="A19" i="17"/>
  <c r="A16" i="17"/>
  <c r="A15" i="17"/>
  <c r="A14" i="17"/>
  <c r="A13" i="17"/>
  <c r="A12" i="17"/>
  <c r="A11" i="17"/>
  <c r="A10" i="17"/>
  <c r="A9" i="17"/>
  <c r="A8" i="17"/>
  <c r="A7" i="17"/>
  <c r="A6" i="17"/>
  <c r="A5" i="17"/>
  <c r="A4" i="17"/>
  <c r="A3" i="17"/>
  <c r="A26" i="16"/>
  <c r="A24" i="16"/>
  <c r="A22" i="16"/>
  <c r="A20" i="16"/>
  <c r="A19" i="16"/>
  <c r="A16" i="16"/>
  <c r="A15" i="16"/>
  <c r="A14" i="16"/>
  <c r="A13" i="16"/>
  <c r="A12" i="16"/>
  <c r="A11" i="16"/>
  <c r="A10" i="16"/>
  <c r="A9" i="16"/>
  <c r="A8" i="16"/>
  <c r="A7" i="16"/>
  <c r="A6" i="16"/>
  <c r="A5" i="16"/>
  <c r="A4" i="16"/>
  <c r="A3" i="16"/>
  <c r="A26" i="15"/>
  <c r="A24" i="15"/>
  <c r="A22" i="15"/>
  <c r="A20" i="15"/>
  <c r="A19" i="15"/>
  <c r="A16" i="15"/>
  <c r="A15" i="15"/>
  <c r="A14" i="15"/>
  <c r="A13" i="15"/>
  <c r="A12" i="15"/>
  <c r="A11" i="15"/>
  <c r="A10" i="15"/>
  <c r="A9" i="15"/>
  <c r="A8" i="15"/>
  <c r="A7" i="15"/>
  <c r="A6" i="15"/>
  <c r="A5" i="15"/>
  <c r="A4" i="15"/>
  <c r="A3" i="15"/>
  <c r="A16" i="7"/>
  <c r="A15" i="7"/>
  <c r="H19" i="6"/>
  <c r="H20" i="6"/>
  <c r="C19" i="6"/>
  <c r="D19" i="6"/>
  <c r="E19" i="6"/>
  <c r="F19" i="6"/>
  <c r="G19" i="6"/>
  <c r="C20" i="6"/>
  <c r="D20" i="6"/>
  <c r="E20" i="6"/>
  <c r="F20" i="6"/>
  <c r="G20" i="6"/>
  <c r="B20" i="6"/>
  <c r="B19" i="6"/>
  <c r="D55" i="9"/>
  <c r="A14" i="7"/>
  <c r="A13" i="7"/>
  <c r="A12" i="7"/>
  <c r="A11" i="7"/>
  <c r="A10" i="7"/>
  <c r="A9" i="7"/>
  <c r="A8" i="7"/>
  <c r="A7" i="7"/>
  <c r="A5" i="7"/>
  <c r="A3" i="7"/>
  <c r="A6" i="7"/>
  <c r="A4" i="7"/>
  <c r="A27" i="9"/>
  <c r="A21" i="9"/>
  <c r="A15" i="9"/>
  <c r="A9" i="9"/>
  <c r="A3" i="9"/>
  <c r="A67" i="9"/>
  <c r="D67" i="9"/>
  <c r="A61" i="9"/>
  <c r="A55" i="9"/>
  <c r="A49" i="9"/>
  <c r="A48" i="9"/>
  <c r="A26" i="7"/>
  <c r="A24" i="7"/>
  <c r="A22" i="7"/>
  <c r="A20" i="7"/>
  <c r="A19" i="7"/>
  <c r="G2" i="18"/>
  <c r="E2" i="18"/>
  <c r="C2" i="18"/>
  <c r="D2" i="9"/>
  <c r="J2" i="9"/>
  <c r="G2" i="9"/>
  <c r="G3" i="9"/>
  <c r="G4" i="9"/>
  <c r="G5" i="9"/>
  <c r="G6" i="9"/>
  <c r="G9" i="9"/>
  <c r="G10" i="9"/>
  <c r="G11" i="9"/>
  <c r="G12" i="9"/>
  <c r="G15" i="9"/>
  <c r="G16" i="9"/>
  <c r="G17" i="9"/>
  <c r="G18" i="9"/>
  <c r="G21" i="9"/>
  <c r="G22" i="9"/>
  <c r="G23" i="9"/>
  <c r="G24" i="9"/>
  <c r="G27" i="9"/>
  <c r="G28" i="9"/>
  <c r="G29" i="9"/>
  <c r="G30" i="9"/>
  <c r="J30" i="9"/>
  <c r="J29" i="9"/>
  <c r="J24" i="9"/>
  <c r="J23" i="9"/>
  <c r="J18" i="9"/>
  <c r="J17" i="9"/>
  <c r="J12" i="9"/>
  <c r="J11" i="9"/>
  <c r="J6" i="9"/>
  <c r="J5" i="9"/>
  <c r="D30" i="9"/>
  <c r="D29" i="9"/>
  <c r="D24" i="9"/>
  <c r="D23" i="9"/>
  <c r="D18" i="9"/>
  <c r="D17" i="9"/>
  <c r="D12" i="9"/>
  <c r="D11" i="9"/>
  <c r="D6" i="9"/>
  <c r="D5" i="9"/>
  <c r="J10" i="9"/>
  <c r="D10" i="9"/>
  <c r="J4" i="9"/>
  <c r="D4" i="9"/>
  <c r="D27" i="9"/>
  <c r="D21" i="9"/>
  <c r="D15" i="9"/>
  <c r="J9" i="9"/>
  <c r="D9" i="9"/>
  <c r="J3" i="9"/>
  <c r="D3" i="9"/>
  <c r="J28" i="9"/>
  <c r="J22" i="9"/>
  <c r="J16" i="9"/>
  <c r="D28" i="9"/>
  <c r="D22" i="9"/>
  <c r="D16" i="9"/>
  <c r="J15" i="9"/>
  <c r="J21" i="9"/>
  <c r="J27" i="9"/>
  <c r="E4" i="18"/>
  <c r="G4" i="18"/>
  <c r="C4" i="18"/>
  <c r="G9" i="18"/>
</calcChain>
</file>

<file path=xl/sharedStrings.xml><?xml version="1.0" encoding="utf-8"?>
<sst xmlns="http://schemas.openxmlformats.org/spreadsheetml/2006/main" count="488" uniqueCount="71">
  <si>
    <t>&lt;MOTIVATIE&gt;</t>
  </si>
  <si>
    <t>&lt;NAAM INSCHRIJVER&gt;</t>
  </si>
  <si>
    <t>Consensus</t>
  </si>
  <si>
    <t>Onvoldoende</t>
  </si>
  <si>
    <t>Matig</t>
  </si>
  <si>
    <t>Voldoende</t>
  </si>
  <si>
    <t>Goed</t>
  </si>
  <si>
    <t>Uitmuntend</t>
  </si>
  <si>
    <t>Beoordelaar 1</t>
  </si>
  <si>
    <t>Beoordelaar 2</t>
  </si>
  <si>
    <t>Beoordelaar 3</t>
  </si>
  <si>
    <t>Totaal behaalde waarde open vragen:</t>
  </si>
  <si>
    <t>Score:</t>
  </si>
  <si>
    <t>Om de kwaliteit en toegevoegde waarde van de inschrijver(s) te kunnen beoordelen dient inschrijver haar kwaliteit aan te tonen en meerwaarde uit te werken conform onderstaande open vragen.</t>
  </si>
  <si>
    <t>KO</t>
  </si>
  <si>
    <t>Beoordelaar 4</t>
  </si>
  <si>
    <t>Motivatie consensus:</t>
  </si>
  <si>
    <t>MOTIVATIE CONSENSUS</t>
  </si>
  <si>
    <t>Totaalwaardes</t>
  </si>
  <si>
    <t>Open vraag</t>
  </si>
  <si>
    <t>Te behalen waarde bij Uitmuntend</t>
  </si>
  <si>
    <t>Te behalen waarde bij Goed</t>
  </si>
  <si>
    <t>Te behalen waarde bij Voldoende</t>
  </si>
  <si>
    <t>Te behalen waarde bij Matig</t>
  </si>
  <si>
    <t>Te behalen waarde bij Onvoldoende</t>
  </si>
  <si>
    <t>Totaalwaarde criterium kwaliteit</t>
  </si>
  <si>
    <t>Onderdeel</t>
  </si>
  <si>
    <t>Totaal behaalde waarde criterium kwaliteit:</t>
  </si>
  <si>
    <t>Totaal behaalde waarde criterium prijs:</t>
  </si>
  <si>
    <t>FICTIEVE EINDWAARDE (prijs -/- kwaliteit):</t>
  </si>
  <si>
    <t>6.1 Open vragen + toelichting</t>
  </si>
  <si>
    <t>6.3 Interview sleutelfunctionarissen</t>
  </si>
  <si>
    <t>Open vragen</t>
  </si>
  <si>
    <t>&lt;&lt;motivatie CONSENSUS&gt;&gt;</t>
  </si>
  <si>
    <t xml:space="preserve">De vastgestelde interviewvragen (niet bekend bij de inschrijver): </t>
  </si>
  <si>
    <t>Vraag 1</t>
  </si>
  <si>
    <t>Vraag 4</t>
  </si>
  <si>
    <t>Vraag 2</t>
  </si>
  <si>
    <t>Vraag 3</t>
  </si>
  <si>
    <t xml:space="preserve">Dit onderdeel kent dus GEEN eigen beoordelingskader, maar kan leiden tot een aanpassing van een beoordeling van de beantwoording van de open vragen. </t>
  </si>
  <si>
    <t>7.1.1</t>
  </si>
  <si>
    <t>7.1.3</t>
  </si>
  <si>
    <t>7.1.4</t>
  </si>
  <si>
    <t>7.1.5</t>
  </si>
  <si>
    <t>7.1.6</t>
  </si>
  <si>
    <t>Totaal behaalde waarde interviewvragen sleutelfonctionarissen:</t>
  </si>
  <si>
    <t>7.3 Interviewvragen sleutelfunctionarissen</t>
  </si>
  <si>
    <t>Scores en motivaties</t>
  </si>
  <si>
    <t>7.1.2</t>
  </si>
  <si>
    <t xml:space="preserve">De inschrijver zal vier vragen gesteld krijgen die op voorhand zijn vastgesteld en voor iedere inschrijver gelijk zijn. Deze vragen zijn opgesteld VOOR publicatie van deze aanbesteding en in bewaring gesteld bij het begeleidende adviesbureau. </t>
  </si>
  <si>
    <t>Beoordelaar 4: &lt;&lt;&gt;&gt;</t>
  </si>
  <si>
    <t>Beoordelaar 1: &lt;&lt;&gt;&gt;</t>
  </si>
  <si>
    <t>Beoordelaar 2: &lt;&lt;&gt;&gt;</t>
  </si>
  <si>
    <t>Beoordelaar 3: &lt;&lt;&gt;&gt;</t>
  </si>
  <si>
    <t>De aanbestedende dienst wil van inschrijver weten op welke wijze zij een invulling geeft aan de dagelijkse leiding van de schoonmaak. Inschrijver dient het volgende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(géén meerprijs!) er geboden worden bovenop de uitvoering van het werkprogramma?</t>
  </si>
  <si>
    <t>Inschrijvers hebben de mogelijkheid om de locaties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t>
  </si>
  <si>
    <t>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Welke opleidingen en/of werkinstructies geeft u uw medewerkers over het gebruik van schoonmaakmiddelen en energiebesparing?
-	Op welke wijze scheidt u het afval op de locatie van de aanbestedende dienst?
-	Hoe duurzaam zijn de materialen, vervoersmiddelen en schoonmaakapparatuur die u gebruikt bij de uitvoering van uw werkzaamheden</t>
  </si>
  <si>
    <t>7.1.2	 GOED WERKGEVERSCHAP</t>
  </si>
  <si>
    <t>7.1.1 	BELEVING SCHONE SCHOLEN</t>
  </si>
  <si>
    <t>7.1 	Schriftelijke beantwoording open vragen</t>
  </si>
  <si>
    <t>7.2	 Persoonlijke toelichting beantwoording van de schriftelijk ingediende open vragen</t>
  </si>
  <si>
    <t>Inschrijver dient te beschrijven op maximaal 3 A4 op welke wijze zij invulling geef aan goed werkgeverschap gericht op haar werknemers en beschrijft daarbij minimaal;
-	Hoe de vaste en flexibele werknemers worden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school;
-	Op welke wijze zorgt inschrijver voor een goede overgang van medewerkers van het huidige schoonmaakbedrijf, daarbij lettend op; het functioneren en motivatie van de medewerkers in relatie tot de nieuwe overeenkomst en uitgangspunten van deze aanbesteding;
-	Hoe en in welke mate laat zij de eventueel te verkrijgen bonus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t>
  </si>
  <si>
    <t>De aanbestedende dienst heeft diverse locaties die veelal ook verschillende vloeren hebben, beton (incl. coating), steen, linoleum/ PVC, Nora-rubber en tapijt (flotex) vloeren. Bij een aantal locaties is er mogelijk sprake van achterstallig onderhoud. Tijdens de locatiebezoeken kunt u zich bekendmaken met deze locaties en de verschillende vloeren. Inschrijver dient per locatie een plan van aanpak in op maximaal 4 A4 voor;
-	het (eventueel achterstallige) onderhoud van de vloeren aan te leveren met daarin het advies met betrekking tot het herstel en tot de reguliere schoonmaak; 
-	het periodieke onderhoud en het eventuele jaarlijkse onderhoud.
Inschrijver houdt hierbij rekening met de verschillende vloeren in relatie tot het praktijkonderwijs. De kosten voor de eventuele herstelwerkzaamheden dient u separaat te vermelden bij uw beantwoording, al het andere (reguliere en periodieke schoonmaakwerkzaamheden en onderhoud) wat u beschrijft, dient bij de prijzen op het prijzenblad te zijn inbegrepen.</t>
  </si>
  <si>
    <t xml:space="preserve">7.1.4   INVULLING WERKZAAMHEDEN LEIDINGGEVENDE </t>
  </si>
  <si>
    <t>7.1.5 	  KWALITEITSVERBETERING</t>
  </si>
  <si>
    <t>7.1.6 	OVERMACHTSSITUATIES</t>
  </si>
  <si>
    <t>7.1.3 ONDERHOUD VLOEREN</t>
  </si>
  <si>
    <t>Inschrijver beschrijft op maximaal 3 A4 op welke wijze zij handelt in een situatie wanneer de COVID-19 crisis of een andere overmachtssituatie, waarbij de scholen (deels) zijn gesloten en er weinig tot geen dagelijkse werkzaamheden zijn uit te voeren, langer duurt dan 3 maanden. Inschrijver dient hierbij haar visie in en schrijft een plan van aanpak/ voorstel waarbij minimaal de volgende aandachtpunten zijn uitgewerkt:
-	Welke werkzaamheden zijn nog wel uit te voeren?
-	Hoe zal dit financieel worden doorbelast aan de aanbestedende dienst?
-	Hoe gaat inschrijver om met het personeel dat normaliter is ingezet op de scholen, zowel vaste als flexibele schoonmakers als leidinggevende(n)?
-	Welke meerwaarde kunt u bieden met betrekking tot bijvoorbeeld extra desinfectie, intensievere schoonmaakwerkzaamheden, aanpassing werkprogramma’s, etc. en wat zit bij de aanbiedingsprijs in en wat zijn meerkosten?</t>
  </si>
  <si>
    <t>7.1.7 	MILIEU EN DUURZAAMHEID</t>
  </si>
  <si>
    <t>7.1.7</t>
  </si>
  <si>
    <t>Schoon is een beleving! De dag beginnen met een schone school voor leerlingen en medewerkers, iedere dag weer, dat is waar de aanbestedende dienst naar streeft. Met deze aanbesteding wil de aanbestedende dienst een partij selecteren die als geen ander begrijpt dat schoonmaak meer is dan alleen een schoonmaakprogramma uitvoeren en afvinken. Bij een schone school hoort een fris gevoel en een prettige geur! Inschrijver dient te beschrijven op maximaal 3 A4 wat zij verstaat onder schoon en beschrijft daarbij minimaal;
-	Welke invulling gaat inschrijver geven aan de beleving van schoon?
-	Op welke wijze zorgt inschrijver ervoor dat dit dagelijkse praktijk is gedurende de gehele looptijd van de overeenkomst? 
-	Welke meerwaarde (wat bij de inschrijfprijs in zit!) biedt inschrijver naast het afwerken van alleen het geëiste schoonmaakprogramma? 
-	Welke extra structurele maatregelen (wat bij de inschrijfprijs in zit!) treft de inschrijver om het verspreiden van virussen aan deurknoppen, deurgrepen en andere contactelementen in de scholen te minimaliseren? Welke desinfectie past inschrijver permanent toe? 
-	Op welke wijze geeft inschrijver invulling aan diverse seizoensinvloeden zoals de herfst en winter wanneer er extra aandacht aan het inlopen van vuil en vocht moet worden gegeven?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</si>
</sst>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_(&quot;€&quot;\ * \(#,##0.00\);_(&quot;€&quot;\ * &quot;-&quot;??_);_(@_)"/>
    <numFmt numFmtId="164" formatCode="&quot;€&quot;\ #,##0.00_-;&quot;€&quot;\ #,##0.00\-"/>
    <numFmt numFmtId="165" formatCode="&quot;€&quot;\ #,##0_-"/>
    <numFmt numFmtId="166" formatCode="&quot;€&quot;\ #,##0.00"/>
    <numFmt numFmtId="167" formatCode="&quot;€&quot;\ #,##0.0000"/>
  </numFmts>
  <fonts count="22"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8"/>
      <name val="Verdana"/>
      <family val="2"/>
    </font>
    <font>
      <b/>
      <sz val="11"/>
      <color theme="0"/>
      <name val="Verdana"/>
      <family val="2"/>
    </font>
    <font>
      <sz val="10"/>
      <color rgb="FF000000"/>
      <name val="Verdana"/>
      <family val="2"/>
    </font>
    <font>
      <b/>
      <sz val="10"/>
      <color rgb="FFFF0000"/>
      <name val="Verdana"/>
      <family val="2"/>
    </font>
    <font>
      <sz val="12"/>
      <color rgb="FF454545"/>
      <name val="Helvetica Neue"/>
      <family val="2"/>
    </font>
    <font>
      <i/>
      <sz val="10"/>
      <color theme="1"/>
      <name val="Verdana"/>
      <family val="2"/>
    </font>
    <font>
      <sz val="11"/>
      <color theme="1"/>
      <name val="Calibri"/>
      <family val="2"/>
      <scheme val="minor"/>
    </font>
    <font>
      <b/>
      <sz val="10"/>
      <color theme="6" tint="-0.499984740745262"/>
      <name val="Verdana"/>
      <family val="2"/>
    </font>
    <font>
      <sz val="10"/>
      <color theme="0"/>
      <name val="Verdana"/>
      <family val="2"/>
    </font>
    <font>
      <b/>
      <sz val="10"/>
      <color theme="0"/>
      <name val="Verdana"/>
      <family val="2"/>
    </font>
    <font>
      <b/>
      <sz val="9"/>
      <color theme="0"/>
      <name val="Verdana"/>
      <family val="2"/>
    </font>
    <font>
      <b/>
      <sz val="18"/>
      <color theme="0"/>
      <name val="Verdana"/>
      <family val="2"/>
    </font>
    <font>
      <b/>
      <sz val="11"/>
      <color theme="1"/>
      <name val="Verdana"/>
      <family val="2"/>
    </font>
    <font>
      <b/>
      <sz val="8"/>
      <color theme="1"/>
      <name val="Verdana"/>
      <family val="2"/>
    </font>
  </fonts>
  <fills count="9">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6"/>
        <bgColor indexed="64"/>
      </patternFill>
    </fill>
    <fill>
      <patternFill patternType="solid">
        <fgColor theme="6" tint="0.5999938962981048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5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44" fontId="14" fillId="0" borderId="0" applyFont="0" applyFill="0" applyBorder="0" applyAlignment="0" applyProtection="0"/>
  </cellStyleXfs>
  <cellXfs count="136">
    <xf numFmtId="0" fontId="0" fillId="0" borderId="0" xfId="0"/>
    <xf numFmtId="0" fontId="2" fillId="0" borderId="0" xfId="0" applyFont="1"/>
    <xf numFmtId="0" fontId="0" fillId="0" borderId="0" xfId="0" applyAlignment="1">
      <alignment wrapText="1"/>
    </xf>
    <xf numFmtId="0" fontId="1" fillId="0" borderId="0" xfId="0" applyFont="1" applyAlignment="1" applyProtection="1"/>
    <xf numFmtId="0" fontId="2" fillId="0" borderId="0" xfId="0" applyFont="1" applyProtection="1"/>
    <xf numFmtId="165" fontId="2" fillId="0" borderId="0" xfId="0" applyNumberFormat="1" applyFont="1" applyAlignment="1" applyProtection="1">
      <alignment horizontal="center"/>
    </xf>
    <xf numFmtId="0" fontId="2" fillId="2" borderId="0" xfId="0" applyFont="1" applyFill="1" applyProtection="1"/>
    <xf numFmtId="0" fontId="3" fillId="2" borderId="8" xfId="0" applyFont="1" applyFill="1" applyBorder="1" applyAlignment="1" applyProtection="1">
      <alignment horizontal="left" vertical="center" indent="1"/>
    </xf>
    <xf numFmtId="0" fontId="2" fillId="2" borderId="8" xfId="0" applyFont="1" applyFill="1" applyBorder="1" applyAlignment="1" applyProtection="1">
      <alignment horizontal="left" vertical="center" wrapText="1" indent="1"/>
    </xf>
    <xf numFmtId="0" fontId="2" fillId="2" borderId="8" xfId="0" applyFont="1" applyFill="1" applyBorder="1" applyAlignment="1" applyProtection="1"/>
    <xf numFmtId="0" fontId="7" fillId="0" borderId="0" xfId="0" applyFont="1"/>
    <xf numFmtId="0" fontId="4" fillId="2" borderId="8" xfId="0" applyFont="1" applyFill="1" applyBorder="1" applyAlignment="1" applyProtection="1">
      <alignment horizontal="left" vertical="center" indent="1"/>
    </xf>
    <xf numFmtId="0" fontId="8" fillId="2" borderId="8" xfId="0" applyFont="1" applyFill="1" applyBorder="1" applyAlignment="1" applyProtection="1">
      <alignment horizontal="center" vertical="center" wrapText="1"/>
    </xf>
    <xf numFmtId="164" fontId="2" fillId="2" borderId="8" xfId="0" applyNumberFormat="1" applyFont="1" applyFill="1" applyBorder="1" applyAlignment="1" applyProtection="1">
      <alignment horizontal="center" vertical="center" wrapText="1"/>
    </xf>
    <xf numFmtId="0" fontId="0" fillId="0" borderId="0" xfId="0" applyProtection="1"/>
    <xf numFmtId="0" fontId="4" fillId="2" borderId="8" xfId="0" applyFont="1" applyFill="1" applyBorder="1" applyAlignment="1">
      <alignment horizontal="left" vertical="center" indent="1"/>
    </xf>
    <xf numFmtId="0" fontId="1" fillId="0" borderId="7" xfId="0" applyFont="1" applyFill="1" applyBorder="1" applyAlignment="1">
      <alignment vertical="center"/>
    </xf>
    <xf numFmtId="164" fontId="2" fillId="0" borderId="8" xfId="0" applyNumberFormat="1" applyFont="1" applyFill="1" applyBorder="1" applyAlignment="1" applyProtection="1">
      <alignment horizontal="center" vertical="center" wrapText="1"/>
    </xf>
    <xf numFmtId="0" fontId="8" fillId="0" borderId="8" xfId="0" applyFont="1" applyFill="1" applyBorder="1" applyAlignment="1" applyProtection="1">
      <alignment horizontal="center" vertical="center" wrapText="1"/>
    </xf>
    <xf numFmtId="0" fontId="0" fillId="0" borderId="0" xfId="0" applyFill="1"/>
    <xf numFmtId="0" fontId="1" fillId="0" borderId="0" xfId="0" applyFont="1" applyFill="1" applyBorder="1" applyAlignment="1">
      <alignment vertical="center"/>
    </xf>
    <xf numFmtId="0" fontId="9" fillId="0" borderId="0" xfId="0" applyFont="1" applyFill="1" applyBorder="1" applyAlignment="1">
      <alignment horizontal="right" vertical="center" wrapText="1"/>
    </xf>
    <xf numFmtId="0" fontId="8" fillId="0" borderId="0" xfId="0" applyFont="1" applyFill="1" applyBorder="1" applyAlignment="1" applyProtection="1">
      <alignment horizontal="center" vertical="center" wrapText="1"/>
    </xf>
    <xf numFmtId="0" fontId="0" fillId="0" borderId="0" xfId="0" applyFill="1" applyBorder="1"/>
    <xf numFmtId="0" fontId="0" fillId="0" borderId="0" xfId="0" applyBorder="1" applyProtection="1"/>
    <xf numFmtId="0" fontId="0" fillId="0" borderId="0" xfId="0" applyFill="1" applyBorder="1" applyProtection="1"/>
    <xf numFmtId="0" fontId="0" fillId="0" borderId="0" xfId="0" applyBorder="1"/>
    <xf numFmtId="0" fontId="0" fillId="0" borderId="0" xfId="0" applyAlignment="1">
      <alignment horizontal="left"/>
    </xf>
    <xf numFmtId="0" fontId="12" fillId="0" borderId="0" xfId="0" applyFont="1"/>
    <xf numFmtId="0" fontId="3" fillId="2" borderId="8" xfId="0" applyFont="1" applyFill="1" applyBorder="1" applyAlignment="1">
      <alignment horizontal="left" vertical="center" indent="1"/>
    </xf>
    <xf numFmtId="0" fontId="2" fillId="2" borderId="8" xfId="0" applyFont="1" applyFill="1" applyBorder="1" applyAlignment="1">
      <alignment horizontal="left" vertical="center" wrapText="1" indent="1"/>
    </xf>
    <xf numFmtId="164" fontId="3" fillId="2" borderId="8" xfId="0" applyNumberFormat="1" applyFont="1" applyFill="1" applyBorder="1" applyAlignment="1" applyProtection="1">
      <alignment horizontal="center" vertical="center" wrapText="1"/>
    </xf>
    <xf numFmtId="164" fontId="3" fillId="0" borderId="8" xfId="0" applyNumberFormat="1" applyFont="1" applyFill="1" applyBorder="1" applyAlignment="1" applyProtection="1">
      <alignment horizontal="center" vertical="center" wrapText="1"/>
    </xf>
    <xf numFmtId="0" fontId="4" fillId="0" borderId="8" xfId="0" applyFont="1" applyFill="1" applyBorder="1" applyAlignment="1">
      <alignment horizontal="left" vertical="center" indent="1"/>
    </xf>
    <xf numFmtId="0" fontId="4" fillId="0" borderId="8" xfId="0" applyFont="1" applyFill="1" applyBorder="1" applyAlignment="1">
      <alignment horizontal="left" vertical="center"/>
    </xf>
    <xf numFmtId="167" fontId="4" fillId="0" borderId="8" xfId="0" applyNumberFormat="1" applyFont="1" applyFill="1" applyBorder="1" applyAlignment="1">
      <alignment horizontal="left" vertical="center"/>
    </xf>
    <xf numFmtId="0" fontId="3" fillId="2" borderId="7" xfId="0" applyFont="1" applyFill="1" applyBorder="1" applyAlignment="1" applyProtection="1">
      <alignment horizontal="left" vertical="center" indent="1"/>
    </xf>
    <xf numFmtId="0" fontId="4" fillId="3" borderId="2" xfId="0" applyFont="1" applyFill="1" applyBorder="1" applyAlignment="1">
      <alignment vertical="center"/>
    </xf>
    <xf numFmtId="0" fontId="4" fillId="3" borderId="3" xfId="0" applyFont="1" applyFill="1" applyBorder="1" applyAlignment="1">
      <alignment vertical="center"/>
    </xf>
    <xf numFmtId="167" fontId="4" fillId="3" borderId="1" xfId="0" applyNumberFormat="1" applyFont="1" applyFill="1" applyBorder="1" applyAlignment="1">
      <alignment horizontal="center" vertical="center"/>
    </xf>
    <xf numFmtId="0" fontId="19" fillId="3" borderId="1" xfId="0" applyFont="1" applyFill="1" applyBorder="1" applyAlignment="1">
      <alignment horizontal="center" vertical="center"/>
    </xf>
    <xf numFmtId="0" fontId="4" fillId="4" borderId="1" xfId="0" applyFont="1" applyFill="1" applyBorder="1" applyAlignment="1">
      <alignment horizontal="left" vertical="center"/>
    </xf>
    <xf numFmtId="0" fontId="4" fillId="4" borderId="1" xfId="0" applyFont="1" applyFill="1" applyBorder="1" applyAlignment="1">
      <alignment horizontal="center" vertical="center"/>
    </xf>
    <xf numFmtId="166" fontId="4" fillId="4" borderId="1" xfId="0" applyNumberFormat="1" applyFont="1" applyFill="1" applyBorder="1" applyAlignment="1">
      <alignment horizontal="center" vertical="center"/>
    </xf>
    <xf numFmtId="0" fontId="4" fillId="4" borderId="1" xfId="0" applyFont="1" applyFill="1" applyBorder="1" applyAlignment="1">
      <alignment horizontal="right" vertical="center"/>
    </xf>
    <xf numFmtId="166" fontId="4" fillId="4" borderId="1" xfId="0" applyNumberFormat="1" applyFont="1" applyFill="1" applyBorder="1" applyAlignment="1" applyProtection="1">
      <alignment horizontal="center" vertical="center"/>
      <protection locked="0"/>
    </xf>
    <xf numFmtId="0" fontId="1" fillId="5" borderId="1" xfId="0" applyFont="1" applyFill="1" applyBorder="1" applyAlignment="1">
      <alignment vertical="center" wrapText="1"/>
    </xf>
    <xf numFmtId="166" fontId="1" fillId="5" borderId="13" xfId="0" applyNumberFormat="1" applyFont="1" applyFill="1" applyBorder="1" applyAlignment="1">
      <alignment horizontal="center" vertical="center" wrapText="1"/>
    </xf>
    <xf numFmtId="166" fontId="1" fillId="5" borderId="1" xfId="0" applyNumberFormat="1" applyFont="1" applyFill="1" applyBorder="1" applyAlignment="1">
      <alignment horizontal="center" vertical="center" wrapText="1"/>
    </xf>
    <xf numFmtId="0" fontId="18" fillId="4" borderId="9" xfId="0" applyFont="1" applyFill="1" applyBorder="1" applyAlignment="1" applyProtection="1">
      <alignment horizontal="center" vertical="center"/>
    </xf>
    <xf numFmtId="0" fontId="18" fillId="4" borderId="1" xfId="0" applyFont="1" applyFill="1" applyBorder="1" applyAlignment="1" applyProtection="1">
      <alignment horizontal="center" vertical="center"/>
    </xf>
    <xf numFmtId="0" fontId="18" fillId="4" borderId="7" xfId="0" applyFont="1" applyFill="1" applyBorder="1" applyAlignment="1" applyProtection="1">
      <alignment horizontal="center" vertical="center"/>
    </xf>
    <xf numFmtId="0" fontId="9" fillId="4" borderId="2" xfId="0" applyFont="1" applyFill="1" applyBorder="1" applyAlignment="1">
      <alignment vertical="center"/>
    </xf>
    <xf numFmtId="0" fontId="9" fillId="4" borderId="4" xfId="0" applyFont="1" applyFill="1" applyBorder="1" applyAlignment="1">
      <alignment vertical="center"/>
    </xf>
    <xf numFmtId="0" fontId="9" fillId="4" borderId="4" xfId="0" applyFont="1" applyFill="1" applyBorder="1" applyAlignment="1">
      <alignment horizontal="center" vertical="center"/>
    </xf>
    <xf numFmtId="0" fontId="9" fillId="4" borderId="1" xfId="0" applyFont="1" applyFill="1" applyBorder="1" applyAlignment="1">
      <alignment horizontal="center" vertical="center"/>
    </xf>
    <xf numFmtId="164" fontId="17" fillId="7" borderId="2" xfId="0" applyNumberFormat="1" applyFont="1" applyFill="1" applyBorder="1" applyAlignment="1">
      <alignment horizontal="center" vertical="center"/>
    </xf>
    <xf numFmtId="164" fontId="17" fillId="7" borderId="3" xfId="0" applyNumberFormat="1" applyFont="1" applyFill="1" applyBorder="1" applyAlignment="1">
      <alignment horizontal="center" vertical="center"/>
    </xf>
    <xf numFmtId="0" fontId="21" fillId="6" borderId="1" xfId="0" applyFont="1" applyFill="1" applyBorder="1" applyAlignment="1">
      <alignment horizontal="center" vertical="center" wrapText="1"/>
    </xf>
    <xf numFmtId="0" fontId="21" fillId="6" borderId="2" xfId="0" applyFont="1" applyFill="1" applyBorder="1" applyAlignment="1" applyProtection="1">
      <alignment horizontal="center" vertical="center" wrapText="1"/>
    </xf>
    <xf numFmtId="0" fontId="21" fillId="2" borderId="8" xfId="0" applyFont="1" applyFill="1" applyBorder="1" applyAlignment="1" applyProtection="1">
      <alignment horizontal="center" vertical="center" wrapText="1"/>
    </xf>
    <xf numFmtId="0" fontId="21" fillId="0" borderId="8" xfId="0" applyFont="1" applyFill="1" applyBorder="1" applyAlignment="1" applyProtection="1">
      <alignment horizontal="center" vertical="center" wrapText="1"/>
    </xf>
    <xf numFmtId="0" fontId="21" fillId="6" borderId="1" xfId="0" applyFont="1" applyFill="1" applyBorder="1" applyAlignment="1" applyProtection="1">
      <alignment horizontal="center" vertical="center" wrapText="1"/>
    </xf>
    <xf numFmtId="0" fontId="21" fillId="8" borderId="2" xfId="0" applyFont="1" applyFill="1" applyBorder="1" applyAlignment="1" applyProtection="1">
      <alignment horizontal="center" vertical="center" wrapText="1"/>
      <protection locked="0"/>
    </xf>
    <xf numFmtId="0" fontId="8" fillId="8" borderId="2" xfId="0" applyFont="1" applyFill="1" applyBorder="1" applyAlignment="1" applyProtection="1">
      <alignment horizontal="center" vertical="center" wrapText="1"/>
      <protection locked="0"/>
    </xf>
    <xf numFmtId="164" fontId="2" fillId="5" borderId="1" xfId="0" applyNumberFormat="1" applyFont="1" applyFill="1" applyBorder="1" applyAlignment="1">
      <alignment horizontal="center" vertical="center" wrapText="1"/>
    </xf>
    <xf numFmtId="164" fontId="2" fillId="5" borderId="2" xfId="0" applyNumberFormat="1" applyFont="1" applyFill="1" applyBorder="1" applyAlignment="1">
      <alignment horizontal="center" vertical="center" wrapText="1"/>
    </xf>
    <xf numFmtId="164" fontId="2" fillId="5" borderId="12" xfId="0" applyNumberFormat="1" applyFont="1" applyFill="1" applyBorder="1" applyAlignment="1">
      <alignment horizontal="center" vertical="center" wrapText="1"/>
    </xf>
    <xf numFmtId="0" fontId="2" fillId="8" borderId="1" xfId="0" applyFont="1" applyFill="1" applyBorder="1" applyAlignment="1">
      <alignment horizontal="center" vertical="center"/>
    </xf>
    <xf numFmtId="0" fontId="4" fillId="3" borderId="1" xfId="0" applyFont="1" applyFill="1" applyBorder="1" applyAlignment="1" applyProtection="1">
      <alignment horizontal="left" vertical="center" indent="1"/>
      <protection locked="0"/>
    </xf>
    <xf numFmtId="0" fontId="2" fillId="3" borderId="2" xfId="0" applyFont="1" applyFill="1" applyBorder="1" applyAlignment="1" applyProtection="1"/>
    <xf numFmtId="0" fontId="2" fillId="3" borderId="4" xfId="0" applyFont="1" applyFill="1" applyBorder="1" applyAlignment="1" applyProtection="1"/>
    <xf numFmtId="0" fontId="2" fillId="3" borderId="3" xfId="0" applyFont="1" applyFill="1" applyBorder="1" applyAlignment="1" applyProtection="1"/>
    <xf numFmtId="0" fontId="4" fillId="4" borderId="1" xfId="0" applyFont="1" applyFill="1" applyBorder="1" applyAlignment="1" applyProtection="1">
      <alignment horizontal="left" vertical="center" indent="1"/>
    </xf>
    <xf numFmtId="165" fontId="3" fillId="6" borderId="3" xfId="0" applyNumberFormat="1" applyFont="1" applyFill="1" applyBorder="1" applyAlignment="1" applyProtection="1">
      <alignment horizontal="center" vertical="center" wrapText="1"/>
    </xf>
    <xf numFmtId="165" fontId="3" fillId="6" borderId="10" xfId="0" applyNumberFormat="1" applyFont="1" applyFill="1" applyBorder="1" applyAlignment="1" applyProtection="1">
      <alignment horizontal="center" vertical="center"/>
      <protection locked="0"/>
    </xf>
    <xf numFmtId="0" fontId="3" fillId="6" borderId="1" xfId="0" applyFont="1" applyFill="1" applyBorder="1" applyAlignment="1" applyProtection="1">
      <alignment vertical="center" wrapText="1"/>
    </xf>
    <xf numFmtId="0" fontId="2" fillId="8" borderId="1" xfId="0" applyFont="1" applyFill="1" applyBorder="1" applyAlignment="1" applyProtection="1">
      <alignment vertical="center" wrapText="1"/>
    </xf>
    <xf numFmtId="165" fontId="3" fillId="8" borderId="3" xfId="0" applyNumberFormat="1" applyFont="1" applyFill="1" applyBorder="1" applyAlignment="1" applyProtection="1">
      <alignment horizontal="center" vertical="center" wrapText="1"/>
    </xf>
    <xf numFmtId="165" fontId="3" fillId="8" borderId="10" xfId="0" applyNumberFormat="1" applyFont="1" applyFill="1" applyBorder="1" applyAlignment="1" applyProtection="1">
      <alignment horizontal="center" vertical="center"/>
      <protection locked="0"/>
    </xf>
    <xf numFmtId="0" fontId="17" fillId="3" borderId="1" xfId="0" applyFont="1" applyFill="1" applyBorder="1" applyAlignment="1">
      <alignment horizontal="left" vertical="center" wrapText="1"/>
    </xf>
    <xf numFmtId="0" fontId="16" fillId="3" borderId="1" xfId="0" applyFont="1" applyFill="1" applyBorder="1" applyAlignment="1">
      <alignment horizontal="center" vertical="center" wrapText="1"/>
    </xf>
    <xf numFmtId="0" fontId="17" fillId="4" borderId="1" xfId="0" applyFont="1" applyFill="1" applyBorder="1" applyAlignment="1">
      <alignment vertical="center" wrapText="1"/>
    </xf>
    <xf numFmtId="166" fontId="2" fillId="8" borderId="1" xfId="0" applyNumberFormat="1" applyFont="1" applyFill="1" applyBorder="1" applyAlignment="1">
      <alignment horizontal="center" vertical="center"/>
    </xf>
    <xf numFmtId="166" fontId="11" fillId="8" borderId="1" xfId="0" applyNumberFormat="1" applyFont="1" applyFill="1" applyBorder="1" applyAlignment="1">
      <alignment horizontal="center" vertical="center"/>
    </xf>
    <xf numFmtId="0" fontId="17" fillId="3" borderId="1" xfId="0" applyFont="1" applyFill="1" applyBorder="1" applyAlignment="1">
      <alignment vertical="center" wrapText="1"/>
    </xf>
    <xf numFmtId="0" fontId="2" fillId="6" borderId="1" xfId="0" applyFont="1" applyFill="1" applyBorder="1" applyAlignment="1">
      <alignment horizontal="justify" vertical="center" wrapText="1"/>
    </xf>
    <xf numFmtId="166" fontId="10" fillId="6" borderId="1" xfId="57" applyNumberFormat="1" applyFont="1" applyFill="1" applyBorder="1" applyAlignment="1">
      <alignment horizontal="left" vertical="center" wrapText="1"/>
    </xf>
    <xf numFmtId="0" fontId="10" fillId="6" borderId="1" xfId="0" applyFont="1" applyFill="1" applyBorder="1" applyAlignment="1">
      <alignment horizontal="justify" vertical="center" wrapText="1"/>
    </xf>
    <xf numFmtId="166" fontId="11" fillId="6" borderId="1" xfId="0" applyNumberFormat="1" applyFont="1" applyFill="1" applyBorder="1" applyAlignment="1">
      <alignment horizontal="left" vertical="center" wrapText="1"/>
    </xf>
    <xf numFmtId="0" fontId="11" fillId="6" borderId="1"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3" fillId="6" borderId="1" xfId="0" applyFont="1" applyFill="1" applyBorder="1" applyAlignment="1">
      <alignment horizontal="left" vertical="center" wrapText="1"/>
    </xf>
    <xf numFmtId="0" fontId="15"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3" fillId="6" borderId="1" xfId="0" applyFont="1" applyFill="1" applyBorder="1" applyAlignment="1">
      <alignment horizontal="center" vertical="center" wrapText="1"/>
    </xf>
    <xf numFmtId="165" fontId="3" fillId="5" borderId="10" xfId="0" applyNumberFormat="1" applyFont="1" applyFill="1" applyBorder="1" applyAlignment="1" applyProtection="1">
      <alignment horizontal="center" vertical="center" wrapText="1"/>
      <protection locked="0"/>
    </xf>
    <xf numFmtId="165" fontId="3" fillId="5" borderId="5" xfId="0" applyNumberFormat="1" applyFont="1" applyFill="1" applyBorder="1" applyAlignment="1" applyProtection="1">
      <alignment horizontal="center" vertical="center" wrapText="1"/>
      <protection locked="0"/>
    </xf>
    <xf numFmtId="165" fontId="3" fillId="5" borderId="2" xfId="0" applyNumberFormat="1" applyFont="1" applyFill="1" applyBorder="1" applyAlignment="1" applyProtection="1">
      <alignment horizontal="center" vertical="center" wrapText="1"/>
      <protection locked="0"/>
    </xf>
    <xf numFmtId="165" fontId="3" fillId="5" borderId="3" xfId="0" applyNumberFormat="1" applyFont="1" applyFill="1" applyBorder="1" applyAlignment="1" applyProtection="1">
      <alignment horizontal="center" vertical="center" wrapText="1"/>
      <protection locked="0"/>
    </xf>
    <xf numFmtId="0" fontId="2" fillId="8" borderId="6" xfId="0" applyFont="1" applyFill="1" applyBorder="1" applyAlignment="1">
      <alignment horizontal="left" vertical="center" wrapText="1" indent="1"/>
    </xf>
    <xf numFmtId="0" fontId="2" fillId="8" borderId="7" xfId="0" applyFont="1" applyFill="1" applyBorder="1" applyAlignment="1">
      <alignment horizontal="left" vertical="center" wrapText="1" indent="1"/>
    </xf>
    <xf numFmtId="165" fontId="3" fillId="5" borderId="4" xfId="0" applyNumberFormat="1" applyFont="1" applyFill="1" applyBorder="1" applyAlignment="1" applyProtection="1">
      <alignment horizontal="center" vertical="center"/>
      <protection locked="0"/>
    </xf>
    <xf numFmtId="165" fontId="3" fillId="5" borderId="3" xfId="0" applyNumberFormat="1" applyFont="1" applyFill="1" applyBorder="1" applyAlignment="1" applyProtection="1">
      <alignment horizontal="center" vertical="center"/>
      <protection locked="0"/>
    </xf>
    <xf numFmtId="165" fontId="3" fillId="5" borderId="2" xfId="0" applyNumberFormat="1" applyFont="1" applyFill="1" applyBorder="1" applyAlignment="1" applyProtection="1">
      <alignment horizontal="center" vertical="center"/>
      <protection locked="0"/>
    </xf>
    <xf numFmtId="165" fontId="4" fillId="3" borderId="2" xfId="0" applyNumberFormat="1" applyFont="1" applyFill="1" applyBorder="1" applyAlignment="1" applyProtection="1">
      <alignment horizontal="center" vertical="center"/>
    </xf>
    <xf numFmtId="165" fontId="4" fillId="3" borderId="3" xfId="0" applyNumberFormat="1" applyFont="1" applyFill="1" applyBorder="1" applyAlignment="1" applyProtection="1">
      <alignment horizontal="center" vertical="center"/>
    </xf>
    <xf numFmtId="165" fontId="17" fillId="4" borderId="2" xfId="0" applyNumberFormat="1" applyFont="1" applyFill="1" applyBorder="1" applyAlignment="1" applyProtection="1">
      <alignment horizontal="center" vertical="center"/>
    </xf>
    <xf numFmtId="165" fontId="17" fillId="4" borderId="3" xfId="0" applyNumberFormat="1" applyFont="1" applyFill="1" applyBorder="1" applyAlignment="1" applyProtection="1">
      <alignment horizontal="center" vertical="center"/>
    </xf>
    <xf numFmtId="165" fontId="3" fillId="5" borderId="1" xfId="0" applyNumberFormat="1" applyFont="1" applyFill="1" applyBorder="1" applyAlignment="1" applyProtection="1">
      <alignment horizontal="center" vertical="center"/>
      <protection locked="0"/>
    </xf>
    <xf numFmtId="165" fontId="17" fillId="4" borderId="1" xfId="0" applyNumberFormat="1" applyFont="1" applyFill="1" applyBorder="1" applyAlignment="1" applyProtection="1">
      <alignment horizontal="center" vertical="center"/>
    </xf>
    <xf numFmtId="0" fontId="9" fillId="3" borderId="9" xfId="0" applyFont="1" applyFill="1" applyBorder="1" applyAlignment="1">
      <alignment horizontal="right" vertical="center" wrapText="1"/>
    </xf>
    <xf numFmtId="0" fontId="9" fillId="3" borderId="5" xfId="0" applyFont="1" applyFill="1" applyBorder="1" applyAlignment="1">
      <alignment horizontal="right" vertical="center" wrapText="1"/>
    </xf>
    <xf numFmtId="0" fontId="3" fillId="8" borderId="6" xfId="0" applyFont="1" applyFill="1" applyBorder="1" applyAlignment="1">
      <alignment horizontal="left" vertical="center" wrapText="1"/>
    </xf>
    <xf numFmtId="0" fontId="3" fillId="8" borderId="7" xfId="0" applyFont="1" applyFill="1" applyBorder="1" applyAlignment="1">
      <alignment horizontal="left" vertical="center" wrapText="1"/>
    </xf>
    <xf numFmtId="0" fontId="3" fillId="8" borderId="13" xfId="0" applyFont="1" applyFill="1" applyBorder="1" applyAlignment="1">
      <alignment horizontal="left" vertical="center" wrapText="1"/>
    </xf>
    <xf numFmtId="0" fontId="3" fillId="8" borderId="8" xfId="0" applyFont="1" applyFill="1" applyBorder="1" applyAlignment="1">
      <alignment horizontal="left" vertical="center" wrapText="1"/>
    </xf>
    <xf numFmtId="0" fontId="4" fillId="7" borderId="2" xfId="0" applyFont="1" applyFill="1" applyBorder="1" applyAlignment="1">
      <alignment horizontal="right" vertical="center" wrapText="1"/>
    </xf>
    <xf numFmtId="0" fontId="4" fillId="7" borderId="3" xfId="0" applyFont="1" applyFill="1" applyBorder="1" applyAlignment="1">
      <alignment horizontal="right" vertical="center" wrapText="1"/>
    </xf>
    <xf numFmtId="0" fontId="20" fillId="6" borderId="6" xfId="0" applyFont="1" applyFill="1" applyBorder="1" applyAlignment="1">
      <alignment horizontal="right" vertical="center" wrapText="1"/>
    </xf>
    <xf numFmtId="0" fontId="20" fillId="6" borderId="11" xfId="0" applyFont="1" applyFill="1" applyBorder="1" applyAlignment="1">
      <alignment horizontal="right" vertical="center" wrapText="1"/>
    </xf>
    <xf numFmtId="0" fontId="9" fillId="3" borderId="7" xfId="0" applyFont="1" applyFill="1" applyBorder="1" applyAlignment="1">
      <alignment horizontal="right"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164" fontId="13" fillId="5" borderId="1" xfId="0" applyNumberFormat="1" applyFont="1" applyFill="1" applyBorder="1" applyAlignment="1" applyProtection="1">
      <alignment horizontal="center" vertical="center" wrapText="1"/>
      <protection locked="0"/>
    </xf>
    <xf numFmtId="0" fontId="9" fillId="4" borderId="2" xfId="0" applyFont="1" applyFill="1" applyBorder="1" applyAlignment="1">
      <alignment horizontal="left" vertical="center"/>
    </xf>
    <xf numFmtId="0" fontId="9" fillId="4" borderId="3" xfId="0" applyFont="1" applyFill="1" applyBorder="1" applyAlignment="1">
      <alignment horizontal="left" vertical="center"/>
    </xf>
    <xf numFmtId="0" fontId="4" fillId="7" borderId="1" xfId="0" applyFont="1" applyFill="1" applyBorder="1" applyAlignment="1">
      <alignment horizontal="right" vertical="center" wrapText="1"/>
    </xf>
    <xf numFmtId="0" fontId="9" fillId="6" borderId="1" xfId="0" applyFont="1" applyFill="1" applyBorder="1" applyAlignment="1">
      <alignment horizontal="right"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164" fontId="13" fillId="5" borderId="8" xfId="0" applyNumberFormat="1" applyFont="1" applyFill="1" applyBorder="1" applyAlignment="1" applyProtection="1">
      <alignment horizontal="center" vertical="center" wrapText="1"/>
      <protection locked="0"/>
    </xf>
    <xf numFmtId="164" fontId="13" fillId="5" borderId="12" xfId="0" applyNumberFormat="1" applyFont="1" applyFill="1" applyBorder="1" applyAlignment="1" applyProtection="1">
      <alignment horizontal="center" vertical="center" wrapText="1"/>
      <protection locked="0"/>
    </xf>
    <xf numFmtId="164" fontId="13" fillId="5" borderId="13" xfId="0" applyNumberFormat="1" applyFont="1" applyFill="1" applyBorder="1" applyAlignment="1" applyProtection="1">
      <alignment horizontal="center" vertical="center" wrapText="1"/>
      <protection locked="0"/>
    </xf>
  </cellXfs>
  <cellStyles count="58">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 name="Valuta" xfId="57" builtinId="4"/>
  </cellStyles>
  <dxfs count="0"/>
  <tableStyles count="0" defaultTableStyle="TableStyleMedium2" defaultPivotStyle="PivotStyleMedium9"/>
  <colors>
    <mruColors>
      <color rgb="FFFF9A02"/>
      <color rgb="FFFFCC99"/>
      <color rgb="FFFDE9D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H25"/>
  <sheetViews>
    <sheetView showGridLines="0" tabSelected="1" topLeftCell="A12" zoomScaleNormal="100" workbookViewId="0">
      <selection activeCell="A4" sqref="A4:H4"/>
    </sheetView>
  </sheetViews>
  <sheetFormatPr baseColWidth="10" defaultColWidth="8.83203125" defaultRowHeight="15" x14ac:dyDescent="0.2"/>
  <cols>
    <col min="1" max="1" width="45.83203125" customWidth="1"/>
    <col min="2" max="8" width="12.83203125" customWidth="1"/>
  </cols>
  <sheetData>
    <row r="1" spans="1:8" s="27" customFormat="1" ht="30" customHeight="1" x14ac:dyDescent="0.2">
      <c r="A1" s="93" t="s">
        <v>59</v>
      </c>
      <c r="B1" s="93"/>
      <c r="C1" s="93"/>
      <c r="D1" s="93"/>
      <c r="E1" s="93"/>
      <c r="F1" s="93"/>
      <c r="G1" s="93"/>
      <c r="H1" s="93"/>
    </row>
    <row r="2" spans="1:8" s="2" customFormat="1" ht="40" customHeight="1" x14ac:dyDescent="0.2">
      <c r="A2" s="94" t="s">
        <v>13</v>
      </c>
      <c r="B2" s="94"/>
      <c r="C2" s="94"/>
      <c r="D2" s="94"/>
      <c r="E2" s="94"/>
      <c r="F2" s="94"/>
      <c r="G2" s="94"/>
      <c r="H2" s="94"/>
    </row>
    <row r="3" spans="1:8" s="2" customFormat="1" ht="30" customHeight="1" x14ac:dyDescent="0.2">
      <c r="A3" s="91" t="s">
        <v>58</v>
      </c>
      <c r="B3" s="91"/>
      <c r="C3" s="91"/>
      <c r="D3" s="91"/>
      <c r="E3" s="91"/>
      <c r="F3" s="91"/>
      <c r="G3" s="91"/>
      <c r="H3" s="91"/>
    </row>
    <row r="4" spans="1:8" s="2" customFormat="1" ht="182" customHeight="1" x14ac:dyDescent="0.2">
      <c r="A4" s="92" t="s">
        <v>70</v>
      </c>
      <c r="B4" s="92"/>
      <c r="C4" s="92"/>
      <c r="D4" s="92"/>
      <c r="E4" s="92"/>
      <c r="F4" s="92"/>
      <c r="G4" s="92"/>
      <c r="H4" s="92"/>
    </row>
    <row r="5" spans="1:8" s="2" customFormat="1" ht="30" customHeight="1" x14ac:dyDescent="0.2">
      <c r="A5" s="91" t="s">
        <v>57</v>
      </c>
      <c r="B5" s="91"/>
      <c r="C5" s="91"/>
      <c r="D5" s="91"/>
      <c r="E5" s="91"/>
      <c r="F5" s="91"/>
      <c r="G5" s="91"/>
      <c r="H5" s="91"/>
    </row>
    <row r="6" spans="1:8" s="2" customFormat="1" ht="170" customHeight="1" x14ac:dyDescent="0.2">
      <c r="A6" s="92" t="s">
        <v>61</v>
      </c>
      <c r="B6" s="92"/>
      <c r="C6" s="92"/>
      <c r="D6" s="92"/>
      <c r="E6" s="92"/>
      <c r="F6" s="92"/>
      <c r="G6" s="92"/>
      <c r="H6" s="92"/>
    </row>
    <row r="7" spans="1:8" s="2" customFormat="1" ht="30" customHeight="1" x14ac:dyDescent="0.2">
      <c r="A7" s="91" t="s">
        <v>66</v>
      </c>
      <c r="B7" s="91"/>
      <c r="C7" s="91"/>
      <c r="D7" s="91"/>
      <c r="E7" s="91"/>
      <c r="F7" s="91"/>
      <c r="G7" s="91"/>
      <c r="H7" s="91"/>
    </row>
    <row r="8" spans="1:8" s="2" customFormat="1" ht="170" customHeight="1" x14ac:dyDescent="0.2">
      <c r="A8" s="92" t="s">
        <v>62</v>
      </c>
      <c r="B8" s="92"/>
      <c r="C8" s="92"/>
      <c r="D8" s="92"/>
      <c r="E8" s="92"/>
      <c r="F8" s="92"/>
      <c r="G8" s="92"/>
      <c r="H8" s="92"/>
    </row>
    <row r="9" spans="1:8" s="2" customFormat="1" ht="30" customHeight="1" x14ac:dyDescent="0.2">
      <c r="A9" s="91" t="s">
        <v>63</v>
      </c>
      <c r="B9" s="91"/>
      <c r="C9" s="91"/>
      <c r="D9" s="91"/>
      <c r="E9" s="91"/>
      <c r="F9" s="91"/>
      <c r="G9" s="91"/>
      <c r="H9" s="91"/>
    </row>
    <row r="10" spans="1:8" s="2" customFormat="1" ht="170" customHeight="1" x14ac:dyDescent="0.2">
      <c r="A10" s="92" t="s">
        <v>54</v>
      </c>
      <c r="B10" s="92"/>
      <c r="C10" s="92"/>
      <c r="D10" s="92"/>
      <c r="E10" s="92"/>
      <c r="F10" s="92"/>
      <c r="G10" s="92"/>
      <c r="H10" s="92"/>
    </row>
    <row r="11" spans="1:8" s="2" customFormat="1" ht="30" customHeight="1" x14ac:dyDescent="0.2">
      <c r="A11" s="91" t="s">
        <v>64</v>
      </c>
      <c r="B11" s="91"/>
      <c r="C11" s="91"/>
      <c r="D11" s="91"/>
      <c r="E11" s="91"/>
      <c r="F11" s="91"/>
      <c r="G11" s="91"/>
      <c r="H11" s="91"/>
    </row>
    <row r="12" spans="1:8" s="2" customFormat="1" ht="170" customHeight="1" x14ac:dyDescent="0.2">
      <c r="A12" s="92" t="s">
        <v>55</v>
      </c>
      <c r="B12" s="92"/>
      <c r="C12" s="92"/>
      <c r="D12" s="92"/>
      <c r="E12" s="92"/>
      <c r="F12" s="92"/>
      <c r="G12" s="92"/>
      <c r="H12" s="92"/>
    </row>
    <row r="13" spans="1:8" s="2" customFormat="1" ht="30" customHeight="1" x14ac:dyDescent="0.2">
      <c r="A13" s="91" t="s">
        <v>65</v>
      </c>
      <c r="B13" s="91"/>
      <c r="C13" s="91"/>
      <c r="D13" s="91"/>
      <c r="E13" s="91"/>
      <c r="F13" s="91"/>
      <c r="G13" s="91"/>
      <c r="H13" s="91"/>
    </row>
    <row r="14" spans="1:8" s="2" customFormat="1" ht="170" customHeight="1" x14ac:dyDescent="0.2">
      <c r="A14" s="92" t="s">
        <v>67</v>
      </c>
      <c r="B14" s="92"/>
      <c r="C14" s="92"/>
      <c r="D14" s="92"/>
      <c r="E14" s="92"/>
      <c r="F14" s="92"/>
      <c r="G14" s="92"/>
      <c r="H14" s="92"/>
    </row>
    <row r="15" spans="1:8" s="2" customFormat="1" ht="30" customHeight="1" x14ac:dyDescent="0.2">
      <c r="A15" s="91" t="s">
        <v>68</v>
      </c>
      <c r="B15" s="91"/>
      <c r="C15" s="91"/>
      <c r="D15" s="91"/>
      <c r="E15" s="91"/>
      <c r="F15" s="91"/>
      <c r="G15" s="91"/>
      <c r="H15" s="91"/>
    </row>
    <row r="16" spans="1:8" s="2" customFormat="1" ht="170" customHeight="1" x14ac:dyDescent="0.2">
      <c r="A16" s="92" t="s">
        <v>56</v>
      </c>
      <c r="B16" s="92"/>
      <c r="C16" s="92"/>
      <c r="D16" s="92"/>
      <c r="E16" s="92"/>
      <c r="F16" s="92"/>
      <c r="G16" s="92"/>
      <c r="H16" s="92"/>
    </row>
    <row r="17" spans="1:8" ht="25" customHeight="1" x14ac:dyDescent="0.2">
      <c r="A17" s="85" t="s">
        <v>12</v>
      </c>
      <c r="B17" s="85" t="s">
        <v>40</v>
      </c>
      <c r="C17" s="85" t="s">
        <v>48</v>
      </c>
      <c r="D17" s="85" t="s">
        <v>41</v>
      </c>
      <c r="E17" s="85" t="s">
        <v>42</v>
      </c>
      <c r="F17" s="85" t="s">
        <v>43</v>
      </c>
      <c r="G17" s="85" t="s">
        <v>44</v>
      </c>
      <c r="H17" s="85" t="s">
        <v>69</v>
      </c>
    </row>
    <row r="18" spans="1:8" ht="20" customHeight="1" x14ac:dyDescent="0.2">
      <c r="A18" s="86" t="s">
        <v>7</v>
      </c>
      <c r="B18" s="87">
        <v>5000</v>
      </c>
      <c r="C18" s="87">
        <v>2000</v>
      </c>
      <c r="D18" s="87">
        <v>5000</v>
      </c>
      <c r="E18" s="87">
        <v>3000</v>
      </c>
      <c r="F18" s="87">
        <v>5000</v>
      </c>
      <c r="G18" s="87">
        <v>1000</v>
      </c>
      <c r="H18" s="87">
        <v>1000</v>
      </c>
    </row>
    <row r="19" spans="1:8" ht="20" customHeight="1" x14ac:dyDescent="0.2">
      <c r="A19" s="88" t="s">
        <v>6</v>
      </c>
      <c r="B19" s="87">
        <f>B18/2</f>
        <v>2500</v>
      </c>
      <c r="C19" s="87">
        <f t="shared" ref="C19:G19" si="0">C18/2</f>
        <v>1000</v>
      </c>
      <c r="D19" s="87">
        <f t="shared" si="0"/>
        <v>2500</v>
      </c>
      <c r="E19" s="87">
        <f t="shared" si="0"/>
        <v>1500</v>
      </c>
      <c r="F19" s="87">
        <f t="shared" si="0"/>
        <v>2500</v>
      </c>
      <c r="G19" s="87">
        <f t="shared" si="0"/>
        <v>500</v>
      </c>
      <c r="H19" s="87">
        <f>H18/2</f>
        <v>500</v>
      </c>
    </row>
    <row r="20" spans="1:8" ht="20" customHeight="1" x14ac:dyDescent="0.2">
      <c r="A20" s="88" t="s">
        <v>5</v>
      </c>
      <c r="B20" s="87">
        <f>B18*0.2</f>
        <v>1000</v>
      </c>
      <c r="C20" s="87">
        <f t="shared" ref="C20:G20" si="1">C18*0.2</f>
        <v>400</v>
      </c>
      <c r="D20" s="87">
        <f t="shared" si="1"/>
        <v>1000</v>
      </c>
      <c r="E20" s="87">
        <f t="shared" si="1"/>
        <v>600</v>
      </c>
      <c r="F20" s="87">
        <f t="shared" si="1"/>
        <v>1000</v>
      </c>
      <c r="G20" s="87">
        <f t="shared" si="1"/>
        <v>200</v>
      </c>
      <c r="H20" s="87">
        <f>H18*0.2</f>
        <v>200</v>
      </c>
    </row>
    <row r="21" spans="1:8" ht="20" customHeight="1" x14ac:dyDescent="0.2">
      <c r="A21" s="86" t="s">
        <v>4</v>
      </c>
      <c r="B21" s="87">
        <v>0</v>
      </c>
      <c r="C21" s="87">
        <v>0</v>
      </c>
      <c r="D21" s="87">
        <v>0</v>
      </c>
      <c r="E21" s="87">
        <v>0</v>
      </c>
      <c r="F21" s="87">
        <v>0</v>
      </c>
      <c r="G21" s="87">
        <v>0</v>
      </c>
      <c r="H21" s="87">
        <v>0</v>
      </c>
    </row>
    <row r="22" spans="1:8" ht="20" customHeight="1" x14ac:dyDescent="0.2">
      <c r="A22" s="86" t="s">
        <v>3</v>
      </c>
      <c r="B22" s="89" t="s">
        <v>14</v>
      </c>
      <c r="C22" s="90" t="s">
        <v>14</v>
      </c>
      <c r="D22" s="90" t="s">
        <v>14</v>
      </c>
      <c r="E22" s="90" t="s">
        <v>14</v>
      </c>
      <c r="F22" s="90" t="s">
        <v>14</v>
      </c>
      <c r="G22" s="90" t="s">
        <v>14</v>
      </c>
      <c r="H22" s="90" t="s">
        <v>14</v>
      </c>
    </row>
    <row r="23" spans="1:8" s="27" customFormat="1" ht="30" customHeight="1" x14ac:dyDescent="0.2">
      <c r="A23" s="96" t="s">
        <v>60</v>
      </c>
      <c r="B23" s="96"/>
      <c r="C23" s="96"/>
      <c r="D23" s="96"/>
      <c r="E23" s="96"/>
      <c r="F23" s="96"/>
      <c r="G23" s="96"/>
      <c r="H23" s="96"/>
    </row>
    <row r="24" spans="1:8" s="2" customFormat="1" ht="40" customHeight="1" x14ac:dyDescent="0.2">
      <c r="A24" s="94" t="s">
        <v>39</v>
      </c>
      <c r="B24" s="94"/>
      <c r="C24" s="94"/>
      <c r="D24" s="94"/>
      <c r="E24" s="94"/>
      <c r="F24" s="94"/>
      <c r="G24" s="94"/>
      <c r="H24" s="94"/>
    </row>
    <row r="25" spans="1:8" ht="20" customHeight="1" x14ac:dyDescent="0.2">
      <c r="A25" s="95"/>
      <c r="B25" s="95"/>
      <c r="C25" s="95"/>
      <c r="D25" s="95"/>
      <c r="E25" s="95"/>
      <c r="F25" s="95"/>
      <c r="G25" s="95"/>
      <c r="H25" s="95"/>
    </row>
  </sheetData>
  <sheetProtection algorithmName="SHA-512" hashValue="yewv3WuG69TKJ8NVqdo3SAYDTGAhp1a3ndtPSQRcJ9elqXItg4q0Anc5uZ1lwbb0Xysivs6w27th/Pc0UE/3GA==" saltValue="VkoVmQm29ojaILe3eAmwzQ==" spinCount="100000" sheet="1" objects="1" scenarios="1"/>
  <mergeCells count="19">
    <mergeCell ref="A13:H13"/>
    <mergeCell ref="A15:H15"/>
    <mergeCell ref="A16:H16"/>
    <mergeCell ref="A25:H25"/>
    <mergeCell ref="A23:H23"/>
    <mergeCell ref="A24:H24"/>
    <mergeCell ref="A14:H14"/>
    <mergeCell ref="A1:H1"/>
    <mergeCell ref="A2:H2"/>
    <mergeCell ref="A3:H3"/>
    <mergeCell ref="A4:H4"/>
    <mergeCell ref="A5:H5"/>
    <mergeCell ref="A11:H11"/>
    <mergeCell ref="A12:H12"/>
    <mergeCell ref="A6:H6"/>
    <mergeCell ref="A7:H7"/>
    <mergeCell ref="A8:H8"/>
    <mergeCell ref="A9:H9"/>
    <mergeCell ref="A10:H10"/>
  </mergeCells>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B488A-CEE1-5042-8D0B-937987620DBD}">
  <dimension ref="A1:I7"/>
  <sheetViews>
    <sheetView showGridLines="0" workbookViewId="0">
      <selection sqref="A1:F1"/>
    </sheetView>
  </sheetViews>
  <sheetFormatPr baseColWidth="10" defaultRowHeight="15" x14ac:dyDescent="0.2"/>
  <cols>
    <col min="1" max="1" width="60.83203125" customWidth="1"/>
    <col min="2" max="6" width="17.83203125" customWidth="1"/>
  </cols>
  <sheetData>
    <row r="1" spans="1:9" ht="30" customHeight="1" x14ac:dyDescent="0.2">
      <c r="A1" s="93" t="s">
        <v>46</v>
      </c>
      <c r="B1" s="93"/>
      <c r="C1" s="93"/>
      <c r="D1" s="93"/>
      <c r="E1" s="93"/>
      <c r="F1" s="93"/>
      <c r="G1" s="20"/>
      <c r="H1" s="20"/>
      <c r="I1" s="26"/>
    </row>
    <row r="2" spans="1:9" ht="50" customHeight="1" x14ac:dyDescent="0.2">
      <c r="A2" s="97" t="s">
        <v>49</v>
      </c>
      <c r="B2" s="97"/>
      <c r="C2" s="97"/>
      <c r="D2" s="97"/>
      <c r="E2" s="97"/>
      <c r="F2" s="97"/>
    </row>
    <row r="3" spans="1:9" ht="35" customHeight="1" x14ac:dyDescent="0.2">
      <c r="A3" s="80" t="s">
        <v>34</v>
      </c>
      <c r="B3" s="81" t="s">
        <v>20</v>
      </c>
      <c r="C3" s="81" t="s">
        <v>21</v>
      </c>
      <c r="D3" s="81" t="s">
        <v>22</v>
      </c>
      <c r="E3" s="81" t="s">
        <v>23</v>
      </c>
      <c r="F3" s="81" t="s">
        <v>24</v>
      </c>
    </row>
    <row r="4" spans="1:9" ht="30" customHeight="1" x14ac:dyDescent="0.2">
      <c r="A4" s="82" t="s">
        <v>35</v>
      </c>
      <c r="B4" s="83">
        <v>2500</v>
      </c>
      <c r="C4" s="83">
        <f>B4/2</f>
        <v>1250</v>
      </c>
      <c r="D4" s="83">
        <f>B4*0.2</f>
        <v>500</v>
      </c>
      <c r="E4" s="83">
        <v>0</v>
      </c>
      <c r="F4" s="84" t="s">
        <v>14</v>
      </c>
    </row>
    <row r="5" spans="1:9" ht="30" customHeight="1" x14ac:dyDescent="0.2">
      <c r="A5" s="82" t="s">
        <v>37</v>
      </c>
      <c r="B5" s="83">
        <v>2500</v>
      </c>
      <c r="C5" s="83">
        <f t="shared" ref="C5:C7" si="0">B5/2</f>
        <v>1250</v>
      </c>
      <c r="D5" s="83">
        <f t="shared" ref="D5:D7" si="1">B5*0.2</f>
        <v>500</v>
      </c>
      <c r="E5" s="83">
        <v>0</v>
      </c>
      <c r="F5" s="84" t="s">
        <v>14</v>
      </c>
    </row>
    <row r="6" spans="1:9" ht="30" customHeight="1" x14ac:dyDescent="0.2">
      <c r="A6" s="82" t="s">
        <v>38</v>
      </c>
      <c r="B6" s="83">
        <v>2500</v>
      </c>
      <c r="C6" s="83">
        <f t="shared" si="0"/>
        <v>1250</v>
      </c>
      <c r="D6" s="83">
        <f t="shared" si="1"/>
        <v>500</v>
      </c>
      <c r="E6" s="83">
        <v>0</v>
      </c>
      <c r="F6" s="84" t="s">
        <v>14</v>
      </c>
    </row>
    <row r="7" spans="1:9" ht="30" customHeight="1" x14ac:dyDescent="0.2">
      <c r="A7" s="82" t="s">
        <v>36</v>
      </c>
      <c r="B7" s="83">
        <v>2500</v>
      </c>
      <c r="C7" s="83">
        <f t="shared" si="0"/>
        <v>1250</v>
      </c>
      <c r="D7" s="83">
        <f t="shared" si="1"/>
        <v>500</v>
      </c>
      <c r="E7" s="83">
        <v>0</v>
      </c>
      <c r="F7" s="84" t="s">
        <v>14</v>
      </c>
    </row>
  </sheetData>
  <sheetProtection algorithmName="SHA-512" hashValue="jeOtGJ1WW2D/Miby4aoFcvBDGD04XltMLzAzgwTy0DNlmLCaGBgtdwUOQ8908ZhKEWx3SAuP7jE9vcgfij1YBQ==" saltValue="cioWCChuLDANTQN5iI6lDg==" spinCount="100000" sheet="1" objects="1" scenarios="1"/>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28"/>
  <sheetViews>
    <sheetView showGridLines="0" zoomScale="85" zoomScaleNormal="85" zoomScalePageLayoutView="85" workbookViewId="0">
      <pane ySplit="1" topLeftCell="A2" activePane="bottomLeft" state="frozen"/>
      <selection pane="bottomLeft" activeCell="F26" sqref="F26"/>
    </sheetView>
  </sheetViews>
  <sheetFormatPr baseColWidth="10" defaultColWidth="8.83203125" defaultRowHeight="13" x14ac:dyDescent="0.15"/>
  <cols>
    <col min="1" max="1" width="100.83203125" style="4" customWidth="1"/>
    <col min="2" max="2" width="2.83203125" style="6" customWidth="1"/>
    <col min="3" max="3" width="25.83203125" style="5" customWidth="1"/>
    <col min="4" max="4" width="3.83203125" style="5" customWidth="1"/>
    <col min="5" max="5" width="2.83203125" style="5" customWidth="1"/>
    <col min="6" max="6" width="25.83203125" style="5" customWidth="1"/>
    <col min="7" max="7" width="3.83203125" style="5" customWidth="1"/>
    <col min="8" max="8" width="2.83203125" style="5" customWidth="1"/>
    <col min="9" max="9" width="25.83203125" style="4" customWidth="1"/>
    <col min="10" max="10" width="3.83203125" style="4" customWidth="1"/>
    <col min="11" max="11" width="11.6640625" style="4" bestFit="1" customWidth="1"/>
    <col min="12" max="16384" width="8.83203125" style="4"/>
  </cols>
  <sheetData>
    <row r="1" spans="1:11" ht="50" customHeight="1" x14ac:dyDescent="0.2">
      <c r="A1" s="69" t="s">
        <v>51</v>
      </c>
      <c r="B1" s="11"/>
      <c r="C1" s="107" t="s">
        <v>1</v>
      </c>
      <c r="D1" s="108"/>
      <c r="E1" s="11"/>
      <c r="F1" s="107" t="s">
        <v>1</v>
      </c>
      <c r="G1" s="108"/>
      <c r="H1" s="11"/>
      <c r="I1" s="107" t="s">
        <v>1</v>
      </c>
      <c r="J1" s="108"/>
      <c r="K1" s="3"/>
    </row>
    <row r="2" spans="1:11" ht="33" customHeight="1" x14ac:dyDescent="0.15">
      <c r="A2" s="73" t="s">
        <v>32</v>
      </c>
      <c r="B2" s="7"/>
      <c r="C2" s="109" t="s">
        <v>47</v>
      </c>
      <c r="D2" s="110"/>
      <c r="E2" s="7"/>
      <c r="F2" s="109" t="s">
        <v>47</v>
      </c>
      <c r="G2" s="110"/>
      <c r="H2" s="7"/>
      <c r="I2" s="109" t="s">
        <v>47</v>
      </c>
      <c r="J2" s="110"/>
    </row>
    <row r="3" spans="1:11" ht="20" customHeight="1" x14ac:dyDescent="0.15">
      <c r="A3" s="76" t="str">
        <f>'Beoordelen open vragen'!A3</f>
        <v>7.1.1 	BELEVING SCHONE SCHOLEN</v>
      </c>
      <c r="B3" s="8"/>
      <c r="C3" s="75" t="s">
        <v>12</v>
      </c>
      <c r="D3" s="74"/>
      <c r="E3" s="8"/>
      <c r="F3" s="75" t="s">
        <v>12</v>
      </c>
      <c r="G3" s="74"/>
      <c r="H3" s="8"/>
      <c r="I3" s="75" t="s">
        <v>12</v>
      </c>
      <c r="J3" s="74"/>
    </row>
    <row r="4" spans="1:11" ht="242" customHeight="1" x14ac:dyDescent="0.15">
      <c r="A4" s="77" t="str">
        <f>'Beoordelen open vragen'!A4</f>
        <v>Schoon is een beleving! De dag beginnen met een schone school voor leerlingen en medewerkers, iedere dag weer, dat is waar de aanbestedende dienst naar streeft. Met deze aanbesteding wil de aanbestedende dienst een partij selecteren die als geen ander begrijpt dat schoonmaak meer is dan alleen een schoonmaakprogramma uitvoeren en afvinken. Bij een schone school hoort een fris gevoel en een prettige geur! Inschrijver dient te beschrijven op maximaal 3 A4 wat zij verstaat onder schoon en beschrijft daarbij minimaal;
-	Welke invulling gaat inschrijver geven aan de beleving van schoon?
-	Op welke wijze zorgt inschrijver ervoor dat dit dagelijkse praktijk is gedurende de gehele looptijd van de overeenkomst? 
-	Welke meerwaarde (wat bij de inschrijfprijs in zit!) biedt inschrijver naast het afwerken van alleen het geëiste schoonmaakprogramma? 
-	Welke extra structurele maatregelen (wat bij de inschrijfprijs in zit!) treft de inschrijver om het verspreiden van virussen aan deurknoppen, deurgrepen en andere contactelementen in de scholen te minimaliseren? Welke desinfectie past inschrijver permanent toe? 
-	Op welke wijze geeft inschrijver invulling aan diverse seizoensinvloeden zoals de herfst en winter wanneer er extra aandacht aan het inlopen van vuil en vocht moet worden gegeven?</v>
      </c>
      <c r="B4" s="8"/>
      <c r="C4" s="98" t="s">
        <v>0</v>
      </c>
      <c r="D4" s="99"/>
      <c r="E4" s="8"/>
      <c r="F4" s="100" t="s">
        <v>0</v>
      </c>
      <c r="G4" s="101"/>
      <c r="H4" s="8"/>
      <c r="I4" s="100" t="s">
        <v>0</v>
      </c>
      <c r="J4" s="101"/>
    </row>
    <row r="5" spans="1:11" ht="20" customHeight="1" x14ac:dyDescent="0.15">
      <c r="A5" s="76" t="str">
        <f>'Beoordelen open vragen'!A5</f>
        <v>7.1.2	 GOED WERKGEVERSCHAP</v>
      </c>
      <c r="B5" s="8"/>
      <c r="C5" s="75" t="s">
        <v>12</v>
      </c>
      <c r="D5" s="74"/>
      <c r="E5" s="8"/>
      <c r="F5" s="75" t="s">
        <v>12</v>
      </c>
      <c r="G5" s="74"/>
      <c r="H5" s="8"/>
      <c r="I5" s="75" t="s">
        <v>12</v>
      </c>
      <c r="J5" s="74"/>
    </row>
    <row r="6" spans="1:11" ht="210" customHeight="1" x14ac:dyDescent="0.15">
      <c r="A6" s="77" t="str">
        <f>'Beoordelen open vragen'!A6</f>
        <v>Inschrijver dient te beschrijven op maximaal 3 A4 op welke wijze zij invulling geef aan goed werkgeverschap gericht op haar werknemers en beschrijft daarbij minimaal;
-	Hoe de vaste en flexibele werknemers worden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school;
-	Op welke wijze zorgt inschrijver voor een goede overgang van medewerkers van het huidige schoonmaakbedrijf, daarbij lettend op; het functioneren en motivatie van de medewerkers in relatie tot de nieuwe overeenkomst en uitgangspunten van deze aanbesteding;
-	Hoe en in welke mate laat zij de eventueel te verkrijgen bonus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v>
      </c>
      <c r="B6" s="8"/>
      <c r="C6" s="98" t="s">
        <v>0</v>
      </c>
      <c r="D6" s="99"/>
      <c r="E6" s="8"/>
      <c r="F6" s="100" t="s">
        <v>0</v>
      </c>
      <c r="G6" s="101"/>
      <c r="H6" s="8"/>
      <c r="I6" s="100" t="s">
        <v>0</v>
      </c>
      <c r="J6" s="101"/>
    </row>
    <row r="7" spans="1:11" ht="20" customHeight="1" x14ac:dyDescent="0.15">
      <c r="A7" s="76" t="str">
        <f>'Beoordelen open vragen'!A7</f>
        <v>7.1.3 ONDERHOUD VLOEREN</v>
      </c>
      <c r="B7" s="8"/>
      <c r="C7" s="75" t="s">
        <v>12</v>
      </c>
      <c r="D7" s="74"/>
      <c r="E7" s="8"/>
      <c r="F7" s="75" t="s">
        <v>12</v>
      </c>
      <c r="G7" s="74"/>
      <c r="H7" s="8"/>
      <c r="I7" s="75" t="s">
        <v>12</v>
      </c>
      <c r="J7" s="74"/>
    </row>
    <row r="8" spans="1:11" ht="210" customHeight="1" x14ac:dyDescent="0.15">
      <c r="A8" s="77" t="str">
        <f>'Beoordelen open vragen'!A8</f>
        <v>De aanbestedende dienst heeft diverse locaties die veelal ook verschillende vloeren hebben, beton (incl. coating), steen, linoleum/ PVC, Nora-rubber en tapijt (flotex) vloeren. Bij een aantal locaties is er mogelijk sprake van achterstallig onderhoud. Tijdens de locatiebezoeken kunt u zich bekendmaken met deze locaties en de verschillende vloeren. Inschrijver dient per locatie een plan van aanpak in op maximaal 4 A4 voor;
-	het (eventueel achterstallige) onderhoud van de vloeren aan te leveren met daarin het advies met betrekking tot het herstel en tot de reguliere schoonmaak; 
-	het periodieke onderhoud en het eventuele jaarlijkse onderhoud.
Inschrijver houdt hierbij rekening met de verschillende vloeren in relatie tot het praktijkonderwijs. De kosten voor de eventuele herstelwerkzaamheden dient u separaat te vermelden bij uw beantwoording, al het andere (reguliere en periodieke schoonmaakwerkzaamheden en onderhoud) wat u beschrijft, dient bij de prijzen op het prijzenblad te zijn inbegrepen.</v>
      </c>
      <c r="B8" s="8"/>
      <c r="C8" s="98" t="s">
        <v>0</v>
      </c>
      <c r="D8" s="99"/>
      <c r="E8" s="8"/>
      <c r="F8" s="100" t="s">
        <v>0</v>
      </c>
      <c r="G8" s="101"/>
      <c r="H8" s="8"/>
      <c r="I8" s="100" t="s">
        <v>0</v>
      </c>
      <c r="J8" s="101"/>
    </row>
    <row r="9" spans="1:11" ht="20" customHeight="1" x14ac:dyDescent="0.15">
      <c r="A9" s="76" t="str">
        <f>'Beoordelen open vragen'!A9</f>
        <v xml:space="preserve">7.1.4   INVULLING WERKZAAMHEDEN LEIDINGGEVENDE </v>
      </c>
      <c r="B9" s="8"/>
      <c r="C9" s="75" t="s">
        <v>12</v>
      </c>
      <c r="D9" s="74"/>
      <c r="E9" s="8"/>
      <c r="F9" s="75" t="s">
        <v>12</v>
      </c>
      <c r="G9" s="74"/>
      <c r="H9" s="8"/>
      <c r="I9" s="75" t="s">
        <v>12</v>
      </c>
      <c r="J9" s="74"/>
    </row>
    <row r="10" spans="1:11" ht="210" customHeight="1" x14ac:dyDescent="0.15">
      <c r="A10" s="77" t="str">
        <f>'Beoordelen open vragen'!A10</f>
        <v>De aanbestedende dienst wil van inschrijver weten op welke wijze zij een invulling geeft aan de dagelijkse leiding van de schoonmaak. Inschrijver dient het volgende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(géén meerprijs!) er geboden worden bovenop de uitvoering van het werkprogramma?</v>
      </c>
      <c r="B10" s="8"/>
      <c r="C10" s="98" t="s">
        <v>0</v>
      </c>
      <c r="D10" s="99"/>
      <c r="E10" s="8"/>
      <c r="F10" s="100" t="s">
        <v>0</v>
      </c>
      <c r="G10" s="101"/>
      <c r="H10" s="8"/>
      <c r="I10" s="100" t="s">
        <v>0</v>
      </c>
      <c r="J10" s="101"/>
    </row>
    <row r="11" spans="1:11" ht="20" customHeight="1" x14ac:dyDescent="0.15">
      <c r="A11" s="76" t="str">
        <f>'Beoordelen open vragen'!A11</f>
        <v>7.1.5 	  KWALITEITSVERBETERING</v>
      </c>
      <c r="B11" s="8"/>
      <c r="C11" s="75" t="s">
        <v>12</v>
      </c>
      <c r="D11" s="74"/>
      <c r="E11" s="8"/>
      <c r="F11" s="75" t="s">
        <v>12</v>
      </c>
      <c r="G11" s="74"/>
      <c r="H11" s="8"/>
      <c r="I11" s="75" t="s">
        <v>12</v>
      </c>
      <c r="J11" s="74"/>
    </row>
    <row r="12" spans="1:11" ht="210" customHeight="1" x14ac:dyDescent="0.15">
      <c r="A12" s="77" t="str">
        <f>'Beoordelen open vragen'!A12</f>
        <v>Inschrijvers hebben de mogelijkheid om de locaties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v>
      </c>
      <c r="B12" s="8"/>
      <c r="C12" s="98" t="s">
        <v>0</v>
      </c>
      <c r="D12" s="99"/>
      <c r="E12" s="8"/>
      <c r="F12" s="100" t="s">
        <v>0</v>
      </c>
      <c r="G12" s="101"/>
      <c r="H12" s="8"/>
      <c r="I12" s="100" t="s">
        <v>0</v>
      </c>
      <c r="J12" s="101"/>
    </row>
    <row r="13" spans="1:11" ht="20" customHeight="1" x14ac:dyDescent="0.15">
      <c r="A13" s="76" t="str">
        <f>'Beoordelen open vragen'!A13</f>
        <v>7.1.6 	OVERMACHTSSITUATIES</v>
      </c>
      <c r="B13" s="8"/>
      <c r="C13" s="75" t="s">
        <v>12</v>
      </c>
      <c r="D13" s="74"/>
      <c r="E13" s="8"/>
      <c r="F13" s="75" t="s">
        <v>12</v>
      </c>
      <c r="G13" s="74"/>
      <c r="H13" s="8"/>
      <c r="I13" s="75" t="s">
        <v>12</v>
      </c>
      <c r="J13" s="74"/>
    </row>
    <row r="14" spans="1:11" ht="210" customHeight="1" x14ac:dyDescent="0.15">
      <c r="A14" s="77" t="str">
        <f>'Beoordelen open vragen'!A14</f>
        <v>Inschrijver beschrijft op maximaal 3 A4 op welke wijze zij handelt in een situatie wanneer de COVID-19 crisis of een andere overmachtssituatie, waarbij de scholen (deels) zijn gesloten en er weinig tot geen dagelijkse werkzaamheden zijn uit te voeren, langer duurt dan 3 maanden. Inschrijver dient hierbij haar visie in en schrijft een plan van aanpak/ voorstel waarbij minimaal de volgende aandachtpunten zijn uitgewerkt:
-	Welke werkzaamheden zijn nog wel uit te voeren?
-	Hoe zal dit financieel worden doorbelast aan de aanbestedende dienst?
-	Hoe gaat inschrijver om met het personeel dat normaliter is ingezet op de scholen, zowel vaste als flexibele schoonmakers als leidinggevende(n)?
-	Welke meerwaarde kunt u bieden met betrekking tot bijvoorbeeld extra desinfectie, intensievere schoonmaakwerkzaamheden, aanpassing werkprogramma’s, etc. en wat zit bij de aanbiedingsprijs in en wat zijn meerkosten?</v>
      </c>
      <c r="B14" s="8"/>
      <c r="C14" s="98" t="s">
        <v>0</v>
      </c>
      <c r="D14" s="99"/>
      <c r="E14" s="8"/>
      <c r="F14" s="100" t="s">
        <v>0</v>
      </c>
      <c r="G14" s="101"/>
      <c r="H14" s="8"/>
      <c r="I14" s="100" t="s">
        <v>0</v>
      </c>
      <c r="J14" s="101"/>
    </row>
    <row r="15" spans="1:11" ht="20" customHeight="1" x14ac:dyDescent="0.15">
      <c r="A15" s="76" t="str">
        <f>'Beoordelen open vragen'!A15</f>
        <v>7.1.7 	MILIEU EN DUURZAAMHEID</v>
      </c>
      <c r="B15" s="8"/>
      <c r="C15" s="75" t="s">
        <v>12</v>
      </c>
      <c r="D15" s="74"/>
      <c r="E15" s="8"/>
      <c r="F15" s="75" t="s">
        <v>12</v>
      </c>
      <c r="G15" s="74"/>
      <c r="H15" s="8"/>
      <c r="I15" s="75" t="s">
        <v>12</v>
      </c>
      <c r="J15" s="74"/>
    </row>
    <row r="16" spans="1:11" ht="210" customHeight="1" x14ac:dyDescent="0.15">
      <c r="A16" s="77" t="str">
        <f>'Beoordelen open vragen'!A16</f>
        <v>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Welke opleidingen en/of werkinstructies geeft u uw medewerkers over het gebruik van schoonmaakmiddelen en energiebesparing?
-	Op welke wijze scheidt u het afval op de locatie van de aanbestedende dienst?
-	Hoe duurzaam zijn de materialen, vervoersmiddelen en schoonmaakapparatuur die u gebruikt bij de uitvoering van uw werkzaamheden</v>
      </c>
      <c r="B16" s="8"/>
      <c r="C16" s="98" t="s">
        <v>0</v>
      </c>
      <c r="D16" s="99"/>
      <c r="E16" s="8"/>
      <c r="F16" s="100" t="s">
        <v>0</v>
      </c>
      <c r="G16" s="101"/>
      <c r="H16" s="8"/>
      <c r="I16" s="100" t="s">
        <v>0</v>
      </c>
      <c r="J16" s="101"/>
    </row>
    <row r="17" spans="1:10" ht="20" customHeight="1" x14ac:dyDescent="0.15">
      <c r="A17" s="70"/>
      <c r="B17" s="9"/>
      <c r="C17" s="71"/>
      <c r="D17" s="71"/>
      <c r="E17" s="9"/>
      <c r="F17" s="71"/>
      <c r="G17" s="71"/>
      <c r="H17" s="9"/>
      <c r="I17" s="71"/>
      <c r="J17" s="72"/>
    </row>
    <row r="19" spans="1:10" ht="33" customHeight="1" x14ac:dyDescent="0.15">
      <c r="A19" s="73" t="str">
        <f>'Beoordelen interview'!A1</f>
        <v>7.3 Interviewvragen sleutelfunctionarissen</v>
      </c>
      <c r="B19" s="7"/>
      <c r="C19" s="109"/>
      <c r="D19" s="110"/>
      <c r="E19" s="7"/>
      <c r="F19" s="109"/>
      <c r="G19" s="110"/>
      <c r="H19" s="36"/>
      <c r="I19" s="112"/>
      <c r="J19" s="112"/>
    </row>
    <row r="20" spans="1:10" s="1" customFormat="1" ht="20" customHeight="1" x14ac:dyDescent="0.15">
      <c r="A20" s="102" t="str">
        <f>'Beoordelen interview'!A4:A4</f>
        <v>Vraag 1</v>
      </c>
      <c r="B20" s="30"/>
      <c r="C20" s="79" t="s">
        <v>12</v>
      </c>
      <c r="D20" s="78"/>
      <c r="E20" s="8"/>
      <c r="F20" s="79" t="s">
        <v>12</v>
      </c>
      <c r="G20" s="78"/>
      <c r="H20" s="8"/>
      <c r="I20" s="79" t="s">
        <v>12</v>
      </c>
      <c r="J20" s="78"/>
    </row>
    <row r="21" spans="1:10" s="1" customFormat="1" ht="160" customHeight="1" x14ac:dyDescent="0.15">
      <c r="A21" s="103"/>
      <c r="B21" s="30"/>
      <c r="C21" s="104" t="s">
        <v>0</v>
      </c>
      <c r="D21" s="105"/>
      <c r="E21" s="30"/>
      <c r="F21" s="106" t="s">
        <v>0</v>
      </c>
      <c r="G21" s="105"/>
      <c r="I21" s="111" t="s">
        <v>0</v>
      </c>
      <c r="J21" s="111"/>
    </row>
    <row r="22" spans="1:10" s="1" customFormat="1" ht="20" customHeight="1" x14ac:dyDescent="0.15">
      <c r="A22" s="102" t="str">
        <f>'Beoordelen interview'!A5:A5</f>
        <v>Vraag 2</v>
      </c>
      <c r="B22" s="30"/>
      <c r="C22" s="79" t="s">
        <v>12</v>
      </c>
      <c r="D22" s="78"/>
      <c r="E22" s="8"/>
      <c r="F22" s="79" t="s">
        <v>12</v>
      </c>
      <c r="G22" s="78"/>
      <c r="H22" s="8"/>
      <c r="I22" s="79" t="s">
        <v>12</v>
      </c>
      <c r="J22" s="78"/>
    </row>
    <row r="23" spans="1:10" s="1" customFormat="1" ht="160" customHeight="1" x14ac:dyDescent="0.15">
      <c r="A23" s="103"/>
      <c r="B23" s="30"/>
      <c r="C23" s="104" t="s">
        <v>0</v>
      </c>
      <c r="D23" s="105"/>
      <c r="E23" s="30"/>
      <c r="F23" s="106" t="s">
        <v>0</v>
      </c>
      <c r="G23" s="105"/>
      <c r="I23" s="111" t="s">
        <v>0</v>
      </c>
      <c r="J23" s="111"/>
    </row>
    <row r="24" spans="1:10" s="1" customFormat="1" ht="20" customHeight="1" x14ac:dyDescent="0.15">
      <c r="A24" s="102" t="str">
        <f>'Beoordelen interview'!A6:A6</f>
        <v>Vraag 3</v>
      </c>
      <c r="B24" s="30"/>
      <c r="C24" s="79" t="s">
        <v>12</v>
      </c>
      <c r="D24" s="78"/>
      <c r="E24" s="8"/>
      <c r="F24" s="79" t="s">
        <v>12</v>
      </c>
      <c r="G24" s="78"/>
      <c r="H24" s="8"/>
      <c r="I24" s="79" t="s">
        <v>12</v>
      </c>
      <c r="J24" s="78"/>
    </row>
    <row r="25" spans="1:10" s="1" customFormat="1" ht="160" customHeight="1" x14ac:dyDescent="0.15">
      <c r="A25" s="103"/>
      <c r="B25" s="30"/>
      <c r="C25" s="104" t="s">
        <v>0</v>
      </c>
      <c r="D25" s="105"/>
      <c r="E25" s="30"/>
      <c r="F25" s="106" t="s">
        <v>0</v>
      </c>
      <c r="G25" s="105"/>
      <c r="I25" s="111" t="s">
        <v>0</v>
      </c>
      <c r="J25" s="111"/>
    </row>
    <row r="26" spans="1:10" s="1" customFormat="1" ht="20" customHeight="1" x14ac:dyDescent="0.15">
      <c r="A26" s="102" t="str">
        <f>'Beoordelen interview'!A7:A7</f>
        <v>Vraag 4</v>
      </c>
      <c r="B26" s="30"/>
      <c r="C26" s="79" t="s">
        <v>12</v>
      </c>
      <c r="D26" s="78"/>
      <c r="E26" s="8"/>
      <c r="F26" s="79" t="s">
        <v>12</v>
      </c>
      <c r="G26" s="78"/>
      <c r="H26" s="8"/>
      <c r="I26" s="79" t="s">
        <v>12</v>
      </c>
      <c r="J26" s="78"/>
    </row>
    <row r="27" spans="1:10" s="1" customFormat="1" ht="160" customHeight="1" x14ac:dyDescent="0.15">
      <c r="A27" s="103"/>
      <c r="B27" s="30"/>
      <c r="C27" s="104" t="s">
        <v>0</v>
      </c>
      <c r="D27" s="105"/>
      <c r="E27" s="30"/>
      <c r="F27" s="106" t="s">
        <v>0</v>
      </c>
      <c r="G27" s="105"/>
      <c r="I27" s="111" t="s">
        <v>0</v>
      </c>
      <c r="J27" s="111"/>
    </row>
    <row r="28" spans="1:10" ht="20" customHeight="1" x14ac:dyDescent="0.15">
      <c r="A28" s="70"/>
      <c r="B28" s="9"/>
      <c r="C28" s="71"/>
      <c r="D28" s="71"/>
      <c r="E28" s="9"/>
      <c r="F28" s="71"/>
      <c r="G28" s="71"/>
      <c r="H28" s="9"/>
      <c r="I28" s="71"/>
      <c r="J28" s="72"/>
    </row>
  </sheetData>
  <sheetProtection algorithmName="SHA-512" hashValue="W3JHkj4DLRfNz/FTtWGtBHSq0TB+/WESJBW2qS5SYi12ceas8BFsE5vL+mKgZHeeUjHICGgz4Rybf4WcPC9jcg==" saltValue="nGIdPeuvAW3u8RxwZVEmhw==" spinCount="100000" sheet="1" objects="1" scenarios="1"/>
  <mergeCells count="46">
    <mergeCell ref="C16:D16"/>
    <mergeCell ref="F16:G16"/>
    <mergeCell ref="I16:J16"/>
    <mergeCell ref="I19:J19"/>
    <mergeCell ref="I21:J21"/>
    <mergeCell ref="C19:D19"/>
    <mergeCell ref="F19:G19"/>
    <mergeCell ref="I23:J23"/>
    <mergeCell ref="I25:J25"/>
    <mergeCell ref="I27:J27"/>
    <mergeCell ref="A26:A27"/>
    <mergeCell ref="C27:D27"/>
    <mergeCell ref="F27:G27"/>
    <mergeCell ref="A22:A23"/>
    <mergeCell ref="C23:D23"/>
    <mergeCell ref="F23:G23"/>
    <mergeCell ref="A24:A25"/>
    <mergeCell ref="C25:D25"/>
    <mergeCell ref="F25:G25"/>
    <mergeCell ref="A20:A21"/>
    <mergeCell ref="C21:D21"/>
    <mergeCell ref="F21:G21"/>
    <mergeCell ref="I1:J1"/>
    <mergeCell ref="I8:J8"/>
    <mergeCell ref="I10:J10"/>
    <mergeCell ref="C2:D2"/>
    <mergeCell ref="I2:J2"/>
    <mergeCell ref="C1:D1"/>
    <mergeCell ref="F1:G1"/>
    <mergeCell ref="F8:G8"/>
    <mergeCell ref="F10:G10"/>
    <mergeCell ref="F2:G2"/>
    <mergeCell ref="C4:D4"/>
    <mergeCell ref="F4:G4"/>
    <mergeCell ref="I4:J4"/>
    <mergeCell ref="C14:D14"/>
    <mergeCell ref="I14:J14"/>
    <mergeCell ref="I12:J12"/>
    <mergeCell ref="I6:J6"/>
    <mergeCell ref="F14:G14"/>
    <mergeCell ref="F12:G12"/>
    <mergeCell ref="C12:D12"/>
    <mergeCell ref="F6:G6"/>
    <mergeCell ref="C6:D6"/>
    <mergeCell ref="C8:D8"/>
    <mergeCell ref="C10:D10"/>
  </mergeCells>
  <dataValidations count="1">
    <dataValidation type="list" errorStyle="warning" allowBlank="1" showErrorMessage="1" error="Voer juiste waarde in. " sqref="I5 F5 C5 I7 F7 C7 I9 F9 C9 I11 F11 C11 I24 F24 C24 I13 F13 C13 I3 F3 C3 I20 F20 C20 I22 F22 C22 I26 F26 C26 I15 F15 C15" xr:uid="{CFADCB4A-99DB-AF4D-B4E3-C5FD69184C31}">
      <formula1>SCORE</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8"/>
  <sheetViews>
    <sheetView showGridLines="0" zoomScale="85" zoomScaleNormal="85" zoomScalePageLayoutView="85" workbookViewId="0">
      <pane ySplit="1" topLeftCell="A3" activePane="bottomLeft" state="frozen"/>
      <selection pane="bottomLeft" activeCell="F3" sqref="F3"/>
    </sheetView>
  </sheetViews>
  <sheetFormatPr baseColWidth="10" defaultColWidth="8.83203125" defaultRowHeight="13" x14ac:dyDescent="0.15"/>
  <cols>
    <col min="1" max="1" width="100.83203125" style="4" customWidth="1"/>
    <col min="2" max="2" width="2.83203125" style="6" customWidth="1"/>
    <col min="3" max="3" width="25.83203125" style="5" customWidth="1"/>
    <col min="4" max="4" width="3.83203125" style="5" customWidth="1"/>
    <col min="5" max="5" width="2.83203125" style="5" customWidth="1"/>
    <col min="6" max="6" width="25.83203125" style="5" customWidth="1"/>
    <col min="7" max="7" width="3.83203125" style="5" customWidth="1"/>
    <col min="8" max="8" width="2.83203125" style="5" customWidth="1"/>
    <col min="9" max="9" width="25.83203125" style="4" customWidth="1"/>
    <col min="10" max="10" width="3.83203125" style="4" customWidth="1"/>
    <col min="11" max="11" width="11.6640625" style="4" bestFit="1" customWidth="1"/>
    <col min="12" max="16384" width="8.83203125" style="4"/>
  </cols>
  <sheetData>
    <row r="1" spans="1:11" ht="50" customHeight="1" x14ac:dyDescent="0.2">
      <c r="A1" s="69" t="s">
        <v>52</v>
      </c>
      <c r="B1" s="11"/>
      <c r="C1" s="107" t="s">
        <v>1</v>
      </c>
      <c r="D1" s="108"/>
      <c r="E1" s="11"/>
      <c r="F1" s="107" t="s">
        <v>1</v>
      </c>
      <c r="G1" s="108"/>
      <c r="H1" s="11"/>
      <c r="I1" s="107" t="s">
        <v>1</v>
      </c>
      <c r="J1" s="108"/>
      <c r="K1" s="3"/>
    </row>
    <row r="2" spans="1:11" ht="33" customHeight="1" x14ac:dyDescent="0.15">
      <c r="A2" s="73" t="s">
        <v>32</v>
      </c>
      <c r="B2" s="7"/>
      <c r="C2" s="109" t="s">
        <v>47</v>
      </c>
      <c r="D2" s="110"/>
      <c r="E2" s="7"/>
      <c r="F2" s="109" t="s">
        <v>47</v>
      </c>
      <c r="G2" s="110"/>
      <c r="H2" s="7"/>
      <c r="I2" s="109" t="s">
        <v>47</v>
      </c>
      <c r="J2" s="110"/>
    </row>
    <row r="3" spans="1:11" ht="20" customHeight="1" x14ac:dyDescent="0.15">
      <c r="A3" s="76" t="str">
        <f>'Beoordelen open vragen'!A3</f>
        <v>7.1.1 	BELEVING SCHONE SCHOLEN</v>
      </c>
      <c r="B3" s="8"/>
      <c r="C3" s="75" t="s">
        <v>12</v>
      </c>
      <c r="D3" s="74"/>
      <c r="E3" s="8"/>
      <c r="F3" s="75" t="s">
        <v>12</v>
      </c>
      <c r="G3" s="74"/>
      <c r="H3" s="8"/>
      <c r="I3" s="75" t="s">
        <v>12</v>
      </c>
      <c r="J3" s="74"/>
    </row>
    <row r="4" spans="1:11" ht="242" customHeight="1" x14ac:dyDescent="0.15">
      <c r="A4" s="77" t="str">
        <f>'Beoordelen open vragen'!A4</f>
        <v>Schoon is een beleving! De dag beginnen met een schone school voor leerlingen en medewerkers, iedere dag weer, dat is waar de aanbestedende dienst naar streeft. Met deze aanbesteding wil de aanbestedende dienst een partij selecteren die als geen ander begrijpt dat schoonmaak meer is dan alleen een schoonmaakprogramma uitvoeren en afvinken. Bij een schone school hoort een fris gevoel en een prettige geur! Inschrijver dient te beschrijven op maximaal 3 A4 wat zij verstaat onder schoon en beschrijft daarbij minimaal;
-	Welke invulling gaat inschrijver geven aan de beleving van schoon?
-	Op welke wijze zorgt inschrijver ervoor dat dit dagelijkse praktijk is gedurende de gehele looptijd van de overeenkomst? 
-	Welke meerwaarde (wat bij de inschrijfprijs in zit!) biedt inschrijver naast het afwerken van alleen het geëiste schoonmaakprogramma? 
-	Welke extra structurele maatregelen (wat bij de inschrijfprijs in zit!) treft de inschrijver om het verspreiden van virussen aan deurknoppen, deurgrepen en andere contactelementen in de scholen te minimaliseren? Welke desinfectie past inschrijver permanent toe? 
-	Op welke wijze geeft inschrijver invulling aan diverse seizoensinvloeden zoals de herfst en winter wanneer er extra aandacht aan het inlopen van vuil en vocht moet worden gegeven?</v>
      </c>
      <c r="B4" s="8"/>
      <c r="C4" s="98" t="s">
        <v>0</v>
      </c>
      <c r="D4" s="99"/>
      <c r="E4" s="8"/>
      <c r="F4" s="100" t="s">
        <v>0</v>
      </c>
      <c r="G4" s="101"/>
      <c r="H4" s="8"/>
      <c r="I4" s="100" t="s">
        <v>0</v>
      </c>
      <c r="J4" s="101"/>
    </row>
    <row r="5" spans="1:11" ht="20" customHeight="1" x14ac:dyDescent="0.15">
      <c r="A5" s="76" t="str">
        <f>'Beoordelen open vragen'!A5</f>
        <v>7.1.2	 GOED WERKGEVERSCHAP</v>
      </c>
      <c r="B5" s="8"/>
      <c r="C5" s="75" t="s">
        <v>12</v>
      </c>
      <c r="D5" s="74"/>
      <c r="E5" s="8"/>
      <c r="F5" s="75" t="s">
        <v>12</v>
      </c>
      <c r="G5" s="74"/>
      <c r="H5" s="8"/>
      <c r="I5" s="75" t="s">
        <v>12</v>
      </c>
      <c r="J5" s="74"/>
    </row>
    <row r="6" spans="1:11" ht="210" customHeight="1" x14ac:dyDescent="0.15">
      <c r="A6" s="77" t="str">
        <f>'Beoordelen open vragen'!A6</f>
        <v>Inschrijver dient te beschrijven op maximaal 3 A4 op welke wijze zij invulling geef aan goed werkgeverschap gericht op haar werknemers en beschrijft daarbij minimaal;
-	Hoe de vaste en flexibele werknemers worden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school;
-	Op welke wijze zorgt inschrijver voor een goede overgang van medewerkers van het huidige schoonmaakbedrijf, daarbij lettend op; het functioneren en motivatie van de medewerkers in relatie tot de nieuwe overeenkomst en uitgangspunten van deze aanbesteding;
-	Hoe en in welke mate laat zij de eventueel te verkrijgen bonus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v>
      </c>
      <c r="B6" s="8"/>
      <c r="C6" s="98" t="s">
        <v>0</v>
      </c>
      <c r="D6" s="99"/>
      <c r="E6" s="8"/>
      <c r="F6" s="100" t="s">
        <v>0</v>
      </c>
      <c r="G6" s="101"/>
      <c r="H6" s="8"/>
      <c r="I6" s="100" t="s">
        <v>0</v>
      </c>
      <c r="J6" s="101"/>
    </row>
    <row r="7" spans="1:11" ht="20" customHeight="1" x14ac:dyDescent="0.15">
      <c r="A7" s="76" t="str">
        <f>'Beoordelen open vragen'!A7</f>
        <v>7.1.3 ONDERHOUD VLOEREN</v>
      </c>
      <c r="B7" s="8"/>
      <c r="C7" s="75" t="s">
        <v>12</v>
      </c>
      <c r="D7" s="74"/>
      <c r="E7" s="8"/>
      <c r="F7" s="75" t="s">
        <v>12</v>
      </c>
      <c r="G7" s="74"/>
      <c r="H7" s="8"/>
      <c r="I7" s="75" t="s">
        <v>12</v>
      </c>
      <c r="J7" s="74"/>
    </row>
    <row r="8" spans="1:11" ht="210" customHeight="1" x14ac:dyDescent="0.15">
      <c r="A8" s="77" t="str">
        <f>'Beoordelen open vragen'!A8</f>
        <v>De aanbestedende dienst heeft diverse locaties die veelal ook verschillende vloeren hebben, beton (incl. coating), steen, linoleum/ PVC, Nora-rubber en tapijt (flotex) vloeren. Bij een aantal locaties is er mogelijk sprake van achterstallig onderhoud. Tijdens de locatiebezoeken kunt u zich bekendmaken met deze locaties en de verschillende vloeren. Inschrijver dient per locatie een plan van aanpak in op maximaal 4 A4 voor;
-	het (eventueel achterstallige) onderhoud van de vloeren aan te leveren met daarin het advies met betrekking tot het herstel en tot de reguliere schoonmaak; 
-	het periodieke onderhoud en het eventuele jaarlijkse onderhoud.
Inschrijver houdt hierbij rekening met de verschillende vloeren in relatie tot het praktijkonderwijs. De kosten voor de eventuele herstelwerkzaamheden dient u separaat te vermelden bij uw beantwoording, al het andere (reguliere en periodieke schoonmaakwerkzaamheden en onderhoud) wat u beschrijft, dient bij de prijzen op het prijzenblad te zijn inbegrepen.</v>
      </c>
      <c r="B8" s="8"/>
      <c r="C8" s="98" t="s">
        <v>0</v>
      </c>
      <c r="D8" s="99"/>
      <c r="E8" s="8"/>
      <c r="F8" s="100" t="s">
        <v>0</v>
      </c>
      <c r="G8" s="101"/>
      <c r="H8" s="8"/>
      <c r="I8" s="100" t="s">
        <v>0</v>
      </c>
      <c r="J8" s="101"/>
    </row>
    <row r="9" spans="1:11" ht="20" customHeight="1" x14ac:dyDescent="0.15">
      <c r="A9" s="76" t="str">
        <f>'Beoordelen open vragen'!A9</f>
        <v xml:space="preserve">7.1.4   INVULLING WERKZAAMHEDEN LEIDINGGEVENDE </v>
      </c>
      <c r="B9" s="8"/>
      <c r="C9" s="75" t="s">
        <v>12</v>
      </c>
      <c r="D9" s="74"/>
      <c r="E9" s="8"/>
      <c r="F9" s="75" t="s">
        <v>12</v>
      </c>
      <c r="G9" s="74"/>
      <c r="H9" s="8"/>
      <c r="I9" s="75" t="s">
        <v>12</v>
      </c>
      <c r="J9" s="74"/>
    </row>
    <row r="10" spans="1:11" ht="210" customHeight="1" x14ac:dyDescent="0.15">
      <c r="A10" s="77" t="str">
        <f>'Beoordelen open vragen'!A10</f>
        <v>De aanbestedende dienst wil van inschrijver weten op welke wijze zij een invulling geeft aan de dagelijkse leiding van de schoonmaak. Inschrijver dient het volgende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(géén meerprijs!) er geboden worden bovenop de uitvoering van het werkprogramma?</v>
      </c>
      <c r="B10" s="8"/>
      <c r="C10" s="98" t="s">
        <v>0</v>
      </c>
      <c r="D10" s="99"/>
      <c r="E10" s="8"/>
      <c r="F10" s="100" t="s">
        <v>0</v>
      </c>
      <c r="G10" s="101"/>
      <c r="H10" s="8"/>
      <c r="I10" s="100" t="s">
        <v>0</v>
      </c>
      <c r="J10" s="101"/>
    </row>
    <row r="11" spans="1:11" ht="20" customHeight="1" x14ac:dyDescent="0.15">
      <c r="A11" s="76" t="str">
        <f>'Beoordelen open vragen'!A11</f>
        <v>7.1.5 	  KWALITEITSVERBETERING</v>
      </c>
      <c r="B11" s="8"/>
      <c r="C11" s="75" t="s">
        <v>12</v>
      </c>
      <c r="D11" s="74"/>
      <c r="E11" s="8"/>
      <c r="F11" s="75" t="s">
        <v>12</v>
      </c>
      <c r="G11" s="74"/>
      <c r="H11" s="8"/>
      <c r="I11" s="75" t="s">
        <v>12</v>
      </c>
      <c r="J11" s="74"/>
    </row>
    <row r="12" spans="1:11" ht="210" customHeight="1" x14ac:dyDescent="0.15">
      <c r="A12" s="77" t="str">
        <f>'Beoordelen open vragen'!A12</f>
        <v>Inschrijvers hebben de mogelijkheid om de locaties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v>
      </c>
      <c r="B12" s="8"/>
      <c r="C12" s="98" t="s">
        <v>0</v>
      </c>
      <c r="D12" s="99"/>
      <c r="E12" s="8"/>
      <c r="F12" s="100" t="s">
        <v>0</v>
      </c>
      <c r="G12" s="101"/>
      <c r="H12" s="8"/>
      <c r="I12" s="100" t="s">
        <v>0</v>
      </c>
      <c r="J12" s="101"/>
    </row>
    <row r="13" spans="1:11" ht="20" customHeight="1" x14ac:dyDescent="0.15">
      <c r="A13" s="76" t="str">
        <f>'Beoordelen open vragen'!A13</f>
        <v>7.1.6 	OVERMACHTSSITUATIES</v>
      </c>
      <c r="B13" s="8"/>
      <c r="C13" s="75" t="s">
        <v>12</v>
      </c>
      <c r="D13" s="74"/>
      <c r="E13" s="8"/>
      <c r="F13" s="75" t="s">
        <v>12</v>
      </c>
      <c r="G13" s="74"/>
      <c r="H13" s="8"/>
      <c r="I13" s="75" t="s">
        <v>12</v>
      </c>
      <c r="J13" s="74"/>
    </row>
    <row r="14" spans="1:11" ht="210" customHeight="1" x14ac:dyDescent="0.15">
      <c r="A14" s="77" t="str">
        <f>'Beoordelen open vragen'!A14</f>
        <v>Inschrijver beschrijft op maximaal 3 A4 op welke wijze zij handelt in een situatie wanneer de COVID-19 crisis of een andere overmachtssituatie, waarbij de scholen (deels) zijn gesloten en er weinig tot geen dagelijkse werkzaamheden zijn uit te voeren, langer duurt dan 3 maanden. Inschrijver dient hierbij haar visie in en schrijft een plan van aanpak/ voorstel waarbij minimaal de volgende aandachtpunten zijn uitgewerkt:
-	Welke werkzaamheden zijn nog wel uit te voeren?
-	Hoe zal dit financieel worden doorbelast aan de aanbestedende dienst?
-	Hoe gaat inschrijver om met het personeel dat normaliter is ingezet op de scholen, zowel vaste als flexibele schoonmakers als leidinggevende(n)?
-	Welke meerwaarde kunt u bieden met betrekking tot bijvoorbeeld extra desinfectie, intensievere schoonmaakwerkzaamheden, aanpassing werkprogramma’s, etc. en wat zit bij de aanbiedingsprijs in en wat zijn meerkosten?</v>
      </c>
      <c r="B14" s="8"/>
      <c r="C14" s="98" t="s">
        <v>0</v>
      </c>
      <c r="D14" s="99"/>
      <c r="E14" s="8"/>
      <c r="F14" s="100" t="s">
        <v>0</v>
      </c>
      <c r="G14" s="101"/>
      <c r="H14" s="8"/>
      <c r="I14" s="100" t="s">
        <v>0</v>
      </c>
      <c r="J14" s="101"/>
    </row>
    <row r="15" spans="1:11" ht="20" customHeight="1" x14ac:dyDescent="0.15">
      <c r="A15" s="76" t="str">
        <f>'Beoordelen open vragen'!A15</f>
        <v>7.1.7 	MILIEU EN DUURZAAMHEID</v>
      </c>
      <c r="B15" s="8"/>
      <c r="C15" s="75" t="s">
        <v>12</v>
      </c>
      <c r="D15" s="74"/>
      <c r="E15" s="8"/>
      <c r="F15" s="75" t="s">
        <v>12</v>
      </c>
      <c r="G15" s="74"/>
      <c r="H15" s="8"/>
      <c r="I15" s="75" t="s">
        <v>12</v>
      </c>
      <c r="J15" s="74"/>
    </row>
    <row r="16" spans="1:11" ht="210" customHeight="1" x14ac:dyDescent="0.15">
      <c r="A16" s="77" t="str">
        <f>'Beoordelen open vragen'!A16</f>
        <v>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Welke opleidingen en/of werkinstructies geeft u uw medewerkers over het gebruik van schoonmaakmiddelen en energiebesparing?
-	Op welke wijze scheidt u het afval op de locatie van de aanbestedende dienst?
-	Hoe duurzaam zijn de materialen, vervoersmiddelen en schoonmaakapparatuur die u gebruikt bij de uitvoering van uw werkzaamheden</v>
      </c>
      <c r="B16" s="8"/>
      <c r="C16" s="98" t="s">
        <v>0</v>
      </c>
      <c r="D16" s="99"/>
      <c r="E16" s="8"/>
      <c r="F16" s="100" t="s">
        <v>0</v>
      </c>
      <c r="G16" s="101"/>
      <c r="H16" s="8"/>
      <c r="I16" s="100" t="s">
        <v>0</v>
      </c>
      <c r="J16" s="101"/>
    </row>
    <row r="17" spans="1:10" ht="20" customHeight="1" x14ac:dyDescent="0.15">
      <c r="A17" s="70"/>
      <c r="B17" s="9"/>
      <c r="C17" s="71"/>
      <c r="D17" s="71"/>
      <c r="E17" s="9"/>
      <c r="F17" s="71"/>
      <c r="G17" s="71"/>
      <c r="H17" s="9"/>
      <c r="I17" s="71"/>
      <c r="J17" s="72"/>
    </row>
    <row r="19" spans="1:10" ht="33" customHeight="1" x14ac:dyDescent="0.15">
      <c r="A19" s="73" t="str">
        <f>'Beoordelen interview'!A1</f>
        <v>7.3 Interviewvragen sleutelfunctionarissen</v>
      </c>
      <c r="B19" s="7"/>
      <c r="C19" s="109"/>
      <c r="D19" s="110"/>
      <c r="E19" s="7"/>
      <c r="F19" s="109"/>
      <c r="G19" s="110"/>
      <c r="H19" s="36"/>
      <c r="I19" s="112"/>
      <c r="J19" s="112"/>
    </row>
    <row r="20" spans="1:10" s="1" customFormat="1" ht="20" customHeight="1" x14ac:dyDescent="0.15">
      <c r="A20" s="102" t="str">
        <f>'Beoordelen interview'!A4:A4</f>
        <v>Vraag 1</v>
      </c>
      <c r="B20" s="30"/>
      <c r="C20" s="79" t="s">
        <v>12</v>
      </c>
      <c r="D20" s="78"/>
      <c r="E20" s="8"/>
      <c r="F20" s="79" t="s">
        <v>12</v>
      </c>
      <c r="G20" s="78"/>
      <c r="H20" s="8"/>
      <c r="I20" s="79" t="s">
        <v>12</v>
      </c>
      <c r="J20" s="78"/>
    </row>
    <row r="21" spans="1:10" s="1" customFormat="1" ht="160" customHeight="1" x14ac:dyDescent="0.15">
      <c r="A21" s="103"/>
      <c r="B21" s="30"/>
      <c r="C21" s="104" t="s">
        <v>0</v>
      </c>
      <c r="D21" s="105"/>
      <c r="E21" s="30"/>
      <c r="F21" s="106" t="s">
        <v>0</v>
      </c>
      <c r="G21" s="105"/>
      <c r="I21" s="111" t="s">
        <v>0</v>
      </c>
      <c r="J21" s="111"/>
    </row>
    <row r="22" spans="1:10" s="1" customFormat="1" ht="20" customHeight="1" x14ac:dyDescent="0.15">
      <c r="A22" s="102" t="str">
        <f>'Beoordelen interview'!A5:A5</f>
        <v>Vraag 2</v>
      </c>
      <c r="B22" s="30"/>
      <c r="C22" s="79" t="s">
        <v>12</v>
      </c>
      <c r="D22" s="78"/>
      <c r="E22" s="8"/>
      <c r="F22" s="79" t="s">
        <v>12</v>
      </c>
      <c r="G22" s="78"/>
      <c r="H22" s="8"/>
      <c r="I22" s="79" t="s">
        <v>12</v>
      </c>
      <c r="J22" s="78"/>
    </row>
    <row r="23" spans="1:10" s="1" customFormat="1" ht="160" customHeight="1" x14ac:dyDescent="0.15">
      <c r="A23" s="103"/>
      <c r="B23" s="30"/>
      <c r="C23" s="104" t="s">
        <v>0</v>
      </c>
      <c r="D23" s="105"/>
      <c r="E23" s="30"/>
      <c r="F23" s="106" t="s">
        <v>0</v>
      </c>
      <c r="G23" s="105"/>
      <c r="I23" s="111" t="s">
        <v>0</v>
      </c>
      <c r="J23" s="111"/>
    </row>
    <row r="24" spans="1:10" s="1" customFormat="1" ht="20" customHeight="1" x14ac:dyDescent="0.15">
      <c r="A24" s="102" t="str">
        <f>'Beoordelen interview'!A6:A6</f>
        <v>Vraag 3</v>
      </c>
      <c r="B24" s="30"/>
      <c r="C24" s="79" t="s">
        <v>12</v>
      </c>
      <c r="D24" s="78"/>
      <c r="E24" s="8"/>
      <c r="F24" s="79" t="s">
        <v>12</v>
      </c>
      <c r="G24" s="78"/>
      <c r="H24" s="8"/>
      <c r="I24" s="79" t="s">
        <v>12</v>
      </c>
      <c r="J24" s="78"/>
    </row>
    <row r="25" spans="1:10" s="1" customFormat="1" ht="160" customHeight="1" x14ac:dyDescent="0.15">
      <c r="A25" s="103"/>
      <c r="B25" s="30"/>
      <c r="C25" s="104" t="s">
        <v>0</v>
      </c>
      <c r="D25" s="105"/>
      <c r="E25" s="30"/>
      <c r="F25" s="106" t="s">
        <v>0</v>
      </c>
      <c r="G25" s="105"/>
      <c r="I25" s="111" t="s">
        <v>0</v>
      </c>
      <c r="J25" s="111"/>
    </row>
    <row r="26" spans="1:10" s="1" customFormat="1" ht="20" customHeight="1" x14ac:dyDescent="0.15">
      <c r="A26" s="102" t="str">
        <f>'Beoordelen interview'!A7:A7</f>
        <v>Vraag 4</v>
      </c>
      <c r="B26" s="30"/>
      <c r="C26" s="79" t="s">
        <v>12</v>
      </c>
      <c r="D26" s="78"/>
      <c r="E26" s="8"/>
      <c r="F26" s="79" t="s">
        <v>12</v>
      </c>
      <c r="G26" s="78"/>
      <c r="H26" s="8"/>
      <c r="I26" s="79" t="s">
        <v>12</v>
      </c>
      <c r="J26" s="78"/>
    </row>
    <row r="27" spans="1:10" s="1" customFormat="1" ht="160" customHeight="1" x14ac:dyDescent="0.15">
      <c r="A27" s="103"/>
      <c r="B27" s="30"/>
      <c r="C27" s="104" t="s">
        <v>0</v>
      </c>
      <c r="D27" s="105"/>
      <c r="E27" s="30"/>
      <c r="F27" s="106" t="s">
        <v>0</v>
      </c>
      <c r="G27" s="105"/>
      <c r="I27" s="111" t="s">
        <v>0</v>
      </c>
      <c r="J27" s="111"/>
    </row>
    <row r="28" spans="1:10" ht="20" customHeight="1" x14ac:dyDescent="0.15">
      <c r="A28" s="70"/>
      <c r="B28" s="9"/>
      <c r="C28" s="71"/>
      <c r="D28" s="71"/>
      <c r="E28" s="9"/>
      <c r="F28" s="71"/>
      <c r="G28" s="71"/>
      <c r="H28" s="9"/>
      <c r="I28" s="71"/>
      <c r="J28" s="72"/>
    </row>
  </sheetData>
  <sheetProtection algorithmName="SHA-512" hashValue="8ghf+yd/Wo+R3lgLIEyo1MvBQ+WV79g2KD9mKTrbwkrQuV7AqZyahquRxEegPzmmxkVms2Sf2DrtmRk404aIIA==" saltValue="0B+Qa08sATrv47Ti3xgwIA==" spinCount="100000" sheet="1" objects="1" scenarios="1"/>
  <mergeCells count="46">
    <mergeCell ref="C16:D16"/>
    <mergeCell ref="F16:G16"/>
    <mergeCell ref="I16:J16"/>
    <mergeCell ref="A26:A27"/>
    <mergeCell ref="C27:D27"/>
    <mergeCell ref="F27:G27"/>
    <mergeCell ref="I27:J27"/>
    <mergeCell ref="A24:A25"/>
    <mergeCell ref="C25:D25"/>
    <mergeCell ref="F25:G25"/>
    <mergeCell ref="I25:J25"/>
    <mergeCell ref="A20:A21"/>
    <mergeCell ref="C21:D21"/>
    <mergeCell ref="F21:G21"/>
    <mergeCell ref="I21:J21"/>
    <mergeCell ref="A22:A23"/>
    <mergeCell ref="C23:D23"/>
    <mergeCell ref="F23:G23"/>
    <mergeCell ref="I23:J23"/>
    <mergeCell ref="C19:D19"/>
    <mergeCell ref="F19:G19"/>
    <mergeCell ref="I19:J19"/>
    <mergeCell ref="C6:D6"/>
    <mergeCell ref="F6:G6"/>
    <mergeCell ref="F8:G8"/>
    <mergeCell ref="I8:J8"/>
    <mergeCell ref="I6:J6"/>
    <mergeCell ref="C8:D8"/>
    <mergeCell ref="C4:D4"/>
    <mergeCell ref="F4:G4"/>
    <mergeCell ref="I1:J1"/>
    <mergeCell ref="C1:D1"/>
    <mergeCell ref="F1:G1"/>
    <mergeCell ref="C2:D2"/>
    <mergeCell ref="F2:G2"/>
    <mergeCell ref="I2:J2"/>
    <mergeCell ref="I4:J4"/>
    <mergeCell ref="F10:G10"/>
    <mergeCell ref="C14:D14"/>
    <mergeCell ref="F14:G14"/>
    <mergeCell ref="I14:J14"/>
    <mergeCell ref="C12:D12"/>
    <mergeCell ref="F12:G12"/>
    <mergeCell ref="I12:J12"/>
    <mergeCell ref="I10:J10"/>
    <mergeCell ref="C10:D10"/>
  </mergeCells>
  <dataValidations count="1">
    <dataValidation type="list" errorStyle="warning" allowBlank="1" showErrorMessage="1" error="Voer juiste waarde in. " sqref="I5 F5 C5 I7 F7 C7 I9 F9 C9 I11 F11 C11 I24 F24 C24 I13 F13 C13 I3 F3 C3 I20 F20 C20 I22 F22 C22 I26 F26 C26 I15 F15 C15" xr:uid="{BCE6AD32-88E6-A345-99D4-2B72EF88B323}">
      <formula1>SCORE</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8"/>
  <sheetViews>
    <sheetView showGridLines="0" zoomScale="86" zoomScaleNormal="85" zoomScalePageLayoutView="85" workbookViewId="0">
      <pane ySplit="1" topLeftCell="A2" activePane="bottomLeft" state="frozen"/>
      <selection pane="bottomLeft" activeCell="F9" sqref="F9"/>
    </sheetView>
  </sheetViews>
  <sheetFormatPr baseColWidth="10" defaultColWidth="8.83203125" defaultRowHeight="13" x14ac:dyDescent="0.15"/>
  <cols>
    <col min="1" max="1" width="100.83203125" style="4" customWidth="1"/>
    <col min="2" max="2" width="2.83203125" style="6" customWidth="1"/>
    <col min="3" max="3" width="25.83203125" style="5" customWidth="1"/>
    <col min="4" max="4" width="3.83203125" style="5" customWidth="1"/>
    <col min="5" max="5" width="2.83203125" style="5" customWidth="1"/>
    <col min="6" max="6" width="25.83203125" style="5" customWidth="1"/>
    <col min="7" max="7" width="3.83203125" style="5" customWidth="1"/>
    <col min="8" max="8" width="2.83203125" style="5" customWidth="1"/>
    <col min="9" max="9" width="25.83203125" style="4" customWidth="1"/>
    <col min="10" max="10" width="3.83203125" style="4" customWidth="1"/>
    <col min="11" max="11" width="11.6640625" style="4" bestFit="1" customWidth="1"/>
    <col min="12" max="16384" width="8.83203125" style="4"/>
  </cols>
  <sheetData>
    <row r="1" spans="1:11" ht="50" customHeight="1" x14ac:dyDescent="0.2">
      <c r="A1" s="69" t="s">
        <v>53</v>
      </c>
      <c r="B1" s="11"/>
      <c r="C1" s="107" t="s">
        <v>1</v>
      </c>
      <c r="D1" s="108"/>
      <c r="E1" s="11"/>
      <c r="F1" s="107" t="s">
        <v>1</v>
      </c>
      <c r="G1" s="108"/>
      <c r="H1" s="11"/>
      <c r="I1" s="107" t="s">
        <v>1</v>
      </c>
      <c r="J1" s="108"/>
      <c r="K1" s="3"/>
    </row>
    <row r="2" spans="1:11" ht="33" customHeight="1" x14ac:dyDescent="0.15">
      <c r="A2" s="73" t="s">
        <v>32</v>
      </c>
      <c r="B2" s="7"/>
      <c r="C2" s="109" t="s">
        <v>47</v>
      </c>
      <c r="D2" s="110"/>
      <c r="E2" s="7"/>
      <c r="F2" s="109" t="s">
        <v>47</v>
      </c>
      <c r="G2" s="110"/>
      <c r="H2" s="7"/>
      <c r="I2" s="109" t="s">
        <v>47</v>
      </c>
      <c r="J2" s="110"/>
    </row>
    <row r="3" spans="1:11" ht="20" customHeight="1" x14ac:dyDescent="0.15">
      <c r="A3" s="76" t="str">
        <f>'Beoordelen open vragen'!A3</f>
        <v>7.1.1 	BELEVING SCHONE SCHOLEN</v>
      </c>
      <c r="B3" s="8"/>
      <c r="C3" s="75" t="s">
        <v>12</v>
      </c>
      <c r="D3" s="74"/>
      <c r="E3" s="8"/>
      <c r="F3" s="75" t="s">
        <v>12</v>
      </c>
      <c r="G3" s="74"/>
      <c r="H3" s="8"/>
      <c r="I3" s="75" t="s">
        <v>12</v>
      </c>
      <c r="J3" s="74"/>
    </row>
    <row r="4" spans="1:11" ht="242" customHeight="1" x14ac:dyDescent="0.15">
      <c r="A4" s="77" t="str">
        <f>'Beoordelen open vragen'!A4</f>
        <v>Schoon is een beleving! De dag beginnen met een schone school voor leerlingen en medewerkers, iedere dag weer, dat is waar de aanbestedende dienst naar streeft. Met deze aanbesteding wil de aanbestedende dienst een partij selecteren die als geen ander begrijpt dat schoonmaak meer is dan alleen een schoonmaakprogramma uitvoeren en afvinken. Bij een schone school hoort een fris gevoel en een prettige geur! Inschrijver dient te beschrijven op maximaal 3 A4 wat zij verstaat onder schoon en beschrijft daarbij minimaal;
-	Welke invulling gaat inschrijver geven aan de beleving van schoon?
-	Op welke wijze zorgt inschrijver ervoor dat dit dagelijkse praktijk is gedurende de gehele looptijd van de overeenkomst? 
-	Welke meerwaarde (wat bij de inschrijfprijs in zit!) biedt inschrijver naast het afwerken van alleen het geëiste schoonmaakprogramma? 
-	Welke extra structurele maatregelen (wat bij de inschrijfprijs in zit!) treft de inschrijver om het verspreiden van virussen aan deurknoppen, deurgrepen en andere contactelementen in de scholen te minimaliseren? Welke desinfectie past inschrijver permanent toe? 
-	Op welke wijze geeft inschrijver invulling aan diverse seizoensinvloeden zoals de herfst en winter wanneer er extra aandacht aan het inlopen van vuil en vocht moet worden gegeven?</v>
      </c>
      <c r="B4" s="8"/>
      <c r="C4" s="98" t="s">
        <v>0</v>
      </c>
      <c r="D4" s="99"/>
      <c r="E4" s="8"/>
      <c r="F4" s="100" t="s">
        <v>0</v>
      </c>
      <c r="G4" s="101"/>
      <c r="H4" s="8"/>
      <c r="I4" s="100" t="s">
        <v>0</v>
      </c>
      <c r="J4" s="101"/>
    </row>
    <row r="5" spans="1:11" ht="20" customHeight="1" x14ac:dyDescent="0.15">
      <c r="A5" s="76" t="str">
        <f>'Beoordelen open vragen'!A5</f>
        <v>7.1.2	 GOED WERKGEVERSCHAP</v>
      </c>
      <c r="B5" s="8"/>
      <c r="C5" s="75" t="s">
        <v>12</v>
      </c>
      <c r="D5" s="74"/>
      <c r="E5" s="8"/>
      <c r="F5" s="75" t="s">
        <v>12</v>
      </c>
      <c r="G5" s="74"/>
      <c r="H5" s="8"/>
      <c r="I5" s="75" t="s">
        <v>12</v>
      </c>
      <c r="J5" s="74"/>
    </row>
    <row r="6" spans="1:11" ht="210" customHeight="1" x14ac:dyDescent="0.15">
      <c r="A6" s="77" t="str">
        <f>'Beoordelen open vragen'!A6</f>
        <v>Inschrijver dient te beschrijven op maximaal 3 A4 op welke wijze zij invulling geef aan goed werkgeverschap gericht op haar werknemers en beschrijft daarbij minimaal;
-	Hoe de vaste en flexibele werknemers worden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school;
-	Op welke wijze zorgt inschrijver voor een goede overgang van medewerkers van het huidige schoonmaakbedrijf, daarbij lettend op; het functioneren en motivatie van de medewerkers in relatie tot de nieuwe overeenkomst en uitgangspunten van deze aanbesteding;
-	Hoe en in welke mate laat zij de eventueel te verkrijgen bonus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v>
      </c>
      <c r="B6" s="8"/>
      <c r="C6" s="98" t="s">
        <v>0</v>
      </c>
      <c r="D6" s="99"/>
      <c r="E6" s="8"/>
      <c r="F6" s="100" t="s">
        <v>0</v>
      </c>
      <c r="G6" s="101"/>
      <c r="H6" s="8"/>
      <c r="I6" s="100" t="s">
        <v>0</v>
      </c>
      <c r="J6" s="101"/>
    </row>
    <row r="7" spans="1:11" ht="20" customHeight="1" x14ac:dyDescent="0.15">
      <c r="A7" s="76" t="str">
        <f>'Beoordelen open vragen'!A7</f>
        <v>7.1.3 ONDERHOUD VLOEREN</v>
      </c>
      <c r="B7" s="8"/>
      <c r="C7" s="75" t="s">
        <v>12</v>
      </c>
      <c r="D7" s="74"/>
      <c r="E7" s="8"/>
      <c r="F7" s="75" t="s">
        <v>12</v>
      </c>
      <c r="G7" s="74"/>
      <c r="H7" s="8"/>
      <c r="I7" s="75" t="s">
        <v>12</v>
      </c>
      <c r="J7" s="74"/>
    </row>
    <row r="8" spans="1:11" ht="210" customHeight="1" x14ac:dyDescent="0.15">
      <c r="A8" s="77" t="str">
        <f>'Beoordelen open vragen'!A8</f>
        <v>De aanbestedende dienst heeft diverse locaties die veelal ook verschillende vloeren hebben, beton (incl. coating), steen, linoleum/ PVC, Nora-rubber en tapijt (flotex) vloeren. Bij een aantal locaties is er mogelijk sprake van achterstallig onderhoud. Tijdens de locatiebezoeken kunt u zich bekendmaken met deze locaties en de verschillende vloeren. Inschrijver dient per locatie een plan van aanpak in op maximaal 4 A4 voor;
-	het (eventueel achterstallige) onderhoud van de vloeren aan te leveren met daarin het advies met betrekking tot het herstel en tot de reguliere schoonmaak; 
-	het periodieke onderhoud en het eventuele jaarlijkse onderhoud.
Inschrijver houdt hierbij rekening met de verschillende vloeren in relatie tot het praktijkonderwijs. De kosten voor de eventuele herstelwerkzaamheden dient u separaat te vermelden bij uw beantwoording, al het andere (reguliere en periodieke schoonmaakwerkzaamheden en onderhoud) wat u beschrijft, dient bij de prijzen op het prijzenblad te zijn inbegrepen.</v>
      </c>
      <c r="B8" s="8"/>
      <c r="C8" s="98" t="s">
        <v>0</v>
      </c>
      <c r="D8" s="99"/>
      <c r="E8" s="8"/>
      <c r="F8" s="100" t="s">
        <v>0</v>
      </c>
      <c r="G8" s="101"/>
      <c r="H8" s="8"/>
      <c r="I8" s="100" t="s">
        <v>0</v>
      </c>
      <c r="J8" s="101"/>
    </row>
    <row r="9" spans="1:11" ht="20" customHeight="1" x14ac:dyDescent="0.15">
      <c r="A9" s="76" t="str">
        <f>'Beoordelen open vragen'!A9</f>
        <v xml:space="preserve">7.1.4   INVULLING WERKZAAMHEDEN LEIDINGGEVENDE </v>
      </c>
      <c r="B9" s="8"/>
      <c r="C9" s="75" t="s">
        <v>12</v>
      </c>
      <c r="D9" s="74"/>
      <c r="E9" s="8"/>
      <c r="F9" s="75" t="s">
        <v>12</v>
      </c>
      <c r="G9" s="74"/>
      <c r="H9" s="8"/>
      <c r="I9" s="75" t="s">
        <v>12</v>
      </c>
      <c r="J9" s="74"/>
    </row>
    <row r="10" spans="1:11" ht="210" customHeight="1" x14ac:dyDescent="0.15">
      <c r="A10" s="77" t="str">
        <f>'Beoordelen open vragen'!A10</f>
        <v>De aanbestedende dienst wil van inschrijver weten op welke wijze zij een invulling geeft aan de dagelijkse leiding van de schoonmaak. Inschrijver dient het volgende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(géén meerprijs!) er geboden worden bovenop de uitvoering van het werkprogramma?</v>
      </c>
      <c r="B10" s="8"/>
      <c r="C10" s="98" t="s">
        <v>0</v>
      </c>
      <c r="D10" s="99"/>
      <c r="E10" s="8"/>
      <c r="F10" s="100" t="s">
        <v>0</v>
      </c>
      <c r="G10" s="101"/>
      <c r="H10" s="8"/>
      <c r="I10" s="100" t="s">
        <v>0</v>
      </c>
      <c r="J10" s="101"/>
    </row>
    <row r="11" spans="1:11" ht="20" customHeight="1" x14ac:dyDescent="0.15">
      <c r="A11" s="76" t="str">
        <f>'Beoordelen open vragen'!A11</f>
        <v>7.1.5 	  KWALITEITSVERBETERING</v>
      </c>
      <c r="B11" s="8"/>
      <c r="C11" s="75" t="s">
        <v>12</v>
      </c>
      <c r="D11" s="74"/>
      <c r="E11" s="8"/>
      <c r="F11" s="75" t="s">
        <v>12</v>
      </c>
      <c r="G11" s="74"/>
      <c r="H11" s="8"/>
      <c r="I11" s="75" t="s">
        <v>12</v>
      </c>
      <c r="J11" s="74"/>
    </row>
    <row r="12" spans="1:11" ht="210" customHeight="1" x14ac:dyDescent="0.15">
      <c r="A12" s="77" t="str">
        <f>'Beoordelen open vragen'!A12</f>
        <v>Inschrijvers hebben de mogelijkheid om de locaties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v>
      </c>
      <c r="B12" s="8"/>
      <c r="C12" s="98" t="s">
        <v>0</v>
      </c>
      <c r="D12" s="99"/>
      <c r="E12" s="8"/>
      <c r="F12" s="100" t="s">
        <v>0</v>
      </c>
      <c r="G12" s="101"/>
      <c r="H12" s="8"/>
      <c r="I12" s="100" t="s">
        <v>0</v>
      </c>
      <c r="J12" s="101"/>
    </row>
    <row r="13" spans="1:11" ht="20" customHeight="1" x14ac:dyDescent="0.15">
      <c r="A13" s="76" t="str">
        <f>'Beoordelen open vragen'!A13</f>
        <v>7.1.6 	OVERMACHTSSITUATIES</v>
      </c>
      <c r="B13" s="8"/>
      <c r="C13" s="75" t="s">
        <v>12</v>
      </c>
      <c r="D13" s="74"/>
      <c r="E13" s="8"/>
      <c r="F13" s="75" t="s">
        <v>12</v>
      </c>
      <c r="G13" s="74"/>
      <c r="H13" s="8"/>
      <c r="I13" s="75" t="s">
        <v>12</v>
      </c>
      <c r="J13" s="74"/>
    </row>
    <row r="14" spans="1:11" ht="210" customHeight="1" x14ac:dyDescent="0.15">
      <c r="A14" s="77" t="str">
        <f>'Beoordelen open vragen'!A14</f>
        <v>Inschrijver beschrijft op maximaal 3 A4 op welke wijze zij handelt in een situatie wanneer de COVID-19 crisis of een andere overmachtssituatie, waarbij de scholen (deels) zijn gesloten en er weinig tot geen dagelijkse werkzaamheden zijn uit te voeren, langer duurt dan 3 maanden. Inschrijver dient hierbij haar visie in en schrijft een plan van aanpak/ voorstel waarbij minimaal de volgende aandachtpunten zijn uitgewerkt:
-	Welke werkzaamheden zijn nog wel uit te voeren?
-	Hoe zal dit financieel worden doorbelast aan de aanbestedende dienst?
-	Hoe gaat inschrijver om met het personeel dat normaliter is ingezet op de scholen, zowel vaste als flexibele schoonmakers als leidinggevende(n)?
-	Welke meerwaarde kunt u bieden met betrekking tot bijvoorbeeld extra desinfectie, intensievere schoonmaakwerkzaamheden, aanpassing werkprogramma’s, etc. en wat zit bij de aanbiedingsprijs in en wat zijn meerkosten?</v>
      </c>
      <c r="B14" s="8"/>
      <c r="C14" s="98" t="s">
        <v>0</v>
      </c>
      <c r="D14" s="99"/>
      <c r="E14" s="8"/>
      <c r="F14" s="100" t="s">
        <v>0</v>
      </c>
      <c r="G14" s="101"/>
      <c r="H14" s="8"/>
      <c r="I14" s="100" t="s">
        <v>0</v>
      </c>
      <c r="J14" s="101"/>
    </row>
    <row r="15" spans="1:11" ht="20" customHeight="1" x14ac:dyDescent="0.15">
      <c r="A15" s="76" t="str">
        <f>'Beoordelen open vragen'!A15</f>
        <v>7.1.7 	MILIEU EN DUURZAAMHEID</v>
      </c>
      <c r="B15" s="8"/>
      <c r="C15" s="75" t="s">
        <v>12</v>
      </c>
      <c r="D15" s="74"/>
      <c r="E15" s="8"/>
      <c r="F15" s="75" t="s">
        <v>12</v>
      </c>
      <c r="G15" s="74"/>
      <c r="H15" s="8"/>
      <c r="I15" s="75" t="s">
        <v>12</v>
      </c>
      <c r="J15" s="74"/>
    </row>
    <row r="16" spans="1:11" ht="210" customHeight="1" x14ac:dyDescent="0.15">
      <c r="A16" s="77" t="str">
        <f>'Beoordelen open vragen'!A16</f>
        <v>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Welke opleidingen en/of werkinstructies geeft u uw medewerkers over het gebruik van schoonmaakmiddelen en energiebesparing?
-	Op welke wijze scheidt u het afval op de locatie van de aanbestedende dienst?
-	Hoe duurzaam zijn de materialen, vervoersmiddelen en schoonmaakapparatuur die u gebruikt bij de uitvoering van uw werkzaamheden</v>
      </c>
      <c r="B16" s="8"/>
      <c r="C16" s="98" t="s">
        <v>0</v>
      </c>
      <c r="D16" s="99"/>
      <c r="E16" s="8"/>
      <c r="F16" s="100" t="s">
        <v>0</v>
      </c>
      <c r="G16" s="101"/>
      <c r="H16" s="8"/>
      <c r="I16" s="100" t="s">
        <v>0</v>
      </c>
      <c r="J16" s="101"/>
    </row>
    <row r="17" spans="1:10" ht="20" customHeight="1" x14ac:dyDescent="0.15">
      <c r="A17" s="70"/>
      <c r="B17" s="9"/>
      <c r="C17" s="71"/>
      <c r="D17" s="71"/>
      <c r="E17" s="9"/>
      <c r="F17" s="71"/>
      <c r="G17" s="71"/>
      <c r="H17" s="9"/>
      <c r="I17" s="71"/>
      <c r="J17" s="72"/>
    </row>
    <row r="19" spans="1:10" ht="33" customHeight="1" x14ac:dyDescent="0.15">
      <c r="A19" s="73" t="str">
        <f>'Beoordelen interview'!A1</f>
        <v>7.3 Interviewvragen sleutelfunctionarissen</v>
      </c>
      <c r="B19" s="7"/>
      <c r="C19" s="109"/>
      <c r="D19" s="110"/>
      <c r="E19" s="7"/>
      <c r="F19" s="109"/>
      <c r="G19" s="110"/>
      <c r="H19" s="36"/>
      <c r="I19" s="112"/>
      <c r="J19" s="112"/>
    </row>
    <row r="20" spans="1:10" s="1" customFormat="1" ht="20" customHeight="1" x14ac:dyDescent="0.15">
      <c r="A20" s="102" t="str">
        <f>'Beoordelen interview'!A4:A4</f>
        <v>Vraag 1</v>
      </c>
      <c r="B20" s="30"/>
      <c r="C20" s="79" t="s">
        <v>12</v>
      </c>
      <c r="D20" s="78"/>
      <c r="E20" s="8"/>
      <c r="F20" s="79" t="s">
        <v>12</v>
      </c>
      <c r="G20" s="78"/>
      <c r="H20" s="8"/>
      <c r="I20" s="79" t="s">
        <v>12</v>
      </c>
      <c r="J20" s="78"/>
    </row>
    <row r="21" spans="1:10" s="1" customFormat="1" ht="160" customHeight="1" x14ac:dyDescent="0.15">
      <c r="A21" s="103"/>
      <c r="B21" s="30"/>
      <c r="C21" s="104" t="s">
        <v>0</v>
      </c>
      <c r="D21" s="105"/>
      <c r="E21" s="30"/>
      <c r="F21" s="106" t="s">
        <v>0</v>
      </c>
      <c r="G21" s="105"/>
      <c r="I21" s="111" t="s">
        <v>0</v>
      </c>
      <c r="J21" s="111"/>
    </row>
    <row r="22" spans="1:10" s="1" customFormat="1" ht="20" customHeight="1" x14ac:dyDescent="0.15">
      <c r="A22" s="102" t="str">
        <f>'Beoordelen interview'!A5:A5</f>
        <v>Vraag 2</v>
      </c>
      <c r="B22" s="30"/>
      <c r="C22" s="79" t="s">
        <v>12</v>
      </c>
      <c r="D22" s="78"/>
      <c r="E22" s="8"/>
      <c r="F22" s="79" t="s">
        <v>12</v>
      </c>
      <c r="G22" s="78"/>
      <c r="H22" s="8"/>
      <c r="I22" s="79" t="s">
        <v>12</v>
      </c>
      <c r="J22" s="78"/>
    </row>
    <row r="23" spans="1:10" s="1" customFormat="1" ht="160" customHeight="1" x14ac:dyDescent="0.15">
      <c r="A23" s="103"/>
      <c r="B23" s="30"/>
      <c r="C23" s="104" t="s">
        <v>0</v>
      </c>
      <c r="D23" s="105"/>
      <c r="E23" s="30"/>
      <c r="F23" s="106" t="s">
        <v>0</v>
      </c>
      <c r="G23" s="105"/>
      <c r="I23" s="111" t="s">
        <v>0</v>
      </c>
      <c r="J23" s="111"/>
    </row>
    <row r="24" spans="1:10" s="1" customFormat="1" ht="20" customHeight="1" x14ac:dyDescent="0.15">
      <c r="A24" s="102" t="str">
        <f>'Beoordelen interview'!A6:A6</f>
        <v>Vraag 3</v>
      </c>
      <c r="B24" s="30"/>
      <c r="C24" s="79" t="s">
        <v>12</v>
      </c>
      <c r="D24" s="78"/>
      <c r="E24" s="8"/>
      <c r="F24" s="79" t="s">
        <v>12</v>
      </c>
      <c r="G24" s="78"/>
      <c r="H24" s="8"/>
      <c r="I24" s="79" t="s">
        <v>12</v>
      </c>
      <c r="J24" s="78"/>
    </row>
    <row r="25" spans="1:10" s="1" customFormat="1" ht="160" customHeight="1" x14ac:dyDescent="0.15">
      <c r="A25" s="103"/>
      <c r="B25" s="30"/>
      <c r="C25" s="104" t="s">
        <v>0</v>
      </c>
      <c r="D25" s="105"/>
      <c r="E25" s="30"/>
      <c r="F25" s="106" t="s">
        <v>0</v>
      </c>
      <c r="G25" s="105"/>
      <c r="I25" s="111" t="s">
        <v>0</v>
      </c>
      <c r="J25" s="111"/>
    </row>
    <row r="26" spans="1:10" s="1" customFormat="1" ht="20" customHeight="1" x14ac:dyDescent="0.15">
      <c r="A26" s="102" t="str">
        <f>'Beoordelen interview'!A7:A7</f>
        <v>Vraag 4</v>
      </c>
      <c r="B26" s="30"/>
      <c r="C26" s="79" t="s">
        <v>12</v>
      </c>
      <c r="D26" s="78"/>
      <c r="E26" s="8"/>
      <c r="F26" s="79" t="s">
        <v>12</v>
      </c>
      <c r="G26" s="78"/>
      <c r="H26" s="8"/>
      <c r="I26" s="79" t="s">
        <v>12</v>
      </c>
      <c r="J26" s="78"/>
    </row>
    <row r="27" spans="1:10" s="1" customFormat="1" ht="160" customHeight="1" x14ac:dyDescent="0.15">
      <c r="A27" s="103"/>
      <c r="B27" s="30"/>
      <c r="C27" s="104" t="s">
        <v>0</v>
      </c>
      <c r="D27" s="105"/>
      <c r="E27" s="30"/>
      <c r="F27" s="106" t="s">
        <v>0</v>
      </c>
      <c r="G27" s="105"/>
      <c r="I27" s="111" t="s">
        <v>0</v>
      </c>
      <c r="J27" s="111"/>
    </row>
    <row r="28" spans="1:10" ht="20" customHeight="1" x14ac:dyDescent="0.15">
      <c r="A28" s="70"/>
      <c r="B28" s="9"/>
      <c r="C28" s="71"/>
      <c r="D28" s="71"/>
      <c r="E28" s="9"/>
      <c r="F28" s="71"/>
      <c r="G28" s="71"/>
      <c r="H28" s="9"/>
      <c r="I28" s="71"/>
      <c r="J28" s="72"/>
    </row>
  </sheetData>
  <sheetProtection algorithmName="SHA-512" hashValue="Ghjt/WPnxygZGY9UHZ8xTEhACI5MoIrM7UGCz35AgkhSrq38gPlWY7Pzyzhs4WaV88yPyWDeOrIUi10aJ4JxNg==" saltValue="HjN+9nyl1RBCrSnGigkpaw==" spinCount="100000" sheet="1" objects="1" scenarios="1"/>
  <mergeCells count="46">
    <mergeCell ref="C16:D16"/>
    <mergeCell ref="F16:G16"/>
    <mergeCell ref="I16:J16"/>
    <mergeCell ref="A26:A27"/>
    <mergeCell ref="C27:D27"/>
    <mergeCell ref="F27:G27"/>
    <mergeCell ref="I27:J27"/>
    <mergeCell ref="A24:A25"/>
    <mergeCell ref="C25:D25"/>
    <mergeCell ref="F25:G25"/>
    <mergeCell ref="I25:J25"/>
    <mergeCell ref="A20:A21"/>
    <mergeCell ref="C21:D21"/>
    <mergeCell ref="F21:G21"/>
    <mergeCell ref="I21:J21"/>
    <mergeCell ref="A22:A23"/>
    <mergeCell ref="C23:D23"/>
    <mergeCell ref="F23:G23"/>
    <mergeCell ref="I23:J23"/>
    <mergeCell ref="C19:D19"/>
    <mergeCell ref="F19:G19"/>
    <mergeCell ref="I19:J19"/>
    <mergeCell ref="C6:D6"/>
    <mergeCell ref="F6:G6"/>
    <mergeCell ref="F8:G8"/>
    <mergeCell ref="I8:J8"/>
    <mergeCell ref="I6:J6"/>
    <mergeCell ref="C8:D8"/>
    <mergeCell ref="C4:D4"/>
    <mergeCell ref="F4:G4"/>
    <mergeCell ref="I1:J1"/>
    <mergeCell ref="C1:D1"/>
    <mergeCell ref="F1:G1"/>
    <mergeCell ref="C2:D2"/>
    <mergeCell ref="F2:G2"/>
    <mergeCell ref="I2:J2"/>
    <mergeCell ref="I4:J4"/>
    <mergeCell ref="F10:G10"/>
    <mergeCell ref="C14:D14"/>
    <mergeCell ref="F14:G14"/>
    <mergeCell ref="I14:J14"/>
    <mergeCell ref="C12:D12"/>
    <mergeCell ref="F12:G12"/>
    <mergeCell ref="I12:J12"/>
    <mergeCell ref="I10:J10"/>
    <mergeCell ref="C10:D10"/>
  </mergeCells>
  <dataValidations count="1">
    <dataValidation type="list" errorStyle="warning" allowBlank="1" showErrorMessage="1" error="Voer juiste waarde in. " sqref="I5 F5 C5 I7 F7 C7 I9 F9 C9 I11 F11 C11 I24 F24 C24 I13 F13 C13 I3 F3 C3 I20 F20 C20 I22 F22 C22 I26 F26 C26 I15 F15 C15" xr:uid="{6908CFFD-EC58-8C4D-AD17-DD56127B3369}">
      <formula1>SCORE</formula1>
    </dataValidation>
  </dataValidations>
  <pageMargins left="0.7" right="0.7" top="0.75" bottom="0.75" header="0.3" footer="0.3"/>
  <pageSetup paperSize="8" scale="4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A684-3402-094D-B2A8-B30B8AE7F18E}">
  <dimension ref="A1:K28"/>
  <sheetViews>
    <sheetView showGridLines="0" zoomScale="90" zoomScaleNormal="90" workbookViewId="0">
      <pane ySplit="1" topLeftCell="A12" activePane="bottomLeft" state="frozen"/>
      <selection pane="bottomLeft" activeCell="I3" sqref="I3"/>
    </sheetView>
  </sheetViews>
  <sheetFormatPr baseColWidth="10" defaultColWidth="8.83203125" defaultRowHeight="13" x14ac:dyDescent="0.15"/>
  <cols>
    <col min="1" max="1" width="100.83203125" style="4" customWidth="1"/>
    <col min="2" max="2" width="2.83203125" style="6" customWidth="1"/>
    <col min="3" max="3" width="25.83203125" style="5" customWidth="1"/>
    <col min="4" max="4" width="3.83203125" style="5" customWidth="1"/>
    <col min="5" max="5" width="2.83203125" style="5" customWidth="1"/>
    <col min="6" max="6" width="25.83203125" style="5" customWidth="1"/>
    <col min="7" max="7" width="3.83203125" style="5" customWidth="1"/>
    <col min="8" max="8" width="2.83203125" style="5" customWidth="1"/>
    <col min="9" max="9" width="25.83203125" style="4" customWidth="1"/>
    <col min="10" max="10" width="3.83203125" style="4" customWidth="1"/>
    <col min="11" max="11" width="11.6640625" style="4" bestFit="1" customWidth="1"/>
    <col min="12" max="16384" width="8.83203125" style="4"/>
  </cols>
  <sheetData>
    <row r="1" spans="1:11" ht="50" customHeight="1" x14ac:dyDescent="0.2">
      <c r="A1" s="69" t="s">
        <v>50</v>
      </c>
      <c r="B1" s="11"/>
      <c r="C1" s="107" t="s">
        <v>1</v>
      </c>
      <c r="D1" s="108"/>
      <c r="E1" s="11"/>
      <c r="F1" s="107" t="s">
        <v>1</v>
      </c>
      <c r="G1" s="108"/>
      <c r="H1" s="11"/>
      <c r="I1" s="107" t="s">
        <v>1</v>
      </c>
      <c r="J1" s="108"/>
      <c r="K1" s="3"/>
    </row>
    <row r="2" spans="1:11" ht="33" customHeight="1" x14ac:dyDescent="0.15">
      <c r="A2" s="73" t="s">
        <v>32</v>
      </c>
      <c r="B2" s="7"/>
      <c r="C2" s="109" t="s">
        <v>47</v>
      </c>
      <c r="D2" s="110"/>
      <c r="E2" s="7"/>
      <c r="F2" s="109" t="s">
        <v>47</v>
      </c>
      <c r="G2" s="110"/>
      <c r="H2" s="7"/>
      <c r="I2" s="109" t="s">
        <v>47</v>
      </c>
      <c r="J2" s="110"/>
    </row>
    <row r="3" spans="1:11" ht="20" customHeight="1" x14ac:dyDescent="0.15">
      <c r="A3" s="76" t="str">
        <f>'Beoordelen open vragen'!A3</f>
        <v>7.1.1 	BELEVING SCHONE SCHOLEN</v>
      </c>
      <c r="B3" s="8"/>
      <c r="C3" s="75" t="s">
        <v>12</v>
      </c>
      <c r="D3" s="74"/>
      <c r="E3" s="8"/>
      <c r="F3" s="75" t="s">
        <v>12</v>
      </c>
      <c r="G3" s="74"/>
      <c r="H3" s="8"/>
      <c r="I3" s="75" t="s">
        <v>12</v>
      </c>
      <c r="J3" s="74"/>
    </row>
    <row r="4" spans="1:11" ht="242" customHeight="1" x14ac:dyDescent="0.15">
      <c r="A4" s="77" t="str">
        <f>'Beoordelen open vragen'!A4</f>
        <v>Schoon is een beleving! De dag beginnen met een schone school voor leerlingen en medewerkers, iedere dag weer, dat is waar de aanbestedende dienst naar streeft. Met deze aanbesteding wil de aanbestedende dienst een partij selecteren die als geen ander begrijpt dat schoonmaak meer is dan alleen een schoonmaakprogramma uitvoeren en afvinken. Bij een schone school hoort een fris gevoel en een prettige geur! Inschrijver dient te beschrijven op maximaal 3 A4 wat zij verstaat onder schoon en beschrijft daarbij minimaal;
-	Welke invulling gaat inschrijver geven aan de beleving van schoon?
-	Op welke wijze zorgt inschrijver ervoor dat dit dagelijkse praktijk is gedurende de gehele looptijd van de overeenkomst? 
-	Welke meerwaarde (wat bij de inschrijfprijs in zit!) biedt inschrijver naast het afwerken van alleen het geëiste schoonmaakprogramma? 
-	Welke extra structurele maatregelen (wat bij de inschrijfprijs in zit!) treft de inschrijver om het verspreiden van virussen aan deurknoppen, deurgrepen en andere contactelementen in de scholen te minimaliseren? Welke desinfectie past inschrijver permanent toe? 
-	Op welke wijze geeft inschrijver invulling aan diverse seizoensinvloeden zoals de herfst en winter wanneer er extra aandacht aan het inlopen van vuil en vocht moet worden gegeven?</v>
      </c>
      <c r="B4" s="8"/>
      <c r="C4" s="98" t="s">
        <v>0</v>
      </c>
      <c r="D4" s="99"/>
      <c r="E4" s="8"/>
      <c r="F4" s="100" t="s">
        <v>0</v>
      </c>
      <c r="G4" s="101"/>
      <c r="H4" s="8"/>
      <c r="I4" s="100" t="s">
        <v>0</v>
      </c>
      <c r="J4" s="101"/>
    </row>
    <row r="5" spans="1:11" ht="20" customHeight="1" x14ac:dyDescent="0.15">
      <c r="A5" s="76" t="str">
        <f>'Beoordelen open vragen'!A5</f>
        <v>7.1.2	 GOED WERKGEVERSCHAP</v>
      </c>
      <c r="B5" s="8"/>
      <c r="C5" s="75" t="s">
        <v>12</v>
      </c>
      <c r="D5" s="74"/>
      <c r="E5" s="8"/>
      <c r="F5" s="75" t="s">
        <v>12</v>
      </c>
      <c r="G5" s="74"/>
      <c r="H5" s="8"/>
      <c r="I5" s="75" t="s">
        <v>12</v>
      </c>
      <c r="J5" s="74"/>
    </row>
    <row r="6" spans="1:11" ht="210" customHeight="1" x14ac:dyDescent="0.15">
      <c r="A6" s="77" t="str">
        <f>'Beoordelen open vragen'!A6</f>
        <v>Inschrijver dient te beschrijven op maximaal 3 A4 op welke wijze zij invulling geef aan goed werkgeverschap gericht op haar werknemers en beschrijft daarbij minimaal;
-	Hoe de vaste en flexibele werknemers worden gestimuleerd en gemotiveerd in hun werken ten einde een goede schoonmaakkwaliteit te realiseren en wat de rol van de direct leidinggevende hier in is; 
-	Hoe zorgt inschrijver er voor dat de betrokkenheid van de schoonmakers bij de organisatie van de aanbestedende dienst stijgt, zodat de medewerkers van het schoonmaakbedrijf blij en trots zijn om bij de aanbestedende dienst te mogen werken en trots zijn op een schone school;
-	Op welke wijze zorgt inschrijver voor een goede overgang van medewerkers van het huidige schoonmaakbedrijf, daarbij lettend op; het functioneren en motivatie van de medewerkers in relatie tot de nieuwe overeenkomst en uitgangspunten van deze aanbesteding;
-	Hoe en in welke mate laat zij de eventueel te verkrijgen bonus toekomen aan de medewerkers die de schoonmaakwerkzaamheden op de locaties van de aanbestedende dienst uitvoeren, zodat zij beloont worden voor hun meerwaarde hierin;
-	Welke trainingen en opleidingen krijgen medewerkers van de inschrijver, gericht op communicatie, vakkennis en veiligheid.</v>
      </c>
      <c r="B6" s="8"/>
      <c r="C6" s="98" t="s">
        <v>0</v>
      </c>
      <c r="D6" s="99"/>
      <c r="E6" s="8"/>
      <c r="F6" s="100" t="s">
        <v>0</v>
      </c>
      <c r="G6" s="101"/>
      <c r="H6" s="8"/>
      <c r="I6" s="100" t="s">
        <v>0</v>
      </c>
      <c r="J6" s="101"/>
    </row>
    <row r="7" spans="1:11" ht="20" customHeight="1" x14ac:dyDescent="0.15">
      <c r="A7" s="76" t="str">
        <f>'Beoordelen open vragen'!A7</f>
        <v>7.1.3 ONDERHOUD VLOEREN</v>
      </c>
      <c r="B7" s="8"/>
      <c r="C7" s="75" t="s">
        <v>12</v>
      </c>
      <c r="D7" s="74"/>
      <c r="E7" s="8"/>
      <c r="F7" s="75" t="s">
        <v>12</v>
      </c>
      <c r="G7" s="74"/>
      <c r="H7" s="8"/>
      <c r="I7" s="75" t="s">
        <v>12</v>
      </c>
      <c r="J7" s="74"/>
    </row>
    <row r="8" spans="1:11" ht="210" customHeight="1" x14ac:dyDescent="0.15">
      <c r="A8" s="77" t="str">
        <f>'Beoordelen open vragen'!A8</f>
        <v>De aanbestedende dienst heeft diverse locaties die veelal ook verschillende vloeren hebben, beton (incl. coating), steen, linoleum/ PVC, Nora-rubber en tapijt (flotex) vloeren. Bij een aantal locaties is er mogelijk sprake van achterstallig onderhoud. Tijdens de locatiebezoeken kunt u zich bekendmaken met deze locaties en de verschillende vloeren. Inschrijver dient per locatie een plan van aanpak in op maximaal 4 A4 voor;
-	het (eventueel achterstallige) onderhoud van de vloeren aan te leveren met daarin het advies met betrekking tot het herstel en tot de reguliere schoonmaak; 
-	het periodieke onderhoud en het eventuele jaarlijkse onderhoud.
Inschrijver houdt hierbij rekening met de verschillende vloeren in relatie tot het praktijkonderwijs. De kosten voor de eventuele herstelwerkzaamheden dient u separaat te vermelden bij uw beantwoording, al het andere (reguliere en periodieke schoonmaakwerkzaamheden en onderhoud) wat u beschrijft, dient bij de prijzen op het prijzenblad te zijn inbegrepen.</v>
      </c>
      <c r="B8" s="8"/>
      <c r="C8" s="98" t="s">
        <v>0</v>
      </c>
      <c r="D8" s="99"/>
      <c r="E8" s="8"/>
      <c r="F8" s="100" t="s">
        <v>0</v>
      </c>
      <c r="G8" s="101"/>
      <c r="H8" s="8"/>
      <c r="I8" s="100" t="s">
        <v>0</v>
      </c>
      <c r="J8" s="101"/>
    </row>
    <row r="9" spans="1:11" ht="20" customHeight="1" x14ac:dyDescent="0.15">
      <c r="A9" s="76" t="str">
        <f>'Beoordelen open vragen'!A9</f>
        <v xml:space="preserve">7.1.4   INVULLING WERKZAAMHEDEN LEIDINGGEVENDE </v>
      </c>
      <c r="B9" s="8"/>
      <c r="C9" s="75" t="s">
        <v>12</v>
      </c>
      <c r="D9" s="74"/>
      <c r="E9" s="8"/>
      <c r="F9" s="75" t="s">
        <v>12</v>
      </c>
      <c r="G9" s="74"/>
      <c r="H9" s="8"/>
      <c r="I9" s="75" t="s">
        <v>12</v>
      </c>
      <c r="J9" s="74"/>
    </row>
    <row r="10" spans="1:11" ht="210" customHeight="1" x14ac:dyDescent="0.15">
      <c r="A10" s="77" t="str">
        <f>'Beoordelen open vragen'!A10</f>
        <v>De aanbestedende dienst wil van inschrijver weten op welke wijze zij een invulling geeft aan de dagelijkse leiding van de schoonmaak. Inschrijver dient het volgende te beschrijven op maximaal 1 A4;
-	Hoe borgt inschrijver de drie taken die juist thuishoren bij een leidinggevende van de schoonmaakwerkzaamheden? De drie taken zijn (1) het uitvoeren van de controles en het rapporteren hiervan, (2) het leidinggeven aan de schoonmakers en (3) het eventueel meewerken/ mede schoonmaken;
-	Op welke wijze inschrijver invulling geeft op iedere locatie aan de functie leidinggevende waarbij minimaal beschreven wordt (a) hoeveel uur deze per locatie ingezet gaat worden en (b) welke extra aanvullende diensten (géén meerprijs!) er geboden worden bovenop de uitvoering van het werkprogramma?</v>
      </c>
      <c r="B10" s="8"/>
      <c r="C10" s="98" t="s">
        <v>0</v>
      </c>
      <c r="D10" s="99"/>
      <c r="E10" s="8"/>
      <c r="F10" s="100" t="s">
        <v>0</v>
      </c>
      <c r="G10" s="101"/>
      <c r="H10" s="8"/>
      <c r="I10" s="100" t="s">
        <v>0</v>
      </c>
      <c r="J10" s="101"/>
    </row>
    <row r="11" spans="1:11" ht="20" customHeight="1" x14ac:dyDescent="0.15">
      <c r="A11" s="76" t="str">
        <f>'Beoordelen open vragen'!A11</f>
        <v>7.1.5 	  KWALITEITSVERBETERING</v>
      </c>
      <c r="B11" s="8"/>
      <c r="C11" s="75" t="s">
        <v>12</v>
      </c>
      <c r="D11" s="74"/>
      <c r="E11" s="8"/>
      <c r="F11" s="75" t="s">
        <v>12</v>
      </c>
      <c r="G11" s="74"/>
      <c r="H11" s="8"/>
      <c r="I11" s="75" t="s">
        <v>12</v>
      </c>
      <c r="J11" s="74"/>
    </row>
    <row r="12" spans="1:11" ht="210" customHeight="1" x14ac:dyDescent="0.15">
      <c r="A12" s="77" t="str">
        <f>'Beoordelen open vragen'!A12</f>
        <v>Inschrijvers hebben de mogelijkheid om de locaties te bezoeken tijdens de aanbestedingsprocedure (zie hiervoor het aanbestedingsdocument). Hoe kan de kwaliteit van de schoonmaak omhoog op wat u heeft waargenomen tijdens het locatiebezoek? Wat is u concreet opgevallen aan verbeterpunten? Wat is uw visie hierop? Inschrijver dient dit te beschrijven op maximaal 2 A4.</v>
      </c>
      <c r="B12" s="8"/>
      <c r="C12" s="98" t="s">
        <v>0</v>
      </c>
      <c r="D12" s="99"/>
      <c r="E12" s="8"/>
      <c r="F12" s="100" t="s">
        <v>0</v>
      </c>
      <c r="G12" s="101"/>
      <c r="H12" s="8"/>
      <c r="I12" s="100" t="s">
        <v>0</v>
      </c>
      <c r="J12" s="101"/>
    </row>
    <row r="13" spans="1:11" ht="20" customHeight="1" x14ac:dyDescent="0.15">
      <c r="A13" s="76" t="str">
        <f>'Beoordelen open vragen'!A13</f>
        <v>7.1.6 	OVERMACHTSSITUATIES</v>
      </c>
      <c r="B13" s="8"/>
      <c r="C13" s="75" t="s">
        <v>12</v>
      </c>
      <c r="D13" s="74"/>
      <c r="E13" s="8"/>
      <c r="F13" s="75" t="s">
        <v>12</v>
      </c>
      <c r="G13" s="74"/>
      <c r="H13" s="8"/>
      <c r="I13" s="75" t="s">
        <v>12</v>
      </c>
      <c r="J13" s="74"/>
    </row>
    <row r="14" spans="1:11" ht="210" customHeight="1" x14ac:dyDescent="0.15">
      <c r="A14" s="77" t="str">
        <f>'Beoordelen open vragen'!A14</f>
        <v>Inschrijver beschrijft op maximaal 3 A4 op welke wijze zij handelt in een situatie wanneer de COVID-19 crisis of een andere overmachtssituatie, waarbij de scholen (deels) zijn gesloten en er weinig tot geen dagelijkse werkzaamheden zijn uit te voeren, langer duurt dan 3 maanden. Inschrijver dient hierbij haar visie in en schrijft een plan van aanpak/ voorstel waarbij minimaal de volgende aandachtpunten zijn uitgewerkt:
-	Welke werkzaamheden zijn nog wel uit te voeren?
-	Hoe zal dit financieel worden doorbelast aan de aanbestedende dienst?
-	Hoe gaat inschrijver om met het personeel dat normaliter is ingezet op de scholen, zowel vaste als flexibele schoonmakers als leidinggevende(n)?
-	Welke meerwaarde kunt u bieden met betrekking tot bijvoorbeeld extra desinfectie, intensievere schoonmaakwerkzaamheden, aanpassing werkprogramma’s, etc. en wat zit bij de aanbiedingsprijs in en wat zijn meerkosten?</v>
      </c>
      <c r="B14" s="8"/>
      <c r="C14" s="98" t="s">
        <v>0</v>
      </c>
      <c r="D14" s="99"/>
      <c r="E14" s="8"/>
      <c r="F14" s="100" t="s">
        <v>0</v>
      </c>
      <c r="G14" s="101"/>
      <c r="H14" s="8"/>
      <c r="I14" s="100" t="s">
        <v>0</v>
      </c>
      <c r="J14" s="101"/>
    </row>
    <row r="15" spans="1:11" ht="20" customHeight="1" x14ac:dyDescent="0.15">
      <c r="A15" s="76" t="str">
        <f>'Beoordelen open vragen'!A15</f>
        <v>7.1.7 	MILIEU EN DUURZAAMHEID</v>
      </c>
      <c r="B15" s="8"/>
      <c r="C15" s="75" t="s">
        <v>12</v>
      </c>
      <c r="D15" s="74"/>
      <c r="E15" s="8"/>
      <c r="F15" s="75" t="s">
        <v>12</v>
      </c>
      <c r="G15" s="74"/>
      <c r="H15" s="8"/>
      <c r="I15" s="75" t="s">
        <v>12</v>
      </c>
      <c r="J15" s="74"/>
    </row>
    <row r="16" spans="1:11" ht="210" customHeight="1" x14ac:dyDescent="0.15">
      <c r="A16" s="77" t="str">
        <f>'Beoordelen open vragen'!A16</f>
        <v>Inschrijver beschrijft op maximaal 1 A4 op welke wijze zij bijdraagt aan een beter milieu en duurzaamheid en geeft antwoord op de volgende vragen;
-	Hoe ecologisch verantwoord zijn de schoonmaakmiddelen die door inschrijver gebruikt worden ten behoeve van een lagere milieu impact?
-	Welke opleidingen en/of werkinstructies geeft u uw medewerkers over het gebruik van schoonmaakmiddelen en energiebesparing?
-	Op welke wijze scheidt u het afval op de locatie van de aanbestedende dienst?
-	Hoe duurzaam zijn de materialen, vervoersmiddelen en schoonmaakapparatuur die u gebruikt bij de uitvoering van uw werkzaamheden</v>
      </c>
      <c r="B16" s="8"/>
      <c r="C16" s="98" t="s">
        <v>0</v>
      </c>
      <c r="D16" s="99"/>
      <c r="E16" s="8"/>
      <c r="F16" s="100" t="s">
        <v>0</v>
      </c>
      <c r="G16" s="101"/>
      <c r="H16" s="8"/>
      <c r="I16" s="100" t="s">
        <v>0</v>
      </c>
      <c r="J16" s="101"/>
    </row>
    <row r="17" spans="1:10" ht="20" customHeight="1" x14ac:dyDescent="0.15">
      <c r="A17" s="70"/>
      <c r="B17" s="9"/>
      <c r="C17" s="71"/>
      <c r="D17" s="71"/>
      <c r="E17" s="9"/>
      <c r="F17" s="71"/>
      <c r="G17" s="71"/>
      <c r="H17" s="9"/>
      <c r="I17" s="71"/>
      <c r="J17" s="72"/>
    </row>
    <row r="19" spans="1:10" ht="33" customHeight="1" x14ac:dyDescent="0.15">
      <c r="A19" s="73" t="str">
        <f>'Beoordelen interview'!A1</f>
        <v>7.3 Interviewvragen sleutelfunctionarissen</v>
      </c>
      <c r="B19" s="7"/>
      <c r="C19" s="109"/>
      <c r="D19" s="110"/>
      <c r="E19" s="7"/>
      <c r="F19" s="109"/>
      <c r="G19" s="110"/>
      <c r="H19" s="36"/>
      <c r="I19" s="112"/>
      <c r="J19" s="112"/>
    </row>
    <row r="20" spans="1:10" s="1" customFormat="1" ht="20" customHeight="1" x14ac:dyDescent="0.15">
      <c r="A20" s="102" t="str">
        <f>'Beoordelen interview'!A4:A4</f>
        <v>Vraag 1</v>
      </c>
      <c r="B20" s="30"/>
      <c r="C20" s="79" t="s">
        <v>12</v>
      </c>
      <c r="D20" s="78"/>
      <c r="E20" s="8"/>
      <c r="F20" s="79" t="s">
        <v>12</v>
      </c>
      <c r="G20" s="78"/>
      <c r="H20" s="8"/>
      <c r="I20" s="79" t="s">
        <v>12</v>
      </c>
      <c r="J20" s="78"/>
    </row>
    <row r="21" spans="1:10" s="1" customFormat="1" ht="160" customHeight="1" x14ac:dyDescent="0.15">
      <c r="A21" s="103"/>
      <c r="B21" s="30"/>
      <c r="C21" s="104" t="s">
        <v>0</v>
      </c>
      <c r="D21" s="105"/>
      <c r="E21" s="30"/>
      <c r="F21" s="106" t="s">
        <v>0</v>
      </c>
      <c r="G21" s="105"/>
      <c r="I21" s="111" t="s">
        <v>0</v>
      </c>
      <c r="J21" s="111"/>
    </row>
    <row r="22" spans="1:10" s="1" customFormat="1" ht="20" customHeight="1" x14ac:dyDescent="0.15">
      <c r="A22" s="102" t="str">
        <f>'Beoordelen interview'!A5:A5</f>
        <v>Vraag 2</v>
      </c>
      <c r="B22" s="30"/>
      <c r="C22" s="79" t="s">
        <v>12</v>
      </c>
      <c r="D22" s="78"/>
      <c r="E22" s="8"/>
      <c r="F22" s="79" t="s">
        <v>12</v>
      </c>
      <c r="G22" s="78"/>
      <c r="H22" s="8"/>
      <c r="I22" s="79" t="s">
        <v>12</v>
      </c>
      <c r="J22" s="78"/>
    </row>
    <row r="23" spans="1:10" s="1" customFormat="1" ht="160" customHeight="1" x14ac:dyDescent="0.15">
      <c r="A23" s="103"/>
      <c r="B23" s="30"/>
      <c r="C23" s="104" t="s">
        <v>0</v>
      </c>
      <c r="D23" s="105"/>
      <c r="E23" s="30"/>
      <c r="F23" s="106" t="s">
        <v>0</v>
      </c>
      <c r="G23" s="105"/>
      <c r="I23" s="111" t="s">
        <v>0</v>
      </c>
      <c r="J23" s="111"/>
    </row>
    <row r="24" spans="1:10" s="1" customFormat="1" ht="20" customHeight="1" x14ac:dyDescent="0.15">
      <c r="A24" s="102" t="str">
        <f>'Beoordelen interview'!A6:A6</f>
        <v>Vraag 3</v>
      </c>
      <c r="B24" s="30"/>
      <c r="C24" s="79" t="s">
        <v>12</v>
      </c>
      <c r="D24" s="78"/>
      <c r="E24" s="8"/>
      <c r="F24" s="79" t="s">
        <v>12</v>
      </c>
      <c r="G24" s="78"/>
      <c r="H24" s="8"/>
      <c r="I24" s="79" t="s">
        <v>12</v>
      </c>
      <c r="J24" s="78"/>
    </row>
    <row r="25" spans="1:10" s="1" customFormat="1" ht="160" customHeight="1" x14ac:dyDescent="0.15">
      <c r="A25" s="103"/>
      <c r="B25" s="30"/>
      <c r="C25" s="104" t="s">
        <v>0</v>
      </c>
      <c r="D25" s="105"/>
      <c r="E25" s="30"/>
      <c r="F25" s="106" t="s">
        <v>0</v>
      </c>
      <c r="G25" s="105"/>
      <c r="I25" s="111" t="s">
        <v>0</v>
      </c>
      <c r="J25" s="111"/>
    </row>
    <row r="26" spans="1:10" s="1" customFormat="1" ht="20" customHeight="1" x14ac:dyDescent="0.15">
      <c r="A26" s="102" t="str">
        <f>'Beoordelen interview'!A7:A7</f>
        <v>Vraag 4</v>
      </c>
      <c r="B26" s="30"/>
      <c r="C26" s="79" t="s">
        <v>12</v>
      </c>
      <c r="D26" s="78"/>
      <c r="E26" s="8"/>
      <c r="F26" s="79" t="s">
        <v>12</v>
      </c>
      <c r="G26" s="78"/>
      <c r="H26" s="8"/>
      <c r="I26" s="79" t="s">
        <v>12</v>
      </c>
      <c r="J26" s="78"/>
    </row>
    <row r="27" spans="1:10" s="1" customFormat="1" ht="160" customHeight="1" x14ac:dyDescent="0.15">
      <c r="A27" s="103"/>
      <c r="B27" s="30"/>
      <c r="C27" s="104" t="s">
        <v>0</v>
      </c>
      <c r="D27" s="105"/>
      <c r="E27" s="30"/>
      <c r="F27" s="106" t="s">
        <v>0</v>
      </c>
      <c r="G27" s="105"/>
      <c r="I27" s="111" t="s">
        <v>0</v>
      </c>
      <c r="J27" s="111"/>
    </row>
    <row r="28" spans="1:10" ht="20" customHeight="1" x14ac:dyDescent="0.15">
      <c r="A28" s="70"/>
      <c r="B28" s="9"/>
      <c r="C28" s="71"/>
      <c r="D28" s="71"/>
      <c r="E28" s="9"/>
      <c r="F28" s="71"/>
      <c r="G28" s="71"/>
      <c r="H28" s="9"/>
      <c r="I28" s="71"/>
      <c r="J28" s="72"/>
    </row>
  </sheetData>
  <sheetProtection algorithmName="SHA-512" hashValue="bLfYDF13rHdT8lJQMhCYoM5e+BTwxb0YT2JKcx9vrzqhf3D58sf/N1UI3hXMwb7LJuKLkX/GixkocZjRXH+mvA==" saltValue="GB/qyjhaWOiOtviSWlO30A==" spinCount="100000" sheet="1" objects="1" scenarios="1"/>
  <mergeCells count="46">
    <mergeCell ref="C16:D16"/>
    <mergeCell ref="F16:G16"/>
    <mergeCell ref="I16:J16"/>
    <mergeCell ref="A26:A27"/>
    <mergeCell ref="C27:D27"/>
    <mergeCell ref="F27:G27"/>
    <mergeCell ref="I27:J27"/>
    <mergeCell ref="A24:A25"/>
    <mergeCell ref="C25:D25"/>
    <mergeCell ref="F25:G25"/>
    <mergeCell ref="I25:J25"/>
    <mergeCell ref="A20:A21"/>
    <mergeCell ref="C21:D21"/>
    <mergeCell ref="F21:G21"/>
    <mergeCell ref="I21:J21"/>
    <mergeCell ref="A22:A23"/>
    <mergeCell ref="C23:D23"/>
    <mergeCell ref="F23:G23"/>
    <mergeCell ref="I23:J23"/>
    <mergeCell ref="C19:D19"/>
    <mergeCell ref="F19:G19"/>
    <mergeCell ref="I19:J19"/>
    <mergeCell ref="C12:D12"/>
    <mergeCell ref="F12:G12"/>
    <mergeCell ref="I12:J12"/>
    <mergeCell ref="C14:D14"/>
    <mergeCell ref="F14:G14"/>
    <mergeCell ref="I14:J14"/>
    <mergeCell ref="C8:D8"/>
    <mergeCell ref="F8:G8"/>
    <mergeCell ref="I8:J8"/>
    <mergeCell ref="C10:D10"/>
    <mergeCell ref="F10:G10"/>
    <mergeCell ref="I10:J10"/>
    <mergeCell ref="C4:D4"/>
    <mergeCell ref="F4:G4"/>
    <mergeCell ref="I4:J4"/>
    <mergeCell ref="C6:D6"/>
    <mergeCell ref="F6:G6"/>
    <mergeCell ref="I6:J6"/>
    <mergeCell ref="C1:D1"/>
    <mergeCell ref="F1:G1"/>
    <mergeCell ref="I1:J1"/>
    <mergeCell ref="C2:D2"/>
    <mergeCell ref="F2:G2"/>
    <mergeCell ref="I2:J2"/>
  </mergeCells>
  <dataValidations count="1">
    <dataValidation type="list" errorStyle="warning" allowBlank="1" showErrorMessage="1" error="Voer juiste waarde in. " sqref="I5 F5 C5 I7 F7 C7 I9 F9 C9 I11 F11 C11 I24 F24 C24 I13 F13 C13 I3 F3 C3 I20 F20 C20 I22 F22 C22 I26 F26 C26 I15 F15 C15" xr:uid="{D6B0B493-61CB-E940-AC59-BAA8E745628D}">
      <formula1>SCORE</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74"/>
  <sheetViews>
    <sheetView showGridLines="0" topLeftCell="A6" zoomScale="90" zoomScaleNormal="90" workbookViewId="0">
      <selection activeCell="D44" sqref="D44"/>
    </sheetView>
  </sheetViews>
  <sheetFormatPr baseColWidth="10" defaultColWidth="8.83203125" defaultRowHeight="15" x14ac:dyDescent="0.2"/>
  <cols>
    <col min="1" max="1" width="65.5" customWidth="1"/>
    <col min="2" max="2" width="15.6640625" customWidth="1"/>
    <col min="3" max="3" width="2.83203125" customWidth="1"/>
    <col min="4" max="5" width="26.1640625" customWidth="1"/>
    <col min="6" max="6" width="2.83203125" customWidth="1"/>
    <col min="7" max="8" width="26.1640625" customWidth="1"/>
    <col min="9" max="9" width="2.83203125" style="19" customWidth="1"/>
    <col min="10" max="11" width="26.1640625" customWidth="1"/>
  </cols>
  <sheetData>
    <row r="1" spans="1:11" ht="40" customHeight="1" x14ac:dyDescent="0.2">
      <c r="A1" s="131" t="s">
        <v>18</v>
      </c>
      <c r="B1" s="132"/>
      <c r="C1" s="15"/>
      <c r="D1" s="93"/>
      <c r="E1" s="93"/>
      <c r="F1" s="16"/>
      <c r="G1" s="124"/>
      <c r="H1" s="125"/>
      <c r="I1" s="20"/>
      <c r="J1" s="124"/>
      <c r="K1" s="125"/>
    </row>
    <row r="2" spans="1:11" ht="28" customHeight="1" x14ac:dyDescent="0.2">
      <c r="A2" s="127" t="s">
        <v>19</v>
      </c>
      <c r="B2" s="128"/>
      <c r="C2" s="13"/>
      <c r="D2" s="49" t="str">
        <f>'Beoordelaar 1'!C1</f>
        <v>&lt;NAAM INSCHRIJVER&gt;</v>
      </c>
      <c r="E2" s="50" t="s">
        <v>17</v>
      </c>
      <c r="F2" s="31"/>
      <c r="G2" s="49" t="str">
        <f>'Beoordelaar 1'!F1</f>
        <v>&lt;NAAM INSCHRIJVER&gt;</v>
      </c>
      <c r="H2" s="51" t="s">
        <v>17</v>
      </c>
      <c r="I2" s="32"/>
      <c r="J2" s="49" t="str">
        <f>'Beoordelaar 1'!I1</f>
        <v>&lt;NAAM INSCHRIJVER&gt;</v>
      </c>
      <c r="K2" s="51" t="s">
        <v>17</v>
      </c>
    </row>
    <row r="3" spans="1:11" ht="18" customHeight="1" x14ac:dyDescent="0.2">
      <c r="A3" s="115" t="str">
        <f>'Beoordelen open vragen'!A3</f>
        <v>7.1.1 	BELEVING SCHONE SCHOLEN</v>
      </c>
      <c r="B3" s="68" t="s">
        <v>8</v>
      </c>
      <c r="C3" s="13"/>
      <c r="D3" s="65" t="str">
        <f>'Beoordelaar 1'!C3</f>
        <v>Score:</v>
      </c>
      <c r="E3" s="126" t="s">
        <v>33</v>
      </c>
      <c r="F3" s="13"/>
      <c r="G3" s="65" t="str">
        <f>'Beoordelaar 1'!F3</f>
        <v>Score:</v>
      </c>
      <c r="H3" s="126" t="s">
        <v>33</v>
      </c>
      <c r="I3" s="17"/>
      <c r="J3" s="65" t="str">
        <f>'Beoordelaar 1'!I3</f>
        <v>Score:</v>
      </c>
      <c r="K3" s="126" t="s">
        <v>33</v>
      </c>
    </row>
    <row r="4" spans="1:11" ht="18" customHeight="1" x14ac:dyDescent="0.2">
      <c r="A4" s="116"/>
      <c r="B4" s="68" t="s">
        <v>9</v>
      </c>
      <c r="C4" s="13"/>
      <c r="D4" s="65" t="str">
        <f>'Beoordelaar 2'!C3</f>
        <v>Score:</v>
      </c>
      <c r="E4" s="126"/>
      <c r="F4" s="13"/>
      <c r="G4" s="65" t="str">
        <f>'Beoordelaar 2'!F3</f>
        <v>Score:</v>
      </c>
      <c r="H4" s="126"/>
      <c r="I4" s="17"/>
      <c r="J4" s="65" t="str">
        <f>'Beoordelaar 2'!I3</f>
        <v>Score:</v>
      </c>
      <c r="K4" s="126"/>
    </row>
    <row r="5" spans="1:11" ht="18" customHeight="1" x14ac:dyDescent="0.2">
      <c r="A5" s="116"/>
      <c r="B5" s="68" t="s">
        <v>10</v>
      </c>
      <c r="C5" s="13"/>
      <c r="D5" s="65" t="str">
        <f>'Beoordelaar 3'!C3</f>
        <v>Score:</v>
      </c>
      <c r="E5" s="126"/>
      <c r="F5" s="13"/>
      <c r="G5" s="65" t="str">
        <f>'Beoordelaar 3'!F3</f>
        <v>Score:</v>
      </c>
      <c r="H5" s="126"/>
      <c r="I5" s="17"/>
      <c r="J5" s="65" t="str">
        <f>'Beoordelaar 3'!I3</f>
        <v>Score:</v>
      </c>
      <c r="K5" s="126"/>
    </row>
    <row r="6" spans="1:11" ht="18" customHeight="1" x14ac:dyDescent="0.2">
      <c r="A6" s="116"/>
      <c r="B6" s="68" t="s">
        <v>15</v>
      </c>
      <c r="C6" s="13"/>
      <c r="D6" s="66" t="str">
        <f>'Beoordelaar 4'!C3</f>
        <v>Score:</v>
      </c>
      <c r="E6" s="126"/>
      <c r="F6" s="13"/>
      <c r="G6" s="66" t="str">
        <f>'Beoordelaar 4'!F3</f>
        <v>Score:</v>
      </c>
      <c r="H6" s="126"/>
      <c r="I6" s="17"/>
      <c r="J6" s="66" t="str">
        <f>'Beoordelaar 4'!I3</f>
        <v>Score:</v>
      </c>
      <c r="K6" s="126"/>
    </row>
    <row r="7" spans="1:11" ht="20" customHeight="1" x14ac:dyDescent="0.2">
      <c r="A7" s="121" t="s">
        <v>2</v>
      </c>
      <c r="B7" s="122"/>
      <c r="C7" s="13"/>
      <c r="D7" s="63" t="s">
        <v>12</v>
      </c>
      <c r="E7" s="126"/>
      <c r="F7" s="13"/>
      <c r="G7" s="63" t="s">
        <v>12</v>
      </c>
      <c r="H7" s="126"/>
      <c r="I7" s="17"/>
      <c r="J7" s="63" t="s">
        <v>12</v>
      </c>
      <c r="K7" s="126"/>
    </row>
    <row r="8" spans="1:11" ht="20" customHeight="1" x14ac:dyDescent="0.2">
      <c r="A8" s="113"/>
      <c r="B8" s="114"/>
      <c r="C8" s="12"/>
      <c r="D8" s="59" t="str">
        <f>IF(D7="Uitmuntend","€ 5.000",IF(D7="Goed","€2.500",IF(D7="Voldoende","€ 1.000",IF(D7="Matig","€ 0",IF(D7="Onvoldoende","KO"," ")))))</f>
        <v xml:space="preserve"> </v>
      </c>
      <c r="E8" s="126"/>
      <c r="F8" s="60"/>
      <c r="G8" s="59" t="str">
        <f>IF(G7="Uitmuntend","€ 5.000",IF(G7="Goed","€2.500",IF(G7="Voldoende","€ 1.000",IF(G7="Matig","€ 0",IF(G7="Onvoldoende","KO"," ")))))</f>
        <v xml:space="preserve"> </v>
      </c>
      <c r="H8" s="126"/>
      <c r="I8" s="61"/>
      <c r="J8" s="59" t="str">
        <f>IF(J7="Uitmuntend","€ 5.000",IF(J7="Goed","€2.500",IF(J7="Voldoende","€ 1.000",IF(J7="Matig","€ 0",IF(J7="Onvoldoende","KO"," ")))))</f>
        <v xml:space="preserve"> </v>
      </c>
      <c r="K8" s="126"/>
    </row>
    <row r="9" spans="1:11" ht="18" customHeight="1" x14ac:dyDescent="0.2">
      <c r="A9" s="115" t="str">
        <f>'Beoordelen open vragen'!A5</f>
        <v>7.1.2	 GOED WERKGEVERSCHAP</v>
      </c>
      <c r="B9" s="68" t="s">
        <v>8</v>
      </c>
      <c r="C9" s="13"/>
      <c r="D9" s="65" t="str">
        <f>'Beoordelaar 1'!C5</f>
        <v>Score:</v>
      </c>
      <c r="E9" s="133" t="s">
        <v>33</v>
      </c>
      <c r="F9" s="13"/>
      <c r="G9" s="65" t="str">
        <f>'Beoordelaar 1'!F5</f>
        <v>Score:</v>
      </c>
      <c r="H9" s="126" t="s">
        <v>33</v>
      </c>
      <c r="I9" s="17"/>
      <c r="J9" s="65" t="str">
        <f>'Beoordelaar 1'!I5</f>
        <v>Score:</v>
      </c>
      <c r="K9" s="126" t="s">
        <v>33</v>
      </c>
    </row>
    <row r="10" spans="1:11" ht="18" customHeight="1" x14ac:dyDescent="0.2">
      <c r="A10" s="116"/>
      <c r="B10" s="68" t="s">
        <v>9</v>
      </c>
      <c r="C10" s="13"/>
      <c r="D10" s="65" t="str">
        <f>'Beoordelaar 2'!C5</f>
        <v>Score:</v>
      </c>
      <c r="E10" s="133"/>
      <c r="F10" s="13"/>
      <c r="G10" s="65" t="str">
        <f>'Beoordelaar 2'!F5</f>
        <v>Score:</v>
      </c>
      <c r="H10" s="126"/>
      <c r="I10" s="17"/>
      <c r="J10" s="65" t="str">
        <f>'Beoordelaar 2'!I5</f>
        <v>Score:</v>
      </c>
      <c r="K10" s="126"/>
    </row>
    <row r="11" spans="1:11" ht="18" customHeight="1" x14ac:dyDescent="0.2">
      <c r="A11" s="116"/>
      <c r="B11" s="68" t="s">
        <v>10</v>
      </c>
      <c r="C11" s="13"/>
      <c r="D11" s="65" t="str">
        <f>'Beoordelaar 3'!C5</f>
        <v>Score:</v>
      </c>
      <c r="E11" s="133"/>
      <c r="F11" s="13"/>
      <c r="G11" s="65" t="str">
        <f>'Beoordelaar 3'!F5</f>
        <v>Score:</v>
      </c>
      <c r="H11" s="126"/>
      <c r="I11" s="17"/>
      <c r="J11" s="65" t="str">
        <f>'Beoordelaar 3'!I5</f>
        <v>Score:</v>
      </c>
      <c r="K11" s="126"/>
    </row>
    <row r="12" spans="1:11" ht="18" customHeight="1" x14ac:dyDescent="0.2">
      <c r="A12" s="116"/>
      <c r="B12" s="68" t="s">
        <v>15</v>
      </c>
      <c r="C12" s="13"/>
      <c r="D12" s="66" t="str">
        <f>'Beoordelaar 4'!C5</f>
        <v>Score:</v>
      </c>
      <c r="E12" s="133"/>
      <c r="F12" s="13"/>
      <c r="G12" s="66" t="str">
        <f>'Beoordelaar 4'!F5</f>
        <v>Score:</v>
      </c>
      <c r="H12" s="126"/>
      <c r="I12" s="17"/>
      <c r="J12" s="66" t="str">
        <f>'Beoordelaar 4'!I5</f>
        <v>Score:</v>
      </c>
      <c r="K12" s="126"/>
    </row>
    <row r="13" spans="1:11" ht="20" customHeight="1" x14ac:dyDescent="0.2">
      <c r="A13" s="121" t="s">
        <v>2</v>
      </c>
      <c r="B13" s="122"/>
      <c r="C13" s="12"/>
      <c r="D13" s="63" t="s">
        <v>12</v>
      </c>
      <c r="E13" s="133"/>
      <c r="F13" s="60"/>
      <c r="G13" s="63" t="s">
        <v>12</v>
      </c>
      <c r="H13" s="126"/>
      <c r="I13" s="61"/>
      <c r="J13" s="63" t="s">
        <v>12</v>
      </c>
      <c r="K13" s="126"/>
    </row>
    <row r="14" spans="1:11" ht="20" customHeight="1" x14ac:dyDescent="0.2">
      <c r="A14" s="113"/>
      <c r="B14" s="114"/>
      <c r="C14" s="12"/>
      <c r="D14" s="59" t="str">
        <f>IF(D13="Uitmuntend","€ 2.000",IF(D13="Goed","€1.000",IF(D13="Voldoende","€ 400",IF(D13="Matig","€ 0",IF(D13="Onvoldoende","KO"," ")))))</f>
        <v xml:space="preserve"> </v>
      </c>
      <c r="E14" s="134"/>
      <c r="F14" s="60"/>
      <c r="G14" s="59" t="str">
        <f>IF(G13="Uitmuntend","€ 2.000",IF(G13="Goed","€1.000",IF(G13="Voldoende","€ 400",IF(G13="Matig","€ 0",IF(G13="Onvoldoende","KO"," ")))))</f>
        <v xml:space="preserve"> </v>
      </c>
      <c r="H14" s="126"/>
      <c r="I14" s="61"/>
      <c r="J14" s="59" t="str">
        <f>IF(J13="Uitmuntend","€ 2.000",IF(J13="Goed","€1.000",IF(J13="Voldoende","€ 400",IF(J13="Matig","€ 0",IF(J13="Onvoldoende","KO"," ")))))</f>
        <v xml:space="preserve"> </v>
      </c>
      <c r="K14" s="126"/>
    </row>
    <row r="15" spans="1:11" ht="18" customHeight="1" x14ac:dyDescent="0.2">
      <c r="A15" s="115" t="str">
        <f>'Beoordelen open vragen'!A7</f>
        <v>7.1.3 ONDERHOUD VLOEREN</v>
      </c>
      <c r="B15" s="68" t="s">
        <v>8</v>
      </c>
      <c r="C15" s="13"/>
      <c r="D15" s="65" t="str">
        <f>'Beoordelaar 1'!C7</f>
        <v>Score:</v>
      </c>
      <c r="E15" s="133" t="s">
        <v>33</v>
      </c>
      <c r="F15" s="13"/>
      <c r="G15" s="65" t="str">
        <f>'Beoordelaar 1'!F7</f>
        <v>Score:</v>
      </c>
      <c r="H15" s="126" t="s">
        <v>33</v>
      </c>
      <c r="I15" s="17"/>
      <c r="J15" s="65" t="str">
        <f>'Beoordelaar 1'!I7</f>
        <v>Score:</v>
      </c>
      <c r="K15" s="126" t="s">
        <v>33</v>
      </c>
    </row>
    <row r="16" spans="1:11" ht="18" customHeight="1" x14ac:dyDescent="0.2">
      <c r="A16" s="116"/>
      <c r="B16" s="68" t="s">
        <v>9</v>
      </c>
      <c r="C16" s="13"/>
      <c r="D16" s="65" t="str">
        <f>'Beoordelaar 2'!C7</f>
        <v>Score:</v>
      </c>
      <c r="E16" s="133"/>
      <c r="F16" s="13"/>
      <c r="G16" s="65" t="str">
        <f>'Beoordelaar 2'!F7</f>
        <v>Score:</v>
      </c>
      <c r="H16" s="126"/>
      <c r="I16" s="17"/>
      <c r="J16" s="65" t="str">
        <f>'Beoordelaar 2'!I7</f>
        <v>Score:</v>
      </c>
      <c r="K16" s="126"/>
    </row>
    <row r="17" spans="1:11" ht="18" customHeight="1" x14ac:dyDescent="0.2">
      <c r="A17" s="116"/>
      <c r="B17" s="68" t="s">
        <v>10</v>
      </c>
      <c r="C17" s="13"/>
      <c r="D17" s="65" t="str">
        <f>'Beoordelaar 3'!C7</f>
        <v>Score:</v>
      </c>
      <c r="E17" s="133"/>
      <c r="F17" s="13"/>
      <c r="G17" s="65" t="str">
        <f>'Beoordelaar 3'!F7</f>
        <v>Score:</v>
      </c>
      <c r="H17" s="126"/>
      <c r="I17" s="17"/>
      <c r="J17" s="65" t="str">
        <f>'Beoordelaar 3'!I7</f>
        <v>Score:</v>
      </c>
      <c r="K17" s="126"/>
    </row>
    <row r="18" spans="1:11" ht="18" customHeight="1" x14ac:dyDescent="0.2">
      <c r="A18" s="116"/>
      <c r="B18" s="68" t="s">
        <v>15</v>
      </c>
      <c r="C18" s="13"/>
      <c r="D18" s="66" t="str">
        <f>'Beoordelaar 4'!C7</f>
        <v>Score:</v>
      </c>
      <c r="E18" s="133"/>
      <c r="F18" s="13"/>
      <c r="G18" s="66" t="str">
        <f>'Beoordelaar 4'!F7</f>
        <v>Score:</v>
      </c>
      <c r="H18" s="126"/>
      <c r="I18" s="17"/>
      <c r="J18" s="66" t="str">
        <f>'Beoordelaar 4'!I7</f>
        <v>Score:</v>
      </c>
      <c r="K18" s="126"/>
    </row>
    <row r="19" spans="1:11" ht="20" customHeight="1" x14ac:dyDescent="0.2">
      <c r="A19" s="121" t="s">
        <v>2</v>
      </c>
      <c r="B19" s="122"/>
      <c r="C19" s="12"/>
      <c r="D19" s="63" t="s">
        <v>12</v>
      </c>
      <c r="E19" s="133"/>
      <c r="F19" s="60"/>
      <c r="G19" s="63" t="s">
        <v>12</v>
      </c>
      <c r="H19" s="126"/>
      <c r="I19" s="61"/>
      <c r="J19" s="63" t="s">
        <v>12</v>
      </c>
      <c r="K19" s="126"/>
    </row>
    <row r="20" spans="1:11" ht="20" customHeight="1" x14ac:dyDescent="0.2">
      <c r="A20" s="113"/>
      <c r="B20" s="114"/>
      <c r="C20" s="12"/>
      <c r="D20" s="59" t="str">
        <f>IF(D19="Uitmuntend","€ 5.000",IF(D19="Goed","€ 2.500",IF(D19="Voldoende","€ 1.000",IF(D19="Matig","€ 0",IF(D19="Onvoldoende","KO"," ")))))</f>
        <v xml:space="preserve"> </v>
      </c>
      <c r="E20" s="134"/>
      <c r="F20" s="60"/>
      <c r="G20" s="59" t="str">
        <f>IF(G19="Uitmuntend","€ 5.000",IF(G19="Goed","€ 2.500",IF(G19="Voldoende","€ 1.000",IF(G19="Matig","€ 0",IF(G19="Onvoldoende","KO"," ")))))</f>
        <v xml:space="preserve"> </v>
      </c>
      <c r="H20" s="126"/>
      <c r="I20" s="61"/>
      <c r="J20" s="59" t="str">
        <f>IF(J19="Uitmuntend","€ 5.000",IF(J19="Goed","€ 2.500",IF(J19="Voldoende","€ 1.000",IF(J19="Matig","€ 0",IF(J19="Onvoldoende","KO"," ")))))</f>
        <v xml:space="preserve"> </v>
      </c>
      <c r="K20" s="126"/>
    </row>
    <row r="21" spans="1:11" ht="18" customHeight="1" x14ac:dyDescent="0.2">
      <c r="A21" s="115" t="str">
        <f>'Beoordelen open vragen'!A9</f>
        <v xml:space="preserve">7.1.4   INVULLING WERKZAAMHEDEN LEIDINGGEVENDE </v>
      </c>
      <c r="B21" s="68" t="s">
        <v>8</v>
      </c>
      <c r="C21" s="13"/>
      <c r="D21" s="65" t="str">
        <f>'Beoordelaar 1'!C9</f>
        <v>Score:</v>
      </c>
      <c r="E21" s="133" t="s">
        <v>33</v>
      </c>
      <c r="F21" s="13"/>
      <c r="G21" s="65" t="str">
        <f>'Beoordelaar 1'!F9</f>
        <v>Score:</v>
      </c>
      <c r="H21" s="126" t="s">
        <v>33</v>
      </c>
      <c r="I21" s="17"/>
      <c r="J21" s="65" t="str">
        <f>'Beoordelaar 1'!I9</f>
        <v>Score:</v>
      </c>
      <c r="K21" s="126" t="s">
        <v>33</v>
      </c>
    </row>
    <row r="22" spans="1:11" ht="18" customHeight="1" x14ac:dyDescent="0.2">
      <c r="A22" s="116"/>
      <c r="B22" s="68" t="s">
        <v>9</v>
      </c>
      <c r="C22" s="13"/>
      <c r="D22" s="65" t="str">
        <f>'Beoordelaar 2'!C9</f>
        <v>Score:</v>
      </c>
      <c r="E22" s="133"/>
      <c r="F22" s="13"/>
      <c r="G22" s="65" t="str">
        <f>'Beoordelaar 2'!F9</f>
        <v>Score:</v>
      </c>
      <c r="H22" s="126"/>
      <c r="I22" s="17"/>
      <c r="J22" s="65" t="str">
        <f>'Beoordelaar 2'!I9</f>
        <v>Score:</v>
      </c>
      <c r="K22" s="126"/>
    </row>
    <row r="23" spans="1:11" ht="18" customHeight="1" x14ac:dyDescent="0.2">
      <c r="A23" s="116"/>
      <c r="B23" s="68" t="s">
        <v>10</v>
      </c>
      <c r="C23" s="13"/>
      <c r="D23" s="65" t="str">
        <f>'Beoordelaar 3'!C9</f>
        <v>Score:</v>
      </c>
      <c r="E23" s="133"/>
      <c r="F23" s="13"/>
      <c r="G23" s="65" t="str">
        <f>'Beoordelaar 3'!F9</f>
        <v>Score:</v>
      </c>
      <c r="H23" s="126"/>
      <c r="I23" s="17"/>
      <c r="J23" s="65" t="str">
        <f>'Beoordelaar 3'!I9</f>
        <v>Score:</v>
      </c>
      <c r="K23" s="126"/>
    </row>
    <row r="24" spans="1:11" ht="18" customHeight="1" x14ac:dyDescent="0.2">
      <c r="A24" s="116"/>
      <c r="B24" s="68" t="s">
        <v>15</v>
      </c>
      <c r="C24" s="13"/>
      <c r="D24" s="66" t="str">
        <f>'Beoordelaar 4'!C9</f>
        <v>Score:</v>
      </c>
      <c r="E24" s="133"/>
      <c r="F24" s="13"/>
      <c r="G24" s="66" t="str">
        <f>'Beoordelaar 4'!F9</f>
        <v>Score:</v>
      </c>
      <c r="H24" s="126"/>
      <c r="I24" s="17"/>
      <c r="J24" s="66" t="str">
        <f>'Beoordelaar 4'!I9</f>
        <v>Score:</v>
      </c>
      <c r="K24" s="126"/>
    </row>
    <row r="25" spans="1:11" ht="20" customHeight="1" x14ac:dyDescent="0.2">
      <c r="A25" s="121" t="s">
        <v>2</v>
      </c>
      <c r="B25" s="122"/>
      <c r="C25" s="12"/>
      <c r="D25" s="63" t="s">
        <v>12</v>
      </c>
      <c r="E25" s="133"/>
      <c r="F25" s="60"/>
      <c r="G25" s="63" t="s">
        <v>12</v>
      </c>
      <c r="H25" s="126"/>
      <c r="I25" s="61"/>
      <c r="J25" s="63" t="s">
        <v>12</v>
      </c>
      <c r="K25" s="126"/>
    </row>
    <row r="26" spans="1:11" ht="20" customHeight="1" x14ac:dyDescent="0.2">
      <c r="A26" s="123"/>
      <c r="B26" s="114"/>
      <c r="C26" s="12"/>
      <c r="D26" s="59" t="str">
        <f>IF(D25="Uitmuntend","€ 3.000",IF(D25="Goed","€1.500",IF(D25="Voldoende","€ 600",IF(D25="Matig","€ 0",IF(D25="Onvoldoende","KO"," ")))))</f>
        <v xml:space="preserve"> </v>
      </c>
      <c r="E26" s="134"/>
      <c r="F26" s="60"/>
      <c r="G26" s="59" t="str">
        <f>IF(G25="Uitmuntend","€ 3.000",IF(G25="Goed","€1.500",IF(G25="Voldoende","€ 600",IF(G25="Matig","€ 0",IF(G25="Onvoldoende","KO"," ")))))</f>
        <v xml:space="preserve"> </v>
      </c>
      <c r="H26" s="126"/>
      <c r="I26" s="61"/>
      <c r="J26" s="59" t="str">
        <f>IF(J25="Uitmuntend","€ 3.000",IF(J25="Goed","€1.500",IF(J25="Voldoende","€ 600",IF(J25="Matig","€ 0",IF(J25="Onvoldoende","KO"," ")))))</f>
        <v xml:space="preserve"> </v>
      </c>
      <c r="K26" s="126"/>
    </row>
    <row r="27" spans="1:11" ht="18" customHeight="1" x14ac:dyDescent="0.2">
      <c r="A27" s="115" t="str">
        <f>'Beoordelen open vragen'!A11</f>
        <v>7.1.5 	  KWALITEITSVERBETERING</v>
      </c>
      <c r="B27" s="68" t="s">
        <v>8</v>
      </c>
      <c r="C27" s="13"/>
      <c r="D27" s="65" t="str">
        <f>'Beoordelaar 1'!C11</f>
        <v>Score:</v>
      </c>
      <c r="E27" s="133" t="s">
        <v>33</v>
      </c>
      <c r="F27" s="13"/>
      <c r="G27" s="65" t="str">
        <f>'Beoordelaar 1'!F11</f>
        <v>Score:</v>
      </c>
      <c r="H27" s="126" t="s">
        <v>33</v>
      </c>
      <c r="I27" s="17"/>
      <c r="J27" s="65" t="str">
        <f>'Beoordelaar 1'!I11</f>
        <v>Score:</v>
      </c>
      <c r="K27" s="126" t="s">
        <v>33</v>
      </c>
    </row>
    <row r="28" spans="1:11" ht="18" customHeight="1" x14ac:dyDescent="0.2">
      <c r="A28" s="116"/>
      <c r="B28" s="68" t="s">
        <v>9</v>
      </c>
      <c r="C28" s="13"/>
      <c r="D28" s="65" t="str">
        <f>'Beoordelaar 2'!C11</f>
        <v>Score:</v>
      </c>
      <c r="E28" s="133"/>
      <c r="F28" s="13"/>
      <c r="G28" s="65" t="str">
        <f>'Beoordelaar 2'!F11</f>
        <v>Score:</v>
      </c>
      <c r="H28" s="126"/>
      <c r="I28" s="17"/>
      <c r="J28" s="65" t="str">
        <f>'Beoordelaar 2'!I11</f>
        <v>Score:</v>
      </c>
      <c r="K28" s="126"/>
    </row>
    <row r="29" spans="1:11" ht="18" customHeight="1" x14ac:dyDescent="0.2">
      <c r="A29" s="116"/>
      <c r="B29" s="68" t="s">
        <v>10</v>
      </c>
      <c r="C29" s="13"/>
      <c r="D29" s="65" t="str">
        <f>'Beoordelaar 3'!C11</f>
        <v>Score:</v>
      </c>
      <c r="E29" s="133"/>
      <c r="F29" s="13"/>
      <c r="G29" s="65" t="str">
        <f>'Beoordelaar 3'!F11</f>
        <v>Score:</v>
      </c>
      <c r="H29" s="126"/>
      <c r="I29" s="17"/>
      <c r="J29" s="65" t="str">
        <f>'Beoordelaar 3'!I11</f>
        <v>Score:</v>
      </c>
      <c r="K29" s="126"/>
    </row>
    <row r="30" spans="1:11" ht="18" customHeight="1" x14ac:dyDescent="0.2">
      <c r="A30" s="116"/>
      <c r="B30" s="68" t="s">
        <v>15</v>
      </c>
      <c r="C30" s="13"/>
      <c r="D30" s="66" t="str">
        <f>'Beoordelaar 4'!C11</f>
        <v>Score:</v>
      </c>
      <c r="E30" s="133"/>
      <c r="F30" s="13"/>
      <c r="G30" s="66" t="str">
        <f>'Beoordelaar 4'!F11</f>
        <v>Score:</v>
      </c>
      <c r="H30" s="126"/>
      <c r="I30" s="17"/>
      <c r="J30" s="66" t="str">
        <f>'Beoordelaar 4'!I11</f>
        <v>Score:</v>
      </c>
      <c r="K30" s="126"/>
    </row>
    <row r="31" spans="1:11" ht="19.5" customHeight="1" x14ac:dyDescent="0.2">
      <c r="A31" s="121" t="s">
        <v>2</v>
      </c>
      <c r="B31" s="122"/>
      <c r="C31" s="12"/>
      <c r="D31" s="63" t="s">
        <v>12</v>
      </c>
      <c r="E31" s="133"/>
      <c r="F31" s="60"/>
      <c r="G31" s="63" t="s">
        <v>12</v>
      </c>
      <c r="H31" s="126"/>
      <c r="I31" s="61"/>
      <c r="J31" s="63" t="s">
        <v>12</v>
      </c>
      <c r="K31" s="126"/>
    </row>
    <row r="32" spans="1:11" ht="20" customHeight="1" x14ac:dyDescent="0.2">
      <c r="A32" s="123"/>
      <c r="B32" s="114"/>
      <c r="C32" s="12"/>
      <c r="D32" s="59" t="str">
        <f>IF(D31="Uitmuntend","€ 5.000",IF(D31="Goed","€ 2.500",IF(D31="Voldoende","€ 1.000",IF(D31="Matig","€ 0",IF(D31="Onvoldoende","KO"," ")))))</f>
        <v xml:space="preserve"> </v>
      </c>
      <c r="E32" s="134"/>
      <c r="F32" s="60"/>
      <c r="G32" s="59" t="str">
        <f>IF(G31="Uitmuntend","€ 5.000",IF(G31="Goed","€ 2.500",IF(G31="Voldoende","€ 1.000",IF(G31="Matig","€ 0",IF(G31="Onvoldoende","KO"," ")))))</f>
        <v xml:space="preserve"> </v>
      </c>
      <c r="H32" s="126"/>
      <c r="I32" s="61"/>
      <c r="J32" s="59" t="str">
        <f>IF(J31="Uitmuntend","€ 5.000",IF(J31="Goed","€ 2.500",IF(J31="Voldoende","€ 1.000",IF(J31="Matig","€ 0",IF(J31="Onvoldoende","KO"," ")))))</f>
        <v xml:space="preserve"> </v>
      </c>
      <c r="K32" s="126"/>
    </row>
    <row r="33" spans="1:11" ht="18" customHeight="1" x14ac:dyDescent="0.2">
      <c r="A33" s="115" t="str">
        <f>'Beoordelen open vragen'!A13</f>
        <v>7.1.6 	OVERMACHTSSITUATIES</v>
      </c>
      <c r="B33" s="68" t="s">
        <v>8</v>
      </c>
      <c r="C33" s="13"/>
      <c r="D33" s="67" t="str">
        <f>'Beoordelaar 1'!C13</f>
        <v>Score:</v>
      </c>
      <c r="E33" s="135" t="s">
        <v>33</v>
      </c>
      <c r="F33" s="13"/>
      <c r="G33" s="67" t="str">
        <f>'Beoordelaar 1'!F13</f>
        <v>Score:</v>
      </c>
      <c r="H33" s="126" t="s">
        <v>33</v>
      </c>
      <c r="I33" s="17"/>
      <c r="J33" s="67" t="str">
        <f>'Beoordelaar 1'!I13</f>
        <v>Score:</v>
      </c>
      <c r="K33" s="126" t="s">
        <v>33</v>
      </c>
    </row>
    <row r="34" spans="1:11" ht="18" customHeight="1" x14ac:dyDescent="0.2">
      <c r="A34" s="116"/>
      <c r="B34" s="68" t="s">
        <v>9</v>
      </c>
      <c r="C34" s="13"/>
      <c r="D34" s="65" t="str">
        <f>'Beoordelaar 2'!C13</f>
        <v>Score:</v>
      </c>
      <c r="E34" s="133"/>
      <c r="F34" s="13"/>
      <c r="G34" s="65" t="str">
        <f>'Beoordelaar 2'!F13</f>
        <v>Score:</v>
      </c>
      <c r="H34" s="126"/>
      <c r="I34" s="17"/>
      <c r="J34" s="65" t="str">
        <f>'Beoordelaar 2'!I13</f>
        <v>Score:</v>
      </c>
      <c r="K34" s="126"/>
    </row>
    <row r="35" spans="1:11" ht="18" customHeight="1" x14ac:dyDescent="0.2">
      <c r="A35" s="116"/>
      <c r="B35" s="68" t="s">
        <v>10</v>
      </c>
      <c r="C35" s="13"/>
      <c r="D35" s="65" t="str">
        <f>'Beoordelaar 3'!C13</f>
        <v>Score:</v>
      </c>
      <c r="E35" s="133"/>
      <c r="F35" s="13"/>
      <c r="G35" s="65" t="str">
        <f>'Beoordelaar 3'!F13</f>
        <v>Score:</v>
      </c>
      <c r="H35" s="126"/>
      <c r="I35" s="17"/>
      <c r="J35" s="65" t="str">
        <f>'Beoordelaar 3'!I13</f>
        <v>Score:</v>
      </c>
      <c r="K35" s="126"/>
    </row>
    <row r="36" spans="1:11" ht="18" customHeight="1" x14ac:dyDescent="0.2">
      <c r="A36" s="116"/>
      <c r="B36" s="68" t="s">
        <v>15</v>
      </c>
      <c r="C36" s="13"/>
      <c r="D36" s="66" t="str">
        <f>'Beoordelaar 4'!C13</f>
        <v>Score:</v>
      </c>
      <c r="E36" s="133"/>
      <c r="F36" s="13"/>
      <c r="G36" s="66" t="str">
        <f>'Beoordelaar 4'!F13</f>
        <v>Score:</v>
      </c>
      <c r="H36" s="126"/>
      <c r="I36" s="17"/>
      <c r="J36" s="66" t="str">
        <f>'Beoordelaar 4'!I13</f>
        <v>Score:</v>
      </c>
      <c r="K36" s="126"/>
    </row>
    <row r="37" spans="1:11" ht="20" customHeight="1" x14ac:dyDescent="0.2">
      <c r="A37" s="121" t="s">
        <v>2</v>
      </c>
      <c r="B37" s="122"/>
      <c r="C37" s="12"/>
      <c r="D37" s="63" t="s">
        <v>12</v>
      </c>
      <c r="E37" s="133"/>
      <c r="F37" s="60"/>
      <c r="G37" s="63" t="s">
        <v>12</v>
      </c>
      <c r="H37" s="126"/>
      <c r="I37" s="61"/>
      <c r="J37" s="63" t="s">
        <v>12</v>
      </c>
      <c r="K37" s="126"/>
    </row>
    <row r="38" spans="1:11" ht="20" customHeight="1" x14ac:dyDescent="0.2">
      <c r="A38" s="123"/>
      <c r="B38" s="114"/>
      <c r="C38" s="12"/>
      <c r="D38" s="62" t="str">
        <f>IF(D37="Uitmuntend","€ 1.000",IF(D37="Goed","€ 500",IF(D37="Voldoende","€ 200",IF(D37="Matig","€ 0",IF(D37="Onvoldoende","KO"," ")))))</f>
        <v xml:space="preserve"> </v>
      </c>
      <c r="E38" s="134"/>
      <c r="F38" s="60"/>
      <c r="G38" s="62" t="str">
        <f>IF(G37="Uitmuntend","€ 1.000",IF(G37="Goed","€ 500",IF(G37="Voldoende","€ 200",IF(G37="Matig","€ 0",IF(G37="Onvoldoende","KO"," ")))))</f>
        <v xml:space="preserve"> </v>
      </c>
      <c r="H38" s="126"/>
      <c r="I38" s="61"/>
      <c r="J38" s="62" t="str">
        <f>IF(J37="Uitmuntend","€ 1.000",IF(J37="Goed","€ 500",IF(J37="Voldoende","€ 200",IF(J37="Matig","€ 0",IF(J37="Onvoldoende","KO"," ")))))</f>
        <v xml:space="preserve"> </v>
      </c>
      <c r="K38" s="126"/>
    </row>
    <row r="39" spans="1:11" ht="18" customHeight="1" x14ac:dyDescent="0.2">
      <c r="A39" s="115" t="str">
        <f>'Beoordelen open vragen'!A15</f>
        <v>7.1.7 	MILIEU EN DUURZAAMHEID</v>
      </c>
      <c r="B39" s="68" t="s">
        <v>8</v>
      </c>
      <c r="C39" s="13"/>
      <c r="D39" s="67" t="str">
        <f>'Beoordelaar 1'!C15</f>
        <v>Score:</v>
      </c>
      <c r="E39" s="135" t="s">
        <v>33</v>
      </c>
      <c r="F39" s="13"/>
      <c r="G39" s="67" t="str">
        <f>'Beoordelaar 1'!F15</f>
        <v>Score:</v>
      </c>
      <c r="H39" s="126" t="s">
        <v>33</v>
      </c>
      <c r="I39" s="17"/>
      <c r="J39" s="67" t="str">
        <f>'Beoordelaar 1'!I15</f>
        <v>Score:</v>
      </c>
      <c r="K39" s="126" t="s">
        <v>33</v>
      </c>
    </row>
    <row r="40" spans="1:11" ht="18" customHeight="1" x14ac:dyDescent="0.2">
      <c r="A40" s="116"/>
      <c r="B40" s="68" t="s">
        <v>9</v>
      </c>
      <c r="C40" s="13"/>
      <c r="D40" s="65" t="str">
        <f>'Beoordelaar 2'!C15</f>
        <v>Score:</v>
      </c>
      <c r="E40" s="133"/>
      <c r="F40" s="13"/>
      <c r="G40" s="65" t="str">
        <f>'Beoordelaar 2'!F15</f>
        <v>Score:</v>
      </c>
      <c r="H40" s="126"/>
      <c r="I40" s="17"/>
      <c r="J40" s="65" t="str">
        <f>'Beoordelaar 2'!I15</f>
        <v>Score:</v>
      </c>
      <c r="K40" s="126"/>
    </row>
    <row r="41" spans="1:11" ht="18" customHeight="1" x14ac:dyDescent="0.2">
      <c r="A41" s="116"/>
      <c r="B41" s="68" t="s">
        <v>10</v>
      </c>
      <c r="C41" s="13"/>
      <c r="D41" s="65" t="str">
        <f>'Beoordelaar 3'!C15</f>
        <v>Score:</v>
      </c>
      <c r="E41" s="133"/>
      <c r="F41" s="13"/>
      <c r="G41" s="65" t="str">
        <f>'Beoordelaar 3'!F15</f>
        <v>Score:</v>
      </c>
      <c r="H41" s="126"/>
      <c r="I41" s="17"/>
      <c r="J41" s="65" t="str">
        <f>'Beoordelaar 3'!I15</f>
        <v>Score:</v>
      </c>
      <c r="K41" s="126"/>
    </row>
    <row r="42" spans="1:11" ht="18" customHeight="1" x14ac:dyDescent="0.2">
      <c r="A42" s="116"/>
      <c r="B42" s="68" t="s">
        <v>15</v>
      </c>
      <c r="C42" s="13"/>
      <c r="D42" s="66" t="str">
        <f>'Beoordelaar 4'!C15</f>
        <v>Score:</v>
      </c>
      <c r="E42" s="133"/>
      <c r="F42" s="13"/>
      <c r="G42" s="66" t="str">
        <f>'Beoordelaar 4'!F15</f>
        <v>Score:</v>
      </c>
      <c r="H42" s="126"/>
      <c r="I42" s="17"/>
      <c r="J42" s="66" t="str">
        <f>'Beoordelaar 4'!I15</f>
        <v>Score:</v>
      </c>
      <c r="K42" s="126"/>
    </row>
    <row r="43" spans="1:11" ht="20" customHeight="1" x14ac:dyDescent="0.2">
      <c r="A43" s="121" t="s">
        <v>2</v>
      </c>
      <c r="B43" s="122"/>
      <c r="C43" s="12"/>
      <c r="D43" s="63" t="s">
        <v>12</v>
      </c>
      <c r="E43" s="133"/>
      <c r="F43" s="60"/>
      <c r="G43" s="63" t="s">
        <v>12</v>
      </c>
      <c r="H43" s="126"/>
      <c r="I43" s="61"/>
      <c r="J43" s="63" t="s">
        <v>12</v>
      </c>
      <c r="K43" s="126"/>
    </row>
    <row r="44" spans="1:11" ht="20" customHeight="1" x14ac:dyDescent="0.2">
      <c r="A44" s="123"/>
      <c r="B44" s="114"/>
      <c r="C44" s="12"/>
      <c r="D44" s="62" t="str">
        <f>IF(D43="Uitmuntend","€ 1.000",IF(D43="Goed","€ 500",IF(D43="Voldoende","€ 200",IF(D43="Matig","€ 0",IF(D43="Onvoldoende","KO"," ")))))</f>
        <v xml:space="preserve"> </v>
      </c>
      <c r="E44" s="134"/>
      <c r="F44" s="60"/>
      <c r="G44" s="62" t="str">
        <f>IF(G43="Uitmuntend","€ 1.000",IF(G43="Goed","€ 500",IF(G43="Voldoende","€ 200",IF(G43="Matig","€ 0",IF(G43="Onvoldoende","KO"," ")))))</f>
        <v xml:space="preserve"> </v>
      </c>
      <c r="H44" s="126"/>
      <c r="I44" s="61"/>
      <c r="J44" s="62" t="str">
        <f>IF(J43="Uitmuntend","€ 1.000",IF(J43="Goed","€ 500",IF(J43="Voldoende","€ 200",IF(J43="Matig","€ 0",IF(J43="Onvoldoende","KO"," ")))))</f>
        <v xml:space="preserve"> </v>
      </c>
      <c r="K44" s="126"/>
    </row>
    <row r="45" spans="1:11" s="23" customFormat="1" ht="20" customHeight="1" x14ac:dyDescent="0.2">
      <c r="A45" s="21"/>
      <c r="B45" s="21"/>
      <c r="C45" s="22"/>
      <c r="D45" s="22"/>
      <c r="E45" s="22"/>
      <c r="F45" s="22"/>
      <c r="G45" s="22"/>
      <c r="H45" s="22"/>
      <c r="I45" s="22"/>
      <c r="J45" s="22"/>
      <c r="K45" s="22"/>
    </row>
    <row r="46" spans="1:11" s="10" customFormat="1" ht="28" customHeight="1" x14ac:dyDescent="0.2">
      <c r="A46" s="119" t="s">
        <v>11</v>
      </c>
      <c r="B46" s="120"/>
      <c r="C46" s="12"/>
      <c r="D46" s="56" t="e">
        <f>D8+D14+D20+D26+D32+D44</f>
        <v>#VALUE!</v>
      </c>
      <c r="E46" s="57"/>
      <c r="F46" s="12"/>
      <c r="G46" s="56" t="e">
        <f>G8+G14+G20+G26+G32+G44</f>
        <v>#VALUE!</v>
      </c>
      <c r="H46" s="57"/>
      <c r="I46" s="18"/>
      <c r="J46" s="56" t="e">
        <f>J8+J14+J20+J26+J32+J44</f>
        <v>#VALUE!</v>
      </c>
      <c r="K46" s="57"/>
    </row>
    <row r="47" spans="1:11" x14ac:dyDescent="0.2">
      <c r="C47" s="14"/>
      <c r="F47" s="24"/>
      <c r="I47" s="25"/>
    </row>
    <row r="48" spans="1:11" ht="28" customHeight="1" x14ac:dyDescent="0.2">
      <c r="A48" s="52" t="str">
        <f>'Beoordelen interview'!A1</f>
        <v>7.3 Interviewvragen sleutelfunctionarissen</v>
      </c>
      <c r="B48" s="53"/>
      <c r="C48" s="29"/>
      <c r="D48" s="54"/>
      <c r="E48" s="55" t="s">
        <v>16</v>
      </c>
      <c r="G48" s="54"/>
      <c r="H48" s="55" t="s">
        <v>16</v>
      </c>
      <c r="I48"/>
      <c r="J48" s="54"/>
      <c r="K48" s="55" t="s">
        <v>16</v>
      </c>
    </row>
    <row r="49" spans="1:11" ht="18" customHeight="1" x14ac:dyDescent="0.2">
      <c r="A49" s="117" t="str">
        <f>'Beoordelen interview'!A4:A4</f>
        <v>Vraag 1</v>
      </c>
      <c r="B49" s="68" t="s">
        <v>8</v>
      </c>
      <c r="C49" s="30"/>
      <c r="D49" s="65" t="str">
        <f>'Beoordelaar 1'!C20</f>
        <v>Score:</v>
      </c>
      <c r="E49" s="133" t="s">
        <v>33</v>
      </c>
      <c r="G49" s="65" t="str">
        <f>'Beoordelaar 1'!F20</f>
        <v>Score:</v>
      </c>
      <c r="H49" s="133" t="s">
        <v>33</v>
      </c>
      <c r="I49"/>
      <c r="J49" s="65" t="str">
        <f>'Beoordelaar 1'!I20</f>
        <v>Score:</v>
      </c>
      <c r="K49" s="133" t="s">
        <v>33</v>
      </c>
    </row>
    <row r="50" spans="1:11" ht="18" customHeight="1" x14ac:dyDescent="0.2">
      <c r="A50" s="118"/>
      <c r="B50" s="68" t="s">
        <v>9</v>
      </c>
      <c r="C50" s="30"/>
      <c r="D50" s="65" t="str">
        <f>'Beoordelaar 2'!C20</f>
        <v>Score:</v>
      </c>
      <c r="E50" s="133"/>
      <c r="G50" s="65" t="str">
        <f>'Beoordelaar 2'!F20</f>
        <v>Score:</v>
      </c>
      <c r="H50" s="133"/>
      <c r="I50"/>
      <c r="J50" s="65" t="str">
        <f>'Beoordelaar 2'!I20</f>
        <v>Score:</v>
      </c>
      <c r="K50" s="133"/>
    </row>
    <row r="51" spans="1:11" ht="18" customHeight="1" x14ac:dyDescent="0.2">
      <c r="A51" s="118"/>
      <c r="B51" s="68" t="s">
        <v>10</v>
      </c>
      <c r="C51" s="30"/>
      <c r="D51" s="65" t="str">
        <f>'Beoordelaar 3'!C20</f>
        <v>Score:</v>
      </c>
      <c r="E51" s="133"/>
      <c r="G51" s="65" t="str">
        <f>'Beoordelaar 3'!F20</f>
        <v>Score:</v>
      </c>
      <c r="H51" s="133"/>
      <c r="I51"/>
      <c r="J51" s="65" t="str">
        <f>'Beoordelaar 3'!I20</f>
        <v>Score:</v>
      </c>
      <c r="K51" s="133"/>
    </row>
    <row r="52" spans="1:11" ht="22" customHeight="1" x14ac:dyDescent="0.2">
      <c r="A52" s="118"/>
      <c r="B52" s="68" t="s">
        <v>15</v>
      </c>
      <c r="C52" s="30"/>
      <c r="D52" s="66" t="str">
        <f>'Beoordelaar 4'!C20</f>
        <v>Score:</v>
      </c>
      <c r="E52" s="133"/>
      <c r="G52" s="66" t="str">
        <f>'Beoordelaar 4'!F20</f>
        <v>Score:</v>
      </c>
      <c r="H52" s="133"/>
      <c r="I52"/>
      <c r="J52" s="66" t="str">
        <f>'Beoordelaar 4'!I20</f>
        <v>Score:</v>
      </c>
      <c r="K52" s="133"/>
    </row>
    <row r="53" spans="1:11" ht="20" customHeight="1" x14ac:dyDescent="0.2">
      <c r="A53" s="121" t="s">
        <v>2</v>
      </c>
      <c r="B53" s="122"/>
      <c r="C53" s="30"/>
      <c r="D53" s="64" t="s">
        <v>12</v>
      </c>
      <c r="E53" s="133"/>
      <c r="G53" s="64" t="s">
        <v>12</v>
      </c>
      <c r="H53" s="133"/>
      <c r="I53"/>
      <c r="J53" s="64" t="s">
        <v>12</v>
      </c>
      <c r="K53" s="133"/>
    </row>
    <row r="54" spans="1:11" ht="20" customHeight="1" x14ac:dyDescent="0.2">
      <c r="A54" s="123"/>
      <c r="B54" s="114"/>
      <c r="C54" s="30"/>
      <c r="D54" s="58" t="str">
        <f>IF(D53="Uitmuntend","€ 2.500",IF(D53="Goed","€ 1.250",IF(D53="Voldoende","€ 500",IF(D53="Matig","€ 0",IF(D53="Onvoldoende","KO"," ")))))</f>
        <v xml:space="preserve"> </v>
      </c>
      <c r="E54" s="134"/>
      <c r="G54" s="58" t="str">
        <f>IF(G53="Uitmuntend","€ 2.500",IF(G53="Goed","€ 1.250",IF(G53="Voldoende","€ 500",IF(G53="Matig","€ 0",IF(G53="Onvoldoende","KO"," ")))))</f>
        <v xml:space="preserve"> </v>
      </c>
      <c r="H54" s="134"/>
      <c r="I54"/>
      <c r="J54" s="58" t="str">
        <f>IF(J53="Uitmuntend","€ 2.500",IF(J53="Goed","€ 1.250",IF(J53="Voldoende","€ 500",IF(J53="Matig","€ 0",IF(J53="Onvoldoende","KO"," ")))))</f>
        <v xml:space="preserve"> </v>
      </c>
      <c r="K54" s="134"/>
    </row>
    <row r="55" spans="1:11" ht="18" customHeight="1" x14ac:dyDescent="0.2">
      <c r="A55" s="117" t="str">
        <f>'Beoordelen interview'!A5:A5</f>
        <v>Vraag 2</v>
      </c>
      <c r="B55" s="68" t="s">
        <v>8</v>
      </c>
      <c r="C55" s="30"/>
      <c r="D55" s="65" t="str">
        <f>'Beoordelaar 1'!C22</f>
        <v>Score:</v>
      </c>
      <c r="E55" s="133" t="s">
        <v>33</v>
      </c>
      <c r="G55" s="65" t="str">
        <f>'Beoordelaar 1'!F22</f>
        <v>Score:</v>
      </c>
      <c r="H55" s="133" t="s">
        <v>33</v>
      </c>
      <c r="I55"/>
      <c r="J55" s="65" t="str">
        <f>'Beoordelaar 1'!I22</f>
        <v>Score:</v>
      </c>
      <c r="K55" s="133" t="s">
        <v>33</v>
      </c>
    </row>
    <row r="56" spans="1:11" ht="18" customHeight="1" x14ac:dyDescent="0.2">
      <c r="A56" s="118"/>
      <c r="B56" s="68" t="s">
        <v>9</v>
      </c>
      <c r="C56" s="30"/>
      <c r="D56" s="65" t="str">
        <f>'Beoordelaar 2'!C22</f>
        <v>Score:</v>
      </c>
      <c r="E56" s="133"/>
      <c r="G56" s="65" t="str">
        <f>'Beoordelaar 2'!F22</f>
        <v>Score:</v>
      </c>
      <c r="H56" s="133"/>
      <c r="I56"/>
      <c r="J56" s="65" t="str">
        <f>'Beoordelaar 2'!I22</f>
        <v>Score:</v>
      </c>
      <c r="K56" s="133"/>
    </row>
    <row r="57" spans="1:11" ht="18" customHeight="1" x14ac:dyDescent="0.2">
      <c r="A57" s="118"/>
      <c r="B57" s="68" t="s">
        <v>10</v>
      </c>
      <c r="C57" s="30"/>
      <c r="D57" s="65" t="str">
        <f>'Beoordelaar 3'!C22</f>
        <v>Score:</v>
      </c>
      <c r="E57" s="133"/>
      <c r="G57" s="65" t="str">
        <f>'Beoordelaar 3'!F22</f>
        <v>Score:</v>
      </c>
      <c r="H57" s="133"/>
      <c r="I57"/>
      <c r="J57" s="65" t="str">
        <f>'Beoordelaar 3'!I22</f>
        <v>Score:</v>
      </c>
      <c r="K57" s="133"/>
    </row>
    <row r="58" spans="1:11" ht="20" customHeight="1" x14ac:dyDescent="0.2">
      <c r="A58" s="118"/>
      <c r="B58" s="68" t="s">
        <v>15</v>
      </c>
      <c r="C58" s="30"/>
      <c r="D58" s="65" t="str">
        <f>'Beoordelaar 4'!C22</f>
        <v>Score:</v>
      </c>
      <c r="E58" s="133"/>
      <c r="G58" s="65" t="str">
        <f>'Beoordelaar 4'!F22</f>
        <v>Score:</v>
      </c>
      <c r="H58" s="133"/>
      <c r="I58"/>
      <c r="J58" s="65" t="str">
        <f>'Beoordelaar 4'!I22</f>
        <v>Score:</v>
      </c>
      <c r="K58" s="133"/>
    </row>
    <row r="59" spans="1:11" ht="20" customHeight="1" x14ac:dyDescent="0.2">
      <c r="A59" s="121" t="s">
        <v>2</v>
      </c>
      <c r="B59" s="122"/>
      <c r="C59" s="30"/>
      <c r="D59" s="64" t="s">
        <v>12</v>
      </c>
      <c r="E59" s="133"/>
      <c r="G59" s="64" t="s">
        <v>12</v>
      </c>
      <c r="H59" s="133"/>
      <c r="I59"/>
      <c r="J59" s="64" t="s">
        <v>12</v>
      </c>
      <c r="K59" s="133"/>
    </row>
    <row r="60" spans="1:11" ht="20" customHeight="1" x14ac:dyDescent="0.2">
      <c r="A60" s="113"/>
      <c r="B60" s="114"/>
      <c r="C60" s="30"/>
      <c r="D60" s="58" t="str">
        <f>IF(D59="Uitmuntend","€ 2.500",IF(D59="Goed","€ 1.250",IF(D59="Voldoende","€ 500",IF(D59="Matig","€ 0",IF(D59="Onvoldoende","KO"," ")))))</f>
        <v xml:space="preserve"> </v>
      </c>
      <c r="E60" s="134"/>
      <c r="G60" s="58" t="str">
        <f>IF(G59="Uitmuntend","€ 2.500",IF(G59="Goed","€ 1.250",IF(G59="Voldoende","€ 500",IF(G59="Matig","€ 0",IF(G59="Onvoldoende","KO"," ")))))</f>
        <v xml:space="preserve"> </v>
      </c>
      <c r="H60" s="134"/>
      <c r="I60"/>
      <c r="J60" s="58" t="str">
        <f>IF(J59="Uitmuntend","€ 2.500",IF(J59="Goed","€ 1.250",IF(J59="Voldoende","€ 500",IF(J59="Matig","€ 0",IF(J59="Onvoldoende","KO"," ")))))</f>
        <v xml:space="preserve"> </v>
      </c>
      <c r="K60" s="134"/>
    </row>
    <row r="61" spans="1:11" ht="18" customHeight="1" x14ac:dyDescent="0.2">
      <c r="A61" s="117" t="str">
        <f>'Beoordelen interview'!A6:A6</f>
        <v>Vraag 3</v>
      </c>
      <c r="B61" s="68" t="s">
        <v>8</v>
      </c>
      <c r="C61" s="30"/>
      <c r="D61" s="65" t="str">
        <f>'Beoordelaar 1'!C24</f>
        <v>Score:</v>
      </c>
      <c r="E61" s="133" t="s">
        <v>33</v>
      </c>
      <c r="G61" s="65" t="str">
        <f>'Beoordelaar 1'!F24</f>
        <v>Score:</v>
      </c>
      <c r="H61" s="133" t="s">
        <v>33</v>
      </c>
      <c r="I61"/>
      <c r="J61" s="65" t="str">
        <f>'Beoordelaar 1'!I24</f>
        <v>Score:</v>
      </c>
      <c r="K61" s="133" t="s">
        <v>33</v>
      </c>
    </row>
    <row r="62" spans="1:11" ht="18" customHeight="1" x14ac:dyDescent="0.2">
      <c r="A62" s="118"/>
      <c r="B62" s="68" t="s">
        <v>9</v>
      </c>
      <c r="C62" s="30"/>
      <c r="D62" s="65" t="str">
        <f>'Beoordelaar 2'!C24</f>
        <v>Score:</v>
      </c>
      <c r="E62" s="133"/>
      <c r="G62" s="65" t="str">
        <f>'Beoordelaar 2'!F24</f>
        <v>Score:</v>
      </c>
      <c r="H62" s="133"/>
      <c r="I62"/>
      <c r="J62" s="65" t="str">
        <f>'Beoordelaar 2'!I24</f>
        <v>Score:</v>
      </c>
      <c r="K62" s="133"/>
    </row>
    <row r="63" spans="1:11" ht="18" customHeight="1" x14ac:dyDescent="0.2">
      <c r="A63" s="118"/>
      <c r="B63" s="68" t="s">
        <v>10</v>
      </c>
      <c r="C63" s="30"/>
      <c r="D63" s="65" t="str">
        <f>'Beoordelaar 3'!C24</f>
        <v>Score:</v>
      </c>
      <c r="E63" s="133"/>
      <c r="G63" s="65" t="str">
        <f>'Beoordelaar 3'!F24</f>
        <v>Score:</v>
      </c>
      <c r="H63" s="133"/>
      <c r="I63"/>
      <c r="J63" s="65" t="str">
        <f>'Beoordelaar 3'!I24</f>
        <v>Score:</v>
      </c>
      <c r="K63" s="133"/>
    </row>
    <row r="64" spans="1:11" ht="18" customHeight="1" x14ac:dyDescent="0.2">
      <c r="A64" s="118"/>
      <c r="B64" s="68" t="s">
        <v>15</v>
      </c>
      <c r="C64" s="30"/>
      <c r="D64" s="66" t="str">
        <f>'Beoordelaar 4'!C24</f>
        <v>Score:</v>
      </c>
      <c r="E64" s="133"/>
      <c r="G64" s="66" t="str">
        <f>'Beoordelaar 4'!F24</f>
        <v>Score:</v>
      </c>
      <c r="H64" s="133"/>
      <c r="I64"/>
      <c r="J64" s="66" t="str">
        <f>'Beoordelaar 4'!I24</f>
        <v>Score:</v>
      </c>
      <c r="K64" s="133"/>
    </row>
    <row r="65" spans="1:11" ht="20" customHeight="1" x14ac:dyDescent="0.2">
      <c r="A65" s="121" t="s">
        <v>2</v>
      </c>
      <c r="B65" s="122"/>
      <c r="C65" s="30"/>
      <c r="D65" s="64" t="s">
        <v>12</v>
      </c>
      <c r="E65" s="133"/>
      <c r="G65" s="64" t="s">
        <v>12</v>
      </c>
      <c r="H65" s="133"/>
      <c r="I65"/>
      <c r="J65" s="64" t="s">
        <v>12</v>
      </c>
      <c r="K65" s="133"/>
    </row>
    <row r="66" spans="1:11" ht="20" customHeight="1" x14ac:dyDescent="0.2">
      <c r="A66" s="123"/>
      <c r="B66" s="114"/>
      <c r="C66" s="30"/>
      <c r="D66" s="58" t="str">
        <f>IF(D65="Uitmuntend","€ 2.500",IF(D65="Goed","€ 1.250",IF(D65="Voldoende","€ 500",IF(D65="Matig","€ 0",IF(D65="Onvoldoende","KO"," ")))))</f>
        <v xml:space="preserve"> </v>
      </c>
      <c r="E66" s="134"/>
      <c r="G66" s="58" t="str">
        <f>IF(G65="Uitmuntend","€ 2.500",IF(G65="Goed","€ 1.250",IF(G65="Voldoende","€ 500",IF(G65="Matig","€ 0",IF(G65="Onvoldoende","KO"," ")))))</f>
        <v xml:space="preserve"> </v>
      </c>
      <c r="H66" s="134"/>
      <c r="I66"/>
      <c r="J66" s="58" t="str">
        <f>IF(J65="Uitmuntend","€ 2.500",IF(J65="Goed","€ 1.250",IF(J65="Voldoende","€ 500",IF(J65="Matig","€ 0",IF(J65="Onvoldoende","KO"," ")))))</f>
        <v xml:space="preserve"> </v>
      </c>
      <c r="K66" s="134"/>
    </row>
    <row r="67" spans="1:11" ht="18" customHeight="1" x14ac:dyDescent="0.2">
      <c r="A67" s="117" t="str">
        <f>'Beoordelen interview'!A7:A7</f>
        <v>Vraag 4</v>
      </c>
      <c r="B67" s="68" t="s">
        <v>8</v>
      </c>
      <c r="C67" s="30"/>
      <c r="D67" s="65" t="str">
        <f>'Beoordelaar 1'!C26</f>
        <v>Score:</v>
      </c>
      <c r="E67" s="133" t="s">
        <v>33</v>
      </c>
      <c r="G67" s="65" t="str">
        <f>'Beoordelaar 1'!F26</f>
        <v>Score:</v>
      </c>
      <c r="H67" s="133" t="s">
        <v>33</v>
      </c>
      <c r="I67"/>
      <c r="J67" s="65" t="str">
        <f>'Beoordelaar 1'!I26</f>
        <v>Score:</v>
      </c>
      <c r="K67" s="133" t="s">
        <v>33</v>
      </c>
    </row>
    <row r="68" spans="1:11" ht="18" customHeight="1" x14ac:dyDescent="0.2">
      <c r="A68" s="118"/>
      <c r="B68" s="68" t="s">
        <v>9</v>
      </c>
      <c r="C68" s="30"/>
      <c r="D68" s="65" t="str">
        <f>'Beoordelaar 2'!C26</f>
        <v>Score:</v>
      </c>
      <c r="E68" s="133"/>
      <c r="G68" s="65" t="str">
        <f>'Beoordelaar 2'!F26</f>
        <v>Score:</v>
      </c>
      <c r="H68" s="133"/>
      <c r="I68"/>
      <c r="J68" s="65" t="str">
        <f>'Beoordelaar 2'!I26</f>
        <v>Score:</v>
      </c>
      <c r="K68" s="133"/>
    </row>
    <row r="69" spans="1:11" ht="18" customHeight="1" x14ac:dyDescent="0.2">
      <c r="A69" s="118"/>
      <c r="B69" s="68" t="s">
        <v>10</v>
      </c>
      <c r="C69" s="30"/>
      <c r="D69" s="65" t="str">
        <f>'Beoordelaar 3'!C26</f>
        <v>Score:</v>
      </c>
      <c r="E69" s="133"/>
      <c r="G69" s="65" t="str">
        <f>'Beoordelaar 3'!F26</f>
        <v>Score:</v>
      </c>
      <c r="H69" s="133"/>
      <c r="I69"/>
      <c r="J69" s="65" t="str">
        <f>'Beoordelaar 3'!I26</f>
        <v>Score:</v>
      </c>
      <c r="K69" s="133"/>
    </row>
    <row r="70" spans="1:11" ht="20" customHeight="1" x14ac:dyDescent="0.2">
      <c r="A70" s="118"/>
      <c r="B70" s="68" t="s">
        <v>15</v>
      </c>
      <c r="C70" s="30"/>
      <c r="D70" s="66" t="str">
        <f>'Beoordelaar 4'!C26</f>
        <v>Score:</v>
      </c>
      <c r="E70" s="133"/>
      <c r="G70" s="66" t="str">
        <f>'Beoordelaar 4'!F26</f>
        <v>Score:</v>
      </c>
      <c r="H70" s="133"/>
      <c r="I70"/>
      <c r="J70" s="66" t="str">
        <f>'Beoordelaar 4'!I26</f>
        <v>Score:</v>
      </c>
      <c r="K70" s="133"/>
    </row>
    <row r="71" spans="1:11" ht="20" customHeight="1" x14ac:dyDescent="0.2">
      <c r="A71" s="130" t="s">
        <v>2</v>
      </c>
      <c r="B71" s="130"/>
      <c r="C71" s="30"/>
      <c r="D71" s="64" t="s">
        <v>12</v>
      </c>
      <c r="E71" s="133"/>
      <c r="G71" s="64" t="s">
        <v>12</v>
      </c>
      <c r="H71" s="133"/>
      <c r="I71"/>
      <c r="J71" s="64" t="s">
        <v>12</v>
      </c>
      <c r="K71" s="133"/>
    </row>
    <row r="72" spans="1:11" ht="20" customHeight="1" x14ac:dyDescent="0.2">
      <c r="A72" s="123"/>
      <c r="B72" s="114"/>
      <c r="C72" s="30"/>
      <c r="D72" s="58" t="str">
        <f>IF(D71="Uitmuntend","€ 2.500",IF(D71="Goed","€ 1.250",IF(D71="Voldoende","€ 500",IF(D71="Matig","€ 0",IF(D71="Onvoldoende","KO"," ")))))</f>
        <v xml:space="preserve"> </v>
      </c>
      <c r="E72" s="134"/>
      <c r="G72" s="58" t="str">
        <f>IF(G71="Uitmuntend","€ 2.500",IF(G71="Goed","€ 1.250",IF(G71="Voldoende","€ 500",IF(G71="Matig","€ 0",IF(G71="Onvoldoende","KO"," ")))))</f>
        <v xml:space="preserve"> </v>
      </c>
      <c r="H72" s="134"/>
      <c r="I72"/>
      <c r="J72" s="58" t="str">
        <f>IF(J71="Uitmuntend","€ 2.500",IF(J71="Goed","€ 1.250",IF(J71="Voldoende","€ 500",IF(J71="Matig","€ 0",IF(J71="Onvoldoende","KO"," ")))))</f>
        <v xml:space="preserve"> </v>
      </c>
      <c r="K72" s="134"/>
    </row>
    <row r="73" spans="1:11" ht="20" customHeight="1" x14ac:dyDescent="0.2">
      <c r="I73"/>
    </row>
    <row r="74" spans="1:11" ht="30" customHeight="1" x14ac:dyDescent="0.2">
      <c r="A74" s="129" t="s">
        <v>45</v>
      </c>
      <c r="B74" s="129"/>
      <c r="C74" s="30"/>
      <c r="D74" s="56" t="e">
        <f>D54+D60+D66+D72</f>
        <v>#VALUE!</v>
      </c>
      <c r="E74" s="57"/>
      <c r="F74" s="12"/>
      <c r="G74" s="56" t="e">
        <f>G54+G60+G66+G72</f>
        <v>#VALUE!</v>
      </c>
      <c r="H74" s="57"/>
      <c r="I74" s="18"/>
      <c r="J74" s="56" t="e">
        <f>J54+J60+J66+J72</f>
        <v>#VALUE!</v>
      </c>
      <c r="K74" s="57"/>
    </row>
  </sheetData>
  <sheetProtection algorithmName="SHA-512" hashValue="aZv4wO9P4AmA+tFsjXmRJLk5M/5kq5d/WEorlDzIxy+KlbkaRIIIQZ0RMj43IHLhxXWSDi4mGL+MRtZ8CfIyFQ==" saltValue="LLK0Hhm/jmePrCP9WwRzHw==" spinCount="100000" sheet="1" objects="1" scenarios="1"/>
  <mergeCells count="73">
    <mergeCell ref="E33:E38"/>
    <mergeCell ref="H33:H38"/>
    <mergeCell ref="K33:K38"/>
    <mergeCell ref="A37:B37"/>
    <mergeCell ref="A38:B38"/>
    <mergeCell ref="A65:B65"/>
    <mergeCell ref="A66:B66"/>
    <mergeCell ref="A54:B54"/>
    <mergeCell ref="A67:A70"/>
    <mergeCell ref="E61:E66"/>
    <mergeCell ref="E67:E72"/>
    <mergeCell ref="A61:A64"/>
    <mergeCell ref="K39:K44"/>
    <mergeCell ref="K49:K54"/>
    <mergeCell ref="K55:K60"/>
    <mergeCell ref="K61:K66"/>
    <mergeCell ref="K67:K72"/>
    <mergeCell ref="H49:H54"/>
    <mergeCell ref="H55:H60"/>
    <mergeCell ref="H61:H66"/>
    <mergeCell ref="H67:H72"/>
    <mergeCell ref="H27:H32"/>
    <mergeCell ref="H39:H44"/>
    <mergeCell ref="K3:K8"/>
    <mergeCell ref="K9:K14"/>
    <mergeCell ref="K15:K20"/>
    <mergeCell ref="K21:K26"/>
    <mergeCell ref="K27:K32"/>
    <mergeCell ref="A74:B74"/>
    <mergeCell ref="A71:B71"/>
    <mergeCell ref="A72:B72"/>
    <mergeCell ref="A1:B1"/>
    <mergeCell ref="D1:E1"/>
    <mergeCell ref="A60:B60"/>
    <mergeCell ref="A59:B59"/>
    <mergeCell ref="E3:E8"/>
    <mergeCell ref="E9:E14"/>
    <mergeCell ref="E15:E20"/>
    <mergeCell ref="E21:E26"/>
    <mergeCell ref="E27:E32"/>
    <mergeCell ref="E39:E44"/>
    <mergeCell ref="A53:B53"/>
    <mergeCell ref="E49:E54"/>
    <mergeCell ref="E55:E60"/>
    <mergeCell ref="A3:A6"/>
    <mergeCell ref="A9:A12"/>
    <mergeCell ref="A15:A18"/>
    <mergeCell ref="A21:A24"/>
    <mergeCell ref="J1:K1"/>
    <mergeCell ref="G1:H1"/>
    <mergeCell ref="H3:H8"/>
    <mergeCell ref="A20:B20"/>
    <mergeCell ref="A2:B2"/>
    <mergeCell ref="H9:H14"/>
    <mergeCell ref="H15:H20"/>
    <mergeCell ref="H21:H26"/>
    <mergeCell ref="A7:B7"/>
    <mergeCell ref="A19:B19"/>
    <mergeCell ref="A13:B13"/>
    <mergeCell ref="A14:B14"/>
    <mergeCell ref="A8:B8"/>
    <mergeCell ref="A27:A30"/>
    <mergeCell ref="A39:A42"/>
    <mergeCell ref="A49:A52"/>
    <mergeCell ref="A55:A58"/>
    <mergeCell ref="A46:B46"/>
    <mergeCell ref="A31:B31"/>
    <mergeCell ref="A25:B25"/>
    <mergeCell ref="A26:B26"/>
    <mergeCell ref="A43:B43"/>
    <mergeCell ref="A44:B44"/>
    <mergeCell ref="A32:B32"/>
    <mergeCell ref="A33:A36"/>
  </mergeCells>
  <dataValidations count="1">
    <dataValidation type="list" errorStyle="warning" allowBlank="1" showErrorMessage="1" sqref="I7:J7 I31:J31 I19:J19 F31:G31 F19:G19 F13:G13 I13:J13 I43:J43 F37:G37 I25:J25 F7:G7 F25:G25 D7 D13 D19 D25 D31 D43 D53 I37:J37 G53 D65 D59 G65 G59 G71 D71 F43:G43 D37 J53 J65 J59 J71" xr:uid="{00000000-0002-0000-0400-000000000000}">
      <formula1>SCORE</formula1>
    </dataValidation>
  </dataValidations>
  <pageMargins left="0.7" right="0.7" top="0.75" bottom="0.75" header="0.3" footer="0.3"/>
  <pageSetup paperSize="8" scale="5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17024-C0F0-B44E-941B-87D79D3F4AD4}">
  <dimension ref="A1:G19"/>
  <sheetViews>
    <sheetView showGridLines="0" zoomScale="90" zoomScaleNormal="90" workbookViewId="0">
      <selection activeCell="C7" sqref="C7"/>
    </sheetView>
  </sheetViews>
  <sheetFormatPr baseColWidth="10" defaultRowHeight="15" x14ac:dyDescent="0.2"/>
  <cols>
    <col min="1" max="1" width="96.5" customWidth="1"/>
    <col min="2" max="2" width="2.83203125" customWidth="1"/>
    <col min="3" max="3" width="28.83203125" customWidth="1"/>
    <col min="4" max="4" width="2.83203125" customWidth="1"/>
    <col min="5" max="5" width="28.83203125" customWidth="1"/>
    <col min="6" max="6" width="2.83203125" customWidth="1"/>
    <col min="7" max="7" width="28.83203125" customWidth="1"/>
  </cols>
  <sheetData>
    <row r="1" spans="1:7" ht="30" customHeight="1" x14ac:dyDescent="0.2">
      <c r="A1" s="37" t="s">
        <v>25</v>
      </c>
      <c r="B1" s="33"/>
      <c r="C1" s="38"/>
      <c r="D1" s="33"/>
      <c r="E1" s="38"/>
      <c r="F1" s="33"/>
      <c r="G1" s="38"/>
    </row>
    <row r="2" spans="1:7" ht="30" customHeight="1" x14ac:dyDescent="0.2">
      <c r="A2" s="41" t="s">
        <v>26</v>
      </c>
      <c r="B2" s="33"/>
      <c r="C2" s="42" t="str">
        <f>'Beoordelaar 1'!C1:D1</f>
        <v>&lt;NAAM INSCHRIJVER&gt;</v>
      </c>
      <c r="D2" s="34"/>
      <c r="E2" s="42" t="str">
        <f>'Beoordelaar 1'!F1</f>
        <v>&lt;NAAM INSCHRIJVER&gt;</v>
      </c>
      <c r="F2" s="34"/>
      <c r="G2" s="42" t="str">
        <f>'Beoordelaar 1'!I1</f>
        <v>&lt;NAAM INSCHRIJVER&gt;</v>
      </c>
    </row>
    <row r="3" spans="1:7" s="2" customFormat="1" ht="35" customHeight="1" x14ac:dyDescent="0.2">
      <c r="A3" s="46" t="s">
        <v>30</v>
      </c>
      <c r="B3" s="33"/>
      <c r="C3" s="47" t="e">
        <f>Consensus!D46</f>
        <v>#VALUE!</v>
      </c>
      <c r="D3" s="34"/>
      <c r="E3" s="47" t="e">
        <f>Consensus!G46</f>
        <v>#VALUE!</v>
      </c>
      <c r="F3" s="34"/>
      <c r="G3" s="47" t="e">
        <f>Consensus!J46</f>
        <v>#VALUE!</v>
      </c>
    </row>
    <row r="4" spans="1:7" s="2" customFormat="1" ht="35" customHeight="1" x14ac:dyDescent="0.2">
      <c r="A4" s="46" t="s">
        <v>31</v>
      </c>
      <c r="B4" s="33"/>
      <c r="C4" s="48" t="e">
        <f>Consensus!D74</f>
        <v>#VALUE!</v>
      </c>
      <c r="D4" s="34"/>
      <c r="E4" s="48" t="e">
        <f>Consensus!G74</f>
        <v>#VALUE!</v>
      </c>
      <c r="F4" s="34"/>
      <c r="G4" s="48" t="e">
        <f>Consensus!J74</f>
        <v>#VALUE!</v>
      </c>
    </row>
    <row r="5" spans="1:7" ht="30" customHeight="1" x14ac:dyDescent="0.2">
      <c r="A5" s="44" t="s">
        <v>27</v>
      </c>
      <c r="B5" s="33"/>
      <c r="C5" s="43" t="e">
        <f>C3+C4</f>
        <v>#VALUE!</v>
      </c>
      <c r="D5" s="34"/>
      <c r="E5" s="43" t="e">
        <f>E3+E4</f>
        <v>#VALUE!</v>
      </c>
      <c r="F5" s="34"/>
      <c r="G5" s="43" t="e">
        <f>G3+G4</f>
        <v>#VALUE!</v>
      </c>
    </row>
    <row r="6" spans="1:7" ht="15" customHeight="1" x14ac:dyDescent="0.2">
      <c r="B6" s="19"/>
      <c r="D6" s="19"/>
      <c r="F6" s="19"/>
    </row>
    <row r="7" spans="1:7" ht="30" customHeight="1" x14ac:dyDescent="0.2">
      <c r="A7" s="44" t="s">
        <v>28</v>
      </c>
      <c r="B7" s="33"/>
      <c r="C7" s="45">
        <v>0</v>
      </c>
      <c r="D7" s="34"/>
      <c r="E7" s="45">
        <v>0</v>
      </c>
      <c r="F7" s="34"/>
      <c r="G7" s="45">
        <v>0</v>
      </c>
    </row>
    <row r="8" spans="1:7" x14ac:dyDescent="0.2">
      <c r="B8" s="19"/>
      <c r="D8" s="19"/>
      <c r="F8" s="19"/>
    </row>
    <row r="9" spans="1:7" ht="30" customHeight="1" x14ac:dyDescent="0.2">
      <c r="A9" s="40" t="s">
        <v>29</v>
      </c>
      <c r="B9" s="33"/>
      <c r="C9" s="39" t="e">
        <f>C7-C5</f>
        <v>#VALUE!</v>
      </c>
      <c r="D9" s="35"/>
      <c r="E9" s="39" t="e">
        <f>E7-E5</f>
        <v>#VALUE!</v>
      </c>
      <c r="F9" s="35"/>
      <c r="G9" s="39" t="e">
        <f>G7-G5</f>
        <v>#VALUE!</v>
      </c>
    </row>
    <row r="10" spans="1:7" x14ac:dyDescent="0.2">
      <c r="B10" s="19"/>
      <c r="D10" s="19"/>
      <c r="F10" s="19"/>
    </row>
    <row r="11" spans="1:7" x14ac:dyDescent="0.2">
      <c r="B11" s="19"/>
      <c r="D11" s="19"/>
      <c r="F11" s="19"/>
    </row>
    <row r="16" spans="1:7" ht="16" x14ac:dyDescent="0.2">
      <c r="C16" s="28"/>
    </row>
    <row r="17" spans="3:3" ht="16" x14ac:dyDescent="0.2">
      <c r="C17" s="28"/>
    </row>
    <row r="18" spans="3:3" ht="16" x14ac:dyDescent="0.2">
      <c r="C18" s="28"/>
    </row>
    <row r="19" spans="3:3" ht="16" x14ac:dyDescent="0.2">
      <c r="C19" s="28"/>
    </row>
  </sheetData>
  <sheetProtection algorithmName="SHA-512" hashValue="PNdEkyS5O/lLKoH3oX2VJZWsOLLaBn2WvB3ITzTSTnsSS1psDbUTqSig43ixceSzRnSSu9IsDBMYtvhFSF8Sbg==" saltValue="/1kZvRwM6lxYbWNybghkj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Beoordelen open vragen</vt:lpstr>
      <vt:lpstr>Beoordelen interview</vt:lpstr>
      <vt:lpstr>Beoordelaar 1</vt:lpstr>
      <vt:lpstr>Beoordelaar 2</vt:lpstr>
      <vt:lpstr>Beoordelaar 3</vt:lpstr>
      <vt:lpstr>Beoordelaar 4</vt:lpstr>
      <vt:lpstr>Consensus</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RV LOO 25-6</dc:description>
  <cp:lastModifiedBy/>
  <dcterms:created xsi:type="dcterms:W3CDTF">2006-09-16T00:00:00Z</dcterms:created>
  <dcterms:modified xsi:type="dcterms:W3CDTF">2021-02-03T10:08:32Z</dcterms:modified>
  <cp:category/>
</cp:coreProperties>
</file>