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unitedqualitybv.sharepoint.com/klanten/Docs/Landsmeer/EA inzameling en beheer milieustraat (944)/07. Nota van inlichtingen/NvI3/"/>
    </mc:Choice>
  </mc:AlternateContent>
  <xr:revisionPtr revIDLastSave="0" documentId="8_{74AC8122-11D7-434B-87A8-3A9F02C56F5A}" xr6:coauthVersionLast="47" xr6:coauthVersionMax="47" xr10:uidLastSave="{00000000-0000-0000-0000-000000000000}"/>
  <bookViews>
    <workbookView xWindow="-108" yWindow="-108" windowWidth="23256" windowHeight="12576" activeTab="2" xr2:uid="{00000000-000D-0000-FFFF-FFFF00000000}"/>
  </bookViews>
  <sheets>
    <sheet name="Voorblad" sheetId="3" r:id="rId1"/>
    <sheet name="1. Prijs Onderdeel I" sheetId="1" r:id="rId2"/>
    <sheet name="2.Prijs Onderdeel II A " sheetId="11" r:id="rId3"/>
    <sheet name="3. Prijs Onderdeel II B" sheetId="13" r:id="rId4"/>
    <sheet name="4. Prijs Onderdeel II C" sheetId="15" r:id="rId5"/>
    <sheet name="5. Inschrijfprijs" sheetId="10" r:id="rId6"/>
  </sheets>
  <definedNames>
    <definedName name="_xlnm.Print_Area" localSheetId="1">'1. Prijs Onderdeel I'!$A$1:$J$111</definedName>
    <definedName name="_xlnm.Print_Area" localSheetId="2">'2.Prijs Onderdeel II A '!$A$1:$H$119</definedName>
    <definedName name="_xlnm.Print_Area" localSheetId="3">'3. Prijs Onderdeel II B'!$A$1:$G$46</definedName>
    <definedName name="_xlnm.Print_Area" localSheetId="4">'4. Prijs Onderdeel II C'!$A$1:$F$25</definedName>
    <definedName name="_xlnm.Print_Area" localSheetId="5">'5. Inschrijfprijs'!$A$1:$C$9</definedName>
    <definedName name="_xlnm.Print_Area" localSheetId="0">Voorblad!$A$1:$L$24</definedName>
    <definedName name="_xlnm.Print_Titles" localSheetId="1">'1. Prijs Onderdeel 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3" l="1"/>
  <c r="G28" i="13"/>
  <c r="I82" i="1" l="1"/>
  <c r="I80" i="1"/>
  <c r="I78" i="1"/>
  <c r="I9" i="1"/>
  <c r="I7" i="1"/>
  <c r="I5" i="1"/>
  <c r="I15" i="1"/>
  <c r="I13" i="1"/>
  <c r="I11" i="1"/>
  <c r="I34" i="1" l="1"/>
  <c r="G101" i="11" l="1"/>
  <c r="G102" i="11"/>
  <c r="G62" i="11"/>
  <c r="I75" i="1"/>
  <c r="G25" i="1"/>
  <c r="G15" i="13"/>
  <c r="G13" i="13"/>
  <c r="G12" i="13"/>
  <c r="G7" i="13"/>
  <c r="G103" i="11" l="1"/>
  <c r="I81" i="1"/>
  <c r="I79" i="1"/>
  <c r="I77" i="1"/>
  <c r="D16" i="15" l="1"/>
  <c r="D14" i="15"/>
  <c r="D13" i="15"/>
  <c r="G68" i="11"/>
  <c r="I60" i="1" l="1"/>
  <c r="I58" i="1"/>
  <c r="I73" i="1"/>
  <c r="I56" i="1" l="1"/>
  <c r="F6" i="15" l="1"/>
  <c r="I50" i="1"/>
  <c r="F18" i="15"/>
  <c r="F17" i="15"/>
  <c r="F16" i="15"/>
  <c r="F15" i="15"/>
  <c r="F14" i="15"/>
  <c r="F13" i="15"/>
  <c r="D91" i="11" l="1"/>
  <c r="D90" i="11"/>
  <c r="D89" i="11" l="1"/>
  <c r="G89" i="11" s="1"/>
  <c r="I55" i="1" l="1"/>
  <c r="I54" i="1" l="1"/>
  <c r="I37" i="1" l="1"/>
  <c r="G24" i="1" l="1"/>
  <c r="I33" i="1"/>
  <c r="G23" i="1" l="1"/>
  <c r="I23" i="1" s="1"/>
  <c r="I16" i="1"/>
  <c r="G32" i="13" l="1"/>
  <c r="G31" i="13"/>
  <c r="G30" i="13"/>
  <c r="G83" i="11"/>
  <c r="G82" i="11"/>
  <c r="G81" i="11"/>
  <c r="G78" i="11"/>
  <c r="G77" i="11"/>
  <c r="G76" i="11"/>
  <c r="G65" i="11"/>
  <c r="G66" i="11"/>
  <c r="G73" i="11"/>
  <c r="G72" i="11"/>
  <c r="G71" i="11"/>
  <c r="G60" i="11"/>
  <c r="G59" i="11"/>
  <c r="G56" i="11"/>
  <c r="G55" i="11"/>
  <c r="G54" i="11"/>
  <c r="G51" i="11"/>
  <c r="G50" i="11"/>
  <c r="G47" i="11"/>
  <c r="G46" i="11"/>
  <c r="G45" i="11"/>
  <c r="G42" i="11"/>
  <c r="G41" i="11"/>
  <c r="G38" i="11"/>
  <c r="G37" i="11"/>
  <c r="G36" i="11"/>
  <c r="G33" i="11"/>
  <c r="G32" i="11"/>
  <c r="G31" i="11"/>
  <c r="G87" i="11"/>
  <c r="G86" i="11"/>
  <c r="G28" i="11"/>
  <c r="G27" i="11"/>
  <c r="G26" i="11"/>
  <c r="G23" i="11"/>
  <c r="G22" i="11"/>
  <c r="G21" i="11"/>
  <c r="G18" i="11"/>
  <c r="G16" i="11"/>
  <c r="G17" i="11"/>
  <c r="F5" i="15"/>
  <c r="F7" i="15" s="1"/>
  <c r="F9" i="15" s="1"/>
  <c r="G29" i="13"/>
  <c r="G27" i="13"/>
  <c r="G26" i="13"/>
  <c r="G25" i="13"/>
  <c r="G24" i="13"/>
  <c r="G23" i="13"/>
  <c r="G22" i="13"/>
  <c r="G21" i="13"/>
  <c r="G20" i="13"/>
  <c r="G19" i="13"/>
  <c r="G18" i="13"/>
  <c r="G17" i="13"/>
  <c r="G16" i="13"/>
  <c r="G14" i="13"/>
  <c r="G8" i="13"/>
  <c r="G8" i="11"/>
  <c r="G7" i="11"/>
  <c r="G6" i="11"/>
  <c r="G13" i="11"/>
  <c r="G12" i="11"/>
  <c r="G11" i="11"/>
  <c r="G33" i="13" l="1"/>
  <c r="G63" i="11"/>
  <c r="G95" i="11"/>
  <c r="G69" i="11"/>
  <c r="G97" i="11" s="1"/>
  <c r="G84" i="11"/>
  <c r="G79" i="11"/>
  <c r="G74" i="11"/>
  <c r="G57" i="11"/>
  <c r="G52" i="11"/>
  <c r="G48" i="11"/>
  <c r="G39" i="11"/>
  <c r="G43" i="11"/>
  <c r="G34" i="11"/>
  <c r="G29" i="11"/>
  <c r="G24" i="11"/>
  <c r="G19" i="11"/>
  <c r="G14" i="11"/>
  <c r="G9" i="11"/>
  <c r="C6" i="10" l="1"/>
  <c r="C7" i="10"/>
  <c r="I12" i="1"/>
  <c r="I76" i="1" l="1"/>
  <c r="I8" i="1" l="1"/>
  <c r="I84" i="1" l="1"/>
  <c r="I83" i="1"/>
  <c r="I69" i="1" l="1"/>
  <c r="I57" i="1" l="1"/>
  <c r="I63" i="1" l="1"/>
  <c r="H64" i="1"/>
  <c r="I35" i="1" l="1"/>
  <c r="I19" i="1"/>
  <c r="I74" i="1"/>
  <c r="I68" i="1"/>
  <c r="I64" i="1"/>
  <c r="I62" i="1"/>
  <c r="I61" i="1"/>
  <c r="I59" i="1"/>
  <c r="I42" i="1"/>
  <c r="I46" i="1"/>
  <c r="I6" i="1"/>
  <c r="I10" i="1"/>
  <c r="I14" i="1"/>
  <c r="I4" i="1"/>
  <c r="I18" i="1"/>
  <c r="I17" i="1"/>
  <c r="I86" i="1" l="1"/>
  <c r="C5" i="10" s="1"/>
  <c r="C8" i="10"/>
  <c r="C9" i="10" l="1"/>
</calcChain>
</file>

<file path=xl/sharedStrings.xml><?xml version="1.0" encoding="utf-8"?>
<sst xmlns="http://schemas.openxmlformats.org/spreadsheetml/2006/main" count="841" uniqueCount="484">
  <si>
    <t>Afvalstroom</t>
  </si>
  <si>
    <t>HRA</t>
  </si>
  <si>
    <t>Eenheid</t>
  </si>
  <si>
    <t>GFT</t>
  </si>
  <si>
    <t>Glas</t>
  </si>
  <si>
    <t>Luiers</t>
  </si>
  <si>
    <t>Per ton</t>
  </si>
  <si>
    <t>o.b.v. vulgraad</t>
  </si>
  <si>
    <t>1 keer per 2 weken</t>
  </si>
  <si>
    <t>Nr.</t>
  </si>
  <si>
    <t>Frequentie</t>
  </si>
  <si>
    <t>Op afroep</t>
  </si>
  <si>
    <t>Ophalen van afgekeurde (deel)vrachten vanaf de ontvangstlocatie, incl. transport naar een (andere) verwerkingslocatie</t>
  </si>
  <si>
    <t>Per uur</t>
  </si>
  <si>
    <t>Onderdeel</t>
  </si>
  <si>
    <t>Servicepunt</t>
  </si>
  <si>
    <t>Doorlopend</t>
  </si>
  <si>
    <t>Per WHA</t>
  </si>
  <si>
    <t>Containerbeheer &amp; -management</t>
  </si>
  <si>
    <t>Uitvoeren van containerbeheer &amp; -management (incl. voorraad beheer)</t>
  </si>
  <si>
    <t>HRA &amp; GFT</t>
  </si>
  <si>
    <t>Jaarlijkse kosten</t>
  </si>
  <si>
    <t>n.v.t.</t>
  </si>
  <si>
    <t>Per stuk</t>
  </si>
  <si>
    <t>Op afroep/indien nodig</t>
  </si>
  <si>
    <t>PR-1</t>
  </si>
  <si>
    <t>PR-2</t>
  </si>
  <si>
    <t>PR-3</t>
  </si>
  <si>
    <t>PR-4</t>
  </si>
  <si>
    <t>PR-5</t>
  </si>
  <si>
    <t>PR-6</t>
  </si>
  <si>
    <t>PR-7</t>
  </si>
  <si>
    <t>PR-8</t>
  </si>
  <si>
    <t>PR-10</t>
  </si>
  <si>
    <t>PR-11</t>
  </si>
  <si>
    <t>PR-12</t>
  </si>
  <si>
    <t>PR-13</t>
  </si>
  <si>
    <t>PR-14</t>
  </si>
  <si>
    <t>PR-15</t>
  </si>
  <si>
    <t>PR-16</t>
  </si>
  <si>
    <t>PR-17</t>
  </si>
  <si>
    <t>PR-18</t>
  </si>
  <si>
    <t>PR-19</t>
  </si>
  <si>
    <t>PR-20</t>
  </si>
  <si>
    <t>PR-21</t>
  </si>
  <si>
    <t>PR-22</t>
  </si>
  <si>
    <t>PR-23</t>
  </si>
  <si>
    <t>PR-24</t>
  </si>
  <si>
    <t>PR-25</t>
  </si>
  <si>
    <t>PR-26</t>
  </si>
  <si>
    <t xml:space="preserve">Voorwaarden </t>
  </si>
  <si>
    <t>Voorwaarde</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</si>
  <si>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</si>
  <si>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Dienst</t>
  </si>
  <si>
    <t>Inzamelmiddel</t>
  </si>
  <si>
    <t>Algemeen</t>
  </si>
  <si>
    <t>Prijs per eenheid (1)</t>
  </si>
  <si>
    <t>Deze prijs wordt gebruikt voor de beoordeling van het onderdeel prijs.</t>
  </si>
  <si>
    <t>Per stuk, per jaar</t>
  </si>
  <si>
    <t xml:space="preserve">De eenheidsprijzen zijn conform alle voorwaarden uit het programma van eisen en alle overige aanbestedingsdocumenten (waaronder de kwalitatieve gunningscriteria). Als de eenheidsprijs een opbrengst voor opdrachtgever is, moet inschrijver zelf een negatief getal invullen (incl. minteken). </t>
  </si>
  <si>
    <t>Beschikbaar stellen servicepunt, opvolgen van meldingen, oplossen van klachten, etc.</t>
  </si>
  <si>
    <t>Verwerking van de ingezamelde Luiers, excl. WBM (afvalstoffenbelasting).</t>
  </si>
  <si>
    <t>Inschrijver past, op straffe van uitsluiting, alleen de geel gearceerde cellen aan. Inschrijver moet alle geel gearceerde cellen invullen. Alle ingevulde waarden (in de gele cellen) moeten correct en ondubbelzinnig zijn.</t>
  </si>
  <si>
    <t xml:space="preserve">Huur rolcontainers (550 t/m 1100 liter), incl. uitzetten in werkgebied. </t>
  </si>
  <si>
    <t xml:space="preserve">Procentueel aandeel van de luiers wat verbrand wordt. Uitlsuitend over dit te verbranden deel kan de actuele WBM belasting worden doorbelast aan opdrachtgever.  </t>
  </si>
  <si>
    <t>PR-28</t>
  </si>
  <si>
    <t>PR-29</t>
  </si>
  <si>
    <t>PR-30</t>
  </si>
  <si>
    <t>PR-31</t>
  </si>
  <si>
    <t>Seizoensgebonden: Vanaf 1 juni t/m 30 augustus 1 x per week; vanaf 1 september t/m 31 mei  1 x per 2 weken</t>
  </si>
  <si>
    <t>Wegingsfactor opties in de inschrijfprijs</t>
  </si>
  <si>
    <t>PR-32</t>
  </si>
  <si>
    <t>PR-33</t>
  </si>
  <si>
    <t>Kosten per uur voor een spoedlediging</t>
  </si>
  <si>
    <t>per uur</t>
  </si>
  <si>
    <t>continu</t>
  </si>
  <si>
    <t>PR-34</t>
  </si>
  <si>
    <t>PR-35</t>
  </si>
  <si>
    <t>PR-36</t>
  </si>
  <si>
    <t>PR-38</t>
  </si>
  <si>
    <t>PR-39</t>
  </si>
  <si>
    <t xml:space="preserve">HRA </t>
  </si>
  <si>
    <t>OPK</t>
  </si>
  <si>
    <t>Huis aan huis in minicontainers</t>
  </si>
  <si>
    <t>NR.</t>
  </si>
  <si>
    <t>Naam</t>
  </si>
  <si>
    <t>Adres</t>
  </si>
  <si>
    <t>Postcode</t>
  </si>
  <si>
    <t>Plaats</t>
  </si>
  <si>
    <t>Eigenaar</t>
  </si>
  <si>
    <t>Inhoud:</t>
  </si>
  <si>
    <t xml:space="preserve">
Europese openbare aanbesteding 
"Inzameling, transport en verwerking huishoudelijke afvalstromen, dienstverlening milieustraat en aanvullende dienstverlening"</t>
  </si>
  <si>
    <t>Naam inschrijver: …………………………………………</t>
  </si>
  <si>
    <t>Omschrijving</t>
  </si>
  <si>
    <t>Inschrijfprijs per deel</t>
  </si>
  <si>
    <t>Totaal</t>
  </si>
  <si>
    <t>Inschrijfprijs voor beoordeling</t>
  </si>
  <si>
    <t>Subtotalen (AxB) excl. BTW</t>
  </si>
  <si>
    <t>ton</t>
  </si>
  <si>
    <t>subtotaal asbest</t>
  </si>
  <si>
    <t>P-7.1</t>
  </si>
  <si>
    <t>P-7.2</t>
  </si>
  <si>
    <t>P-7.3</t>
  </si>
  <si>
    <t>P-7</t>
  </si>
  <si>
    <t>P-8.1</t>
  </si>
  <si>
    <t>P-8.2</t>
  </si>
  <si>
    <t>P-8.3</t>
  </si>
  <si>
    <t>P-8</t>
  </si>
  <si>
    <t>P-9.1</t>
  </si>
  <si>
    <t>P-9.2</t>
  </si>
  <si>
    <t>P-9</t>
  </si>
  <si>
    <t>P-10.1</t>
  </si>
  <si>
    <t>P-10.2</t>
  </si>
  <si>
    <t>P-10.3</t>
  </si>
  <si>
    <t>P-10</t>
  </si>
  <si>
    <t>P-11.1</t>
  </si>
  <si>
    <t>P-11.2</t>
  </si>
  <si>
    <t>P-11</t>
  </si>
  <si>
    <t>P-12.1</t>
  </si>
  <si>
    <t>P-12.2</t>
  </si>
  <si>
    <t>P-12</t>
  </si>
  <si>
    <t>P-14.1</t>
  </si>
  <si>
    <t>P-14.2</t>
  </si>
  <si>
    <t>P-14</t>
  </si>
  <si>
    <t>P-15.1</t>
  </si>
  <si>
    <t>P-15.2</t>
  </si>
  <si>
    <t>P-15.3</t>
  </si>
  <si>
    <t>P-15</t>
  </si>
  <si>
    <t>P-16.1</t>
  </si>
  <si>
    <t>P-16.2</t>
  </si>
  <si>
    <t>P-16.3</t>
  </si>
  <si>
    <t>P-16</t>
  </si>
  <si>
    <t>subtotaal Hout A B</t>
  </si>
  <si>
    <t>P-18.1</t>
  </si>
  <si>
    <t>P-18.2</t>
  </si>
  <si>
    <t>P-18</t>
  </si>
  <si>
    <t>subtotaal Metalen</t>
  </si>
  <si>
    <t>ALG</t>
  </si>
  <si>
    <t>De genoemde hoeveelheid (het aantal) wordt gebruikt voor de beoordeling. Aan de genoemde hoeveelheden kunnen geen rechten worden ontleend. De prijs per eenheid is van toepassing ongeacht het daadwerkelijke aantal.</t>
  </si>
  <si>
    <t>P-6.1</t>
  </si>
  <si>
    <t>per container per maand</t>
  </si>
  <si>
    <t>P-6.2</t>
  </si>
  <si>
    <t>P-6.3</t>
  </si>
  <si>
    <t>P-6</t>
  </si>
  <si>
    <t>P-13.1</t>
  </si>
  <si>
    <t>P-13</t>
  </si>
  <si>
    <t>Aantal (2)</t>
  </si>
  <si>
    <t>Subtotaal</t>
  </si>
  <si>
    <t>Prijs per stuk</t>
  </si>
  <si>
    <t>kosten</t>
  </si>
  <si>
    <t>opbrengsten</t>
  </si>
  <si>
    <t xml:space="preserve">Verwerking </t>
  </si>
  <si>
    <t>Categorie</t>
  </si>
  <si>
    <t>Deelstroom</t>
  </si>
  <si>
    <t>Aantal (kg) (2)</t>
  </si>
  <si>
    <t>Kosten of opbrengst</t>
  </si>
  <si>
    <t>PR-9</t>
  </si>
  <si>
    <t>Bestrijdingsmiddelen</t>
  </si>
  <si>
    <t>Kwikhoudende voorwerpen</t>
  </si>
  <si>
    <t>Optionele meerprijs (wordt niet meegenomen in de gunning)</t>
  </si>
  <si>
    <t>Aantal (B)</t>
  </si>
  <si>
    <t>O-1</t>
  </si>
  <si>
    <t>Uurtarief voor het aftransporteren van containers naar een verwerker (ma t/m vr)</t>
  </si>
  <si>
    <t>uur</t>
  </si>
  <si>
    <t>O-2</t>
  </si>
  <si>
    <t>O-3</t>
  </si>
  <si>
    <t>Uurtarief voor het aftransporteren van containers naar een verwerker (za)</t>
  </si>
  <si>
    <t>O-4</t>
  </si>
  <si>
    <t>Jaar</t>
  </si>
  <si>
    <t>P-1.1</t>
  </si>
  <si>
    <t>P-1.2</t>
  </si>
  <si>
    <t>P-1.3</t>
  </si>
  <si>
    <t>P-1</t>
  </si>
  <si>
    <t>P-3.1</t>
  </si>
  <si>
    <t>P-3.2</t>
  </si>
  <si>
    <t>P-3.3</t>
  </si>
  <si>
    <t>Postcode:
Huisnr.:</t>
  </si>
  <si>
    <t>Postcode:
Huisnr.:</t>
  </si>
  <si>
    <t>P-3</t>
  </si>
  <si>
    <t>P-4.1</t>
  </si>
  <si>
    <t>P-4.2</t>
  </si>
  <si>
    <t>P-4.3</t>
  </si>
  <si>
    <t>P-4</t>
  </si>
  <si>
    <t>Prijs Hout A B beschikbaar stellen container milieustraat</t>
  </si>
  <si>
    <t xml:space="preserve">Prijs aftransport Hout A B van milieustraat naar verwerkingslocatie  </t>
  </si>
  <si>
    <t xml:space="preserve">Prijs verwerking Hout A B </t>
  </si>
  <si>
    <t>Prijs asbest beschikbaar stellen container  milieustraat</t>
  </si>
  <si>
    <t>Prijs levering verzamelzak (inliner) en  aftransport asbest van milieustraat naar verwerkingslocatie</t>
  </si>
  <si>
    <t xml:space="preserve">Prijs verwerking asbest </t>
  </si>
  <si>
    <t>Prijs aftransport banden van milieustraat naar verwerkingslocatie</t>
  </si>
  <si>
    <t xml:space="preserve">Prijs verwerking banden </t>
  </si>
  <si>
    <t>subtotaal banden</t>
  </si>
  <si>
    <t>P-5.1</t>
  </si>
  <si>
    <t>P-5.2</t>
  </si>
  <si>
    <t>P-5.3</t>
  </si>
  <si>
    <t>P-5</t>
  </si>
  <si>
    <t>Prijs C-Hout beschikbaar stellen container  milieustraat</t>
  </si>
  <si>
    <t>Prijs aftransport C-Hout van milieustraat naar verwerkingslocatie</t>
  </si>
  <si>
    <t>Prijs verwerking C-Hout</t>
  </si>
  <si>
    <t>subtotaal C-Hout</t>
  </si>
  <si>
    <t>Prijs dakafval beschikbaar stellen container  milieustraat</t>
  </si>
  <si>
    <t>Prijs aftransport dakafval van milieustraat naar verwerkingslocatie</t>
  </si>
  <si>
    <t>Prijs verwerking dakafval</t>
  </si>
  <si>
    <t>subtotaal dakafval</t>
  </si>
  <si>
    <t>Prijs fijn restafval beschikbaar stellen container  milieustraat</t>
  </si>
  <si>
    <t xml:space="preserve">subtotaal fijn restafval </t>
  </si>
  <si>
    <t xml:space="preserve">Prijs verwerking frituurvet </t>
  </si>
  <si>
    <t xml:space="preserve">subtotaal frituurvet </t>
  </si>
  <si>
    <t>Prijs schoon puin beschikbaar stellen container  milieustraat</t>
  </si>
  <si>
    <t xml:space="preserve">Prijs verwerking schoon puin </t>
  </si>
  <si>
    <t>Prijs aftransport schoon puin van milieustraat naar verwerkingslocatie</t>
  </si>
  <si>
    <t xml:space="preserve">subtotaal schoon puin </t>
  </si>
  <si>
    <t xml:space="preserve">Prijs verwerking groenafval </t>
  </si>
  <si>
    <t xml:space="preserve">subtotaal groenafval </t>
  </si>
  <si>
    <t>Prijs gips beschikbaar stellen container  milieustraat</t>
  </si>
  <si>
    <t>Prijs aftransport gips van milieustraat naar verwerkingslocatie</t>
  </si>
  <si>
    <t xml:space="preserve">Prijs verwerking gips </t>
  </si>
  <si>
    <t xml:space="preserve">subtotaal gips </t>
  </si>
  <si>
    <t>Prijs grof huishoudelijk afval beschikbaar stellen container  milieustraat</t>
  </si>
  <si>
    <t xml:space="preserve">subtotaal grof huishoudelijk afval </t>
  </si>
  <si>
    <t>P-13.2</t>
  </si>
  <si>
    <t>Prijs harde kunststoffen beschikbaar stellen container  milieustraat</t>
  </si>
  <si>
    <t>Prijs aftransport harde kunststoffen van milieustraat naar verwerkingslocatie</t>
  </si>
  <si>
    <t xml:space="preserve">Prijs verwerking harde kunststoffen </t>
  </si>
  <si>
    <t xml:space="preserve">subtotaal harde kunststoffen </t>
  </si>
  <si>
    <t>Prijs laden en aftransport groenafval van milieustraat naar verwerkingslocatie</t>
  </si>
  <si>
    <t xml:space="preserve">Prijs aftransport metalen van Milieustraat naar verwerkingslocatie </t>
  </si>
  <si>
    <t>Prijs OPK beschikbaar stellen container  milieustraat</t>
  </si>
  <si>
    <t>Prijs aftransport OPK van milieustraat naar verwerkingslocatie</t>
  </si>
  <si>
    <t xml:space="preserve">subtotaal OPK </t>
  </si>
  <si>
    <t>P-17.1</t>
  </si>
  <si>
    <t>P-17.2</t>
  </si>
  <si>
    <t>P-17.3</t>
  </si>
  <si>
    <t>P-17</t>
  </si>
  <si>
    <t>Prijs vlakglas beschikbaar stellen container  milieustraat</t>
  </si>
  <si>
    <t>Prijs aftransport vlakglas van milieustraat naar verwerkingslocatie</t>
  </si>
  <si>
    <t xml:space="preserve">Prijs verwerking vlakglas </t>
  </si>
  <si>
    <t xml:space="preserve">subtotaal vlakglas </t>
  </si>
  <si>
    <t>Prijs BSA beschikbaar stellen container  milieustraat</t>
  </si>
  <si>
    <t>Prijs aftransport BSA van milieustraat naar verwerkingslocatie</t>
  </si>
  <si>
    <t xml:space="preserve">Prijs verwerking BSA </t>
  </si>
  <si>
    <t xml:space="preserve">subtotaal BSA </t>
  </si>
  <si>
    <t>Prijs veegvuil beschikbaar stellen container  milieustraat</t>
  </si>
  <si>
    <t>Prijs aftransport  veegvuil van milieustraat naar verwerkingslocatie</t>
  </si>
  <si>
    <t>Prijs verwerking veegvuil</t>
  </si>
  <si>
    <t>Prijs leeg rijden van KCA-depot</t>
  </si>
  <si>
    <t>Inzameling vanaf KCA-depot milieustraat (op afroep 'leeg rijden'. Uitgangspunt elke 2 weken)</t>
  </si>
  <si>
    <t>Afgewerkte olie</t>
  </si>
  <si>
    <t>Batterijen =&lt;1kg</t>
  </si>
  <si>
    <t>Brandblussers (excl. halon)</t>
  </si>
  <si>
    <t>Halonblussers</t>
  </si>
  <si>
    <t>Kantoor KGA</t>
  </si>
  <si>
    <t>Klein wit &amp; bruingoed</t>
  </si>
  <si>
    <t>Diverse anorganische logen (kv)</t>
  </si>
  <si>
    <t>Diverse anorganische zuren (kv)</t>
  </si>
  <si>
    <t>Gasontladingslampen</t>
  </si>
  <si>
    <t>Halogeenarme  oplosmiddelen (kv)</t>
  </si>
  <si>
    <t>Latex (in kleinverpakking)</t>
  </si>
  <si>
    <t>Lijmen, harsen &amp; kitten</t>
  </si>
  <si>
    <t>Loodaccu's</t>
  </si>
  <si>
    <t>NiCd Batterijen</t>
  </si>
  <si>
    <t>Ontwikkelaar</t>
  </si>
  <si>
    <t>Spuitbussen</t>
  </si>
  <si>
    <t>Verfresten/oplosmiddelhoudend</t>
  </si>
  <si>
    <t>KCA, incl emballage</t>
  </si>
  <si>
    <t>Glas (bont)</t>
  </si>
  <si>
    <t>Ton</t>
  </si>
  <si>
    <t>Prijs voor verwerking (excl. WBM)</t>
  </si>
  <si>
    <t>Prijscomponent</t>
  </si>
  <si>
    <t>Afvalstoffenbelasting, zijnde wet belastingen op milieugrondslag (WBM)</t>
  </si>
  <si>
    <t>Prijs per eenheid</t>
  </si>
  <si>
    <t>Onderdeel I: Inzameling in de wijk en aanvullende dienstverlening</t>
  </si>
  <si>
    <t xml:space="preserve">I </t>
  </si>
  <si>
    <t>II</t>
  </si>
  <si>
    <t>Onderdeel I: verwerking HRA</t>
  </si>
  <si>
    <t>Onderdeel I: verwerking overige stromen</t>
  </si>
  <si>
    <t>GFT  &amp; OPK</t>
  </si>
  <si>
    <t>Onderdeel I: dienstverlening</t>
  </si>
  <si>
    <t>Onderdeel I: Omwisselen / uitzetten inzamelmiddelen en het ter beschikking stellen van inzamelmiddelen (rol- &amp; verzamelcontainers)</t>
  </si>
  <si>
    <t>GLAS</t>
  </si>
  <si>
    <t>GFT, OPK, glas, (Luiers optioneel)</t>
  </si>
  <si>
    <t>HRA en GFT</t>
  </si>
  <si>
    <t>Subtotaal beheer en exploitatie activiteiten van de milieustraat</t>
  </si>
  <si>
    <t>Prijs Onderdeel I: inzameling en verwerking HRA, GFT, glas, OPK, luiers (de prijs voor het servicepunt &amp; klachten geldt voor de onderdelen I en II)</t>
  </si>
  <si>
    <t>Inschrijver vult uitsluitend de gele velden in</t>
  </si>
  <si>
    <t>P-12.3</t>
  </si>
  <si>
    <t>Prijs metalen beschikbaar stellen container milieustraat</t>
  </si>
  <si>
    <t>P-18.3A</t>
  </si>
  <si>
    <t>Aandeel WBM</t>
  </si>
  <si>
    <t>Aantal</t>
  </si>
  <si>
    <t>P-19</t>
  </si>
  <si>
    <t xml:space="preserve">Inschrijver past, op straffe van uitsluiting, alleen de geel gearceerde cellen aan. Inschrijver moet, op straffe van uitsluiting, de geel gearceerde cellen met in achtneming van de overige in dit document opgenomen voorwaarden (en/of eisen) invullen. </t>
  </si>
  <si>
    <t>Aantal (B)
(2)</t>
  </si>
  <si>
    <r>
      <t>Prijs</t>
    </r>
    <r>
      <rPr>
        <b/>
        <vertAlign val="superscript"/>
        <sz val="10"/>
        <color rgb="FFFFFFFF"/>
        <rFont val="Century Gothic"/>
        <family val="2"/>
      </rPr>
      <t xml:space="preserve"> </t>
    </r>
    <r>
      <rPr>
        <b/>
        <sz val="10"/>
        <color indexed="9"/>
        <rFont val="Century Gothic"/>
        <family val="2"/>
      </rPr>
      <t>per eenheid (A) excl. BTW 
(1)</t>
    </r>
  </si>
  <si>
    <t>05 - Prijsinvulformulier</t>
  </si>
  <si>
    <t>Subtotaal Onderdeel II B Inzameling KCA-depot (3)</t>
  </si>
  <si>
    <t>Prijs Onderdeel II A: Transport en verwerking milieustraat gemeente Landsmeer</t>
  </si>
  <si>
    <t xml:space="preserve">Prijs Onderdeel II B: KCA milieustraat </t>
  </si>
  <si>
    <t>Prijs aftransport grond van milieustraat naar verwerkingslocatie</t>
  </si>
  <si>
    <t>Prijs verwerking grond</t>
  </si>
  <si>
    <t>P-19.1</t>
  </si>
  <si>
    <t>P-19.2</t>
  </si>
  <si>
    <t>subtotaal grond</t>
  </si>
  <si>
    <t>Optionele dienstverlening (telt niet mee in de beoordeling)</t>
  </si>
  <si>
    <r>
      <t xml:space="preserve">P-13.3
</t>
    </r>
    <r>
      <rPr>
        <b/>
        <sz val="9"/>
        <rFont val="Century Gothic"/>
        <family val="2"/>
      </rPr>
      <t>(4)</t>
    </r>
  </si>
  <si>
    <r>
      <t xml:space="preserve">P-18.3
</t>
    </r>
    <r>
      <rPr>
        <b/>
        <sz val="9"/>
        <color theme="1"/>
        <rFont val="Century Gothic"/>
        <family val="2"/>
      </rPr>
      <t>(8)</t>
    </r>
  </si>
  <si>
    <r>
      <t xml:space="preserve">P-18.3B
</t>
    </r>
    <r>
      <rPr>
        <b/>
        <sz val="9"/>
        <color theme="1"/>
        <rFont val="Century Gothic"/>
        <family val="2"/>
      </rPr>
      <t>(9)</t>
    </r>
  </si>
  <si>
    <t>P-18.3 wordt door het formulier berekend a.d.h.v. de door inschrijver in P-18.3A en P-18.3B ingevulde waarden.</t>
  </si>
  <si>
    <t>Inschrijver moet in P-18.3B het maximale (gewichts)percentage invullen dat per aangeleverde ton HRA wordt verwerkt in een AEC. Voor het resterende percentage (tot 100%) wordt verondersteld dat dit deel van het HRA middels nascheiding wordt uitgesorteerd en dus niet voor verbranding in aanmerking komt. Opdrachtgever betaalt geen WBM over de uitgesorteerde (niet in een AEC verwerkte) deelstromen</t>
  </si>
  <si>
    <t xml:space="preserve">Omschrijving </t>
  </si>
  <si>
    <r>
      <t xml:space="preserve">P-18.4
</t>
    </r>
    <r>
      <rPr>
        <b/>
        <sz val="9"/>
        <rFont val="Century Gothic"/>
        <family val="2"/>
      </rPr>
      <t>(10)</t>
    </r>
  </si>
  <si>
    <t>Inschrijfprijs Onderdeel II A Transport en verwerking milieustraat (excl. KCA)
(11)</t>
  </si>
  <si>
    <t>Naam inschrijver: ……………………………………………...........................................................................</t>
  </si>
  <si>
    <t>Prijs Onderdeel II C: Beheer en exploitatie milieustraat, incl. bemensing</t>
  </si>
  <si>
    <t>dag</t>
  </si>
  <si>
    <t>O-5</t>
  </si>
  <si>
    <t>O-6</t>
  </si>
  <si>
    <t xml:space="preserve">Aanpassing van de openingstijden (ma t/m vr) van de milieustraat per uur, aansluitend of voorafgaand aan de vigerende openingstijden. Bij uitbreiding van het tijdsvenster wordt deze uurprijs door opdrachtgever vergoed aan inschrijver; bij reductie van de openingstijden wordt deze uurprijs in mindering gebracht </t>
  </si>
  <si>
    <t xml:space="preserve">Aanpassing van de openingstijden (za) van de milieustraat per uur, aansluitend of voorafgaand aan de vigerende openingstijden. Bij uitbreiding van het tijdsvenster wordt deze uurprijs door opdrachtgever vergoed aan inschrijver; bij reductie van de openingstijden wordt deze uurprijs in mindering gebracht </t>
  </si>
  <si>
    <t xml:space="preserve">Start tarief indien de milieustraat ook opengesteld wordt op een andere dag in de week voor het aanleveren van afvalstromen </t>
  </si>
  <si>
    <t>Tarief per uur bij het openen van het milieustraat voor het aanleveren van afvalstromen op een andere dag in de week, dan in de startsituatie. Bij uitbreiding wordt deze uurprijs door opdrachtgever vergoed aan inschrijver.</t>
  </si>
  <si>
    <t>Onderdeel I: transport</t>
  </si>
  <si>
    <t>Onderdeel I: opties</t>
  </si>
  <si>
    <t>op afroep</t>
  </si>
  <si>
    <t>per sorteerproef</t>
  </si>
  <si>
    <r>
      <t xml:space="preserve">Verwerkingslocatie
</t>
    </r>
    <r>
      <rPr>
        <b/>
        <sz val="10"/>
        <color theme="0"/>
        <rFont val="Century Gothic"/>
        <family val="2"/>
      </rPr>
      <t>(3)</t>
    </r>
  </si>
  <si>
    <t>Onderdeel I: Inzameling en verwerking HRA, GFT, glas, OPK en (optioneel) luiers</t>
  </si>
  <si>
    <t>Onderdeel II A: Transport en verwerking milieustraat gemeente Landsmeer</t>
  </si>
  <si>
    <t>Onderdeel II B: KCA milieustraat gemeente Landsmeer</t>
  </si>
  <si>
    <t xml:space="preserve">Onderdeel II C: Beheer en exploitatie milieustraat, inclusief bemensing </t>
  </si>
  <si>
    <t>Opleiding beladers OPK</t>
  </si>
  <si>
    <t>Per jaar</t>
  </si>
  <si>
    <t>Aanschaf handheld</t>
  </si>
  <si>
    <t>per stuk</t>
  </si>
  <si>
    <t>Onderdelen I &amp; II (ook milieustraat): dienstverlening</t>
  </si>
  <si>
    <t>Per maand, per stuk</t>
  </si>
  <si>
    <t>Monteren chip (incl. koppelen aan WHA en plaatsen in de container)</t>
  </si>
  <si>
    <t>Inschrijfprijs per deel en de totale inschrijfprijs voor de beoordeling</t>
  </si>
  <si>
    <t>Aanvang overeenkomst (13 stuks) en vervolgens op afroep</t>
  </si>
  <si>
    <t>per voorziening per maand</t>
  </si>
  <si>
    <t>Subtotaal Onderdeel II B
Verwerking KCA (5)</t>
  </si>
  <si>
    <t>Inschrijfprijs Onderdeel II B 
KCA milieustraat (6)</t>
  </si>
  <si>
    <t>Inschrijver moet hier invullen of het kosten of een opbrengst betreft.</t>
  </si>
  <si>
    <t>PR-27</t>
  </si>
  <si>
    <t>PR-37</t>
  </si>
  <si>
    <t xml:space="preserve">Lediging verzamelcontainers </t>
  </si>
  <si>
    <t>1 keer per week</t>
  </si>
  <si>
    <t>PR-40</t>
  </si>
  <si>
    <t>PR-41</t>
  </si>
  <si>
    <t>PR-42</t>
  </si>
  <si>
    <t>PR-43</t>
  </si>
  <si>
    <t xml:space="preserve">
Prijs beschikbaar stellen voorziening om banden in ontvangst te nemen op de milieustraat
</t>
  </si>
  <si>
    <t>Prijs frituurvet beschikbaar stellen container(s)  milieustraat</t>
  </si>
  <si>
    <t>Prijs aftransport grof huishoudelijk afval van milieustraat naar opgegeven verwerkingslocatie</t>
  </si>
  <si>
    <t>Prijs aftransport fijn restafval  van milieustraat naar opgegeven verwerkingslocatie</t>
  </si>
  <si>
    <t>Verwerkingsprijs voor HRA inclusief nascheiding PMD</t>
  </si>
  <si>
    <r>
      <t>Vaste prijs voor de genoemde dienstverlening conform alle voorwaarden uit het programma van eisen. Dit inclusief het aanbieden en beschikbaar houden van de ontvangstlocatie. Het invullen van een 0 prijs is verboden</t>
    </r>
    <r>
      <rPr>
        <b/>
        <sz val="9"/>
        <rFont val="Century Gothic"/>
        <family val="2"/>
      </rPr>
      <t>:</t>
    </r>
    <r>
      <rPr>
        <sz val="9"/>
        <rFont val="Century Gothic"/>
        <family val="2"/>
      </rPr>
      <t xml:space="preserve"> als het kosten voor de opdrachtgever betreffen is de minimaal in te dienen prijs is € 0,01. Als het opbrengsten voor opdrachtgever betreffen is de minimaal in te dienen prijs €-0,01. Prijzen die opbrengsten voor opdrachtgever betreffen moet inschrijver als negatief getal invullen.</t>
    </r>
  </si>
  <si>
    <t>Inschrijver ontvangt een vaste vergoeding voor het leegrijden van een depot. Per maand wordt het daadwerkelijk aantal inzamelactiviteiten (leeg rijden) conform deze vaste prijs afgerekend.</t>
  </si>
  <si>
    <t>Uitzetten in werkgebied minicontainer 240 liter container , incl. plaatsen en koppelen van de chip (container en chip bekostigd door opdrachtgever; separate overeenkomst)</t>
  </si>
  <si>
    <t>IIA: Transport en verwerking milieustraat</t>
  </si>
  <si>
    <t>Onderdeel II: Beheer en exploitatie milieustraat</t>
  </si>
  <si>
    <t>IIB: KCA milieustraat</t>
  </si>
  <si>
    <t>Inschrijfprijs</t>
  </si>
  <si>
    <t>1 keer per jaar tijdens aanbiedweek van kerstbomen</t>
  </si>
  <si>
    <t xml:space="preserve">Verzamelcontainers (ca. 13 bovengrondse containers en ca. 1 ondergrondse container) </t>
  </si>
  <si>
    <t xml:space="preserve">Verzamelcontainers (ca. 13 bovengrondse containers en ca. 4 ondergrondse containers) </t>
  </si>
  <si>
    <t>Opleidingsbudget voor uitvoering van de dienstverlening in de eisen E13 en E-14 van het Programma van eisen</t>
  </si>
  <si>
    <t xml:space="preserve">Het ter beschikking stellen/huur van de 3,5 m3 bovengrondse verzamelcontainer </t>
  </si>
  <si>
    <t>Aanvang overeenkomst (6 stuks) en vervolgens op afroep</t>
  </si>
  <si>
    <t>Omwisselen in werkgebied minicontainer 240 liter container, incl. omzetten van de chip (container en chip bekostigd door opdrachtgever; separate overeenkomst)</t>
  </si>
  <si>
    <t>Omwisselen in werkgebied minicontainer 240 liter (container bekostigd door opdrachtgever; separate overeenkomst)</t>
  </si>
  <si>
    <t>Uitzetten in werkgebied minicontainer 240 liter (container bekostigd door opdrachtgever; separate overeenkomst)</t>
  </si>
  <si>
    <t>Omwisselen / uitzetten in werkgebied bovengrondse verzamelcontainer 3,5 m3 (container bekostigd door opdrachtgever; separate overeenkomst)</t>
  </si>
  <si>
    <t>Uitzetten in werkgebied keukenemmer (keukenemmer bekostigd door opdrachtgever; separate overeenkomst)</t>
  </si>
  <si>
    <t>Plaatsen van 240 liter verzamelcontainers voor in een cocon (container bekostigd door opdrachtgever; separate overeenkomst)</t>
  </si>
  <si>
    <t>Uurtarief van een inzamelvoertuig met  bemanningsleden als grondslag voor eis B-70 van het Programma van eisen</t>
  </si>
  <si>
    <t>Extra sorteerproef uitvoeren conform FP-26</t>
  </si>
  <si>
    <t>PR-44</t>
  </si>
  <si>
    <t>PR-45</t>
  </si>
  <si>
    <t>PR-46</t>
  </si>
  <si>
    <t>PR-47</t>
  </si>
  <si>
    <t>PR-48</t>
  </si>
  <si>
    <t>PR-49</t>
  </si>
  <si>
    <t>PR-50</t>
  </si>
  <si>
    <t>PR-51</t>
  </si>
  <si>
    <t>WHA: kan ook een KWD-aansluiting zijn naar rato van het aantal WHA.</t>
  </si>
  <si>
    <t>PR-11 wordt door het formulier berekend a.d.h.v. de door inschrijver in PR-12 en PR-13 ingevulde waarden.</t>
  </si>
  <si>
    <r>
      <t>Verwerkingsprijs voor HRA inclusief nascheiding</t>
    </r>
    <r>
      <rPr>
        <b/>
        <sz val="9"/>
        <color theme="1"/>
        <rFont val="Century Gothic"/>
        <family val="2"/>
      </rPr>
      <t xml:space="preserve"> (3)</t>
    </r>
  </si>
  <si>
    <t xml:space="preserve">Inschrijver moet in PR-13 het maximale (gewichts)percentage invullen dat per aangeleverde ton HRA wordt verwerkt in een AEC. Voor het resterende percentage wordt verondersteld dat dit deel van het HRA middels een vorm van (na)scheiding uitgesorteerd wordt en dus niet voor verbranding in aanmerking komt. Opdrachtgever betaalt geen WBM over de uitgesorteerde (niet in een AEC verwerkte) deelstromen. </t>
  </si>
  <si>
    <r>
      <t xml:space="preserve">Aandeel waarover WBM moet worden betaald </t>
    </r>
    <r>
      <rPr>
        <b/>
        <sz val="9"/>
        <color theme="1"/>
        <rFont val="Century Gothic"/>
        <family val="2"/>
      </rPr>
      <t>(4)</t>
    </r>
  </si>
  <si>
    <r>
      <t xml:space="preserve">Verwerking van bont glas, incl. de opbrengst van de afzet  </t>
    </r>
    <r>
      <rPr>
        <b/>
        <sz val="9"/>
        <color theme="1"/>
        <rFont val="Century Gothic"/>
        <family val="2"/>
      </rPr>
      <t>(6)</t>
    </r>
  </si>
  <si>
    <r>
      <t xml:space="preserve">Verwerking OPK:
Marktprijs per 6-12-2021 (slotdatum)
</t>
    </r>
    <r>
      <rPr>
        <i/>
        <sz val="9"/>
        <color theme="1"/>
        <rFont val="Century Gothic"/>
        <family val="2"/>
      </rPr>
      <t>Bron: Bontprijs (1.01/1.02) Nederland / België - HOOG zoals vermeld in de Marktberichten Oud Papier en gepubliceerd door de MRB</t>
    </r>
    <r>
      <rPr>
        <sz val="9"/>
        <color theme="1"/>
        <rFont val="Century Gothic"/>
        <family val="2"/>
      </rPr>
      <t xml:space="preserve">   </t>
    </r>
  </si>
  <si>
    <r>
      <t xml:space="preserve">Verwerking OPK:
Netto opbrengst (opslag boven op marktprijs) </t>
    </r>
    <r>
      <rPr>
        <b/>
        <sz val="9"/>
        <color theme="1"/>
        <rFont val="Century Gothic"/>
        <family val="2"/>
      </rPr>
      <t>(6)</t>
    </r>
  </si>
  <si>
    <t>Eenheidsprijs voor het uitvoeren van de verwerking van OPK en Glas conform alle voorwaarden uit het programma van eisen. Dit betreffen negatieve getallen (het betreffen opbrengsten voor opdrachtgever). Inschrijver moet zelf een minteken voor de in te vullen eenheidsprijs zetten. Inschrijvingen met positieve getallen als beantwoording op PR-16 en PR-18 worden ongeldig verklaard en uitgesloten.</t>
  </si>
  <si>
    <t xml:space="preserve">Inschrijver vermeldt de correcte NAW-gegevens van de  verwerkingslocatie(s), alsmede de eigenaar van de verwerkingsinrichting. </t>
  </si>
  <si>
    <r>
      <t>Gegevens verwerkingslocatie(s)</t>
    </r>
    <r>
      <rPr>
        <b/>
        <sz val="10"/>
        <color rgb="FFFFFFFF"/>
        <rFont val="Century Gothic"/>
        <family val="2"/>
      </rPr>
      <t xml:space="preserve"> (8)</t>
    </r>
  </si>
  <si>
    <t xml:space="preserve">NAAM INSCHRIJVER: </t>
  </si>
  <si>
    <t>Naam inschrijver: ……………………………………………......................................................</t>
  </si>
  <si>
    <t>per benodigd aantal container(s) per maand</t>
  </si>
  <si>
    <t>Prijs aftransport frituurvet van milieustraat naar verwerkingslocatie</t>
  </si>
  <si>
    <t>Inschrijver past, op straffe van uitsluiting, alleen de geel gearceerde cellen aan. Inschrijver moet, op straffe van uitsluiting, de geel gearceerde cellen met in achtneming van de overige in dit document opgenomen voorwaarden (en/of eisen) invullen. Alle ingevulde waarden (in de gele cellen) moeten correct en ondubbelzinnig zijn.</t>
  </si>
  <si>
    <t xml:space="preserve">Inschrijver vermeldt de correcte NAW gegevens van de verwerkingslocatie(s), alsmede de eigenaar van de betreffende locatie(s). </t>
  </si>
  <si>
    <t>Extra toeslag of afslag op de marktprijs Gruisijzer voor verwerking metalen (conform eis MET-06 en Met-07 van het Programma van eisen)  (Bij extra opbrengst invullen met een - teken)</t>
  </si>
  <si>
    <t>Marktprijs op 01-11-2021 volgens Vraag &amp; Aanbod gruisijzer (Bij opbrengst invullen met een - teken)</t>
  </si>
  <si>
    <t>Extra toeslag of afslag op de marktprijs OPK voor de verwerking en vermarkting van het OPK)  (Bij extra opbrengst invullen met een - teken)</t>
  </si>
  <si>
    <t>Ver-/bewerking en afzet OPK:
Marktprijs per 6-12-2021 (slotdatum)
Bron: Bontprijs (1.01/1.02) Nederland / België - HOOG zoals vermeld in de Marktberichten Oud Papier en gepubliceerd door de MRB</t>
  </si>
  <si>
    <r>
      <t xml:space="preserve">P-13.4
</t>
    </r>
    <r>
      <rPr>
        <b/>
        <sz val="9"/>
        <rFont val="Century Gothic"/>
        <family val="2"/>
      </rPr>
      <t>(5)</t>
    </r>
  </si>
  <si>
    <t xml:space="preserve">Inschrijver moet uitgaan van de marktprijs zoals door opdrachtgever in P-13.3 opgenomen is. </t>
  </si>
  <si>
    <r>
      <t xml:space="preserve">P-14.3
</t>
    </r>
    <r>
      <rPr>
        <b/>
        <sz val="9"/>
        <color theme="1"/>
        <rFont val="Century Gothic"/>
        <family val="2"/>
      </rPr>
      <t>(6)</t>
    </r>
  </si>
  <si>
    <t xml:space="preserve">Inschrijver moet voor P-13.4 een negatief getal invullen (het betreft extra opbrengsten voor opdrachtgever) of een positief getal (indien het extra kosten betreft voor de opdrachtgever).  De door inschrijver ingevulde opslag/afslag zijn extra opbrengsten/kosten (aanvullend op de marktprijs) voor opdrachtgever. </t>
  </si>
  <si>
    <r>
      <t xml:space="preserve">P-14.4
</t>
    </r>
    <r>
      <rPr>
        <b/>
        <sz val="9"/>
        <color theme="1"/>
        <rFont val="Century Gothic"/>
        <family val="2"/>
      </rPr>
      <t>(7)</t>
    </r>
  </si>
  <si>
    <t xml:space="preserve">Inschrijver moet uitgaan van de marktprijs zoals door opdrachtgever in P-14.3 opgenomen is. </t>
  </si>
  <si>
    <t xml:space="preserve">Inschrijver moet voor P-14.4 een negatief getal invullen (het betreft extra opbrengsten voor opdrachtgever) of een positief getal (indien het extra kosten betreft voor de opdrachtgever).  De door inschrijver ingevulde opslag/afslag zijn extra opbrengsten/kosten (aanvullend op de marktprijs) voor opdrachtgever. </t>
  </si>
  <si>
    <t>Vaste prijs voor de genoemde dienstverlening conform alle voorwaarden uit het programma van eisen en de kwalitatieve gunningscriteria en de overige aanbestedingsdocumenten. Dit inclusief het aanbieden en beschikbaar houden van de eerste overslaglocatie. Het invullen van een 0 prijs is verboden. Als het kosten voor de opdrachtgever betreffen is de minimaal in te dienen prijs is € 0,01. Als het opbrengsten voor opdrachtgever betreffen is de minimaal in te dienen prijs €-0,01. Prijzen die opbrengsten voor opdrachtgever betreffen moet inschrijver als negatief getal invullen.</t>
  </si>
  <si>
    <t>Dit het subtotaal van de inzamelkosten. Dit moet een positief getal zijn. Dit vormt input voor de (totale) inschrijfprijs van KCA.</t>
  </si>
  <si>
    <t>Dit het subtotaal van verwerkingskosten. Dit mag een negatief getal zijn. Dit vormt input voor de (totale) inschrijfprijs van KCA.</t>
  </si>
  <si>
    <t>IIC: Beheer en exploitatie milieustraat, incl. bemensing</t>
  </si>
  <si>
    <t>Jaarlijkse kosten
Subtotalen (1x2) excl. btw</t>
  </si>
  <si>
    <t>Prijs per eenheid (1) excl. btw</t>
  </si>
  <si>
    <t>Prijs per eenheid (1)
excl. btw</t>
  </si>
  <si>
    <t>Prijs per eenheid (1)  excl. btw</t>
  </si>
  <si>
    <t>Prijs* per eenheid (A)
excl. BTW</t>
  </si>
  <si>
    <t>Inzamelmiddelen, inzamelen/transport en verwerking en aanvullende dienstverlening (de prijs voor het Servicepunt en klachten geldt ook voor onderdeel II)</t>
  </si>
  <si>
    <t>Inzamelmiddelen, transport en verwerking afvalstromen</t>
  </si>
  <si>
    <t>Inzameling en verwerking (incl. emballage) KCA</t>
  </si>
  <si>
    <t>Beheer en exploitatie, inclusief aanschaf handheld</t>
  </si>
  <si>
    <t>…………………………..................................................................</t>
  </si>
  <si>
    <t>Inschrijver past alleen de gearceerde cellen aan.</t>
  </si>
  <si>
    <t>verduidelijking (4)</t>
  </si>
  <si>
    <t>Dit is de totale inschrijfprijs voor de prijs van KCA op de milieustraat (subtotaal inzameling (3) plus subtotaal verwerking (5). Deze totale inschrijfprijs KCA wordt gebruikt voor de beoordeling van het onderdeel prijs.</t>
  </si>
  <si>
    <t>Vaste prijs voor de genoemde dienstverlening conform alle voorwaarden uit het programma van eisen. Het invullen van een 0 prijs is verboden. Als het kosten voor de opdrachtgever betreffen is de minimaal in te dienen prijs is € 0,01. Als het opbrengsten voor opdrachtgever betreffen is de minimaal in te dienen prijs €-0,01. Prijzen die opbrengsten voor opdrachtgever betreffen moet inschrijver als negatief getal invullen.</t>
  </si>
  <si>
    <t>Dit is de totale inschrijfprijs voor de prijs van het transport en de verwerking van de afvalstromen (m.u.v. KCA) op de milieustraat. Deze totale inschrijfprijs (transport en verwerking) wordt gebruikt voor de beoordeling van het onderdeel prijs.</t>
  </si>
  <si>
    <t>Inschrijfprijs onderdeel I: Inzameling, verwerking en aanvullende dienstverlening (7)</t>
  </si>
  <si>
    <t>Prijs* per eenheid (1) excl. BTW</t>
  </si>
  <si>
    <t>Subtotalen (1x2) excl. BTW</t>
  </si>
  <si>
    <t>Inschrijfprijs - Onderdeel II C Beheer en exploitatie milieustraat (3)</t>
  </si>
  <si>
    <t>Dit is de totale inschrijfprijs voor de prijs van het beheer en de exploitatie van de milieustraat. Deze totale inschrijfprijs (beheer en exploitatie) wordt gebruikt voor de beoordeling van het onderdeel prijs.</t>
  </si>
  <si>
    <t>subtotaal Veegvuil</t>
  </si>
  <si>
    <t xml:space="preserve">Beheer en exploitatie per jaar, inclusief de bemensing (1 persoon) gedurende de openingstijden van de milieustraat (12 uur per week) en alle overige voorkomende kosten zoals genoemd in het Programma van Eisen en de kwalitatieve gunningscriteria. </t>
  </si>
  <si>
    <t xml:space="preserve">Het ter beschikking stellen/huur van de 1100 liter rolcontainer </t>
  </si>
  <si>
    <t xml:space="preserve">De hoogte van de WBM wordt door de rijksoverheid vastgesteld. In dit prijsinvulformulier is de huidige WBM (voor 2022) opgenomen. Als de WBM door de rijksoverheid wordt gewijzigd, wordt de wijziging onverkort doorgevoerd, wat resulteert in een aangepaste prijs per eenheid voor PR-14. </t>
  </si>
  <si>
    <r>
      <t xml:space="preserve">WBM d.d. 21-01-2022
</t>
    </r>
    <r>
      <rPr>
        <b/>
        <sz val="9"/>
        <color theme="1"/>
        <rFont val="Century Gothic"/>
        <family val="2"/>
      </rPr>
      <t>(5)</t>
    </r>
  </si>
  <si>
    <t>WBM d.d. 21-01-2022</t>
  </si>
  <si>
    <t>De hoogte van WBM wordt door de Rijksoverheid vastgesteld. In dit Prijsinvulformulier is de in 2022 geldende WBM opgenomen. Als de WBM door de Rijksoverheid wordt gewijzigd, wordt de wijziging onverkort doorgevoerd, wat resulteert in een aangepaste prijs per eenheid voor P-18.3.</t>
  </si>
  <si>
    <t>Wijze van verwerking</t>
  </si>
  <si>
    <t>Verwerking GFT</t>
  </si>
  <si>
    <t>PR-15a</t>
  </si>
  <si>
    <t>Kerstbomen</t>
  </si>
  <si>
    <t>Verwerking Kerstbomen</t>
  </si>
  <si>
    <t>PR-4a</t>
  </si>
  <si>
    <t>Wegingsfactor in de inschrijfprijs</t>
  </si>
  <si>
    <t>Huis aan huis in minicontainers - laagbouw
(tot en met 31 december 2023)</t>
  </si>
  <si>
    <t>Huis aan huis in minicontainers - laagbouw
(vanaf 1 januari 2024)</t>
  </si>
  <si>
    <t>PR-5a</t>
  </si>
  <si>
    <t>PR-6a</t>
  </si>
  <si>
    <t>Verzamelcontainers (ca. 23 bovengrondse containers) - hoogbouw
(tot en met 31 december 2023)</t>
  </si>
  <si>
    <t>Verzamelcontainers (ca. 23 bovengrondse containers) - hoogbouw
(vanaf 1 januari 2024)</t>
  </si>
  <si>
    <t>PR-1a</t>
  </si>
  <si>
    <t>Huis aan huis in minicontainers - laagbouw
(tot en met 31 december 2022)</t>
  </si>
  <si>
    <t>Huis aan huis in minicontainers - laagbouw
(vanaf 1 januari 2023)</t>
  </si>
  <si>
    <t>PR-2a</t>
  </si>
  <si>
    <t>PR-3b</t>
  </si>
  <si>
    <t>PR-39a</t>
  </si>
  <si>
    <t>PR-40a</t>
  </si>
  <si>
    <t>PR-41a</t>
  </si>
  <si>
    <t>Alternatief voor PR-4:
Huis aan huis in minicontainers - laagbouw
T/m 31 december 2023</t>
  </si>
  <si>
    <t>Alternatief voor PR-4a:
Huis aan huis in minicontainers - laagbouw
Vanaf 1 januari 2024</t>
  </si>
  <si>
    <t xml:space="preserve">Laden/inzameling en transport kerstbomenroute rond Driekoningen en aansluitende extra ronde na 4 werkdagen  </t>
  </si>
  <si>
    <t>PR-19A</t>
  </si>
  <si>
    <t>PR-19B</t>
  </si>
  <si>
    <t>Particuliere drukhouders</t>
  </si>
  <si>
    <t>Industriële drukhouders</t>
  </si>
  <si>
    <t>Verzamelcontainers (ca. 16 minicontainers in cocons) - hoogbouw
(tot en met 31 december 2022)</t>
  </si>
  <si>
    <t>Verzamelcontainers (ca. 16 minicontainers in cocons) - hoogbouw
(vanaf 1 januari 2023)</t>
  </si>
  <si>
    <t>Verzamelcontainers (ca. 32 bovengrondse containers) - hoogbouw
(tot en met 31 december 2022)</t>
  </si>
  <si>
    <t>Verzamelcontainers (ca. 32 bovengrondse containers) - hoogbouw
(vanaf 1 januari 2023)</t>
  </si>
  <si>
    <t>Verzamelcontainers (ca. 34 minicontainers in cocons) - hoogbouw
(tot en met 31 december 2023)</t>
  </si>
  <si>
    <t>Verzamelcontainers (ca. 34 minicontainers in cocons) - hoogbouw
(vanaf 1 januari 2024)</t>
  </si>
  <si>
    <t>Alternatief voor PR-2 (eenheidsprijs aanvullend/additioneel op eenheidsprijs PR-2):
Verzamelcontainers (ca. 16 minicontainers in cocons) - hoogbouw
T/m 31 december 2022</t>
  </si>
  <si>
    <t>Alternatief voor PR-2a (eenheidsprijs aanvullend/additioneel op eenheidsprijs PR-2):
Verzamelcontainers (ca. 16 minicontainers in cocons) - hoogbouw
Vanaf 1 januari 2023</t>
  </si>
  <si>
    <t>Alternatief voor PR-5 (eenheidsprijs aanvullend/additioneel op eenheidsprijs PR-5):
Verzamelcontainers (ca. 34 minicontainers in cocons) - hoogbouw
T/m 31 december 2023</t>
  </si>
  <si>
    <t>Alternatief voor PR-5a (eenheidsprijs aanvullend/additioneel op eenheidsprijs PR-5):
Verzamelcontainers (ca. 34 minicontainers in cocons) - hoogbouw
Vanaf 1 januari 2024</t>
  </si>
  <si>
    <t>12 keer per jaar</t>
  </si>
  <si>
    <r>
      <t xml:space="preserve">05 - Prijsinvulformulier 
</t>
    </r>
    <r>
      <rPr>
        <b/>
        <sz val="12"/>
        <color rgb="FFFF0000"/>
        <rFont val="Century Gothic"/>
        <family val="2"/>
      </rPr>
      <t>Gewijzigd bij 3e Nota van Inlichtingen d.d. 04-02-2022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</si>
</sst>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
    <numFmt numFmtId="165" formatCode="#,##0_ ;\-#,##0\ "/>
    <numFmt numFmtId="166" formatCode="&quot;€&quot;\ #,##0.00"/>
  </numFmts>
  <fonts count="46" x14ac:knownFonts="1">
    <font>
      <sz val="11"/>
      <color theme="1"/>
      <name val="Calibri"/>
      <family val="2"/>
      <scheme val="minor"/>
    </font>
    <font>
      <sz val="11"/>
      <color theme="1"/>
      <name val="Calibri"/>
      <family val="2"/>
      <scheme val="minor"/>
    </font>
    <font>
      <b/>
      <sz val="9"/>
      <color theme="1"/>
      <name val="Century Gothic"/>
      <family val="2"/>
    </font>
    <font>
      <sz val="9"/>
      <color theme="1"/>
      <name val="Century Gothic"/>
      <family val="2"/>
    </font>
    <font>
      <sz val="8"/>
      <name val="Calibri"/>
      <family val="2"/>
      <scheme val="minor"/>
    </font>
    <font>
      <sz val="10"/>
      <name val="Arial"/>
      <family val="2"/>
    </font>
    <font>
      <b/>
      <sz val="12"/>
      <color indexed="9"/>
      <name val="Century Gothic"/>
      <family val="2"/>
    </font>
    <font>
      <b/>
      <sz val="9"/>
      <color indexed="9"/>
      <name val="Century Gothic"/>
      <family val="2"/>
    </font>
    <font>
      <b/>
      <sz val="9"/>
      <name val="Century Gothic"/>
      <family val="2"/>
    </font>
    <font>
      <b/>
      <sz val="11"/>
      <color theme="0"/>
      <name val="Century Gothic"/>
      <family val="2"/>
    </font>
    <font>
      <b/>
      <sz val="11"/>
      <color indexed="9"/>
      <name val="Century Gothic"/>
      <family val="2"/>
    </font>
    <font>
      <sz val="9"/>
      <name val="Century Gothic"/>
      <family val="2"/>
    </font>
    <font>
      <b/>
      <sz val="10"/>
      <color indexed="9"/>
      <name val="Century Gothic"/>
      <family val="2"/>
    </font>
    <font>
      <sz val="9"/>
      <color rgb="FFFF0000"/>
      <name val="Century Gothic"/>
      <family val="2"/>
    </font>
    <font>
      <b/>
      <sz val="12"/>
      <name val="Century Gothic"/>
      <family val="2"/>
      <charset val="1"/>
    </font>
    <font>
      <sz val="9"/>
      <name val="Arial"/>
      <family val="2"/>
      <charset val="1"/>
    </font>
    <font>
      <sz val="9"/>
      <color rgb="FFFF0000"/>
      <name val="Century Gothic"/>
      <family val="2"/>
      <charset val="1"/>
    </font>
    <font>
      <sz val="9"/>
      <name val="Century Gothic"/>
      <family val="2"/>
      <charset val="1"/>
    </font>
    <font>
      <sz val="10"/>
      <color rgb="FFFFFFFF"/>
      <name val="Arial"/>
      <family val="2"/>
      <charset val="1"/>
    </font>
    <font>
      <sz val="10"/>
      <color rgb="FFFF0000"/>
      <name val="Arial"/>
      <family val="2"/>
      <charset val="1"/>
    </font>
    <font>
      <b/>
      <sz val="12"/>
      <color rgb="FF000000"/>
      <name val="Century Gothic"/>
      <family val="2"/>
      <charset val="1"/>
    </font>
    <font>
      <b/>
      <u/>
      <sz val="11"/>
      <color rgb="FF000000"/>
      <name val="Century Gothic"/>
      <family val="2"/>
      <charset val="1"/>
    </font>
    <font>
      <sz val="10"/>
      <name val="Century Gothic"/>
      <family val="2"/>
      <charset val="1"/>
    </font>
    <font>
      <sz val="10"/>
      <color rgb="FF000000"/>
      <name val="Century Gothic"/>
      <family val="2"/>
      <charset val="1"/>
    </font>
    <font>
      <sz val="10"/>
      <color rgb="FFFF0000"/>
      <name val="Century Gothic"/>
      <family val="2"/>
    </font>
    <font>
      <sz val="10"/>
      <color rgb="FFFF0000"/>
      <name val="Century Gothic"/>
      <family val="2"/>
      <charset val="1"/>
    </font>
    <font>
      <sz val="10"/>
      <color rgb="FFFF0000"/>
      <name val="Arial"/>
      <family val="2"/>
    </font>
    <font>
      <sz val="10"/>
      <name val="Century Gothic"/>
      <family val="2"/>
    </font>
    <font>
      <b/>
      <sz val="14"/>
      <name val="Century Gothic"/>
      <family val="2"/>
    </font>
    <font>
      <b/>
      <sz val="14"/>
      <color indexed="9"/>
      <name val="Century Gothic"/>
      <family val="2"/>
    </font>
    <font>
      <b/>
      <sz val="12"/>
      <name val="Century Gothic"/>
      <family val="2"/>
    </font>
    <font>
      <b/>
      <sz val="11"/>
      <name val="Century Gothic"/>
      <family val="2"/>
    </font>
    <font>
      <sz val="10"/>
      <color theme="1"/>
      <name val="Century Gothic"/>
      <family val="2"/>
    </font>
    <font>
      <b/>
      <sz val="14"/>
      <color theme="0"/>
      <name val="Century Gothic"/>
      <family val="2"/>
    </font>
    <font>
      <sz val="12"/>
      <name val="Century Gothic"/>
      <family val="2"/>
    </font>
    <font>
      <sz val="9"/>
      <color theme="0"/>
      <name val="Century Gothic"/>
      <family val="2"/>
    </font>
    <font>
      <b/>
      <sz val="10"/>
      <color theme="1"/>
      <name val="Century Gothic"/>
      <family val="2"/>
    </font>
    <font>
      <b/>
      <sz val="10"/>
      <name val="Century Gothic"/>
      <family val="2"/>
    </font>
    <font>
      <i/>
      <sz val="9"/>
      <color theme="1"/>
      <name val="Century Gothic"/>
      <family val="2"/>
    </font>
    <font>
      <b/>
      <vertAlign val="superscript"/>
      <sz val="10"/>
      <color rgb="FFFFFFFF"/>
      <name val="Century Gothic"/>
      <family val="2"/>
    </font>
    <font>
      <i/>
      <sz val="9"/>
      <color theme="0"/>
      <name val="Century Gothic"/>
      <family val="2"/>
    </font>
    <font>
      <sz val="11"/>
      <name val="Century Gothic"/>
      <family val="2"/>
    </font>
    <font>
      <b/>
      <sz val="10"/>
      <color theme="0"/>
      <name val="Century Gothic"/>
      <family val="2"/>
    </font>
    <font>
      <b/>
      <sz val="10"/>
      <color rgb="FFFFFFFF"/>
      <name val="Century Gothic"/>
      <family val="2"/>
    </font>
    <font>
      <sz val="10"/>
      <color theme="0"/>
      <name val="Century Gothic"/>
      <family val="2"/>
    </font>
    <font>
      <b/>
      <sz val="12"/>
      <color rgb="FFFF0000"/>
      <name val="Century Gothic"/>
      <family val="2"/>
    </font>
  </fonts>
  <fills count="11">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theme="5" tint="0.39997558519241921"/>
        <bgColor indexed="64"/>
      </patternFill>
    </fill>
    <fill>
      <patternFill patternType="solid">
        <fgColor indexed="44"/>
        <bgColor indexed="64"/>
      </patternFill>
    </fill>
    <fill>
      <patternFill patternType="solid">
        <fgColor theme="0"/>
        <bgColor indexed="64"/>
      </patternFill>
    </fill>
    <fill>
      <patternFill patternType="solid">
        <fgColor theme="5" tint="0.59999389629810485"/>
        <bgColor indexed="64"/>
      </patternFill>
    </fill>
    <fill>
      <patternFill patternType="solid">
        <fgColor theme="5"/>
        <bgColor indexed="64"/>
      </patternFill>
    </fill>
    <fill>
      <patternFill patternType="solid">
        <fgColor rgb="FF3366FF"/>
        <bgColor indexed="64"/>
      </patternFill>
    </fill>
    <fill>
      <patternFill patternType="solid">
        <fgColor rgb="FF99CCFF"/>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top style="double">
        <color indexed="64"/>
      </top>
      <bottom style="medium">
        <color indexed="64"/>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64"/>
      </top>
      <bottom style="thin">
        <color indexed="64"/>
      </bottom>
      <diagonal/>
    </border>
  </borders>
  <cellStyleXfs count="14">
    <xf numFmtId="0" fontId="0" fillId="0" borderId="0"/>
    <xf numFmtId="44" fontId="1" fillId="0" borderId="0" applyFont="0" applyFill="0" applyBorder="0" applyAlignment="0" applyProtection="0"/>
    <xf numFmtId="0" fontId="5" fillId="0" borderId="0"/>
    <xf numFmtId="0" fontId="5" fillId="0" borderId="0"/>
    <xf numFmtId="0" fontId="1" fillId="0" borderId="0"/>
    <xf numFmtId="0" fontId="3"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32" fillId="0" borderId="0"/>
    <xf numFmtId="0" fontId="1" fillId="0" borderId="0"/>
  </cellStyleXfs>
  <cellXfs count="500">
    <xf numFmtId="0" fontId="0" fillId="0" borderId="0" xfId="0"/>
    <xf numFmtId="164" fontId="3" fillId="2" borderId="1" xfId="7" applyNumberFormat="1" applyFont="1" applyFill="1" applyBorder="1" applyAlignment="1" applyProtection="1">
      <alignment horizontal="center" vertical="center" wrapText="1"/>
      <protection locked="0"/>
    </xf>
    <xf numFmtId="0" fontId="6" fillId="3" borderId="7" xfId="2" applyFont="1" applyFill="1" applyBorder="1" applyAlignment="1" applyProtection="1">
      <alignment horizontal="left" vertical="center" wrapText="1"/>
    </xf>
    <xf numFmtId="0" fontId="3" fillId="0" borderId="0" xfId="0" applyFont="1" applyAlignment="1" applyProtection="1">
      <alignment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3" fontId="3" fillId="0" borderId="1" xfId="0" applyNumberFormat="1" applyFont="1" applyBorder="1" applyAlignment="1" applyProtection="1">
      <alignment horizontal="center" vertical="center" wrapText="1"/>
    </xf>
    <xf numFmtId="44" fontId="3" fillId="0" borderId="1" xfId="0" applyNumberFormat="1" applyFont="1" applyBorder="1" applyAlignment="1" applyProtection="1">
      <alignment horizontal="center" vertical="center" wrapText="1"/>
    </xf>
    <xf numFmtId="0" fontId="3" fillId="0" borderId="1" xfId="0" applyFont="1" applyBorder="1" applyAlignment="1" applyProtection="1">
      <alignment horizontal="left" vertical="center" wrapText="1"/>
    </xf>
    <xf numFmtId="0" fontId="3" fillId="0" borderId="0" xfId="0" applyFont="1" applyAlignment="1" applyProtection="1">
      <alignment horizontal="center" vertical="center" wrapText="1"/>
    </xf>
    <xf numFmtId="0" fontId="3" fillId="0" borderId="0" xfId="0" applyFont="1" applyAlignment="1" applyProtection="1">
      <alignment horizontal="left" vertical="center" wrapText="1"/>
    </xf>
    <xf numFmtId="3" fontId="11" fillId="0" borderId="1" xfId="0" applyNumberFormat="1" applyFont="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3" fillId="0" borderId="0" xfId="0" applyFont="1" applyAlignment="1" applyProtection="1">
      <alignment vertical="top" wrapText="1"/>
    </xf>
    <xf numFmtId="0" fontId="11" fillId="0" borderId="0" xfId="0" applyFont="1" applyAlignment="1">
      <alignment vertical="center"/>
    </xf>
    <xf numFmtId="0" fontId="11" fillId="2" borderId="1" xfId="6" applyFont="1" applyFill="1" applyBorder="1" applyAlignment="1" applyProtection="1">
      <alignment horizontal="left" vertical="center"/>
      <protection locked="0"/>
    </xf>
    <xf numFmtId="0" fontId="11" fillId="2" borderId="1" xfId="6" applyFont="1" applyFill="1" applyBorder="1" applyAlignment="1" applyProtection="1">
      <alignment horizontal="center" vertical="center"/>
      <protection locked="0"/>
    </xf>
    <xf numFmtId="0" fontId="11" fillId="0" borderId="6" xfId="6" applyFont="1" applyFill="1" applyBorder="1" applyAlignment="1" applyProtection="1">
      <alignment horizontal="center" vertical="center"/>
      <protection locked="0"/>
    </xf>
    <xf numFmtId="0" fontId="11" fillId="0" borderId="6" xfId="6" applyFont="1" applyFill="1" applyBorder="1" applyAlignment="1" applyProtection="1">
      <alignment horizontal="center" vertical="center" wrapText="1"/>
      <protection locked="0"/>
    </xf>
    <xf numFmtId="0" fontId="11" fillId="0" borderId="6" xfId="2" applyFont="1" applyFill="1" applyBorder="1" applyAlignment="1">
      <alignment vertical="center"/>
    </xf>
    <xf numFmtId="0" fontId="11" fillId="0" borderId="6" xfId="6" applyFont="1" applyFill="1" applyBorder="1" applyAlignment="1" applyProtection="1">
      <alignment horizontal="left" vertical="center"/>
      <protection locked="0"/>
    </xf>
    <xf numFmtId="0" fontId="14" fillId="0" borderId="0" xfId="9" applyFont="1" applyAlignment="1">
      <alignment horizontal="left" vertical="center"/>
    </xf>
    <xf numFmtId="0" fontId="15" fillId="0" borderId="0" xfId="9" applyFont="1"/>
    <xf numFmtId="0" fontId="16" fillId="0" borderId="0" xfId="9" applyFont="1" applyAlignment="1">
      <alignment vertical="top" wrapText="1"/>
    </xf>
    <xf numFmtId="0" fontId="17" fillId="0" borderId="0" xfId="9" applyFont="1" applyAlignment="1">
      <alignment vertical="center" wrapText="1"/>
    </xf>
    <xf numFmtId="0" fontId="5" fillId="0" borderId="0" xfId="2"/>
    <xf numFmtId="0" fontId="0" fillId="0" borderId="5" xfId="9" applyFont="1" applyBorder="1"/>
    <xf numFmtId="0" fontId="0" fillId="0" borderId="6" xfId="9" applyFont="1" applyBorder="1"/>
    <xf numFmtId="0" fontId="18" fillId="0" borderId="6" xfId="9" applyFont="1" applyBorder="1"/>
    <xf numFmtId="0" fontId="0" fillId="0" borderId="7" xfId="9" applyFont="1" applyBorder="1"/>
    <xf numFmtId="0" fontId="0" fillId="0" borderId="0" xfId="9" applyFont="1"/>
    <xf numFmtId="0" fontId="19" fillId="0" borderId="0" xfId="9" applyFont="1"/>
    <xf numFmtId="0" fontId="0" fillId="0" borderId="2" xfId="9" applyFont="1" applyBorder="1"/>
    <xf numFmtId="0" fontId="19" fillId="0" borderId="0" xfId="9" applyFont="1" applyAlignment="1">
      <alignment wrapText="1"/>
    </xf>
    <xf numFmtId="0" fontId="0" fillId="0" borderId="8" xfId="9" applyFont="1" applyBorder="1"/>
    <xf numFmtId="0" fontId="21" fillId="0" borderId="0" xfId="9" applyFont="1"/>
    <xf numFmtId="0" fontId="22" fillId="0" borderId="0" xfId="9" applyFont="1" applyAlignment="1">
      <alignment vertical="top"/>
    </xf>
    <xf numFmtId="0" fontId="23" fillId="0" borderId="0" xfId="9" applyFont="1"/>
    <xf numFmtId="0" fontId="24" fillId="0" borderId="0" xfId="2" applyFont="1" applyAlignment="1">
      <alignment horizontal="left" vertical="center"/>
    </xf>
    <xf numFmtId="0" fontId="25" fillId="0" borderId="0" xfId="9" applyFont="1" applyAlignment="1">
      <alignment vertical="top"/>
    </xf>
    <xf numFmtId="0" fontId="25" fillId="0" borderId="0" xfId="9" applyFont="1"/>
    <xf numFmtId="0" fontId="24" fillId="0" borderId="0" xfId="9" applyFont="1"/>
    <xf numFmtId="0" fontId="5" fillId="0" borderId="8" xfId="2" applyBorder="1"/>
    <xf numFmtId="0" fontId="5" fillId="0" borderId="2" xfId="2" applyBorder="1"/>
    <xf numFmtId="0" fontId="26" fillId="0" borderId="0" xfId="2" applyFont="1"/>
    <xf numFmtId="0" fontId="5" fillId="0" borderId="9" xfId="2" applyBorder="1"/>
    <xf numFmtId="0" fontId="24" fillId="0" borderId="10" xfId="2" applyFont="1" applyBorder="1" applyAlignment="1">
      <alignment horizontal="left" vertical="center"/>
    </xf>
    <xf numFmtId="0" fontId="26" fillId="0" borderId="10" xfId="2" applyFont="1" applyBorder="1"/>
    <xf numFmtId="0" fontId="5" fillId="0" borderId="10" xfId="2" applyBorder="1"/>
    <xf numFmtId="0" fontId="5" fillId="0" borderId="11" xfId="2" applyBorder="1"/>
    <xf numFmtId="0" fontId="27" fillId="0" borderId="0" xfId="2" applyFont="1" applyAlignment="1">
      <alignment horizontal="left" vertical="center"/>
    </xf>
    <xf numFmtId="0" fontId="11" fillId="0" borderId="0" xfId="2" applyFont="1" applyAlignment="1">
      <alignment horizontal="center" vertical="center" wrapText="1"/>
    </xf>
    <xf numFmtId="0" fontId="8" fillId="0" borderId="0" xfId="2" applyFont="1" applyAlignment="1">
      <alignment vertical="center" wrapText="1"/>
    </xf>
    <xf numFmtId="44" fontId="11" fillId="0" borderId="0" xfId="11" applyFont="1" applyFill="1" applyBorder="1" applyAlignment="1">
      <alignment horizontal="center" vertical="center" wrapText="1"/>
    </xf>
    <xf numFmtId="0" fontId="27" fillId="0" borderId="0" xfId="2" applyFont="1"/>
    <xf numFmtId="0" fontId="11" fillId="0" borderId="0" xfId="2" applyFont="1" applyAlignment="1">
      <alignment vertical="center" wrapText="1"/>
    </xf>
    <xf numFmtId="0" fontId="27" fillId="0" borderId="0" xfId="2" applyFont="1" applyAlignment="1">
      <alignment vertical="center" wrapText="1"/>
    </xf>
    <xf numFmtId="1" fontId="11" fillId="0" borderId="23" xfId="2" applyNumberFormat="1" applyFont="1" applyBorder="1" applyAlignment="1">
      <alignment horizontal="center" vertical="center" wrapText="1"/>
    </xf>
    <xf numFmtId="0" fontId="11" fillId="0" borderId="24" xfId="2" applyFont="1" applyBorder="1" applyAlignment="1">
      <alignment horizontal="center" vertical="center" wrapText="1"/>
    </xf>
    <xf numFmtId="44" fontId="11" fillId="0" borderId="23" xfId="2" applyNumberFormat="1" applyFont="1" applyBorder="1" applyAlignment="1">
      <alignment horizontal="center" vertical="center" wrapText="1"/>
    </xf>
    <xf numFmtId="1" fontId="11" fillId="0" borderId="1" xfId="2" applyNumberFormat="1" applyFont="1" applyBorder="1" applyAlignment="1">
      <alignment horizontal="center" vertical="center" wrapText="1"/>
    </xf>
    <xf numFmtId="0" fontId="11" fillId="0" borderId="1" xfId="2" applyFont="1" applyBorder="1" applyAlignment="1">
      <alignment horizontal="center" vertical="center" wrapText="1"/>
    </xf>
    <xf numFmtId="44" fontId="11" fillId="0" borderId="1" xfId="2" applyNumberFormat="1" applyFont="1" applyBorder="1" applyAlignment="1">
      <alignment horizontal="center" vertical="center" wrapText="1"/>
    </xf>
    <xf numFmtId="1" fontId="11" fillId="0" borderId="12" xfId="2" applyNumberFormat="1" applyFont="1" applyBorder="1" applyAlignment="1">
      <alignment horizontal="center" vertical="center" wrapText="1"/>
    </xf>
    <xf numFmtId="44" fontId="11" fillId="0" borderId="12" xfId="2" applyNumberFormat="1" applyFont="1" applyBorder="1" applyAlignment="1">
      <alignment horizontal="center" vertical="center" wrapText="1"/>
    </xf>
    <xf numFmtId="1" fontId="11" fillId="0" borderId="26" xfId="2" applyNumberFormat="1" applyFont="1" applyBorder="1" applyAlignment="1">
      <alignment horizontal="center" vertical="center" wrapText="1"/>
    </xf>
    <xf numFmtId="0" fontId="11" fillId="0" borderId="26" xfId="2" applyFont="1" applyBorder="1" applyAlignment="1">
      <alignment horizontal="center" vertical="center" wrapText="1"/>
    </xf>
    <xf numFmtId="44" fontId="8" fillId="0" borderId="26" xfId="2" applyNumberFormat="1" applyFont="1" applyBorder="1" applyAlignment="1">
      <alignment horizontal="center" vertical="center" wrapText="1"/>
    </xf>
    <xf numFmtId="44" fontId="11" fillId="0" borderId="26" xfId="11" applyFont="1" applyFill="1" applyBorder="1" applyAlignment="1">
      <alignment horizontal="center" vertical="center" wrapText="1"/>
    </xf>
    <xf numFmtId="0" fontId="11" fillId="0" borderId="23" xfId="2" applyFont="1" applyBorder="1" applyAlignment="1">
      <alignment horizontal="center" vertical="center" wrapText="1"/>
    </xf>
    <xf numFmtId="44" fontId="11" fillId="0" borderId="0" xfId="10" applyFont="1" applyFill="1" applyBorder="1" applyAlignment="1">
      <alignment horizontal="center" vertical="center" wrapText="1"/>
    </xf>
    <xf numFmtId="1" fontId="11" fillId="0" borderId="0" xfId="2" applyNumberFormat="1" applyFont="1" applyAlignment="1">
      <alignment horizontal="center" vertical="center" wrapText="1"/>
    </xf>
    <xf numFmtId="0" fontId="11" fillId="0" borderId="0" xfId="2" applyFont="1" applyAlignment="1">
      <alignment vertical="center"/>
    </xf>
    <xf numFmtId="0" fontId="11" fillId="6" borderId="15" xfId="3" applyFont="1" applyFill="1" applyBorder="1" applyAlignment="1">
      <alignment horizontal="center" vertical="center" wrapText="1"/>
    </xf>
    <xf numFmtId="0" fontId="11" fillId="0" borderId="15" xfId="2" applyFont="1" applyBorder="1" applyAlignment="1">
      <alignment horizontal="center" vertical="center"/>
    </xf>
    <xf numFmtId="0" fontId="11" fillId="0" borderId="13" xfId="2" applyFont="1" applyBorder="1" applyAlignment="1">
      <alignment horizontal="center" vertical="center"/>
    </xf>
    <xf numFmtId="0" fontId="11" fillId="0" borderId="0" xfId="2" applyFont="1" applyAlignment="1">
      <alignment horizontal="center" vertical="center"/>
    </xf>
    <xf numFmtId="1" fontId="11" fillId="0" borderId="24" xfId="2" applyNumberFormat="1" applyFont="1" applyBorder="1" applyAlignment="1">
      <alignment horizontal="center" vertical="center" wrapText="1"/>
    </xf>
    <xf numFmtId="44" fontId="11" fillId="0" borderId="24" xfId="2" applyNumberFormat="1" applyFont="1" applyBorder="1" applyAlignment="1">
      <alignment horizontal="center" vertical="center" wrapText="1"/>
    </xf>
    <xf numFmtId="0" fontId="34" fillId="0" borderId="0" xfId="2" applyFont="1" applyAlignment="1">
      <alignment vertical="center"/>
    </xf>
    <xf numFmtId="0" fontId="11" fillId="0" borderId="1" xfId="2" applyFont="1" applyBorder="1" applyAlignment="1">
      <alignment horizontal="center" vertical="center"/>
    </xf>
    <xf numFmtId="0" fontId="3" fillId="0" borderId="1" xfId="6" applyFont="1" applyBorder="1" applyAlignment="1">
      <alignment horizontal="left" vertical="center" wrapText="1"/>
    </xf>
    <xf numFmtId="165" fontId="3" fillId="0" borderId="1" xfId="6" applyNumberFormat="1" applyFont="1" applyBorder="1" applyAlignment="1">
      <alignment horizontal="center" vertical="center"/>
    </xf>
    <xf numFmtId="166" fontId="3" fillId="2" borderId="1" xfId="6" applyNumberFormat="1" applyFont="1" applyFill="1" applyBorder="1" applyAlignment="1" applyProtection="1">
      <alignment horizontal="center" vertical="center" wrapText="1"/>
      <protection locked="0"/>
    </xf>
    <xf numFmtId="0" fontId="3" fillId="0" borderId="0" xfId="6" applyFont="1" applyAlignment="1">
      <alignment horizontal="left" vertical="center"/>
    </xf>
    <xf numFmtId="44" fontId="3" fillId="0" borderId="0" xfId="6" applyNumberFormat="1" applyFont="1" applyAlignment="1">
      <alignment horizontal="center" vertical="center"/>
    </xf>
    <xf numFmtId="0" fontId="3" fillId="0" borderId="0" xfId="6" applyFont="1" applyAlignment="1">
      <alignment horizontal="center" vertical="center" wrapText="1"/>
    </xf>
    <xf numFmtId="44" fontId="35" fillId="0" borderId="0" xfId="6" applyNumberFormat="1" applyFont="1" applyAlignment="1">
      <alignment horizontal="center" vertical="center"/>
    </xf>
    <xf numFmtId="0" fontId="12" fillId="0" borderId="0" xfId="2" applyFont="1" applyAlignment="1">
      <alignment horizontal="center" vertical="center" wrapText="1"/>
    </xf>
    <xf numFmtId="166" fontId="36" fillId="0" borderId="0" xfId="6" applyNumberFormat="1" applyFont="1" applyAlignment="1">
      <alignment horizontal="center" vertical="center" wrapText="1"/>
    </xf>
    <xf numFmtId="0" fontId="11" fillId="0" borderId="1" xfId="2" applyFont="1" applyBorder="1" applyAlignment="1">
      <alignment vertical="center"/>
    </xf>
    <xf numFmtId="0" fontId="11" fillId="0" borderId="0" xfId="2" applyFont="1" applyAlignment="1">
      <alignment horizontal="left" vertical="center"/>
    </xf>
    <xf numFmtId="166" fontId="36" fillId="0" borderId="14" xfId="6" applyNumberFormat="1" applyFont="1" applyBorder="1" applyAlignment="1">
      <alignment horizontal="center" vertical="center" wrapText="1"/>
    </xf>
    <xf numFmtId="0" fontId="5" fillId="0" borderId="0" xfId="2" applyAlignment="1">
      <alignment vertical="center" wrapText="1"/>
    </xf>
    <xf numFmtId="44" fontId="31" fillId="0" borderId="1" xfId="2" applyNumberFormat="1" applyFont="1" applyBorder="1" applyAlignment="1">
      <alignment horizontal="center" vertical="center" wrapText="1"/>
    </xf>
    <xf numFmtId="0" fontId="10" fillId="0" borderId="6" xfId="2" applyFont="1" applyBorder="1" applyAlignment="1">
      <alignment horizontal="center" vertical="center" wrapText="1"/>
    </xf>
    <xf numFmtId="44" fontId="31" fillId="0" borderId="6" xfId="2" applyNumberFormat="1" applyFont="1" applyBorder="1" applyAlignment="1">
      <alignment horizontal="center" vertical="center" wrapText="1"/>
    </xf>
    <xf numFmtId="0" fontId="11" fillId="0" borderId="28" xfId="2" applyFont="1" applyBorder="1" applyAlignment="1">
      <alignment horizontal="center" vertical="center" wrapText="1"/>
    </xf>
    <xf numFmtId="44" fontId="11" fillId="0" borderId="28" xfId="2" applyNumberFormat="1" applyFont="1" applyBorder="1" applyAlignment="1">
      <alignment horizontal="center" vertical="center" wrapText="1"/>
    </xf>
    <xf numFmtId="44" fontId="11" fillId="2" borderId="24" xfId="10" applyFont="1" applyFill="1" applyBorder="1" applyAlignment="1" applyProtection="1">
      <alignment horizontal="center" vertical="center" wrapText="1"/>
      <protection locked="0"/>
    </xf>
    <xf numFmtId="44" fontId="11" fillId="2" borderId="1" xfId="10" applyFont="1" applyFill="1" applyBorder="1" applyAlignment="1" applyProtection="1">
      <alignment horizontal="center" vertical="center" wrapText="1"/>
      <protection locked="0"/>
    </xf>
    <xf numFmtId="44" fontId="11" fillId="2" borderId="28" xfId="10" applyFont="1" applyFill="1" applyBorder="1" applyAlignment="1" applyProtection="1">
      <alignment horizontal="center" vertical="center" wrapText="1"/>
      <protection locked="0"/>
    </xf>
    <xf numFmtId="0" fontId="27" fillId="0" borderId="2" xfId="2" applyFont="1" applyFill="1" applyBorder="1" applyProtection="1">
      <protection locked="0"/>
    </xf>
    <xf numFmtId="0" fontId="27" fillId="2" borderId="1" xfId="2" applyFont="1" applyFill="1" applyBorder="1" applyAlignment="1" applyProtection="1">
      <alignment vertical="top" wrapText="1"/>
      <protection locked="0"/>
    </xf>
    <xf numFmtId="0" fontId="3" fillId="0" borderId="21" xfId="6" applyFont="1" applyBorder="1" applyAlignment="1">
      <alignment horizontal="left" vertical="center"/>
    </xf>
    <xf numFmtId="0" fontId="8" fillId="0" borderId="31" xfId="2" applyFont="1" applyBorder="1" applyAlignment="1">
      <alignment horizontal="center" vertical="center" wrapText="1"/>
    </xf>
    <xf numFmtId="0" fontId="8" fillId="0" borderId="31" xfId="2" applyFont="1" applyBorder="1" applyAlignment="1">
      <alignment vertical="center" wrapText="1"/>
    </xf>
    <xf numFmtId="44" fontId="11" fillId="0" borderId="31" xfId="11" applyFont="1" applyFill="1" applyBorder="1" applyAlignment="1">
      <alignment horizontal="center" vertical="center" wrapText="1"/>
    </xf>
    <xf numFmtId="1" fontId="11" fillId="0" borderId="31" xfId="2" applyNumberFormat="1" applyFont="1" applyBorder="1" applyAlignment="1">
      <alignment horizontal="center" vertical="center" wrapText="1"/>
    </xf>
    <xf numFmtId="0" fontId="11" fillId="0" borderId="31" xfId="2" applyFont="1" applyBorder="1" applyAlignment="1">
      <alignment horizontal="center" vertical="center" wrapText="1"/>
    </xf>
    <xf numFmtId="44" fontId="8" fillId="0" borderId="31" xfId="2" applyNumberFormat="1" applyFont="1" applyBorder="1" applyAlignment="1">
      <alignment horizontal="center" vertical="center" wrapText="1"/>
    </xf>
    <xf numFmtId="0" fontId="11" fillId="0" borderId="0" xfId="2" applyFont="1" applyBorder="1" applyAlignment="1">
      <alignment horizontal="center" vertical="center" wrapText="1"/>
    </xf>
    <xf numFmtId="1" fontId="11" fillId="0" borderId="0" xfId="2" applyNumberFormat="1" applyFont="1" applyBorder="1" applyAlignment="1">
      <alignment horizontal="center" vertical="center" wrapText="1"/>
    </xf>
    <xf numFmtId="0" fontId="8" fillId="0" borderId="32" xfId="2" applyFont="1" applyBorder="1" applyAlignment="1">
      <alignment horizontal="center" vertical="center" wrapText="1"/>
    </xf>
    <xf numFmtId="0" fontId="8" fillId="0" borderId="32" xfId="2" applyFont="1" applyBorder="1" applyAlignment="1">
      <alignment vertical="center" wrapText="1"/>
    </xf>
    <xf numFmtId="1" fontId="11" fillId="0" borderId="32" xfId="2" applyNumberFormat="1" applyFont="1" applyBorder="1" applyAlignment="1">
      <alignment horizontal="center" vertical="center" wrapText="1"/>
    </xf>
    <xf numFmtId="0" fontId="11" fillId="0" borderId="32" xfId="2" applyFont="1" applyBorder="1" applyAlignment="1">
      <alignment horizontal="center" vertical="center" wrapText="1"/>
    </xf>
    <xf numFmtId="44" fontId="8" fillId="0" borderId="32" xfId="2" applyNumberFormat="1" applyFont="1" applyBorder="1" applyAlignment="1">
      <alignment horizontal="center" vertical="center" wrapText="1"/>
    </xf>
    <xf numFmtId="0" fontId="8" fillId="0" borderId="0" xfId="2" applyFont="1" applyBorder="1" applyAlignment="1">
      <alignment horizontal="center" vertical="center" wrapText="1"/>
    </xf>
    <xf numFmtId="0" fontId="8" fillId="0" borderId="0" xfId="2" applyFont="1" applyBorder="1" applyAlignment="1">
      <alignment vertical="center" wrapText="1"/>
    </xf>
    <xf numFmtId="44" fontId="8" fillId="0" borderId="0" xfId="2" applyNumberFormat="1" applyFont="1" applyBorder="1" applyAlignment="1">
      <alignment horizontal="center" vertical="center" wrapText="1"/>
    </xf>
    <xf numFmtId="44" fontId="11" fillId="2" borderId="23" xfId="10" applyFont="1" applyFill="1" applyBorder="1" applyAlignment="1" applyProtection="1">
      <alignment horizontal="center" vertical="center" wrapText="1"/>
      <protection locked="0"/>
    </xf>
    <xf numFmtId="0" fontId="10" fillId="6" borderId="0" xfId="2" applyFont="1" applyFill="1" applyBorder="1" applyAlignment="1">
      <alignment horizontal="center" vertical="center" wrapText="1"/>
    </xf>
    <xf numFmtId="44" fontId="31" fillId="0" borderId="29" xfId="2" applyNumberFormat="1" applyFont="1" applyBorder="1" applyAlignment="1">
      <alignment horizontal="center" vertical="center" wrapText="1"/>
    </xf>
    <xf numFmtId="0" fontId="6" fillId="3" borderId="34" xfId="2" applyFont="1" applyFill="1" applyBorder="1" applyAlignment="1">
      <alignment horizontal="center" vertical="center" wrapText="1"/>
    </xf>
    <xf numFmtId="44" fontId="31" fillId="0" borderId="35" xfId="2" applyNumberFormat="1" applyFont="1" applyBorder="1" applyAlignment="1">
      <alignment horizontal="center" vertical="center" wrapText="1"/>
    </xf>
    <xf numFmtId="0" fontId="37" fillId="5" borderId="15" xfId="3" applyFont="1" applyFill="1" applyBorder="1" applyAlignment="1">
      <alignment horizontal="center" vertical="center" wrapText="1"/>
    </xf>
    <xf numFmtId="0" fontId="11" fillId="0" borderId="27" xfId="2" applyFont="1" applyBorder="1" applyAlignment="1">
      <alignment horizontal="center" vertical="center"/>
    </xf>
    <xf numFmtId="0" fontId="11" fillId="0" borderId="0" xfId="2" applyFont="1" applyBorder="1" applyAlignment="1">
      <alignment horizontal="center" vertical="center"/>
    </xf>
    <xf numFmtId="0" fontId="3" fillId="0" borderId="0" xfId="6" applyFont="1" applyBorder="1" applyAlignment="1">
      <alignment horizontal="left" vertical="center"/>
    </xf>
    <xf numFmtId="44" fontId="3" fillId="0" borderId="0" xfId="6" applyNumberFormat="1" applyFont="1" applyBorder="1" applyAlignment="1">
      <alignment horizontal="center" vertical="center"/>
    </xf>
    <xf numFmtId="0" fontId="8" fillId="5" borderId="16" xfId="3" applyFont="1" applyFill="1" applyBorder="1" applyAlignment="1">
      <alignment horizontal="center" vertical="center" wrapText="1"/>
    </xf>
    <xf numFmtId="0" fontId="3" fillId="0" borderId="1" xfId="13" applyFont="1" applyBorder="1" applyAlignment="1">
      <alignment horizontal="center" vertical="center" wrapText="1"/>
    </xf>
    <xf numFmtId="0" fontId="11" fillId="0" borderId="28" xfId="2" applyFont="1" applyBorder="1" applyAlignment="1">
      <alignment vertical="center"/>
    </xf>
    <xf numFmtId="166" fontId="3" fillId="2" borderId="28" xfId="6" applyNumberFormat="1" applyFont="1" applyFill="1" applyBorder="1" applyAlignment="1" applyProtection="1">
      <alignment horizontal="center" vertical="center" wrapText="1"/>
      <protection locked="0"/>
    </xf>
    <xf numFmtId="0" fontId="3" fillId="0" borderId="28" xfId="13" applyFont="1" applyBorder="1" applyAlignment="1">
      <alignment horizontal="center" vertical="center" wrapText="1"/>
    </xf>
    <xf numFmtId="0" fontId="11" fillId="0" borderId="1" xfId="0" applyFont="1" applyBorder="1" applyAlignment="1">
      <alignment wrapText="1"/>
    </xf>
    <xf numFmtId="0" fontId="11" fillId="0" borderId="0" xfId="5" applyFont="1" applyAlignment="1">
      <alignment vertical="center"/>
    </xf>
    <xf numFmtId="0" fontId="38" fillId="0" borderId="1" xfId="6" applyFont="1" applyBorder="1" applyAlignment="1">
      <alignment horizontal="left" vertical="center"/>
    </xf>
    <xf numFmtId="0" fontId="3" fillId="6" borderId="1" xfId="3" applyFont="1" applyFill="1" applyBorder="1" applyAlignment="1" applyProtection="1">
      <alignment horizontal="center" vertical="center" wrapText="1"/>
    </xf>
    <xf numFmtId="0" fontId="3" fillId="6" borderId="1" xfId="3" applyFont="1" applyFill="1" applyBorder="1" applyAlignment="1" applyProtection="1">
      <alignment horizontal="left" vertical="center" wrapText="1"/>
    </xf>
    <xf numFmtId="166" fontId="38" fillId="0" borderId="1" xfId="6" applyNumberFormat="1" applyFont="1" applyBorder="1" applyAlignment="1">
      <alignment horizontal="center" vertical="center" wrapText="1"/>
    </xf>
    <xf numFmtId="0" fontId="3" fillId="6" borderId="0" xfId="3" applyFont="1" applyFill="1" applyBorder="1" applyAlignment="1" applyProtection="1">
      <alignment horizontal="center" vertical="center" wrapText="1"/>
    </xf>
    <xf numFmtId="0" fontId="38" fillId="0" borderId="0" xfId="6" applyFont="1" applyBorder="1" applyAlignment="1">
      <alignment horizontal="left" vertical="center"/>
    </xf>
    <xf numFmtId="0" fontId="3" fillId="6" borderId="0" xfId="3" applyFont="1" applyFill="1" applyBorder="1" applyAlignment="1" applyProtection="1">
      <alignment horizontal="left" vertical="center" wrapText="1"/>
    </xf>
    <xf numFmtId="9" fontId="3" fillId="0" borderId="0" xfId="8" applyFont="1" applyFill="1" applyBorder="1" applyAlignment="1">
      <alignment horizontal="center" vertical="center"/>
    </xf>
    <xf numFmtId="0" fontId="11" fillId="0" borderId="21" xfId="6" applyFont="1" applyBorder="1" applyAlignment="1">
      <alignment vertical="center"/>
    </xf>
    <xf numFmtId="44" fontId="3" fillId="0" borderId="21" xfId="6" applyNumberFormat="1" applyFont="1" applyBorder="1" applyAlignment="1">
      <alignment horizontal="center" vertical="center"/>
    </xf>
    <xf numFmtId="166" fontId="38" fillId="0" borderId="21" xfId="6" applyNumberFormat="1" applyFont="1" applyBorder="1" applyAlignment="1">
      <alignment horizontal="center" vertical="center" wrapText="1"/>
    </xf>
    <xf numFmtId="0" fontId="8" fillId="5" borderId="1" xfId="3" applyFont="1" applyFill="1" applyBorder="1" applyAlignment="1">
      <alignment vertical="center" wrapText="1"/>
    </xf>
    <xf numFmtId="0" fontId="11" fillId="0" borderId="1" xfId="6" applyFont="1" applyBorder="1" applyAlignment="1">
      <alignment horizontal="center" vertical="center"/>
    </xf>
    <xf numFmtId="0" fontId="3" fillId="0" borderId="10" xfId="6" applyFont="1" applyBorder="1" applyAlignment="1">
      <alignment horizontal="center" vertical="center" wrapText="1"/>
    </xf>
    <xf numFmtId="0" fontId="8" fillId="5" borderId="1" xfId="3" applyFont="1" applyFill="1" applyBorder="1" applyAlignment="1">
      <alignment horizontal="center" vertical="center" wrapText="1"/>
    </xf>
    <xf numFmtId="0" fontId="3" fillId="0" borderId="2"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8" fillId="5" borderId="12" xfId="3" applyFont="1" applyFill="1" applyBorder="1" applyAlignment="1">
      <alignment vertical="center" wrapText="1"/>
    </xf>
    <xf numFmtId="0" fontId="3" fillId="0" borderId="3" xfId="0" applyFont="1" applyBorder="1" applyAlignment="1" applyProtection="1">
      <alignment vertical="center" wrapText="1"/>
    </xf>
    <xf numFmtId="0" fontId="3" fillId="0" borderId="4" xfId="0" applyFont="1" applyBorder="1" applyAlignment="1" applyProtection="1">
      <alignment vertical="center" wrapText="1"/>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6" xfId="0" applyFont="1" applyBorder="1" applyAlignment="1" applyProtection="1">
      <alignment vertical="center" wrapText="1"/>
    </xf>
    <xf numFmtId="3" fontId="3" fillId="0" borderId="6" xfId="0" applyNumberFormat="1" applyFont="1" applyBorder="1" applyAlignment="1" applyProtection="1">
      <alignment horizontal="center" vertical="center" wrapText="1"/>
    </xf>
    <xf numFmtId="44" fontId="3" fillId="0" borderId="6" xfId="0" applyNumberFormat="1" applyFont="1" applyBorder="1" applyAlignment="1" applyProtection="1">
      <alignment horizontal="center" vertical="center" wrapText="1"/>
    </xf>
    <xf numFmtId="0" fontId="37" fillId="6" borderId="0" xfId="2" applyFont="1" applyFill="1" applyBorder="1" applyAlignment="1" applyProtection="1">
      <alignment wrapText="1"/>
    </xf>
    <xf numFmtId="0" fontId="7" fillId="3" borderId="1" xfId="2" applyFont="1" applyFill="1" applyBorder="1" applyAlignment="1">
      <alignment horizontal="center" vertical="center" wrapText="1"/>
    </xf>
    <xf numFmtId="0" fontId="12" fillId="3" borderId="1" xfId="2" applyFont="1" applyFill="1" applyBorder="1" applyAlignment="1">
      <alignment horizontal="center" vertical="center" wrapText="1"/>
    </xf>
    <xf numFmtId="0" fontId="11" fillId="0" borderId="0" xfId="6" applyFont="1" applyBorder="1" applyAlignment="1">
      <alignment horizontal="center" vertical="center"/>
    </xf>
    <xf numFmtId="166" fontId="38" fillId="0" borderId="8" xfId="6" applyNumberFormat="1" applyFont="1" applyBorder="1" applyAlignment="1">
      <alignment horizontal="center" vertical="center" wrapText="1"/>
    </xf>
    <xf numFmtId="44" fontId="3" fillId="0" borderId="1" xfId="0" applyNumberFormat="1" applyFont="1" applyBorder="1" applyAlignment="1" applyProtection="1">
      <alignment vertical="center" wrapText="1"/>
    </xf>
    <xf numFmtId="44" fontId="3" fillId="0" borderId="1" xfId="0" applyNumberFormat="1" applyFont="1" applyFill="1" applyBorder="1" applyAlignment="1" applyProtection="1">
      <alignment vertical="center" wrapText="1"/>
    </xf>
    <xf numFmtId="44" fontId="3" fillId="0" borderId="2" xfId="0" applyNumberFormat="1"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horizontal="center" vertical="center" wrapText="1"/>
    </xf>
    <xf numFmtId="44" fontId="3" fillId="0" borderId="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8" fillId="5" borderId="12" xfId="3" applyFont="1" applyFill="1" applyBorder="1" applyAlignment="1">
      <alignment horizontal="center" vertical="center" wrapText="1"/>
    </xf>
    <xf numFmtId="0" fontId="7" fillId="9" borderId="21" xfId="2" applyFont="1" applyFill="1" applyBorder="1" applyAlignment="1">
      <alignment horizontal="center" vertical="center" wrapText="1"/>
    </xf>
    <xf numFmtId="0" fontId="8" fillId="10" borderId="2" xfId="3" applyFont="1" applyFill="1" applyBorder="1" applyAlignment="1">
      <alignment horizontal="center" vertical="center" wrapText="1"/>
    </xf>
    <xf numFmtId="0" fontId="8" fillId="10" borderId="0" xfId="3" applyFont="1" applyFill="1" applyBorder="1" applyAlignment="1">
      <alignment horizontal="center" vertical="center" wrapText="1"/>
    </xf>
    <xf numFmtId="0" fontId="11" fillId="10" borderId="0" xfId="5" applyFont="1" applyFill="1" applyAlignment="1">
      <alignment vertical="center"/>
    </xf>
    <xf numFmtId="0" fontId="11" fillId="0" borderId="21" xfId="5" applyFont="1" applyBorder="1" applyAlignment="1">
      <alignment vertical="center"/>
    </xf>
    <xf numFmtId="0" fontId="11" fillId="0" borderId="4" xfId="5" applyFont="1" applyBorder="1" applyAlignment="1">
      <alignment vertical="center"/>
    </xf>
    <xf numFmtId="0" fontId="35" fillId="6" borderId="0" xfId="3" applyFont="1" applyFill="1" applyBorder="1" applyAlignment="1" applyProtection="1">
      <alignment horizontal="center" vertical="center" wrapText="1"/>
    </xf>
    <xf numFmtId="0" fontId="35" fillId="6" borderId="0" xfId="3" applyFont="1" applyFill="1" applyBorder="1" applyAlignment="1" applyProtection="1">
      <alignment horizontal="left" vertical="center" wrapText="1"/>
    </xf>
    <xf numFmtId="0" fontId="35" fillId="6" borderId="0" xfId="0" applyFont="1" applyFill="1" applyBorder="1" applyAlignment="1" applyProtection="1">
      <alignment vertical="center" wrapText="1"/>
    </xf>
    <xf numFmtId="44" fontId="35" fillId="6" borderId="0" xfId="0" applyNumberFormat="1" applyFont="1" applyFill="1" applyBorder="1" applyAlignment="1" applyProtection="1">
      <alignment horizontal="center" vertical="center" wrapText="1"/>
    </xf>
    <xf numFmtId="0" fontId="3" fillId="0" borderId="0" xfId="6" applyFont="1" applyFill="1" applyBorder="1" applyAlignment="1">
      <alignment vertical="center" wrapText="1"/>
    </xf>
    <xf numFmtId="44" fontId="3" fillId="0" borderId="1" xfId="6" applyNumberFormat="1" applyFont="1" applyBorder="1" applyAlignment="1">
      <alignment vertical="center"/>
    </xf>
    <xf numFmtId="44" fontId="3" fillId="0" borderId="40" xfId="6" applyNumberFormat="1" applyFont="1" applyBorder="1" applyAlignment="1">
      <alignment vertical="center"/>
    </xf>
    <xf numFmtId="166" fontId="40" fillId="0" borderId="0" xfId="6" applyNumberFormat="1" applyFont="1" applyBorder="1" applyAlignment="1">
      <alignment horizontal="center" vertical="center" wrapText="1"/>
    </xf>
    <xf numFmtId="0" fontId="35" fillId="0" borderId="8" xfId="6" applyFont="1" applyFill="1" applyBorder="1" applyAlignment="1">
      <alignment vertical="center" wrapText="1"/>
    </xf>
    <xf numFmtId="0" fontId="12" fillId="3" borderId="3" xfId="2" applyFont="1" applyFill="1" applyBorder="1" applyAlignment="1">
      <alignment vertical="center" wrapText="1"/>
    </xf>
    <xf numFmtId="0" fontId="11" fillId="0" borderId="41" xfId="2" applyFont="1" applyBorder="1" applyAlignment="1">
      <alignment vertical="center" wrapText="1"/>
    </xf>
    <xf numFmtId="0" fontId="11" fillId="0" borderId="3" xfId="2" applyFont="1" applyBorder="1" applyAlignment="1">
      <alignment vertical="center" wrapText="1"/>
    </xf>
    <xf numFmtId="0" fontId="11" fillId="0" borderId="9" xfId="2" applyFont="1" applyBorder="1" applyAlignment="1">
      <alignment vertical="center" wrapText="1"/>
    </xf>
    <xf numFmtId="0" fontId="8" fillId="0" borderId="42" xfId="2" applyFont="1" applyBorder="1" applyAlignment="1">
      <alignment vertical="center" wrapText="1"/>
    </xf>
    <xf numFmtId="0" fontId="11" fillId="0" borderId="36" xfId="2" applyFont="1" applyBorder="1" applyAlignment="1">
      <alignment vertical="center" wrapText="1"/>
    </xf>
    <xf numFmtId="0" fontId="12" fillId="3" borderId="4" xfId="2" applyFont="1" applyFill="1" applyBorder="1" applyAlignment="1">
      <alignment vertical="center" wrapText="1"/>
    </xf>
    <xf numFmtId="0" fontId="27" fillId="0" borderId="0" xfId="2" applyFont="1" applyBorder="1"/>
    <xf numFmtId="0" fontId="11" fillId="0" borderId="30" xfId="2" applyFont="1" applyBorder="1" applyAlignment="1">
      <alignment vertical="center" wrapText="1"/>
    </xf>
    <xf numFmtId="0" fontId="11" fillId="0" borderId="4" xfId="2" applyFont="1" applyBorder="1" applyAlignment="1">
      <alignment vertical="center" wrapText="1"/>
    </xf>
    <xf numFmtId="0" fontId="11" fillId="0" borderId="8" xfId="2" applyFont="1" applyBorder="1" applyAlignment="1">
      <alignment vertical="center" wrapText="1"/>
    </xf>
    <xf numFmtId="0" fontId="8" fillId="0" borderId="25" xfId="2" applyFont="1" applyBorder="1" applyAlignment="1">
      <alignment vertical="center" wrapText="1"/>
    </xf>
    <xf numFmtId="0" fontId="11" fillId="0" borderId="11" xfId="2" applyFont="1" applyBorder="1" applyAlignment="1">
      <alignment vertical="center" wrapText="1"/>
    </xf>
    <xf numFmtId="0" fontId="11" fillId="0" borderId="18" xfId="2" applyFont="1" applyBorder="1" applyAlignment="1">
      <alignment vertical="center" wrapText="1"/>
    </xf>
    <xf numFmtId="0" fontId="11" fillId="0" borderId="0" xfId="2" applyFont="1" applyBorder="1" applyAlignment="1">
      <alignment vertical="center"/>
    </xf>
    <xf numFmtId="1" fontId="11" fillId="0" borderId="1" xfId="2" applyNumberFormat="1" applyFont="1" applyFill="1" applyBorder="1" applyAlignment="1">
      <alignment horizontal="center" vertical="center" wrapText="1"/>
    </xf>
    <xf numFmtId="0" fontId="11" fillId="0" borderId="1" xfId="2" applyFont="1" applyFill="1" applyBorder="1" applyAlignment="1">
      <alignment horizontal="center" vertical="center" wrapText="1"/>
    </xf>
    <xf numFmtId="0" fontId="3" fillId="0" borderId="22" xfId="0" applyFont="1" applyBorder="1" applyAlignment="1" applyProtection="1">
      <alignment horizontal="center" vertical="center" wrapText="1"/>
    </xf>
    <xf numFmtId="44" fontId="3" fillId="0" borderId="22" xfId="0" applyNumberFormat="1" applyFont="1" applyFill="1" applyBorder="1" applyAlignment="1" applyProtection="1">
      <alignment vertical="center" wrapText="1"/>
    </xf>
    <xf numFmtId="0" fontId="12" fillId="3" borderId="33" xfId="2" applyFont="1" applyFill="1" applyBorder="1" applyAlignment="1">
      <alignment horizontal="center" vertical="center" wrapText="1"/>
    </xf>
    <xf numFmtId="166" fontId="36" fillId="8" borderId="33" xfId="6" applyNumberFormat="1" applyFont="1" applyFill="1" applyBorder="1" applyAlignment="1">
      <alignment horizontal="center" vertical="center" wrapText="1"/>
    </xf>
    <xf numFmtId="0" fontId="37" fillId="10" borderId="44" xfId="2" applyFont="1" applyFill="1" applyBorder="1" applyAlignment="1">
      <alignment horizontal="center" vertical="center" wrapText="1"/>
    </xf>
    <xf numFmtId="166" fontId="36" fillId="7" borderId="44" xfId="6" applyNumberFormat="1" applyFont="1" applyFill="1" applyBorder="1" applyAlignment="1">
      <alignment horizontal="center" vertical="center" wrapText="1"/>
    </xf>
    <xf numFmtId="0" fontId="8" fillId="5" borderId="15" xfId="3" applyFont="1" applyFill="1" applyBorder="1" applyAlignment="1">
      <alignment horizontal="center" vertical="center" wrapText="1"/>
    </xf>
    <xf numFmtId="166" fontId="3" fillId="0" borderId="16" xfId="6" applyNumberFormat="1" applyFont="1" applyBorder="1" applyAlignment="1">
      <alignment horizontal="center" vertical="center" wrapText="1"/>
    </xf>
    <xf numFmtId="166" fontId="3" fillId="0" borderId="45" xfId="6" applyNumberFormat="1" applyFont="1" applyBorder="1" applyAlignment="1">
      <alignment horizontal="center" vertical="center" wrapText="1"/>
    </xf>
    <xf numFmtId="0" fontId="11" fillId="0" borderId="29" xfId="2" applyFont="1" applyBorder="1" applyAlignment="1">
      <alignment horizontal="center" vertical="center"/>
    </xf>
    <xf numFmtId="0" fontId="11" fillId="0" borderId="29" xfId="2" applyFont="1" applyBorder="1" applyAlignment="1">
      <alignment vertical="center"/>
    </xf>
    <xf numFmtId="0" fontId="13" fillId="0" borderId="0" xfId="2" applyFont="1" applyBorder="1" applyAlignment="1">
      <alignment vertical="center"/>
    </xf>
    <xf numFmtId="0" fontId="13" fillId="0" borderId="0" xfId="2" applyFont="1" applyBorder="1" applyAlignment="1">
      <alignment horizontal="center" vertical="center"/>
    </xf>
    <xf numFmtId="0" fontId="10" fillId="3" borderId="19" xfId="2" applyFont="1" applyFill="1" applyBorder="1" applyAlignment="1">
      <alignment horizontal="center" vertical="center" wrapText="1"/>
    </xf>
    <xf numFmtId="0" fontId="41" fillId="0" borderId="0" xfId="2" applyFont="1" applyAlignment="1">
      <alignment vertical="center"/>
    </xf>
    <xf numFmtId="0" fontId="27" fillId="0" borderId="0" xfId="2" applyFont="1" applyAlignment="1">
      <alignment vertical="center"/>
    </xf>
    <xf numFmtId="0" fontId="27" fillId="0" borderId="0" xfId="0" applyFont="1"/>
    <xf numFmtId="44" fontId="11" fillId="0" borderId="1" xfId="2" applyNumberFormat="1" applyFont="1" applyFill="1" applyBorder="1" applyAlignment="1">
      <alignment horizontal="center" vertical="center" wrapText="1"/>
    </xf>
    <xf numFmtId="1" fontId="11" fillId="0" borderId="12" xfId="2" applyNumberFormat="1" applyFont="1" applyFill="1" applyBorder="1" applyAlignment="1">
      <alignment horizontal="center" vertical="center" wrapText="1"/>
    </xf>
    <xf numFmtId="44" fontId="11" fillId="0" borderId="12" xfId="2" applyNumberFormat="1" applyFont="1" applyFill="1" applyBorder="1" applyAlignment="1">
      <alignment horizontal="center" vertical="center" wrapText="1"/>
    </xf>
    <xf numFmtId="1" fontId="11" fillId="0" borderId="26" xfId="2" applyNumberFormat="1" applyFont="1" applyFill="1" applyBorder="1" applyAlignment="1">
      <alignment horizontal="center" vertical="center" wrapText="1"/>
    </xf>
    <xf numFmtId="0" fontId="11" fillId="0" borderId="26" xfId="2" applyFont="1" applyFill="1" applyBorder="1" applyAlignment="1">
      <alignment horizontal="center" vertical="center" wrapText="1"/>
    </xf>
    <xf numFmtId="44" fontId="8" fillId="0" borderId="26" xfId="2" applyNumberFormat="1" applyFont="1" applyFill="1" applyBorder="1" applyAlignment="1">
      <alignment horizontal="center" vertical="center" wrapText="1"/>
    </xf>
    <xf numFmtId="0" fontId="27" fillId="0" borderId="0" xfId="2" applyFont="1" applyFill="1" applyAlignment="1">
      <alignment vertical="top" wrapText="1"/>
    </xf>
    <xf numFmtId="0" fontId="37" fillId="5" borderId="1" xfId="3" applyFont="1" applyFill="1" applyBorder="1" applyAlignment="1">
      <alignment horizontal="center" vertical="center" wrapText="1"/>
    </xf>
    <xf numFmtId="0" fontId="11" fillId="6" borderId="1" xfId="3" applyFont="1" applyFill="1" applyBorder="1" applyAlignment="1">
      <alignment horizontal="center" vertical="center" wrapText="1"/>
    </xf>
    <xf numFmtId="0" fontId="11" fillId="0" borderId="1" xfId="6" applyFont="1" applyBorder="1" applyAlignment="1">
      <alignment horizontal="center" vertical="center" wrapText="1"/>
    </xf>
    <xf numFmtId="166" fontId="3" fillId="0" borderId="1" xfId="6" applyNumberFormat="1" applyFont="1" applyBorder="1" applyAlignment="1">
      <alignment horizontal="center" vertical="center" wrapText="1"/>
    </xf>
    <xf numFmtId="0" fontId="5" fillId="0" borderId="0" xfId="2" applyFill="1"/>
    <xf numFmtId="0" fontId="29" fillId="0" borderId="2" xfId="2" applyFont="1" applyFill="1" applyBorder="1" applyAlignment="1" applyProtection="1">
      <alignment vertical="center" wrapText="1"/>
    </xf>
    <xf numFmtId="0" fontId="29" fillId="0" borderId="0" xfId="2" applyFont="1" applyFill="1" applyBorder="1" applyAlignment="1" applyProtection="1">
      <alignmen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1" fontId="11" fillId="0" borderId="1" xfId="0" applyNumberFormat="1" applyFont="1" applyBorder="1" applyAlignment="1">
      <alignment horizontal="center" vertical="center" wrapText="1"/>
    </xf>
    <xf numFmtId="44" fontId="11" fillId="0" borderId="1" xfId="0" applyNumberFormat="1" applyFont="1" applyBorder="1" applyAlignment="1">
      <alignment horizontal="center" vertical="center" wrapText="1"/>
    </xf>
    <xf numFmtId="0" fontId="7" fillId="9" borderId="21" xfId="2" applyFont="1" applyFill="1" applyBorder="1" applyAlignment="1">
      <alignment horizontal="left" vertical="center" wrapText="1"/>
    </xf>
    <xf numFmtId="0" fontId="11" fillId="9" borderId="21" xfId="0" applyFont="1" applyFill="1" applyBorder="1" applyAlignment="1">
      <alignment vertical="center"/>
    </xf>
    <xf numFmtId="0" fontId="11" fillId="9" borderId="4" xfId="0" applyFont="1" applyFill="1" applyBorder="1" applyAlignment="1">
      <alignment vertical="center"/>
    </xf>
    <xf numFmtId="0" fontId="13" fillId="0" borderId="1" xfId="0" applyFont="1" applyFill="1" applyBorder="1" applyAlignment="1" applyProtection="1">
      <alignment horizontal="left" vertical="center" wrapText="1"/>
    </xf>
    <xf numFmtId="44" fontId="3" fillId="0" borderId="6" xfId="1" applyFont="1" applyFill="1" applyBorder="1" applyAlignment="1" applyProtection="1">
      <alignment horizontal="center" vertical="center" wrapText="1"/>
      <protection locked="0"/>
    </xf>
    <xf numFmtId="0" fontId="3" fillId="0" borderId="21" xfId="0" applyFont="1" applyBorder="1" applyAlignment="1" applyProtection="1">
      <alignment horizontal="left"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6" xfId="0" applyFont="1" applyFill="1" applyBorder="1" applyAlignment="1" applyProtection="1">
      <alignment vertical="center" wrapText="1"/>
    </xf>
    <xf numFmtId="3" fontId="3" fillId="0" borderId="6" xfId="0" applyNumberFormat="1" applyFont="1" applyFill="1" applyBorder="1" applyAlignment="1" applyProtection="1">
      <alignment horizontal="center" vertical="center" wrapText="1"/>
    </xf>
    <xf numFmtId="44" fontId="3" fillId="0" borderId="6" xfId="0" applyNumberFormat="1" applyFont="1" applyFill="1" applyBorder="1" applyAlignment="1" applyProtection="1">
      <alignment horizontal="center" vertical="center" wrapText="1"/>
    </xf>
    <xf numFmtId="0" fontId="3" fillId="0" borderId="0" xfId="0" applyFont="1" applyFill="1" applyAlignment="1" applyProtection="1">
      <alignment vertical="center" wrapText="1"/>
    </xf>
    <xf numFmtId="0" fontId="3" fillId="0" borderId="21" xfId="0" applyFont="1" applyFill="1" applyBorder="1" applyAlignment="1" applyProtection="1">
      <alignment horizontal="left" vertical="center" wrapText="1"/>
    </xf>
    <xf numFmtId="0" fontId="11" fillId="0" borderId="1" xfId="2" applyFont="1" applyBorder="1" applyAlignment="1">
      <alignment vertical="center" wrapText="1"/>
    </xf>
    <xf numFmtId="44" fontId="11" fillId="0" borderId="1" xfId="10" applyFont="1" applyFill="1" applyBorder="1" applyAlignment="1" applyProtection="1">
      <alignment horizontal="center" vertical="center" wrapText="1"/>
    </xf>
    <xf numFmtId="0" fontId="12" fillId="3" borderId="1" xfId="2" applyFont="1" applyFill="1" applyBorder="1" applyAlignment="1">
      <alignment vertical="center" wrapText="1"/>
    </xf>
    <xf numFmtId="0" fontId="5" fillId="0" borderId="0" xfId="2" applyFont="1"/>
    <xf numFmtId="0" fontId="12" fillId="3" borderId="1" xfId="2" applyFont="1" applyFill="1" applyBorder="1" applyAlignment="1">
      <alignment horizontal="left" vertical="center" wrapText="1"/>
    </xf>
    <xf numFmtId="3" fontId="11" fillId="0" borderId="1" xfId="6" applyNumberFormat="1" applyFont="1" applyBorder="1" applyAlignment="1">
      <alignment horizontal="center" vertical="center" wrapText="1"/>
    </xf>
    <xf numFmtId="0" fontId="11" fillId="2" borderId="1" xfId="2" applyFont="1" applyFill="1" applyBorder="1" applyAlignment="1" applyProtection="1">
      <alignment horizontal="center" vertical="center" wrapText="1"/>
      <protection locked="0"/>
    </xf>
    <xf numFmtId="0" fontId="11" fillId="2" borderId="28" xfId="2" applyFont="1" applyFill="1" applyBorder="1" applyAlignment="1" applyProtection="1">
      <alignment horizontal="center" vertical="center" wrapText="1"/>
      <protection locked="0"/>
    </xf>
    <xf numFmtId="166" fontId="3" fillId="6" borderId="3" xfId="3" applyNumberFormat="1" applyFont="1" applyFill="1" applyBorder="1" applyAlignment="1" applyProtection="1">
      <alignment horizontal="center" vertical="center" wrapText="1"/>
    </xf>
    <xf numFmtId="0" fontId="3" fillId="0" borderId="1" xfId="6" applyFont="1" applyBorder="1" applyAlignment="1">
      <alignment horizontal="left" vertical="center" wrapText="1"/>
    </xf>
    <xf numFmtId="0" fontId="3" fillId="0" borderId="28" xfId="6" applyFont="1" applyBorder="1" applyAlignment="1">
      <alignment horizontal="left" vertical="center"/>
    </xf>
    <xf numFmtId="0" fontId="10" fillId="3" borderId="4" xfId="2" applyFont="1" applyFill="1" applyBorder="1" applyAlignment="1">
      <alignment horizontal="left" vertical="center" wrapText="1"/>
    </xf>
    <xf numFmtId="0" fontId="11" fillId="0" borderId="1" xfId="0" applyFont="1" applyBorder="1" applyAlignment="1" applyProtection="1">
      <alignment vertical="center" wrapText="1"/>
    </xf>
    <xf numFmtId="0" fontId="3" fillId="0" borderId="1" xfId="6" applyFont="1" applyBorder="1" applyAlignment="1">
      <alignment horizontal="center" vertical="center" wrapText="1"/>
    </xf>
    <xf numFmtId="0" fontId="2" fillId="0" borderId="0" xfId="0" applyFont="1" applyAlignment="1" applyProtection="1">
      <alignment vertical="center" wrapText="1"/>
    </xf>
    <xf numFmtId="0" fontId="13" fillId="0" borderId="0" xfId="0" applyFont="1" applyFill="1" applyAlignment="1" applyProtection="1">
      <alignment vertical="center" wrapText="1"/>
    </xf>
    <xf numFmtId="0" fontId="11" fillId="0" borderId="1" xfId="0" applyFont="1" applyFill="1" applyBorder="1" applyAlignment="1" applyProtection="1">
      <alignment horizontal="center" vertical="center" wrapText="1"/>
    </xf>
    <xf numFmtId="0" fontId="27" fillId="0" borderId="0" xfId="2" applyFont="1" applyFill="1" applyAlignment="1">
      <alignment wrapText="1"/>
    </xf>
    <xf numFmtId="0" fontId="3" fillId="0" borderId="0" xfId="3" applyFont="1" applyFill="1" applyBorder="1" applyAlignment="1" applyProtection="1">
      <alignment vertical="center" wrapText="1"/>
    </xf>
    <xf numFmtId="166" fontId="3" fillId="0" borderId="0" xfId="3" applyNumberFormat="1" applyFont="1" applyFill="1" applyBorder="1" applyAlignment="1" applyProtection="1">
      <alignment vertical="center" wrapText="1"/>
    </xf>
    <xf numFmtId="0" fontId="11" fillId="0" borderId="0" xfId="5" applyFont="1" applyFill="1" applyAlignment="1">
      <alignment vertical="center"/>
    </xf>
    <xf numFmtId="0" fontId="27" fillId="0" borderId="0" xfId="2" applyFont="1" applyFill="1"/>
    <xf numFmtId="0" fontId="11" fillId="0" borderId="0" xfId="2" applyFont="1" applyFill="1" applyAlignment="1">
      <alignment vertical="center"/>
    </xf>
    <xf numFmtId="0" fontId="11" fillId="0" borderId="0" xfId="0" applyFont="1" applyFill="1" applyAlignment="1">
      <alignment vertical="center"/>
    </xf>
    <xf numFmtId="0" fontId="11" fillId="0" borderId="1" xfId="2" applyFont="1" applyBorder="1" applyAlignment="1">
      <alignment horizontal="left" vertical="center" wrapText="1"/>
    </xf>
    <xf numFmtId="0" fontId="0" fillId="0" borderId="0" xfId="0" applyFill="1"/>
    <xf numFmtId="0" fontId="27" fillId="0" borderId="0" xfId="9" applyFont="1" applyAlignment="1">
      <alignment vertical="top"/>
    </xf>
    <xf numFmtId="0" fontId="27" fillId="0" borderId="0" xfId="9" applyFont="1"/>
    <xf numFmtId="0" fontId="35" fillId="6" borderId="0" xfId="0" applyFont="1" applyFill="1" applyAlignment="1" applyProtection="1">
      <alignment vertical="center" wrapText="1"/>
    </xf>
    <xf numFmtId="0" fontId="3" fillId="6" borderId="1" xfId="0" applyFont="1" applyFill="1" applyBorder="1" applyAlignment="1" applyProtection="1">
      <alignment vertical="center" wrapText="1"/>
    </xf>
    <xf numFmtId="0" fontId="3" fillId="0" borderId="1" xfId="2" applyFont="1" applyBorder="1" applyAlignment="1">
      <alignment vertical="center"/>
    </xf>
    <xf numFmtId="0" fontId="36" fillId="5" borderId="1" xfId="3" applyFont="1" applyFill="1" applyBorder="1" applyAlignment="1" applyProtection="1">
      <alignment horizontal="center" vertical="center" wrapText="1"/>
    </xf>
    <xf numFmtId="0" fontId="32" fillId="0" borderId="0" xfId="0" applyFont="1" applyAlignment="1" applyProtection="1">
      <alignment vertical="center" wrapText="1"/>
    </xf>
    <xf numFmtId="0" fontId="6" fillId="3" borderId="1" xfId="2" applyFont="1" applyFill="1" applyBorder="1" applyAlignment="1" applyProtection="1">
      <alignment horizontal="left" vertical="center" wrapText="1"/>
    </xf>
    <xf numFmtId="166" fontId="3" fillId="6" borderId="1" xfId="3" applyNumberFormat="1" applyFont="1" applyFill="1" applyBorder="1" applyAlignment="1" applyProtection="1">
      <alignment horizontal="center" vertical="center" wrapText="1"/>
    </xf>
    <xf numFmtId="0" fontId="6" fillId="3" borderId="4" xfId="2" applyFont="1" applyFill="1" applyBorder="1" applyAlignment="1" applyProtection="1">
      <alignment horizontal="left" vertical="center" wrapText="1"/>
    </xf>
    <xf numFmtId="0" fontId="36" fillId="10" borderId="1" xfId="0" applyFont="1" applyFill="1" applyBorder="1" applyAlignment="1" applyProtection="1">
      <alignment horizontal="center" vertical="center" wrapText="1"/>
    </xf>
    <xf numFmtId="3" fontId="37" fillId="10" borderId="1" xfId="0" applyNumberFormat="1" applyFont="1" applyFill="1" applyBorder="1" applyAlignment="1" applyProtection="1">
      <alignment horizontal="center" vertical="center" wrapText="1"/>
    </xf>
    <xf numFmtId="44" fontId="36" fillId="10" borderId="1" xfId="0" applyNumberFormat="1" applyFont="1" applyFill="1" applyBorder="1" applyAlignment="1" applyProtection="1">
      <alignment horizontal="center" vertical="center" wrapText="1"/>
    </xf>
    <xf numFmtId="0" fontId="32" fillId="10" borderId="1" xfId="0" applyFont="1" applyFill="1" applyBorder="1" applyAlignment="1" applyProtection="1">
      <alignment horizontal="left" vertical="center" wrapText="1"/>
    </xf>
    <xf numFmtId="0" fontId="11" fillId="10" borderId="4" xfId="5" applyFont="1" applyFill="1" applyBorder="1" applyAlignment="1">
      <alignment vertical="center"/>
    </xf>
    <xf numFmtId="0" fontId="36" fillId="5" borderId="1" xfId="3" applyFont="1" applyFill="1" applyBorder="1" applyAlignment="1" applyProtection="1">
      <alignment horizontal="left" vertical="center" wrapText="1"/>
    </xf>
    <xf numFmtId="0" fontId="3" fillId="0" borderId="1" xfId="0" applyFont="1" applyFill="1" applyBorder="1" applyAlignment="1" applyProtection="1">
      <alignment vertical="center" wrapText="1"/>
    </xf>
    <xf numFmtId="0" fontId="3" fillId="0" borderId="1" xfId="3" applyFont="1" applyFill="1" applyBorder="1" applyAlignment="1" applyProtection="1">
      <alignment horizontal="center" vertical="center" wrapText="1"/>
    </xf>
    <xf numFmtId="0" fontId="3" fillId="0" borderId="1" xfId="5" applyFont="1" applyFill="1" applyBorder="1" applyAlignment="1" applyProtection="1">
      <alignment horizontal="center" vertical="center"/>
    </xf>
    <xf numFmtId="0" fontId="11" fillId="0" borderId="1" xfId="5" applyFont="1" applyFill="1" applyBorder="1" applyAlignment="1">
      <alignment horizontal="center" vertical="center"/>
    </xf>
    <xf numFmtId="0" fontId="11" fillId="0" borderId="1" xfId="2" applyFont="1" applyFill="1" applyBorder="1" applyAlignment="1">
      <alignment horizontal="center" vertical="center"/>
    </xf>
    <xf numFmtId="0" fontId="37" fillId="5" borderId="1" xfId="3" applyFont="1" applyFill="1" applyBorder="1" applyAlignment="1" applyProtection="1">
      <alignment horizontal="center" vertical="center" wrapText="1"/>
    </xf>
    <xf numFmtId="0" fontId="37" fillId="5" borderId="12" xfId="3" applyFont="1" applyFill="1" applyBorder="1" applyAlignment="1">
      <alignment horizontal="center" vertical="center" wrapText="1"/>
    </xf>
    <xf numFmtId="0" fontId="27" fillId="0" borderId="0" xfId="0" applyFont="1" applyAlignment="1">
      <alignment horizontal="center" vertical="center"/>
    </xf>
    <xf numFmtId="0" fontId="27" fillId="0" borderId="0" xfId="2" applyFont="1" applyFill="1" applyAlignment="1">
      <alignment vertical="center"/>
    </xf>
    <xf numFmtId="0" fontId="11" fillId="0" borderId="20" xfId="2" applyFont="1" applyBorder="1" applyAlignment="1">
      <alignment horizontal="center" vertical="center" wrapText="1"/>
    </xf>
    <xf numFmtId="0" fontId="8" fillId="0" borderId="26" xfId="2" applyFont="1" applyBorder="1" applyAlignment="1">
      <alignment horizontal="center" vertical="center" wrapText="1"/>
    </xf>
    <xf numFmtId="0" fontId="11" fillId="0" borderId="22" xfId="2" applyFont="1" applyBorder="1" applyAlignment="1">
      <alignment horizontal="center" vertical="center" wrapText="1"/>
    </xf>
    <xf numFmtId="0" fontId="27" fillId="2" borderId="4" xfId="2" applyFont="1" applyFill="1" applyBorder="1" applyAlignment="1" applyProtection="1">
      <alignment vertical="top" wrapText="1"/>
      <protection locked="0"/>
    </xf>
    <xf numFmtId="0" fontId="3" fillId="0" borderId="4" xfId="6" applyFont="1" applyBorder="1" applyAlignment="1">
      <alignment horizontal="center" vertical="center"/>
    </xf>
    <xf numFmtId="0" fontId="12" fillId="0" borderId="0" xfId="2" applyFont="1" applyFill="1" applyBorder="1" applyAlignment="1">
      <alignment vertical="center" wrapText="1"/>
    </xf>
    <xf numFmtId="0" fontId="27" fillId="0" borderId="0" xfId="5" applyFont="1" applyFill="1" applyAlignment="1">
      <alignment vertical="center"/>
    </xf>
    <xf numFmtId="0" fontId="27" fillId="0" borderId="0" xfId="5" applyFont="1" applyAlignment="1">
      <alignment vertical="center"/>
    </xf>
    <xf numFmtId="0" fontId="42" fillId="9" borderId="1" xfId="3" applyFont="1" applyFill="1" applyBorder="1" applyAlignment="1">
      <alignment horizontal="center" vertical="center" wrapText="1"/>
    </xf>
    <xf numFmtId="0" fontId="42" fillId="9" borderId="12" xfId="3" applyFont="1" applyFill="1" applyBorder="1" applyAlignment="1">
      <alignment horizontal="center" vertical="center" wrapText="1"/>
    </xf>
    <xf numFmtId="0" fontId="42" fillId="9" borderId="6" xfId="3" applyFont="1" applyFill="1" applyBorder="1" applyAlignment="1">
      <alignment horizontal="center" vertical="center" wrapText="1"/>
    </xf>
    <xf numFmtId="0" fontId="42" fillId="9" borderId="7" xfId="3" applyFont="1" applyFill="1" applyBorder="1" applyAlignment="1">
      <alignment horizontal="center" vertical="center" wrapText="1"/>
    </xf>
    <xf numFmtId="0" fontId="37" fillId="0" borderId="0" xfId="3" applyFont="1" applyFill="1" applyBorder="1" applyAlignment="1">
      <alignment horizontal="center" vertical="center" wrapText="1"/>
    </xf>
    <xf numFmtId="0" fontId="42" fillId="9" borderId="5" xfId="3" applyFont="1" applyFill="1" applyBorder="1" applyAlignment="1">
      <alignment horizontal="center" vertical="center" wrapText="1"/>
    </xf>
    <xf numFmtId="0" fontId="27" fillId="0" borderId="0" xfId="2" applyFont="1" applyFill="1" applyAlignment="1">
      <alignment horizontal="center"/>
    </xf>
    <xf numFmtId="0" fontId="27" fillId="0" borderId="0" xfId="5" applyFont="1" applyAlignment="1">
      <alignment horizontal="center" vertical="center"/>
    </xf>
    <xf numFmtId="0" fontId="30" fillId="2" borderId="1" xfId="2" applyFont="1" applyFill="1" applyBorder="1" applyAlignment="1" applyProtection="1">
      <alignment horizontal="left"/>
      <protection locked="0"/>
    </xf>
    <xf numFmtId="0" fontId="11" fillId="0" borderId="22" xfId="2" applyFont="1" applyBorder="1" applyAlignment="1">
      <alignment vertical="center" wrapText="1"/>
    </xf>
    <xf numFmtId="44" fontId="11" fillId="2" borderId="22" xfId="10" applyFont="1" applyFill="1" applyBorder="1" applyAlignment="1" applyProtection="1">
      <alignment horizontal="center" vertical="center" wrapText="1"/>
      <protection locked="0"/>
    </xf>
    <xf numFmtId="1" fontId="11" fillId="0" borderId="22" xfId="2" applyNumberFormat="1" applyFont="1" applyBorder="1" applyAlignment="1">
      <alignment horizontal="center" vertical="center" wrapText="1"/>
    </xf>
    <xf numFmtId="44" fontId="11" fillId="0" borderId="22" xfId="2" applyNumberFormat="1" applyFont="1" applyBorder="1" applyAlignment="1">
      <alignment horizontal="center" vertical="center" wrapText="1"/>
    </xf>
    <xf numFmtId="44" fontId="11" fillId="0" borderId="26" xfId="2" applyNumberFormat="1" applyFont="1" applyBorder="1" applyAlignment="1">
      <alignment horizontal="center" vertical="center" wrapText="1"/>
    </xf>
    <xf numFmtId="0" fontId="10" fillId="3" borderId="1" xfId="2"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4" xfId="2" applyFont="1" applyFill="1" applyBorder="1" applyAlignment="1" applyProtection="1">
      <alignment horizontal="center" vertical="center" wrapText="1"/>
    </xf>
    <xf numFmtId="44" fontId="11" fillId="0" borderId="46" xfId="2" applyNumberFormat="1" applyFont="1" applyBorder="1" applyAlignment="1">
      <alignment horizontal="center" vertical="center" wrapText="1"/>
    </xf>
    <xf numFmtId="44" fontId="11" fillId="2" borderId="1" xfId="11" applyFont="1" applyFill="1" applyBorder="1" applyAlignment="1" applyProtection="1">
      <alignment horizontal="center" vertical="center" wrapText="1"/>
      <protection locked="0"/>
    </xf>
    <xf numFmtId="0" fontId="29" fillId="3" borderId="1" xfId="2" applyFont="1" applyFill="1" applyBorder="1" applyAlignment="1">
      <alignment horizontal="center" vertical="center" wrapText="1"/>
    </xf>
    <xf numFmtId="0" fontId="37" fillId="0" borderId="26" xfId="2" applyFont="1" applyBorder="1" applyAlignment="1">
      <alignment horizontal="left" vertical="center" wrapText="1"/>
    </xf>
    <xf numFmtId="0" fontId="37" fillId="0" borderId="26" xfId="2" applyFont="1" applyBorder="1" applyAlignment="1">
      <alignment vertical="center" wrapText="1"/>
    </xf>
    <xf numFmtId="44" fontId="37" fillId="0" borderId="26" xfId="10" applyFont="1" applyFill="1" applyBorder="1" applyAlignment="1" applyProtection="1">
      <alignment horizontal="center" vertical="center" wrapText="1"/>
    </xf>
    <xf numFmtId="0" fontId="42" fillId="9" borderId="1" xfId="3" applyFont="1" applyFill="1" applyBorder="1" applyAlignment="1" applyProtection="1">
      <alignment horizontal="center" vertical="center" wrapText="1"/>
    </xf>
    <xf numFmtId="0" fontId="42" fillId="9" borderId="1" xfId="3" applyFont="1" applyFill="1" applyBorder="1" applyAlignment="1" applyProtection="1">
      <alignment horizontal="left" vertical="center" wrapText="1"/>
    </xf>
    <xf numFmtId="0" fontId="42" fillId="9" borderId="3" xfId="3" applyFont="1" applyFill="1" applyBorder="1" applyAlignment="1" applyProtection="1">
      <alignment horizontal="center" vertical="center" wrapText="1"/>
    </xf>
    <xf numFmtId="0" fontId="42" fillId="9" borderId="1" xfId="3" applyFont="1" applyFill="1" applyBorder="1" applyAlignment="1" applyProtection="1">
      <alignment vertical="center" wrapText="1"/>
    </xf>
    <xf numFmtId="0" fontId="36" fillId="0" borderId="2" xfId="3" applyFont="1" applyFill="1" applyBorder="1" applyAlignment="1" applyProtection="1">
      <alignment vertical="center" wrapText="1"/>
    </xf>
    <xf numFmtId="0" fontId="36" fillId="0" borderId="0" xfId="3" applyFont="1" applyFill="1" applyBorder="1" applyAlignment="1" applyProtection="1">
      <alignment vertical="center" wrapText="1"/>
    </xf>
    <xf numFmtId="0" fontId="42" fillId="6" borderId="0" xfId="3" applyFont="1" applyFill="1" applyBorder="1" applyAlignment="1" applyProtection="1">
      <alignment horizontal="center" vertical="center" wrapText="1"/>
    </xf>
    <xf numFmtId="0" fontId="42" fillId="6" borderId="0" xfId="3" applyFont="1" applyFill="1" applyBorder="1" applyAlignment="1" applyProtection="1">
      <alignment horizontal="left" vertical="center" wrapText="1"/>
    </xf>
    <xf numFmtId="0" fontId="44" fillId="6" borderId="0" xfId="0" applyFont="1" applyFill="1" applyBorder="1" applyAlignment="1" applyProtection="1">
      <alignment vertical="center" wrapText="1"/>
    </xf>
    <xf numFmtId="0" fontId="11" fillId="0" borderId="22" xfId="2" applyFont="1" applyFill="1" applyBorder="1" applyAlignment="1">
      <alignment horizontal="center" vertical="center" wrapText="1"/>
    </xf>
    <xf numFmtId="0" fontId="8" fillId="0" borderId="26" xfId="2" applyFont="1" applyFill="1" applyBorder="1" applyAlignment="1">
      <alignment horizontal="center" vertical="center" wrapText="1"/>
    </xf>
    <xf numFmtId="0" fontId="8" fillId="0" borderId="42" xfId="2" applyFont="1" applyFill="1" applyBorder="1" applyAlignment="1">
      <alignment vertical="center" wrapText="1"/>
    </xf>
    <xf numFmtId="0" fontId="8" fillId="0" borderId="25" xfId="2" applyFont="1" applyFill="1" applyBorder="1" applyAlignment="1">
      <alignment vertical="center" wrapText="1"/>
    </xf>
    <xf numFmtId="0" fontId="11" fillId="0" borderId="28" xfId="2" applyFont="1" applyBorder="1" applyAlignment="1">
      <alignment horizontal="left" vertical="center" wrapText="1"/>
    </xf>
    <xf numFmtId="0" fontId="11" fillId="0" borderId="28" xfId="2" applyFont="1" applyBorder="1" applyAlignment="1">
      <alignment vertical="center" wrapText="1"/>
    </xf>
    <xf numFmtId="44" fontId="11" fillId="0" borderId="28" xfId="10" applyFont="1" applyFill="1" applyBorder="1" applyAlignment="1" applyProtection="1">
      <alignment horizontal="center" vertical="center" wrapText="1"/>
    </xf>
    <xf numFmtId="0" fontId="3" fillId="0" borderId="0" xfId="6" applyFont="1" applyFill="1" applyBorder="1" applyAlignment="1">
      <alignment vertical="center"/>
    </xf>
    <xf numFmtId="0" fontId="11" fillId="0" borderId="0" xfId="6" applyFont="1" applyFill="1" applyBorder="1" applyAlignment="1">
      <alignment vertical="center" wrapText="1"/>
    </xf>
    <xf numFmtId="0" fontId="12" fillId="0" borderId="0" xfId="2" applyFont="1" applyFill="1" applyBorder="1" applyAlignment="1">
      <alignment horizontal="center" vertical="center" wrapText="1"/>
    </xf>
    <xf numFmtId="0" fontId="37" fillId="0" borderId="0" xfId="3" applyFont="1" applyFill="1" applyBorder="1" applyAlignment="1">
      <alignment vertical="center" wrapText="1"/>
    </xf>
    <xf numFmtId="9" fontId="3" fillId="2" borderId="1" xfId="8" applyFont="1" applyFill="1" applyBorder="1" applyAlignment="1" applyProtection="1">
      <alignment horizontal="center" vertical="center"/>
      <protection locked="0"/>
    </xf>
    <xf numFmtId="0" fontId="3" fillId="2" borderId="22" xfId="0" applyFont="1" applyFill="1" applyBorder="1" applyAlignment="1" applyProtection="1">
      <alignment vertical="center" wrapText="1"/>
      <protection locked="0"/>
    </xf>
    <xf numFmtId="0" fontId="5" fillId="0" borderId="0" xfId="2" applyProtection="1">
      <protection locked="0"/>
    </xf>
    <xf numFmtId="44" fontId="36" fillId="4" borderId="1" xfId="1" applyFont="1" applyFill="1" applyBorder="1" applyAlignment="1" applyProtection="1">
      <alignment horizontal="center" vertical="center" wrapText="1"/>
    </xf>
    <xf numFmtId="44" fontId="11" fillId="0" borderId="31" xfId="11" applyFont="1" applyFill="1" applyBorder="1" applyAlignment="1" applyProtection="1">
      <alignment horizontal="center" vertical="center" wrapText="1"/>
    </xf>
    <xf numFmtId="44" fontId="11" fillId="0" borderId="26" xfId="11" applyFont="1" applyFill="1" applyBorder="1" applyAlignment="1" applyProtection="1">
      <alignment horizontal="center" vertical="center" wrapText="1"/>
    </xf>
    <xf numFmtId="44" fontId="11" fillId="0" borderId="32" xfId="11" applyFont="1" applyFill="1" applyBorder="1" applyAlignment="1" applyProtection="1">
      <alignment horizontal="center" vertical="center" wrapText="1"/>
    </xf>
    <xf numFmtId="44" fontId="11" fillId="0" borderId="0" xfId="11" applyFont="1" applyFill="1" applyBorder="1" applyAlignment="1" applyProtection="1">
      <alignment horizontal="center" vertical="center" wrapText="1"/>
    </xf>
    <xf numFmtId="0" fontId="37" fillId="10" borderId="21" xfId="0" applyFont="1" applyFill="1" applyBorder="1" applyAlignment="1">
      <alignment horizontal="center" vertical="center"/>
    </xf>
    <xf numFmtId="44" fontId="3" fillId="0" borderId="1" xfId="0" applyNumberFormat="1" applyFont="1" applyBorder="1" applyAlignment="1" applyProtection="1">
      <alignment horizontal="center" vertical="center" wrapText="1"/>
    </xf>
    <xf numFmtId="0" fontId="37" fillId="10" borderId="1" xfId="0" applyFont="1" applyFill="1" applyBorder="1" applyAlignment="1">
      <alignment horizontal="center" vertical="center"/>
    </xf>
    <xf numFmtId="0" fontId="11" fillId="2" borderId="1" xfId="0" applyFont="1" applyFill="1" applyBorder="1" applyAlignment="1" applyProtection="1">
      <alignment vertical="center"/>
      <protection locked="0"/>
    </xf>
    <xf numFmtId="0" fontId="11" fillId="2" borderId="1" xfId="0" applyFont="1" applyFill="1" applyBorder="1" applyAlignment="1" applyProtection="1">
      <alignment horizontal="center" vertical="center"/>
      <protection locked="0"/>
    </xf>
    <xf numFmtId="0" fontId="20" fillId="0" borderId="8" xfId="9" applyFont="1" applyBorder="1" applyAlignment="1">
      <alignment horizontal="center" vertical="top" wrapText="1"/>
    </xf>
    <xf numFmtId="0" fontId="28" fillId="0" borderId="0" xfId="9" applyFont="1" applyAlignment="1">
      <alignment horizontal="center" vertical="top" wrapText="1"/>
    </xf>
    <xf numFmtId="0" fontId="27" fillId="0" borderId="0" xfId="2" applyFont="1" applyAlignment="1">
      <alignment horizontal="left" vertical="center"/>
    </xf>
    <xf numFmtId="0" fontId="10" fillId="3" borderId="1" xfId="2" applyFont="1" applyFill="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44" fontId="3" fillId="2" borderId="3" xfId="1" applyFont="1" applyFill="1" applyBorder="1" applyAlignment="1" applyProtection="1">
      <alignment horizontal="center" vertical="center" wrapText="1"/>
      <protection locked="0"/>
    </xf>
    <xf numFmtId="44" fontId="3" fillId="2" borderId="4" xfId="1" applyFont="1" applyFill="1" applyBorder="1" applyAlignment="1" applyProtection="1">
      <alignment horizontal="center" vertical="center" wrapText="1"/>
      <protection locked="0"/>
    </xf>
    <xf numFmtId="0" fontId="11" fillId="2" borderId="3" xfId="6" applyFont="1" applyFill="1" applyBorder="1" applyAlignment="1" applyProtection="1">
      <alignment horizontal="center" vertical="center" wrapText="1"/>
      <protection locked="0"/>
    </xf>
    <xf numFmtId="0" fontId="11" fillId="2" borderId="4" xfId="6" applyFont="1" applyFill="1" applyBorder="1" applyAlignment="1" applyProtection="1">
      <alignment horizontal="center" vertical="center" wrapText="1"/>
      <protection locked="0"/>
    </xf>
    <xf numFmtId="0" fontId="11" fillId="2" borderId="1" xfId="6" applyFont="1" applyFill="1" applyBorder="1" applyAlignment="1" applyProtection="1">
      <alignment horizontal="center" vertical="center" wrapText="1"/>
      <protection locked="0"/>
    </xf>
    <xf numFmtId="0" fontId="12" fillId="9" borderId="3" xfId="2" applyFont="1" applyFill="1" applyBorder="1" applyAlignment="1">
      <alignment horizontal="left" vertical="center" wrapText="1"/>
    </xf>
    <xf numFmtId="0" fontId="12" fillId="9" borderId="21" xfId="2" applyFont="1" applyFill="1" applyBorder="1" applyAlignment="1">
      <alignment horizontal="left" vertical="center" wrapText="1"/>
    </xf>
    <xf numFmtId="0" fontId="37" fillId="5" borderId="3" xfId="3" applyFont="1" applyFill="1" applyBorder="1" applyAlignment="1">
      <alignment horizontal="center" vertical="center" wrapText="1"/>
    </xf>
    <xf numFmtId="0" fontId="37" fillId="5" borderId="21" xfId="3" applyFont="1" applyFill="1" applyBorder="1" applyAlignment="1">
      <alignment horizontal="center" vertical="center" wrapText="1"/>
    </xf>
    <xf numFmtId="0" fontId="37" fillId="5" borderId="12" xfId="3" applyFont="1" applyFill="1" applyBorder="1" applyAlignment="1">
      <alignment horizontal="center" vertical="center" wrapText="1"/>
    </xf>
    <xf numFmtId="44" fontId="3" fillId="2" borderId="1" xfId="1" applyFont="1" applyFill="1" applyBorder="1" applyAlignment="1" applyProtection="1">
      <alignment horizontal="center" vertical="center" wrapText="1"/>
      <protection locked="0"/>
    </xf>
    <xf numFmtId="0" fontId="36" fillId="5" borderId="3" xfId="3" applyFont="1" applyFill="1" applyBorder="1" applyAlignment="1" applyProtection="1">
      <alignment horizontal="center" vertical="center" wrapText="1"/>
    </xf>
    <xf numFmtId="0" fontId="36" fillId="5" borderId="4" xfId="3" applyFont="1" applyFill="1" applyBorder="1" applyAlignment="1" applyProtection="1">
      <alignment horizontal="center" vertical="center" wrapText="1"/>
    </xf>
    <xf numFmtId="0" fontId="3" fillId="6" borderId="1" xfId="3" applyFont="1" applyFill="1" applyBorder="1" applyAlignment="1" applyProtection="1">
      <alignment horizontal="center" vertical="center" wrapText="1"/>
    </xf>
    <xf numFmtId="0" fontId="10" fillId="9" borderId="3" xfId="2" applyFont="1" applyFill="1" applyBorder="1" applyAlignment="1">
      <alignment horizontal="left" vertical="center" wrapText="1"/>
    </xf>
    <xf numFmtId="0" fontId="10" fillId="9" borderId="21" xfId="2" applyFont="1" applyFill="1" applyBorder="1" applyAlignment="1">
      <alignment horizontal="left" vertical="center" wrapText="1"/>
    </xf>
    <xf numFmtId="0" fontId="10" fillId="9" borderId="4" xfId="2" applyFont="1" applyFill="1" applyBorder="1" applyAlignment="1">
      <alignment horizontal="left" vertical="center" wrapText="1"/>
    </xf>
    <xf numFmtId="44" fontId="3" fillId="0" borderId="1" xfId="0" applyNumberFormat="1" applyFont="1" applyBorder="1" applyAlignment="1" applyProtection="1">
      <alignment horizontal="center" vertical="center" wrapText="1"/>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0" borderId="1" xfId="6" applyFont="1" applyFill="1" applyBorder="1" applyAlignment="1">
      <alignment horizontal="left" vertical="center" wrapText="1"/>
    </xf>
    <xf numFmtId="0" fontId="3" fillId="0" borderId="1" xfId="4" applyFont="1" applyFill="1" applyBorder="1" applyAlignment="1" applyProtection="1">
      <alignment horizontal="left" vertical="center"/>
    </xf>
    <xf numFmtId="0" fontId="3" fillId="0" borderId="1" xfId="4" applyFont="1" applyFill="1" applyBorder="1" applyAlignment="1" applyProtection="1">
      <alignment horizontal="left" vertical="center" wrapText="1"/>
    </xf>
    <xf numFmtId="0" fontId="11" fillId="0" borderId="1" xfId="6" applyFont="1" applyFill="1" applyBorder="1" applyAlignment="1">
      <alignment horizontal="left" vertical="center" wrapText="1"/>
    </xf>
    <xf numFmtId="0" fontId="36" fillId="10" borderId="3" xfId="0" applyFont="1" applyFill="1" applyBorder="1" applyAlignment="1" applyProtection="1">
      <alignment horizontal="center" vertical="center" wrapText="1"/>
    </xf>
    <xf numFmtId="0" fontId="36" fillId="10" borderId="4" xfId="0" applyFont="1" applyFill="1" applyBorder="1" applyAlignment="1" applyProtection="1">
      <alignment horizontal="center" vertical="center" wrapText="1"/>
    </xf>
    <xf numFmtId="0" fontId="9" fillId="3" borderId="1" xfId="2" applyFont="1" applyFill="1" applyBorder="1" applyAlignment="1" applyProtection="1">
      <alignment horizontal="left" vertical="center" wrapText="1"/>
    </xf>
    <xf numFmtId="0" fontId="36" fillId="5" borderId="1" xfId="3" applyFont="1" applyFill="1" applyBorder="1" applyAlignment="1" applyProtection="1">
      <alignment horizontal="left" vertical="center" wrapText="1"/>
    </xf>
    <xf numFmtId="44" fontId="3" fillId="0" borderId="3" xfId="0" applyNumberFormat="1" applyFont="1" applyFill="1" applyBorder="1" applyAlignment="1" applyProtection="1">
      <alignment horizontal="center" vertical="center" wrapText="1"/>
    </xf>
    <xf numFmtId="44" fontId="3" fillId="0" borderId="4" xfId="0" applyNumberFormat="1" applyFont="1" applyFill="1" applyBorder="1" applyAlignment="1" applyProtection="1">
      <alignment horizontal="center" vertical="center" wrapText="1"/>
    </xf>
    <xf numFmtId="44" fontId="3" fillId="0" borderId="3" xfId="1" applyFont="1" applyFill="1" applyBorder="1" applyAlignment="1" applyProtection="1">
      <alignment horizontal="center" vertical="center" wrapText="1"/>
    </xf>
    <xf numFmtId="44" fontId="3" fillId="0" borderId="4" xfId="1" applyFont="1" applyFill="1" applyBorder="1" applyAlignment="1" applyProtection="1">
      <alignment horizontal="center" vertical="center" wrapText="1"/>
    </xf>
    <xf numFmtId="0" fontId="10" fillId="3" borderId="3" xfId="2" applyFont="1" applyFill="1" applyBorder="1" applyAlignment="1" applyProtection="1">
      <alignment horizontal="left" vertical="center" wrapText="1"/>
    </xf>
    <xf numFmtId="0" fontId="29" fillId="3" borderId="1" xfId="2" applyFont="1" applyFill="1" applyBorder="1" applyAlignment="1" applyProtection="1">
      <alignment horizontal="left" vertical="center" wrapText="1"/>
    </xf>
    <xf numFmtId="0" fontId="8" fillId="5" borderId="12" xfId="3" applyFont="1" applyFill="1" applyBorder="1" applyAlignment="1">
      <alignment horizontal="center" vertical="center" wrapText="1"/>
    </xf>
    <xf numFmtId="44" fontId="3" fillId="0" borderId="1" xfId="6" applyNumberFormat="1" applyFont="1" applyBorder="1" applyAlignment="1">
      <alignment horizontal="center" vertical="center"/>
    </xf>
    <xf numFmtId="0" fontId="3" fillId="0" borderId="3" xfId="6" applyFont="1" applyFill="1" applyBorder="1" applyAlignment="1">
      <alignment horizontal="center" vertical="center" wrapText="1"/>
    </xf>
    <xf numFmtId="0" fontId="3" fillId="0" borderId="21" xfId="6" applyFont="1" applyFill="1" applyBorder="1" applyAlignment="1">
      <alignment horizontal="center" vertical="center" wrapText="1"/>
    </xf>
    <xf numFmtId="0" fontId="10" fillId="3" borderId="5" xfId="2" applyFont="1" applyFill="1" applyBorder="1" applyAlignment="1" applyProtection="1">
      <alignment horizontal="left" vertical="center" wrapText="1"/>
    </xf>
    <xf numFmtId="0" fontId="10" fillId="3" borderId="6" xfId="2" applyFont="1" applyFill="1" applyBorder="1" applyAlignment="1" applyProtection="1">
      <alignment horizontal="left" vertical="center" wrapText="1"/>
    </xf>
    <xf numFmtId="0" fontId="36" fillId="5" borderId="1" xfId="3" applyFont="1" applyFill="1" applyBorder="1" applyAlignment="1" applyProtection="1">
      <alignment horizontal="center" vertical="center" wrapText="1"/>
    </xf>
    <xf numFmtId="44" fontId="3" fillId="0" borderId="3" xfId="1" applyFont="1" applyFill="1" applyBorder="1" applyAlignment="1" applyProtection="1">
      <alignment horizontal="center" vertical="center" wrapText="1"/>
      <protection locked="0"/>
    </xf>
    <xf numFmtId="44" fontId="3" fillId="0" borderId="4" xfId="1" applyFont="1" applyFill="1" applyBorder="1" applyAlignment="1" applyProtection="1">
      <alignment horizontal="center" vertical="center" wrapText="1"/>
      <protection locked="0"/>
    </xf>
    <xf numFmtId="0" fontId="30" fillId="2" borderId="3" xfId="2" applyFont="1" applyFill="1" applyBorder="1" applyAlignment="1" applyProtection="1">
      <alignment horizontal="center" vertical="center" wrapText="1"/>
    </xf>
    <xf numFmtId="0" fontId="30" fillId="2" borderId="21" xfId="2" applyFont="1" applyFill="1" applyBorder="1" applyAlignment="1" applyProtection="1">
      <alignment horizontal="center" vertical="center" wrapText="1"/>
    </xf>
    <xf numFmtId="0" fontId="30" fillId="2" borderId="21" xfId="2" applyFont="1" applyFill="1" applyBorder="1" applyAlignment="1" applyProtection="1">
      <alignment vertical="center" wrapText="1"/>
      <protection locked="0"/>
    </xf>
    <xf numFmtId="0" fontId="30" fillId="2" borderId="4" xfId="2" applyFont="1" applyFill="1" applyBorder="1" applyAlignment="1" applyProtection="1">
      <alignment vertical="center" wrapText="1"/>
      <protection locked="0"/>
    </xf>
    <xf numFmtId="0" fontId="36" fillId="10" borderId="3" xfId="0" applyFont="1" applyFill="1" applyBorder="1" applyAlignment="1" applyProtection="1">
      <alignment horizontal="left" vertical="center" wrapText="1"/>
    </xf>
    <xf numFmtId="0" fontId="36" fillId="10" borderId="4" xfId="0" applyFont="1" applyFill="1" applyBorder="1" applyAlignment="1" applyProtection="1">
      <alignment horizontal="left" vertical="center" wrapText="1"/>
    </xf>
    <xf numFmtId="0" fontId="11" fillId="0" borderId="3" xfId="2" applyFont="1" applyFill="1" applyBorder="1" applyAlignment="1">
      <alignment horizontal="left" vertical="center" wrapText="1"/>
    </xf>
    <xf numFmtId="0" fontId="11" fillId="0" borderId="4" xfId="2" applyFont="1" applyFill="1" applyBorder="1" applyAlignment="1">
      <alignment horizontal="left" vertical="center" wrapText="1"/>
    </xf>
    <xf numFmtId="0" fontId="11" fillId="0" borderId="39" xfId="2" applyFont="1" applyFill="1" applyBorder="1" applyAlignment="1">
      <alignment horizontal="left" vertical="center" wrapText="1"/>
    </xf>
    <xf numFmtId="0" fontId="11" fillId="0" borderId="43" xfId="2" applyFont="1" applyFill="1" applyBorder="1" applyAlignment="1">
      <alignment horizontal="left" vertical="center" wrapText="1"/>
    </xf>
    <xf numFmtId="0" fontId="33" fillId="9" borderId="1" xfId="0" applyFont="1" applyFill="1" applyBorder="1" applyAlignment="1">
      <alignment horizontal="left" vertical="center" wrapText="1"/>
    </xf>
    <xf numFmtId="0" fontId="11" fillId="0" borderId="1" xfId="6" applyFont="1" applyBorder="1" applyAlignment="1">
      <alignment horizontal="left" vertical="center" wrapText="1"/>
    </xf>
    <xf numFmtId="0" fontId="37" fillId="5" borderId="1" xfId="3" applyFont="1" applyFill="1" applyBorder="1" applyAlignment="1">
      <alignment horizontal="left" vertical="center" wrapText="1"/>
    </xf>
    <xf numFmtId="0" fontId="11" fillId="0" borderId="1" xfId="6" applyFont="1" applyBorder="1" applyAlignment="1">
      <alignment horizontal="left" vertical="center"/>
    </xf>
    <xf numFmtId="0" fontId="11" fillId="0" borderId="39" xfId="2" applyFont="1" applyBorder="1" applyAlignment="1">
      <alignment horizontal="left" vertical="center" wrapText="1"/>
    </xf>
    <xf numFmtId="0" fontId="11" fillId="0" borderId="43" xfId="2" applyFont="1" applyBorder="1" applyAlignment="1">
      <alignment horizontal="left" vertical="center" wrapText="1"/>
    </xf>
    <xf numFmtId="0" fontId="11" fillId="0" borderId="3" xfId="2" applyFont="1" applyBorder="1" applyAlignment="1">
      <alignment horizontal="left" vertical="center" wrapText="1"/>
    </xf>
    <xf numFmtId="0" fontId="11" fillId="0" borderId="21" xfId="2" applyFont="1" applyBorder="1" applyAlignment="1">
      <alignment horizontal="left" vertical="center" wrapText="1"/>
    </xf>
    <xf numFmtId="0" fontId="11" fillId="0" borderId="4" xfId="2" applyFont="1" applyBorder="1" applyAlignment="1">
      <alignment horizontal="left" vertical="center" wrapText="1"/>
    </xf>
    <xf numFmtId="0" fontId="11" fillId="0" borderId="1" xfId="2" applyFont="1" applyBorder="1" applyAlignment="1">
      <alignment horizontal="left" vertical="center" wrapText="1"/>
    </xf>
    <xf numFmtId="0" fontId="3" fillId="6" borderId="22" xfId="3" applyFont="1" applyFill="1" applyBorder="1" applyAlignment="1" applyProtection="1">
      <alignment horizontal="center" vertical="center" wrapText="1"/>
    </xf>
    <xf numFmtId="0" fontId="3" fillId="6" borderId="20" xfId="3" applyFont="1" applyFill="1" applyBorder="1" applyAlignment="1" applyProtection="1">
      <alignment horizontal="center" vertical="center" wrapText="1"/>
    </xf>
    <xf numFmtId="0" fontId="3" fillId="6" borderId="12" xfId="3" applyFont="1" applyFill="1" applyBorder="1" applyAlignment="1" applyProtection="1">
      <alignment horizontal="center" vertical="center" wrapText="1"/>
    </xf>
    <xf numFmtId="44" fontId="3" fillId="6" borderId="22" xfId="3" applyNumberFormat="1" applyFont="1" applyFill="1" applyBorder="1" applyAlignment="1" applyProtection="1">
      <alignment horizontal="center" vertical="center" wrapText="1"/>
    </xf>
    <xf numFmtId="44" fontId="3" fillId="6" borderId="20" xfId="3" applyNumberFormat="1" applyFont="1" applyFill="1" applyBorder="1" applyAlignment="1" applyProtection="1">
      <alignment horizontal="center" vertical="center" wrapText="1"/>
    </xf>
    <xf numFmtId="44" fontId="3" fillId="6" borderId="12" xfId="3" applyNumberFormat="1" applyFont="1" applyFill="1" applyBorder="1" applyAlignment="1" applyProtection="1">
      <alignment horizontal="center" vertical="center" wrapText="1"/>
    </xf>
    <xf numFmtId="0" fontId="12" fillId="9" borderId="4" xfId="2" applyFont="1" applyFill="1" applyBorder="1" applyAlignment="1">
      <alignment horizontal="left" vertical="center" wrapText="1"/>
    </xf>
    <xf numFmtId="0" fontId="6" fillId="3" borderId="1" xfId="2" applyFont="1" applyFill="1" applyBorder="1" applyAlignment="1">
      <alignment horizontal="left" vertical="center" wrapText="1"/>
    </xf>
    <xf numFmtId="0" fontId="3" fillId="0" borderId="1" xfId="6" applyFont="1" applyBorder="1" applyAlignment="1">
      <alignment horizontal="left" vertical="center" wrapText="1"/>
    </xf>
    <xf numFmtId="0" fontId="10" fillId="3" borderId="1" xfId="2" applyFont="1" applyFill="1" applyBorder="1" applyAlignment="1">
      <alignment horizontal="left" vertical="center" wrapText="1"/>
    </xf>
    <xf numFmtId="0" fontId="10" fillId="3" borderId="3" xfId="2" applyFont="1" applyFill="1" applyBorder="1" applyAlignment="1">
      <alignment horizontal="left" vertical="center" wrapText="1"/>
    </xf>
    <xf numFmtId="0" fontId="31" fillId="2" borderId="1" xfId="2" applyFont="1" applyFill="1" applyBorder="1" applyAlignment="1" applyProtection="1">
      <alignment horizontal="left"/>
      <protection locked="0"/>
    </xf>
    <xf numFmtId="166" fontId="32" fillId="2" borderId="22" xfId="3" applyNumberFormat="1" applyFont="1" applyFill="1" applyBorder="1" applyAlignment="1" applyProtection="1">
      <alignment horizontal="left" vertical="center" wrapText="1"/>
      <protection locked="0"/>
    </xf>
    <xf numFmtId="166" fontId="32" fillId="2" borderId="20" xfId="3" applyNumberFormat="1" applyFont="1" applyFill="1" applyBorder="1" applyAlignment="1" applyProtection="1">
      <alignment horizontal="left" vertical="center" wrapText="1"/>
      <protection locked="0"/>
    </xf>
    <xf numFmtId="166" fontId="32" fillId="2" borderId="12" xfId="3" applyNumberFormat="1" applyFont="1" applyFill="1" applyBorder="1" applyAlignment="1" applyProtection="1">
      <alignment horizontal="left" vertical="center" wrapText="1"/>
      <protection locked="0"/>
    </xf>
    <xf numFmtId="0" fontId="11" fillId="0" borderId="36" xfId="2" applyFont="1" applyFill="1" applyBorder="1" applyAlignment="1">
      <alignment horizontal="left" vertical="center" wrapText="1"/>
    </xf>
    <xf numFmtId="0" fontId="11" fillId="0" borderId="18" xfId="2" applyFont="1" applyFill="1" applyBorder="1" applyAlignment="1">
      <alignment horizontal="left" vertical="center" wrapText="1"/>
    </xf>
    <xf numFmtId="0" fontId="11" fillId="0" borderId="36" xfId="2" applyFont="1" applyBorder="1" applyAlignment="1">
      <alignment horizontal="left" vertical="center" wrapText="1"/>
    </xf>
    <xf numFmtId="0" fontId="11" fillId="0" borderId="18" xfId="2" applyFont="1" applyBorder="1" applyAlignment="1">
      <alignment horizontal="left" vertical="center" wrapText="1"/>
    </xf>
    <xf numFmtId="0" fontId="11" fillId="0" borderId="3" xfId="4" applyFont="1" applyFill="1" applyBorder="1" applyAlignment="1">
      <alignment horizontal="left" vertical="center" wrapText="1"/>
    </xf>
    <xf numFmtId="0" fontId="11" fillId="0" borderId="4" xfId="4" applyFont="1" applyFill="1" applyBorder="1" applyAlignment="1">
      <alignment horizontal="left" vertical="center" wrapText="1"/>
    </xf>
    <xf numFmtId="0" fontId="11" fillId="0" borderId="16" xfId="6" applyFont="1" applyBorder="1" applyAlignment="1">
      <alignment horizontal="left" vertical="center" wrapText="1"/>
    </xf>
    <xf numFmtId="0" fontId="9" fillId="3" borderId="1" xfId="2" applyFont="1" applyFill="1" applyBorder="1" applyAlignment="1">
      <alignment horizontal="left" vertical="center" wrapText="1"/>
    </xf>
    <xf numFmtId="0" fontId="3" fillId="0" borderId="16" xfId="6" applyFont="1" applyBorder="1" applyAlignment="1">
      <alignment horizontal="left" vertical="center" wrapText="1"/>
    </xf>
    <xf numFmtId="0" fontId="3" fillId="0" borderId="1" xfId="6" applyFont="1" applyBorder="1" applyAlignment="1">
      <alignment horizontal="left" vertical="center"/>
    </xf>
    <xf numFmtId="0" fontId="3" fillId="0" borderId="16" xfId="6" applyFont="1" applyBorder="1" applyAlignment="1">
      <alignment horizontal="left" vertical="center"/>
    </xf>
    <xf numFmtId="0" fontId="37" fillId="9" borderId="1" xfId="3" applyFont="1" applyFill="1" applyBorder="1" applyAlignment="1">
      <alignment horizontal="left" vertical="center" wrapText="1"/>
    </xf>
    <xf numFmtId="0" fontId="6" fillId="3" borderId="12" xfId="2" applyFont="1" applyFill="1" applyBorder="1" applyAlignment="1">
      <alignment horizontal="left" vertical="center" wrapText="1"/>
    </xf>
    <xf numFmtId="0" fontId="6" fillId="3" borderId="17" xfId="2" applyFont="1" applyFill="1" applyBorder="1" applyAlignment="1">
      <alignment horizontal="left" vertical="center" wrapText="1"/>
    </xf>
    <xf numFmtId="0" fontId="6" fillId="3" borderId="37" xfId="2" applyFont="1" applyFill="1" applyBorder="1" applyAlignment="1">
      <alignment horizontal="left" vertical="center" wrapText="1"/>
    </xf>
    <xf numFmtId="0" fontId="6" fillId="3" borderId="38" xfId="2" applyFont="1" applyFill="1" applyBorder="1" applyAlignment="1">
      <alignment horizontal="left" vertical="center" wrapText="1"/>
    </xf>
    <xf numFmtId="0" fontId="10" fillId="3" borderId="36" xfId="2" applyFont="1" applyFill="1" applyBorder="1" applyAlignment="1">
      <alignment horizontal="left" vertical="center" wrapText="1"/>
    </xf>
    <xf numFmtId="0" fontId="10" fillId="3" borderId="37" xfId="2" applyFont="1" applyFill="1" applyBorder="1" applyAlignment="1">
      <alignment horizontal="left" vertical="center" wrapText="1"/>
    </xf>
    <xf numFmtId="0" fontId="10" fillId="3" borderId="38" xfId="2" applyFont="1" applyFill="1" applyBorder="1" applyAlignment="1">
      <alignment horizontal="left" vertical="center" wrapText="1"/>
    </xf>
    <xf numFmtId="0" fontId="30" fillId="2" borderId="3" xfId="2" applyFont="1" applyFill="1" applyBorder="1" applyAlignment="1" applyProtection="1">
      <alignment horizontal="left"/>
      <protection locked="0"/>
    </xf>
    <xf numFmtId="0" fontId="30" fillId="2" borderId="21" xfId="2" applyFont="1" applyFill="1" applyBorder="1" applyAlignment="1" applyProtection="1">
      <alignment horizontal="left"/>
      <protection locked="0"/>
    </xf>
    <xf numFmtId="0" fontId="30" fillId="2" borderId="4" xfId="2" applyFont="1" applyFill="1" applyBorder="1" applyAlignment="1" applyProtection="1">
      <alignment horizontal="left"/>
      <protection locked="0"/>
    </xf>
    <xf numFmtId="0" fontId="3" fillId="0" borderId="28" xfId="6" applyFont="1" applyBorder="1" applyAlignment="1">
      <alignment horizontal="left" vertical="center"/>
    </xf>
    <xf numFmtId="0" fontId="3" fillId="0" borderId="45" xfId="6" applyFont="1" applyBorder="1" applyAlignment="1">
      <alignment horizontal="left" vertical="center"/>
    </xf>
    <xf numFmtId="0" fontId="37" fillId="5" borderId="16" xfId="3" applyFont="1" applyFill="1" applyBorder="1" applyAlignment="1">
      <alignment horizontal="left" vertical="center" wrapText="1"/>
    </xf>
    <xf numFmtId="0" fontId="3" fillId="0" borderId="3" xfId="6" applyFont="1" applyBorder="1" applyAlignment="1">
      <alignment horizontal="left" vertical="center" wrapText="1"/>
    </xf>
    <xf numFmtId="0" fontId="3" fillId="0" borderId="21" xfId="6" applyFont="1" applyBorder="1" applyAlignment="1">
      <alignment horizontal="left" vertical="center" wrapText="1"/>
    </xf>
    <xf numFmtId="0" fontId="3" fillId="0" borderId="4" xfId="6" applyFont="1" applyBorder="1" applyAlignment="1">
      <alignment horizontal="left" vertical="center" wrapText="1"/>
    </xf>
    <xf numFmtId="0" fontId="12" fillId="3" borderId="3" xfId="2" applyFont="1" applyFill="1" applyBorder="1" applyAlignment="1">
      <alignment horizontal="left" vertical="center" wrapText="1"/>
    </xf>
    <xf numFmtId="0" fontId="12" fillId="3" borderId="21" xfId="2" applyFont="1" applyFill="1" applyBorder="1" applyAlignment="1">
      <alignment horizontal="left" vertical="center" wrapText="1"/>
    </xf>
    <xf numFmtId="0" fontId="12" fillId="3" borderId="4" xfId="2" applyFont="1" applyFill="1" applyBorder="1" applyAlignment="1">
      <alignment horizontal="left" vertical="center" wrapText="1"/>
    </xf>
    <xf numFmtId="0" fontId="37" fillId="5" borderId="3" xfId="3" applyFont="1" applyFill="1" applyBorder="1" applyAlignment="1">
      <alignment horizontal="left" vertical="center" wrapText="1"/>
    </xf>
    <xf numFmtId="0" fontId="37" fillId="5" borderId="21" xfId="3" applyFont="1" applyFill="1" applyBorder="1" applyAlignment="1">
      <alignment horizontal="left" vertical="center" wrapText="1"/>
    </xf>
    <xf numFmtId="0" fontId="37" fillId="5" borderId="4" xfId="3" applyFont="1" applyFill="1" applyBorder="1" applyAlignment="1">
      <alignment horizontal="left" vertical="center" wrapText="1"/>
    </xf>
    <xf numFmtId="0" fontId="3" fillId="0" borderId="3" xfId="6" applyFont="1" applyBorder="1" applyAlignment="1">
      <alignment horizontal="left" vertical="center"/>
    </xf>
    <xf numFmtId="0" fontId="3" fillId="0" borderId="21" xfId="6" applyFont="1" applyBorder="1" applyAlignment="1">
      <alignment horizontal="left" vertical="center"/>
    </xf>
    <xf numFmtId="0" fontId="3" fillId="0" borderId="4" xfId="6" applyFont="1" applyBorder="1" applyAlignment="1">
      <alignment horizontal="left" vertical="center"/>
    </xf>
    <xf numFmtId="0" fontId="11" fillId="0" borderId="3" xfId="6" applyFont="1" applyBorder="1" applyAlignment="1">
      <alignment horizontal="left" vertical="center" wrapText="1"/>
    </xf>
    <xf numFmtId="0" fontId="11" fillId="0" borderId="21" xfId="6" applyFont="1" applyBorder="1" applyAlignment="1">
      <alignment horizontal="left" vertical="center" wrapText="1"/>
    </xf>
    <xf numFmtId="0" fontId="11" fillId="0" borderId="4" xfId="6" applyFont="1" applyBorder="1" applyAlignment="1">
      <alignment horizontal="left" vertical="center" wrapText="1"/>
    </xf>
    <xf numFmtId="0" fontId="30" fillId="2" borderId="1" xfId="2" applyFont="1" applyFill="1" applyBorder="1" applyAlignment="1" applyProtection="1">
      <alignment horizontal="left"/>
      <protection locked="0"/>
    </xf>
    <xf numFmtId="0" fontId="8" fillId="0" borderId="26" xfId="2" applyFont="1" applyBorder="1" applyAlignment="1">
      <alignment horizontal="right" vertical="center" wrapText="1"/>
    </xf>
    <xf numFmtId="0" fontId="29" fillId="9" borderId="1" xfId="2" applyFont="1" applyFill="1" applyBorder="1" applyAlignment="1" applyProtection="1">
      <alignment horizontal="left" vertical="center" wrapText="1"/>
    </xf>
  </cellXfs>
  <cellStyles count="14">
    <cellStyle name="Berekening 10 33 2" xfId="9" xr:uid="{6342D818-6F3B-4CA1-AE49-EEA35970B8D5}"/>
    <cellStyle name="Procent" xfId="7" builtinId="5"/>
    <cellStyle name="Procent 3" xfId="8" xr:uid="{8DFD10CF-6451-4C61-82F1-B8A5AE5C0468}"/>
    <cellStyle name="Standaard" xfId="0" builtinId="0"/>
    <cellStyle name="Standaard 10" xfId="2" xr:uid="{00000000-0005-0000-0000-000002000000}"/>
    <cellStyle name="Standaard 11" xfId="3" xr:uid="{00000000-0005-0000-0000-000003000000}"/>
    <cellStyle name="Standaard 19" xfId="12" xr:uid="{594C94B1-35E1-47F9-9365-A312C334A0B7}"/>
    <cellStyle name="Standaard 2" xfId="5" xr:uid="{00000000-0005-0000-0000-000004000000}"/>
    <cellStyle name="Standaard 27 2 2 2" xfId="6" xr:uid="{00000000-0005-0000-0000-000005000000}"/>
    <cellStyle name="Standaard 27 3 2" xfId="4" xr:uid="{00000000-0005-0000-0000-000006000000}"/>
    <cellStyle name="Standaard 28" xfId="13" xr:uid="{4A5B7A85-CAD2-40B3-8619-BA3CAEE1A630}"/>
    <cellStyle name="Valuta" xfId="1" builtinId="4"/>
    <cellStyle name="Valuta 2 2 2" xfId="11" xr:uid="{2AEE234D-ED24-4AAC-9BED-0805A865CEB5}"/>
    <cellStyle name="Valuta 3" xfId="10" xr:uid="{C5063382-B097-4A8C-978E-6E642ADDB228}"/>
  </cellStyles>
  <dxfs count="1">
    <dxf>
      <font>
        <color rgb="FF9C0006"/>
      </font>
      <fill>
        <patternFill>
          <bgColor rgb="FFFFC7CE"/>
        </patternFill>
      </fill>
    </dxf>
  </dxfs>
  <tableStyles count="0" defaultTableStyle="TableStyleMedium2" defaultPivotStyle="PivotStyleLight16"/>
  <colors>
    <mruColors>
      <color rgb="FF33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137161</xdr:colOff>
      <xdr:row>2</xdr:row>
      <xdr:rowOff>205741</xdr:rowOff>
    </xdr:from>
    <xdr:to>
      <xdr:col>9</xdr:col>
      <xdr:colOff>453391</xdr:colOff>
      <xdr:row>2</xdr:row>
      <xdr:rowOff>2455697</xdr:rowOff>
    </xdr:to>
    <xdr:pic>
      <xdr:nvPicPr>
        <xdr:cNvPr id="2" name="Afbeelding 1" descr="Gemeente Landsmeer">
          <a:extLst>
            <a:ext uri="{FF2B5EF4-FFF2-40B4-BE49-F238E27FC236}">
              <a16:creationId xmlns:a16="http://schemas.microsoft.com/office/drawing/2014/main" id="{BF56E7B9-9687-480D-BA0C-D7B1067E0D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1" y="563881"/>
          <a:ext cx="4476750" cy="224995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80C13-3FBE-4DAF-9D8B-83D7DF33EE5B}">
  <sheetPr>
    <tabColor rgb="FF00B050"/>
    <pageSetUpPr fitToPage="1"/>
  </sheetPr>
  <dimension ref="A1:M23"/>
  <sheetViews>
    <sheetView showGridLines="0" view="pageBreakPreview" topLeftCell="A5" zoomScaleNormal="100" zoomScaleSheetLayoutView="100" zoomScalePageLayoutView="85" workbookViewId="0">
      <selection activeCell="G11" sqref="G11"/>
    </sheetView>
  </sheetViews>
  <sheetFormatPr defaultColWidth="8.88671875" defaultRowHeight="13.2" x14ac:dyDescent="0.25"/>
  <cols>
    <col min="1" max="1" width="8.6640625" style="27" customWidth="1"/>
    <col min="2" max="2" width="2.88671875" style="27" customWidth="1"/>
    <col min="3" max="10" width="8.6640625" style="27" customWidth="1"/>
    <col min="11" max="11" width="7" style="27" customWidth="1"/>
    <col min="12" max="12" width="8.6640625" style="27" customWidth="1"/>
    <col min="13" max="13" width="48.6640625" style="33" customWidth="1"/>
    <col min="14" max="1025" width="8.6640625" style="27" customWidth="1"/>
    <col min="1026" max="16384" width="8.88671875" style="27"/>
  </cols>
  <sheetData>
    <row r="1" spans="1:13" s="26" customFormat="1" ht="15" x14ac:dyDescent="0.2">
      <c r="A1" s="23"/>
      <c r="B1" s="24"/>
      <c r="C1" s="25"/>
    </row>
    <row r="3" spans="1:13" ht="216.75" customHeight="1" x14ac:dyDescent="0.3">
      <c r="B3" s="28"/>
      <c r="C3" s="29"/>
      <c r="D3" s="29"/>
      <c r="E3" s="29"/>
      <c r="F3" s="30"/>
      <c r="G3" s="29"/>
      <c r="H3" s="29"/>
      <c r="I3" s="29"/>
      <c r="J3" s="29"/>
      <c r="K3" s="31"/>
      <c r="L3" s="32"/>
    </row>
    <row r="4" spans="1:13" ht="102.75" customHeight="1" x14ac:dyDescent="0.3">
      <c r="B4" s="34"/>
      <c r="C4" s="373" t="s">
        <v>91</v>
      </c>
      <c r="D4" s="373"/>
      <c r="E4" s="373"/>
      <c r="F4" s="373"/>
      <c r="G4" s="373"/>
      <c r="H4" s="373"/>
      <c r="I4" s="373"/>
      <c r="J4" s="373"/>
      <c r="K4" s="373"/>
      <c r="L4" s="32"/>
      <c r="M4" s="35"/>
    </row>
    <row r="5" spans="1:13" ht="54.75" customHeight="1" x14ac:dyDescent="0.3">
      <c r="B5" s="34"/>
      <c r="C5" s="374" t="s">
        <v>483</v>
      </c>
      <c r="D5" s="374"/>
      <c r="E5" s="374"/>
      <c r="F5" s="374"/>
      <c r="G5" s="374"/>
      <c r="H5" s="374"/>
      <c r="I5" s="374"/>
      <c r="J5" s="374"/>
      <c r="K5" s="36"/>
      <c r="L5" s="32"/>
    </row>
    <row r="6" spans="1:13" ht="27" customHeight="1" x14ac:dyDescent="0.3">
      <c r="B6" s="34"/>
      <c r="C6" s="37" t="s">
        <v>90</v>
      </c>
      <c r="D6" s="38"/>
      <c r="E6" s="38"/>
      <c r="F6" s="39"/>
      <c r="G6" s="39"/>
      <c r="H6" s="39"/>
      <c r="I6" s="39"/>
      <c r="J6" s="32"/>
      <c r="K6" s="36"/>
      <c r="L6" s="32"/>
    </row>
    <row r="7" spans="1:13" ht="19.5" customHeight="1" x14ac:dyDescent="0.3">
      <c r="B7" s="34"/>
      <c r="C7" s="52" t="s">
        <v>272</v>
      </c>
      <c r="D7" s="52" t="s">
        <v>271</v>
      </c>
      <c r="E7" s="284"/>
      <c r="F7" s="285"/>
      <c r="G7" s="285"/>
      <c r="H7" s="42"/>
      <c r="I7" s="42"/>
      <c r="J7" s="32"/>
      <c r="K7" s="36"/>
      <c r="L7" s="32"/>
      <c r="M7" s="43"/>
    </row>
    <row r="8" spans="1:13" ht="19.5" customHeight="1" x14ac:dyDescent="0.3">
      <c r="B8" s="34"/>
      <c r="C8" s="52" t="s">
        <v>273</v>
      </c>
      <c r="D8" s="52" t="s">
        <v>360</v>
      </c>
      <c r="E8" s="284"/>
      <c r="F8" s="284"/>
      <c r="G8" s="284"/>
      <c r="H8" s="41"/>
      <c r="I8" s="42"/>
      <c r="J8" s="32"/>
      <c r="K8" s="36"/>
    </row>
    <row r="9" spans="1:13" ht="19.5" customHeight="1" x14ac:dyDescent="0.3">
      <c r="B9" s="34"/>
      <c r="C9" s="52"/>
      <c r="D9" s="52" t="s">
        <v>359</v>
      </c>
      <c r="E9" s="284"/>
      <c r="F9" s="284"/>
      <c r="G9" s="284"/>
      <c r="H9" s="41"/>
      <c r="I9" s="42"/>
      <c r="J9" s="32"/>
      <c r="K9" s="36"/>
    </row>
    <row r="10" spans="1:13" ht="19.5" customHeight="1" x14ac:dyDescent="0.3">
      <c r="B10" s="34"/>
      <c r="C10" s="52"/>
      <c r="D10" s="52" t="s">
        <v>361</v>
      </c>
      <c r="E10" s="284"/>
      <c r="F10" s="284"/>
      <c r="G10" s="284"/>
      <c r="H10" s="41"/>
      <c r="I10" s="42"/>
      <c r="J10" s="32"/>
      <c r="K10" s="36"/>
    </row>
    <row r="11" spans="1:13" ht="19.5" customHeight="1" x14ac:dyDescent="0.3">
      <c r="B11" s="34"/>
      <c r="C11" s="52"/>
      <c r="D11" s="52" t="s">
        <v>416</v>
      </c>
      <c r="E11" s="284"/>
      <c r="F11" s="284"/>
      <c r="G11" s="284"/>
      <c r="H11" s="41"/>
      <c r="I11" s="42"/>
      <c r="J11" s="32"/>
      <c r="K11" s="36"/>
    </row>
    <row r="12" spans="1:13" ht="19.5" customHeight="1" x14ac:dyDescent="0.3">
      <c r="B12" s="34"/>
      <c r="C12" s="375" t="s">
        <v>362</v>
      </c>
      <c r="D12" s="375"/>
      <c r="E12" s="375"/>
      <c r="F12" s="375"/>
      <c r="G12" s="284"/>
      <c r="H12" s="41"/>
      <c r="I12" s="42"/>
      <c r="J12" s="32"/>
      <c r="K12" s="36"/>
    </row>
    <row r="13" spans="1:13" ht="19.5" customHeight="1" x14ac:dyDescent="0.3">
      <c r="B13" s="34"/>
      <c r="C13" s="40"/>
      <c r="D13" s="40"/>
      <c r="E13" s="41"/>
      <c r="F13" s="41"/>
      <c r="G13" s="41"/>
      <c r="H13" s="41"/>
      <c r="I13" s="42"/>
      <c r="J13" s="32"/>
      <c r="K13" s="36"/>
    </row>
    <row r="14" spans="1:13" ht="19.5" customHeight="1" x14ac:dyDescent="0.3">
      <c r="B14" s="34"/>
      <c r="C14" s="40"/>
      <c r="D14" s="40"/>
      <c r="E14" s="41"/>
      <c r="F14" s="41"/>
      <c r="G14" s="41"/>
      <c r="H14" s="41"/>
      <c r="I14" s="42"/>
      <c r="J14" s="32"/>
      <c r="K14" s="36"/>
    </row>
    <row r="15" spans="1:13" ht="19.5" customHeight="1" x14ac:dyDescent="0.3">
      <c r="B15" s="34"/>
      <c r="C15" s="40"/>
      <c r="D15" s="40"/>
      <c r="E15" s="41"/>
      <c r="F15" s="41"/>
      <c r="G15" s="41"/>
      <c r="H15" s="41"/>
      <c r="I15" s="42"/>
      <c r="J15" s="32"/>
      <c r="K15" s="44"/>
    </row>
    <row r="16" spans="1:13" x14ac:dyDescent="0.25">
      <c r="B16" s="45"/>
      <c r="C16" s="40"/>
      <c r="D16" s="40"/>
      <c r="E16" s="46"/>
      <c r="F16" s="46"/>
      <c r="G16" s="46"/>
      <c r="H16" s="46"/>
      <c r="I16" s="46"/>
      <c r="K16" s="44"/>
    </row>
    <row r="17" spans="2:11" ht="14.4" x14ac:dyDescent="0.3">
      <c r="B17" s="45"/>
      <c r="C17" s="40"/>
      <c r="D17" s="40"/>
      <c r="E17" s="46"/>
      <c r="F17" s="46"/>
      <c r="G17" s="46"/>
      <c r="H17" s="46"/>
      <c r="I17" s="46"/>
      <c r="K17" s="36"/>
    </row>
    <row r="18" spans="2:11" x14ac:dyDescent="0.25">
      <c r="B18" s="45"/>
      <c r="C18" s="40"/>
      <c r="D18" s="40"/>
      <c r="E18" s="46"/>
      <c r="F18" s="46"/>
      <c r="G18" s="46"/>
      <c r="H18" s="46"/>
      <c r="I18" s="46"/>
      <c r="K18" s="44"/>
    </row>
    <row r="19" spans="2:11" x14ac:dyDescent="0.25">
      <c r="B19" s="45"/>
      <c r="C19" s="40"/>
      <c r="D19" s="40"/>
      <c r="K19" s="44"/>
    </row>
    <row r="20" spans="2:11" x14ac:dyDescent="0.25">
      <c r="B20" s="45"/>
      <c r="C20" s="40"/>
      <c r="D20" s="40"/>
      <c r="K20" s="44"/>
    </row>
    <row r="21" spans="2:11" x14ac:dyDescent="0.25">
      <c r="B21" s="45"/>
      <c r="C21" s="40"/>
      <c r="D21" s="40"/>
      <c r="E21" s="46"/>
      <c r="F21" s="46"/>
      <c r="G21" s="46"/>
      <c r="H21" s="46"/>
      <c r="I21" s="46"/>
      <c r="K21" s="44"/>
    </row>
    <row r="22" spans="2:11" x14ac:dyDescent="0.25">
      <c r="B22" s="47"/>
      <c r="C22" s="48"/>
      <c r="D22" s="48"/>
      <c r="E22" s="49"/>
      <c r="F22" s="49"/>
      <c r="G22" s="49"/>
      <c r="H22" s="49"/>
      <c r="I22" s="49"/>
      <c r="J22" s="50"/>
      <c r="K22" s="51"/>
    </row>
    <row r="23" spans="2:11" x14ac:dyDescent="0.25">
      <c r="C23" s="40"/>
      <c r="D23" s="52"/>
    </row>
  </sheetData>
  <sheetProtection algorithmName="SHA-512" hashValue="YzS8riAkh6lEpLjNRM6pqOTd9RLOnn6t9cuFnKHfTXJhJAmiQmvyc+8FULgLChEWdYCCKtd/4alwK/lsO9uHXA==" saltValue="WvSILfBiKbU6jTvHhbWK8A==" spinCount="100000" sheet="1" objects="1" scenarios="1"/>
  <mergeCells count="3">
    <mergeCell ref="C4:K4"/>
    <mergeCell ref="C5:J5"/>
    <mergeCell ref="C12:F12"/>
  </mergeCells>
  <pageMargins left="0.7" right="0.7" top="0.75" bottom="0.75" header="0.51180555555555496" footer="0.51180555555555496"/>
  <pageSetup paperSize="9" scale="90"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L111"/>
  <sheetViews>
    <sheetView showGridLines="0" view="pageBreakPreview" topLeftCell="A81" zoomScale="80" zoomScaleNormal="75" zoomScaleSheetLayoutView="80" workbookViewId="0">
      <selection activeCell="K88" sqref="K88"/>
    </sheetView>
  </sheetViews>
  <sheetFormatPr defaultColWidth="9.109375" defaultRowHeight="13.2" x14ac:dyDescent="0.3"/>
  <cols>
    <col min="1" max="1" width="9.44140625" style="9" customWidth="1"/>
    <col min="2" max="2" width="17.33203125" style="9" customWidth="1"/>
    <col min="3" max="3" width="42.33203125" style="3" customWidth="1"/>
    <col min="4" max="4" width="22.6640625" style="9" customWidth="1"/>
    <col min="5" max="5" width="14.33203125" style="9" customWidth="1"/>
    <col min="6" max="6" width="16.5546875" style="9" customWidth="1"/>
    <col min="7" max="7" width="14.33203125" style="9" customWidth="1"/>
    <col min="8" max="8" width="16.33203125" style="9" customWidth="1"/>
    <col min="9" max="9" width="21" style="9" customWidth="1"/>
    <col min="10" max="10" width="27.88671875" style="10" bestFit="1" customWidth="1"/>
    <col min="11" max="11" width="35" style="3" customWidth="1"/>
    <col min="12" max="12" width="63.44140625" style="3" customWidth="1"/>
    <col min="13" max="16384" width="9.109375" style="3"/>
  </cols>
  <sheetData>
    <row r="1" spans="1:12" ht="42" customHeight="1" x14ac:dyDescent="0.3">
      <c r="A1" s="412" t="s">
        <v>294</v>
      </c>
      <c r="B1" s="412"/>
      <c r="C1" s="412"/>
      <c r="D1" s="412"/>
      <c r="E1" s="422" t="s">
        <v>396</v>
      </c>
      <c r="F1" s="423"/>
      <c r="G1" s="424" t="s">
        <v>426</v>
      </c>
      <c r="H1" s="424"/>
      <c r="I1" s="424"/>
      <c r="J1" s="425"/>
      <c r="L1" s="15"/>
    </row>
    <row r="2" spans="1:12" ht="30.6" customHeight="1" x14ac:dyDescent="0.3">
      <c r="A2" s="376" t="s">
        <v>283</v>
      </c>
      <c r="B2" s="376"/>
      <c r="C2" s="376"/>
      <c r="D2" s="376"/>
      <c r="E2" s="376"/>
      <c r="F2" s="376"/>
      <c r="G2" s="376"/>
      <c r="H2" s="376"/>
      <c r="I2" s="376"/>
      <c r="J2" s="376"/>
      <c r="L2" s="9"/>
    </row>
    <row r="3" spans="1:12" s="290" customFormat="1" ht="37.950000000000003" customHeight="1" x14ac:dyDescent="0.3">
      <c r="A3" s="289" t="s">
        <v>9</v>
      </c>
      <c r="B3" s="289" t="s">
        <v>0</v>
      </c>
      <c r="C3" s="299" t="s">
        <v>14</v>
      </c>
      <c r="D3" s="289" t="s">
        <v>10</v>
      </c>
      <c r="E3" s="289" t="s">
        <v>2</v>
      </c>
      <c r="F3" s="419" t="s">
        <v>418</v>
      </c>
      <c r="G3" s="419"/>
      <c r="H3" s="289" t="s">
        <v>146</v>
      </c>
      <c r="I3" s="305" t="s">
        <v>417</v>
      </c>
      <c r="J3" s="299" t="s">
        <v>450</v>
      </c>
    </row>
    <row r="4" spans="1:12" ht="28.2" customHeight="1" x14ac:dyDescent="0.3">
      <c r="A4" s="4" t="s">
        <v>25</v>
      </c>
      <c r="B4" s="4" t="s">
        <v>1</v>
      </c>
      <c r="C4" s="5" t="s">
        <v>458</v>
      </c>
      <c r="D4" s="4" t="s">
        <v>8</v>
      </c>
      <c r="E4" s="14" t="s">
        <v>17</v>
      </c>
      <c r="F4" s="389"/>
      <c r="G4" s="389"/>
      <c r="H4" s="11">
        <v>4000</v>
      </c>
      <c r="I4" s="7">
        <f t="shared" ref="I4:I19" si="0">H4*F4</f>
        <v>0</v>
      </c>
      <c r="J4" s="8">
        <v>0.05</v>
      </c>
    </row>
    <row r="5" spans="1:12" ht="26.4" x14ac:dyDescent="0.3">
      <c r="A5" s="4" t="s">
        <v>457</v>
      </c>
      <c r="B5" s="4" t="s">
        <v>1</v>
      </c>
      <c r="C5" s="5" t="s">
        <v>459</v>
      </c>
      <c r="D5" s="4" t="s">
        <v>8</v>
      </c>
      <c r="E5" s="14" t="s">
        <v>17</v>
      </c>
      <c r="F5" s="389"/>
      <c r="G5" s="389"/>
      <c r="H5" s="11">
        <v>4000</v>
      </c>
      <c r="I5" s="369">
        <f t="shared" ref="I5" si="1">H5*F5</f>
        <v>0</v>
      </c>
      <c r="J5" s="8">
        <v>0.95</v>
      </c>
    </row>
    <row r="6" spans="1:12" ht="45" customHeight="1" x14ac:dyDescent="0.3">
      <c r="A6" s="4" t="s">
        <v>26</v>
      </c>
      <c r="B6" s="4" t="s">
        <v>1</v>
      </c>
      <c r="C6" s="270" t="s">
        <v>472</v>
      </c>
      <c r="D6" s="14" t="s">
        <v>8</v>
      </c>
      <c r="E6" s="14" t="s">
        <v>17</v>
      </c>
      <c r="F6" s="389"/>
      <c r="G6" s="389"/>
      <c r="H6" s="11">
        <v>30</v>
      </c>
      <c r="I6" s="7">
        <f t="shared" si="0"/>
        <v>0</v>
      </c>
      <c r="J6" s="8">
        <v>0.05</v>
      </c>
      <c r="K6" s="286"/>
    </row>
    <row r="7" spans="1:12" ht="38.4" customHeight="1" x14ac:dyDescent="0.3">
      <c r="A7" s="4" t="s">
        <v>460</v>
      </c>
      <c r="B7" s="4" t="s">
        <v>1</v>
      </c>
      <c r="C7" s="270" t="s">
        <v>473</v>
      </c>
      <c r="D7" s="14" t="s">
        <v>8</v>
      </c>
      <c r="E7" s="14" t="s">
        <v>17</v>
      </c>
      <c r="F7" s="389"/>
      <c r="G7" s="389"/>
      <c r="H7" s="11">
        <v>30</v>
      </c>
      <c r="I7" s="369">
        <f t="shared" ref="I7" si="2">H7*F7</f>
        <v>0</v>
      </c>
      <c r="J7" s="8">
        <v>0.95</v>
      </c>
      <c r="K7" s="286"/>
    </row>
    <row r="8" spans="1:12" ht="48" customHeight="1" x14ac:dyDescent="0.3">
      <c r="A8" s="4" t="s">
        <v>27</v>
      </c>
      <c r="B8" s="4" t="s">
        <v>1</v>
      </c>
      <c r="C8" s="270" t="s">
        <v>474</v>
      </c>
      <c r="D8" s="14" t="s">
        <v>7</v>
      </c>
      <c r="E8" s="14" t="s">
        <v>17</v>
      </c>
      <c r="F8" s="389"/>
      <c r="G8" s="389"/>
      <c r="H8" s="11">
        <v>625</v>
      </c>
      <c r="I8" s="7">
        <f t="shared" si="0"/>
        <v>0</v>
      </c>
      <c r="J8" s="8">
        <v>0.05</v>
      </c>
    </row>
    <row r="9" spans="1:12" ht="40.200000000000003" customHeight="1" x14ac:dyDescent="0.3">
      <c r="A9" s="4" t="s">
        <v>461</v>
      </c>
      <c r="B9" s="4" t="s">
        <v>1</v>
      </c>
      <c r="C9" s="270" t="s">
        <v>475</v>
      </c>
      <c r="D9" s="14" t="s">
        <v>7</v>
      </c>
      <c r="E9" s="14" t="s">
        <v>17</v>
      </c>
      <c r="F9" s="389"/>
      <c r="G9" s="389"/>
      <c r="H9" s="11">
        <v>625</v>
      </c>
      <c r="I9" s="369">
        <f t="shared" ref="I9" si="3">H9*F9</f>
        <v>0</v>
      </c>
      <c r="J9" s="8">
        <v>0.95</v>
      </c>
    </row>
    <row r="10" spans="1:12" ht="45.6" customHeight="1" x14ac:dyDescent="0.3">
      <c r="A10" s="4" t="s">
        <v>28</v>
      </c>
      <c r="B10" s="4" t="s">
        <v>3</v>
      </c>
      <c r="C10" s="270" t="s">
        <v>451</v>
      </c>
      <c r="D10" s="14" t="s">
        <v>8</v>
      </c>
      <c r="E10" s="4" t="s">
        <v>17</v>
      </c>
      <c r="F10" s="389"/>
      <c r="G10" s="389"/>
      <c r="H10" s="11">
        <v>4000</v>
      </c>
      <c r="I10" s="7">
        <f t="shared" si="0"/>
        <v>0</v>
      </c>
      <c r="J10" s="8">
        <v>0.15</v>
      </c>
    </row>
    <row r="11" spans="1:12" ht="45.6" customHeight="1" x14ac:dyDescent="0.3">
      <c r="A11" s="4" t="s">
        <v>449</v>
      </c>
      <c r="B11" s="4" t="s">
        <v>3</v>
      </c>
      <c r="C11" s="270" t="s">
        <v>452</v>
      </c>
      <c r="D11" s="14" t="s">
        <v>8</v>
      </c>
      <c r="E11" s="4" t="s">
        <v>17</v>
      </c>
      <c r="F11" s="389"/>
      <c r="G11" s="389"/>
      <c r="H11" s="11">
        <v>4000</v>
      </c>
      <c r="I11" s="369">
        <f t="shared" ref="I11" si="4">H11*F11</f>
        <v>0</v>
      </c>
      <c r="J11" s="8">
        <v>0.85</v>
      </c>
    </row>
    <row r="12" spans="1:12" ht="42.75" customHeight="1" x14ac:dyDescent="0.3">
      <c r="A12" s="4" t="s">
        <v>29</v>
      </c>
      <c r="B12" s="4" t="s">
        <v>3</v>
      </c>
      <c r="C12" s="270" t="s">
        <v>476</v>
      </c>
      <c r="D12" s="14" t="s">
        <v>8</v>
      </c>
      <c r="E12" s="4" t="s">
        <v>17</v>
      </c>
      <c r="F12" s="389"/>
      <c r="G12" s="389"/>
      <c r="H12" s="11">
        <v>112</v>
      </c>
      <c r="I12" s="7">
        <f t="shared" si="0"/>
        <v>0</v>
      </c>
      <c r="J12" s="8">
        <v>0.15</v>
      </c>
    </row>
    <row r="13" spans="1:12" ht="42.75" customHeight="1" x14ac:dyDescent="0.3">
      <c r="A13" s="4" t="s">
        <v>453</v>
      </c>
      <c r="B13" s="4" t="s">
        <v>3</v>
      </c>
      <c r="C13" s="270" t="s">
        <v>477</v>
      </c>
      <c r="D13" s="14" t="s">
        <v>8</v>
      </c>
      <c r="E13" s="4" t="s">
        <v>17</v>
      </c>
      <c r="F13" s="389"/>
      <c r="G13" s="389"/>
      <c r="H13" s="11">
        <v>112</v>
      </c>
      <c r="I13" s="369">
        <f t="shared" ref="I13" si="5">H13*F13</f>
        <v>0</v>
      </c>
      <c r="J13" s="8">
        <v>0.85</v>
      </c>
    </row>
    <row r="14" spans="1:12" ht="42.75" customHeight="1" x14ac:dyDescent="0.3">
      <c r="A14" s="4" t="s">
        <v>30</v>
      </c>
      <c r="B14" s="4" t="s">
        <v>3</v>
      </c>
      <c r="C14" s="270" t="s">
        <v>455</v>
      </c>
      <c r="D14" s="14" t="s">
        <v>7</v>
      </c>
      <c r="E14" s="4" t="s">
        <v>17</v>
      </c>
      <c r="F14" s="389"/>
      <c r="G14" s="389"/>
      <c r="H14" s="11">
        <v>586</v>
      </c>
      <c r="I14" s="7">
        <f t="shared" si="0"/>
        <v>0</v>
      </c>
      <c r="J14" s="8">
        <v>0.15</v>
      </c>
    </row>
    <row r="15" spans="1:12" ht="42.75" customHeight="1" x14ac:dyDescent="0.3">
      <c r="A15" s="4" t="s">
        <v>454</v>
      </c>
      <c r="B15" s="4" t="s">
        <v>3</v>
      </c>
      <c r="C15" s="270" t="s">
        <v>456</v>
      </c>
      <c r="D15" s="14" t="s">
        <v>7</v>
      </c>
      <c r="E15" s="4" t="s">
        <v>17</v>
      </c>
      <c r="F15" s="389"/>
      <c r="G15" s="389"/>
      <c r="H15" s="11">
        <v>586</v>
      </c>
      <c r="I15" s="369">
        <f t="shared" ref="I15" si="6">H15*F15</f>
        <v>0</v>
      </c>
      <c r="J15" s="8">
        <v>0.85</v>
      </c>
    </row>
    <row r="16" spans="1:12" ht="39.6" x14ac:dyDescent="0.3">
      <c r="A16" s="4" t="s">
        <v>31</v>
      </c>
      <c r="B16" s="4" t="s">
        <v>3</v>
      </c>
      <c r="C16" s="270" t="s">
        <v>467</v>
      </c>
      <c r="D16" s="14" t="s">
        <v>363</v>
      </c>
      <c r="E16" s="14" t="s">
        <v>13</v>
      </c>
      <c r="F16" s="389"/>
      <c r="G16" s="389"/>
      <c r="H16" s="11">
        <v>14</v>
      </c>
      <c r="I16" s="7">
        <f t="shared" si="0"/>
        <v>0</v>
      </c>
      <c r="J16" s="8"/>
    </row>
    <row r="17" spans="1:11" ht="19.2" customHeight="1" x14ac:dyDescent="0.3">
      <c r="A17" s="4" t="s">
        <v>32</v>
      </c>
      <c r="B17" s="4" t="s">
        <v>82</v>
      </c>
      <c r="C17" s="5" t="s">
        <v>83</v>
      </c>
      <c r="D17" s="4" t="s">
        <v>482</v>
      </c>
      <c r="E17" s="4" t="s">
        <v>17</v>
      </c>
      <c r="F17" s="389"/>
      <c r="G17" s="389"/>
      <c r="H17" s="6">
        <v>4000</v>
      </c>
      <c r="I17" s="7">
        <f t="shared" si="0"/>
        <v>0</v>
      </c>
      <c r="J17" s="8"/>
    </row>
    <row r="18" spans="1:11" ht="37.200000000000003" customHeight="1" x14ac:dyDescent="0.3">
      <c r="A18" s="4" t="s">
        <v>156</v>
      </c>
      <c r="B18" s="4" t="s">
        <v>82</v>
      </c>
      <c r="C18" s="300" t="s">
        <v>364</v>
      </c>
      <c r="D18" s="14" t="s">
        <v>7</v>
      </c>
      <c r="E18" s="14" t="s">
        <v>6</v>
      </c>
      <c r="F18" s="389"/>
      <c r="G18" s="389"/>
      <c r="H18" s="11">
        <v>85</v>
      </c>
      <c r="I18" s="7">
        <f t="shared" si="0"/>
        <v>0</v>
      </c>
      <c r="J18" s="8"/>
    </row>
    <row r="19" spans="1:11" ht="34.950000000000003" customHeight="1" x14ac:dyDescent="0.3">
      <c r="A19" s="4" t="s">
        <v>33</v>
      </c>
      <c r="B19" s="4" t="s">
        <v>265</v>
      </c>
      <c r="C19" s="287" t="s">
        <v>365</v>
      </c>
      <c r="D19" s="4" t="s">
        <v>7</v>
      </c>
      <c r="E19" s="4" t="s">
        <v>6</v>
      </c>
      <c r="F19" s="389"/>
      <c r="G19" s="389"/>
      <c r="H19" s="6">
        <v>270</v>
      </c>
      <c r="I19" s="7">
        <f t="shared" si="0"/>
        <v>0</v>
      </c>
      <c r="J19" s="8"/>
      <c r="K19" s="256"/>
    </row>
    <row r="20" spans="1:11" ht="3.75" customHeight="1" x14ac:dyDescent="0.3"/>
    <row r="21" spans="1:11" ht="18" customHeight="1" x14ac:dyDescent="0.3">
      <c r="A21" s="376" t="s">
        <v>274</v>
      </c>
      <c r="B21" s="376"/>
      <c r="C21" s="376"/>
      <c r="D21" s="376"/>
      <c r="E21" s="376"/>
      <c r="F21" s="376"/>
      <c r="G21" s="376"/>
      <c r="H21" s="376"/>
      <c r="I21" s="411"/>
      <c r="J21" s="293"/>
    </row>
    <row r="22" spans="1:11" s="290" customFormat="1" ht="38.4" customHeight="1" x14ac:dyDescent="0.3">
      <c r="A22" s="289" t="s">
        <v>9</v>
      </c>
      <c r="B22" s="289" t="s">
        <v>0</v>
      </c>
      <c r="C22" s="299" t="s">
        <v>14</v>
      </c>
      <c r="D22" s="289"/>
      <c r="E22" s="289" t="s">
        <v>2</v>
      </c>
      <c r="F22" s="289" t="s">
        <v>268</v>
      </c>
      <c r="G22" s="289" t="s">
        <v>419</v>
      </c>
      <c r="H22" s="289" t="s">
        <v>146</v>
      </c>
      <c r="I22" s="289" t="s">
        <v>417</v>
      </c>
      <c r="J22" s="299"/>
    </row>
    <row r="23" spans="1:11" ht="24.6" x14ac:dyDescent="0.3">
      <c r="A23" s="141" t="s">
        <v>34</v>
      </c>
      <c r="B23" s="141" t="s">
        <v>1</v>
      </c>
      <c r="C23" s="267" t="s">
        <v>387</v>
      </c>
      <c r="D23" s="141"/>
      <c r="E23" s="392" t="s">
        <v>6</v>
      </c>
      <c r="F23" s="141"/>
      <c r="G23" s="292">
        <f>SUM(G24:G25)</f>
        <v>33.58</v>
      </c>
      <c r="H23" s="141">
        <v>2450</v>
      </c>
      <c r="I23" s="396">
        <f>H23*G23</f>
        <v>82271</v>
      </c>
      <c r="J23" s="142"/>
      <c r="K23" s="256"/>
    </row>
    <row r="24" spans="1:11" x14ac:dyDescent="0.3">
      <c r="A24" s="141" t="s">
        <v>35</v>
      </c>
      <c r="B24" s="141" t="s">
        <v>1</v>
      </c>
      <c r="C24" s="140" t="s">
        <v>267</v>
      </c>
      <c r="D24" s="141"/>
      <c r="E24" s="392"/>
      <c r="F24" s="85"/>
      <c r="G24" s="292">
        <f>F24</f>
        <v>0</v>
      </c>
      <c r="H24" s="141"/>
      <c r="I24" s="396"/>
      <c r="J24" s="142"/>
    </row>
    <row r="25" spans="1:11" x14ac:dyDescent="0.3">
      <c r="A25" s="141" t="s">
        <v>36</v>
      </c>
      <c r="B25" s="141" t="s">
        <v>1</v>
      </c>
      <c r="C25" s="140" t="s">
        <v>389</v>
      </c>
      <c r="D25" s="141"/>
      <c r="E25" s="392"/>
      <c r="F25" s="360">
        <v>1</v>
      </c>
      <c r="G25" s="292">
        <f>F25*E29</f>
        <v>33.58</v>
      </c>
      <c r="H25" s="141"/>
      <c r="I25" s="396"/>
      <c r="J25" s="142"/>
    </row>
    <row r="26" spans="1:11" ht="4.95" customHeight="1" x14ac:dyDescent="0.3">
      <c r="A26" s="144"/>
      <c r="B26" s="144"/>
      <c r="C26" s="145"/>
      <c r="D26" s="144"/>
      <c r="E26" s="144"/>
      <c r="F26" s="147"/>
      <c r="G26" s="144"/>
      <c r="H26" s="144"/>
      <c r="I26" s="144"/>
      <c r="J26" s="146"/>
    </row>
    <row r="27" spans="1:11" s="139" customFormat="1" ht="25.95" customHeight="1" x14ac:dyDescent="0.3">
      <c r="A27" s="393" t="s">
        <v>269</v>
      </c>
      <c r="B27" s="394"/>
      <c r="C27" s="394"/>
      <c r="D27" s="394"/>
      <c r="E27" s="394"/>
      <c r="F27" s="394"/>
      <c r="G27" s="394"/>
      <c r="H27" s="394"/>
      <c r="I27" s="394"/>
      <c r="J27" s="395"/>
    </row>
    <row r="28" spans="1:11" s="139" customFormat="1" ht="22.8" x14ac:dyDescent="0.3">
      <c r="A28" s="157" t="s">
        <v>9</v>
      </c>
      <c r="B28" s="157" t="s">
        <v>309</v>
      </c>
      <c r="C28" s="413" t="s">
        <v>2</v>
      </c>
      <c r="D28" s="413"/>
      <c r="E28" s="177" t="s">
        <v>270</v>
      </c>
      <c r="F28" s="179"/>
      <c r="G28" s="180"/>
      <c r="H28" s="181"/>
      <c r="I28" s="181"/>
      <c r="J28" s="298"/>
    </row>
    <row r="29" spans="1:11" s="139" customFormat="1" ht="37.799999999999997" x14ac:dyDescent="0.3">
      <c r="A29" s="152" t="s">
        <v>37</v>
      </c>
      <c r="B29" s="271" t="s">
        <v>441</v>
      </c>
      <c r="C29" s="414" t="s">
        <v>266</v>
      </c>
      <c r="D29" s="414"/>
      <c r="E29" s="143">
        <v>33.58</v>
      </c>
      <c r="F29" s="415"/>
      <c r="G29" s="416"/>
      <c r="H29" s="182"/>
      <c r="I29" s="182"/>
      <c r="J29" s="183"/>
    </row>
    <row r="30" spans="1:11" s="139" customFormat="1" x14ac:dyDescent="0.3">
      <c r="A30" s="148"/>
      <c r="B30" s="106"/>
      <c r="C30" s="149"/>
      <c r="D30" s="149"/>
      <c r="E30" s="150"/>
      <c r="F30" s="153"/>
      <c r="G30" s="153"/>
    </row>
    <row r="31" spans="1:11" ht="25.2" customHeight="1" x14ac:dyDescent="0.3">
      <c r="A31" s="417" t="s">
        <v>275</v>
      </c>
      <c r="B31" s="418"/>
      <c r="C31" s="418"/>
      <c r="D31" s="418"/>
      <c r="E31" s="418"/>
      <c r="F31" s="418"/>
      <c r="G31" s="418"/>
      <c r="H31" s="418"/>
      <c r="I31" s="418"/>
      <c r="J31" s="2"/>
    </row>
    <row r="32" spans="1:11" s="290" customFormat="1" ht="46.95" customHeight="1" x14ac:dyDescent="0.3">
      <c r="A32" s="294" t="s">
        <v>9</v>
      </c>
      <c r="B32" s="294" t="s">
        <v>0</v>
      </c>
      <c r="C32" s="426" t="s">
        <v>14</v>
      </c>
      <c r="D32" s="427"/>
      <c r="E32" s="294" t="s">
        <v>2</v>
      </c>
      <c r="F32" s="403" t="s">
        <v>418</v>
      </c>
      <c r="G32" s="404"/>
      <c r="H32" s="295" t="s">
        <v>146</v>
      </c>
      <c r="I32" s="296" t="s">
        <v>417</v>
      </c>
      <c r="J32" s="297"/>
    </row>
    <row r="33" spans="1:10" ht="19.95" customHeight="1" x14ac:dyDescent="0.3">
      <c r="A33" s="4" t="s">
        <v>38</v>
      </c>
      <c r="B33" s="4" t="s">
        <v>3</v>
      </c>
      <c r="C33" s="377" t="s">
        <v>445</v>
      </c>
      <c r="D33" s="378"/>
      <c r="E33" s="4" t="s">
        <v>6</v>
      </c>
      <c r="F33" s="379"/>
      <c r="G33" s="380"/>
      <c r="H33" s="11">
        <v>1018</v>
      </c>
      <c r="I33" s="7">
        <f>H33*F33</f>
        <v>0</v>
      </c>
      <c r="J33" s="8"/>
    </row>
    <row r="34" spans="1:10" ht="19.95" customHeight="1" x14ac:dyDescent="0.3">
      <c r="A34" s="4" t="s">
        <v>446</v>
      </c>
      <c r="B34" s="4" t="s">
        <v>447</v>
      </c>
      <c r="C34" s="377" t="s">
        <v>448</v>
      </c>
      <c r="D34" s="378"/>
      <c r="E34" s="4" t="s">
        <v>6</v>
      </c>
      <c r="F34" s="379"/>
      <c r="G34" s="380"/>
      <c r="H34" s="11">
        <v>8.26</v>
      </c>
      <c r="I34" s="369">
        <f>H34*F34</f>
        <v>0</v>
      </c>
      <c r="J34" s="8"/>
    </row>
    <row r="35" spans="1:10" ht="27.6" customHeight="1" x14ac:dyDescent="0.3">
      <c r="A35" s="4" t="s">
        <v>39</v>
      </c>
      <c r="B35" s="4" t="s">
        <v>4</v>
      </c>
      <c r="C35" s="377" t="s">
        <v>390</v>
      </c>
      <c r="D35" s="378"/>
      <c r="E35" s="4" t="s">
        <v>6</v>
      </c>
      <c r="F35" s="379"/>
      <c r="G35" s="380"/>
      <c r="H35" s="11">
        <v>270</v>
      </c>
      <c r="I35" s="7">
        <f>H35*F35</f>
        <v>0</v>
      </c>
      <c r="J35" s="8"/>
    </row>
    <row r="36" spans="1:10" ht="63" customHeight="1" x14ac:dyDescent="0.3">
      <c r="A36" s="4" t="s">
        <v>40</v>
      </c>
      <c r="B36" s="4" t="s">
        <v>82</v>
      </c>
      <c r="C36" s="377" t="s">
        <v>391</v>
      </c>
      <c r="D36" s="378"/>
      <c r="E36" s="4" t="s">
        <v>6</v>
      </c>
      <c r="F36" s="407">
        <v>-150</v>
      </c>
      <c r="G36" s="408"/>
      <c r="H36" s="11"/>
      <c r="I36" s="7"/>
      <c r="J36" s="8"/>
    </row>
    <row r="37" spans="1:10" ht="39" customHeight="1" x14ac:dyDescent="0.3">
      <c r="A37" s="4" t="s">
        <v>41</v>
      </c>
      <c r="B37" s="4" t="s">
        <v>82</v>
      </c>
      <c r="C37" s="158" t="s">
        <v>392</v>
      </c>
      <c r="D37" s="159"/>
      <c r="E37" s="4" t="s">
        <v>6</v>
      </c>
      <c r="F37" s="397"/>
      <c r="G37" s="398"/>
      <c r="H37" s="4">
        <v>284</v>
      </c>
      <c r="I37" s="7">
        <f>(F37+F36)*H37</f>
        <v>-42600</v>
      </c>
      <c r="J37" s="8"/>
    </row>
    <row r="38" spans="1:10" ht="3.75" customHeight="1" x14ac:dyDescent="0.3"/>
    <row r="39" spans="1:10" ht="3.75" customHeight="1" x14ac:dyDescent="0.3"/>
    <row r="40" spans="1:10" ht="25.2" customHeight="1" x14ac:dyDescent="0.3">
      <c r="A40" s="376" t="s">
        <v>277</v>
      </c>
      <c r="B40" s="376"/>
      <c r="C40" s="376"/>
      <c r="D40" s="376"/>
      <c r="E40" s="376"/>
      <c r="F40" s="376"/>
      <c r="G40" s="376"/>
      <c r="H40" s="376"/>
      <c r="I40" s="376"/>
      <c r="J40" s="376"/>
    </row>
    <row r="41" spans="1:10" s="290" customFormat="1" ht="36" customHeight="1" x14ac:dyDescent="0.3">
      <c r="A41" s="289" t="s">
        <v>9</v>
      </c>
      <c r="B41" s="289" t="s">
        <v>53</v>
      </c>
      <c r="C41" s="299" t="s">
        <v>14</v>
      </c>
      <c r="D41" s="289" t="s">
        <v>10</v>
      </c>
      <c r="E41" s="289" t="s">
        <v>2</v>
      </c>
      <c r="F41" s="390" t="s">
        <v>418</v>
      </c>
      <c r="G41" s="391"/>
      <c r="H41" s="289" t="s">
        <v>146</v>
      </c>
      <c r="I41" s="289" t="s">
        <v>417</v>
      </c>
      <c r="J41" s="299"/>
    </row>
    <row r="42" spans="1:10" ht="26.4" x14ac:dyDescent="0.3">
      <c r="A42" s="4" t="s">
        <v>42</v>
      </c>
      <c r="B42" s="4" t="s">
        <v>18</v>
      </c>
      <c r="C42" s="5" t="s">
        <v>19</v>
      </c>
      <c r="D42" s="4" t="s">
        <v>16</v>
      </c>
      <c r="E42" s="4" t="s">
        <v>17</v>
      </c>
      <c r="F42" s="379"/>
      <c r="G42" s="380"/>
      <c r="H42" s="6">
        <v>4694</v>
      </c>
      <c r="I42" s="7">
        <f>H42*F42</f>
        <v>0</v>
      </c>
      <c r="J42" s="8"/>
    </row>
    <row r="43" spans="1:10" x14ac:dyDescent="0.3">
      <c r="A43" s="160"/>
      <c r="B43" s="161"/>
      <c r="C43" s="162"/>
      <c r="D43" s="161"/>
      <c r="E43" s="161"/>
      <c r="F43" s="161"/>
      <c r="G43" s="249"/>
      <c r="H43" s="163"/>
      <c r="I43" s="164"/>
      <c r="J43" s="250"/>
    </row>
    <row r="44" spans="1:10" ht="21.6" customHeight="1" x14ac:dyDescent="0.3">
      <c r="A44" s="376" t="s">
        <v>334</v>
      </c>
      <c r="B44" s="376"/>
      <c r="C44" s="376"/>
      <c r="D44" s="376"/>
      <c r="E44" s="376"/>
      <c r="F44" s="376"/>
      <c r="G44" s="376"/>
      <c r="H44" s="376"/>
      <c r="I44" s="376"/>
      <c r="J44" s="376"/>
    </row>
    <row r="45" spans="1:10" s="290" customFormat="1" ht="42.6" customHeight="1" x14ac:dyDescent="0.3">
      <c r="A45" s="289" t="s">
        <v>9</v>
      </c>
      <c r="B45" s="289" t="s">
        <v>53</v>
      </c>
      <c r="C45" s="299" t="s">
        <v>14</v>
      </c>
      <c r="D45" s="289" t="s">
        <v>10</v>
      </c>
      <c r="E45" s="289" t="s">
        <v>2</v>
      </c>
      <c r="F45" s="390" t="s">
        <v>418</v>
      </c>
      <c r="G45" s="391"/>
      <c r="H45" s="289" t="s">
        <v>146</v>
      </c>
      <c r="I45" s="289" t="s">
        <v>417</v>
      </c>
      <c r="J45" s="299"/>
    </row>
    <row r="46" spans="1:10" ht="26.4" x14ac:dyDescent="0.3">
      <c r="A46" s="4" t="s">
        <v>43</v>
      </c>
      <c r="B46" s="4" t="s">
        <v>15</v>
      </c>
      <c r="C46" s="5" t="s">
        <v>60</v>
      </c>
      <c r="D46" s="4" t="s">
        <v>16</v>
      </c>
      <c r="E46" s="4" t="s">
        <v>17</v>
      </c>
      <c r="F46" s="379"/>
      <c r="G46" s="380"/>
      <c r="H46" s="6">
        <v>4694</v>
      </c>
      <c r="I46" s="7">
        <f>H46*F46</f>
        <v>0</v>
      </c>
      <c r="J46" s="8"/>
    </row>
    <row r="47" spans="1:10" s="256" customFormat="1" x14ac:dyDescent="0.3">
      <c r="A47" s="251"/>
      <c r="B47" s="252"/>
      <c r="C47" s="253"/>
      <c r="D47" s="252"/>
      <c r="E47" s="252"/>
      <c r="F47" s="252"/>
      <c r="G47" s="249"/>
      <c r="H47" s="254"/>
      <c r="I47" s="255"/>
      <c r="J47" s="257"/>
    </row>
    <row r="48" spans="1:10" ht="22.2" customHeight="1" x14ac:dyDescent="0.3">
      <c r="A48" s="376" t="s">
        <v>277</v>
      </c>
      <c r="B48" s="376"/>
      <c r="C48" s="376"/>
      <c r="D48" s="376"/>
      <c r="E48" s="376"/>
      <c r="F48" s="376"/>
      <c r="G48" s="376"/>
      <c r="H48" s="376"/>
      <c r="I48" s="411"/>
      <c r="J48" s="293"/>
    </row>
    <row r="49" spans="1:11" s="290" customFormat="1" ht="19.95" customHeight="1" x14ac:dyDescent="0.3">
      <c r="A49" s="289" t="s">
        <v>9</v>
      </c>
      <c r="B49" s="289" t="s">
        <v>53</v>
      </c>
      <c r="C49" s="299" t="s">
        <v>14</v>
      </c>
      <c r="D49" s="289" t="s">
        <v>10</v>
      </c>
      <c r="E49" s="289" t="s">
        <v>2</v>
      </c>
      <c r="F49" s="390" t="s">
        <v>418</v>
      </c>
      <c r="G49" s="391"/>
      <c r="H49" s="289" t="s">
        <v>146</v>
      </c>
      <c r="I49" s="289" t="s">
        <v>21</v>
      </c>
      <c r="J49" s="299"/>
    </row>
    <row r="50" spans="1:11" ht="46.95" customHeight="1" x14ac:dyDescent="0.3">
      <c r="A50" s="4" t="s">
        <v>44</v>
      </c>
      <c r="B50" s="4" t="s">
        <v>330</v>
      </c>
      <c r="C50" s="270" t="s">
        <v>366</v>
      </c>
      <c r="D50" s="13" t="s">
        <v>22</v>
      </c>
      <c r="E50" s="4" t="s">
        <v>331</v>
      </c>
      <c r="F50" s="420">
        <v>3000</v>
      </c>
      <c r="G50" s="421"/>
      <c r="H50" s="6">
        <v>1</v>
      </c>
      <c r="I50" s="7">
        <f>H50*F50</f>
        <v>3000</v>
      </c>
      <c r="J50" s="248"/>
    </row>
    <row r="51" spans="1:11" ht="3.75" customHeight="1" x14ac:dyDescent="0.3"/>
    <row r="52" spans="1:11" ht="24" customHeight="1" x14ac:dyDescent="0.3">
      <c r="A52" s="376" t="s">
        <v>278</v>
      </c>
      <c r="B52" s="376"/>
      <c r="C52" s="376"/>
      <c r="D52" s="376"/>
      <c r="E52" s="376"/>
      <c r="F52" s="376"/>
      <c r="G52" s="376"/>
      <c r="H52" s="376"/>
      <c r="I52" s="411"/>
      <c r="J52" s="293"/>
    </row>
    <row r="53" spans="1:11" s="290" customFormat="1" ht="36.6" customHeight="1" x14ac:dyDescent="0.3">
      <c r="A53" s="289" t="s">
        <v>9</v>
      </c>
      <c r="B53" s="289" t="s">
        <v>0</v>
      </c>
      <c r="C53" s="299" t="s">
        <v>54</v>
      </c>
      <c r="D53" s="289" t="s">
        <v>10</v>
      </c>
      <c r="E53" s="289" t="s">
        <v>2</v>
      </c>
      <c r="F53" s="419" t="s">
        <v>418</v>
      </c>
      <c r="G53" s="419"/>
      <c r="H53" s="289" t="s">
        <v>146</v>
      </c>
      <c r="I53" s="289" t="s">
        <v>417</v>
      </c>
      <c r="J53" s="299"/>
    </row>
    <row r="54" spans="1:11" ht="39.6" x14ac:dyDescent="0.3">
      <c r="A54" s="4" t="s">
        <v>45</v>
      </c>
      <c r="B54" s="4" t="s">
        <v>279</v>
      </c>
      <c r="C54" s="5" t="s">
        <v>367</v>
      </c>
      <c r="D54" s="4" t="s">
        <v>338</v>
      </c>
      <c r="E54" s="4" t="s">
        <v>335</v>
      </c>
      <c r="F54" s="389"/>
      <c r="G54" s="389"/>
      <c r="H54" s="11">
        <v>156</v>
      </c>
      <c r="I54" s="7">
        <f t="shared" ref="I54:I64" si="7">H54*F54</f>
        <v>0</v>
      </c>
      <c r="J54" s="8"/>
      <c r="K54" s="272"/>
    </row>
    <row r="55" spans="1:11" ht="39.6" x14ac:dyDescent="0.3">
      <c r="A55" s="4" t="s">
        <v>46</v>
      </c>
      <c r="B55" s="4" t="s">
        <v>82</v>
      </c>
      <c r="C55" s="5" t="s">
        <v>367</v>
      </c>
      <c r="D55" s="4" t="s">
        <v>338</v>
      </c>
      <c r="E55" s="4" t="s">
        <v>335</v>
      </c>
      <c r="F55" s="389"/>
      <c r="G55" s="389"/>
      <c r="H55" s="11">
        <v>156</v>
      </c>
      <c r="I55" s="7">
        <f t="shared" si="7"/>
        <v>0</v>
      </c>
      <c r="J55" s="8"/>
    </row>
    <row r="56" spans="1:11" ht="37.200000000000003" customHeight="1" x14ac:dyDescent="0.3">
      <c r="A56" s="4" t="s">
        <v>47</v>
      </c>
      <c r="B56" s="4" t="s">
        <v>82</v>
      </c>
      <c r="C56" s="5" t="s">
        <v>439</v>
      </c>
      <c r="D56" s="4" t="s">
        <v>368</v>
      </c>
      <c r="E56" s="4" t="s">
        <v>335</v>
      </c>
      <c r="F56" s="389"/>
      <c r="G56" s="389"/>
      <c r="H56" s="11">
        <v>72</v>
      </c>
      <c r="I56" s="7">
        <f t="shared" si="7"/>
        <v>0</v>
      </c>
      <c r="J56" s="8"/>
    </row>
    <row r="57" spans="1:11" ht="52.8" x14ac:dyDescent="0.3">
      <c r="A57" s="4" t="s">
        <v>48</v>
      </c>
      <c r="B57" s="4" t="s">
        <v>81</v>
      </c>
      <c r="C57" s="5" t="s">
        <v>369</v>
      </c>
      <c r="D57" s="4" t="s">
        <v>24</v>
      </c>
      <c r="E57" s="4" t="s">
        <v>23</v>
      </c>
      <c r="F57" s="389"/>
      <c r="G57" s="389"/>
      <c r="H57" s="11">
        <v>20</v>
      </c>
      <c r="I57" s="7">
        <f t="shared" si="7"/>
        <v>0</v>
      </c>
      <c r="J57" s="8"/>
    </row>
    <row r="58" spans="1:11" ht="52.8" x14ac:dyDescent="0.3">
      <c r="A58" s="4" t="s">
        <v>49</v>
      </c>
      <c r="B58" s="4" t="s">
        <v>81</v>
      </c>
      <c r="C58" s="5" t="s">
        <v>358</v>
      </c>
      <c r="D58" s="4" t="s">
        <v>24</v>
      </c>
      <c r="E58" s="4" t="s">
        <v>23</v>
      </c>
      <c r="F58" s="389"/>
      <c r="G58" s="389"/>
      <c r="H58" s="11">
        <v>30</v>
      </c>
      <c r="I58" s="7">
        <f t="shared" si="7"/>
        <v>0</v>
      </c>
      <c r="J58" s="8"/>
    </row>
    <row r="59" spans="1:11" ht="39.6" x14ac:dyDescent="0.3">
      <c r="A59" s="4" t="s">
        <v>343</v>
      </c>
      <c r="B59" s="4" t="s">
        <v>276</v>
      </c>
      <c r="C59" s="5" t="s">
        <v>370</v>
      </c>
      <c r="D59" s="4" t="s">
        <v>24</v>
      </c>
      <c r="E59" s="4" t="s">
        <v>23</v>
      </c>
      <c r="F59" s="389"/>
      <c r="G59" s="389"/>
      <c r="H59" s="11">
        <v>150</v>
      </c>
      <c r="I59" s="7">
        <f t="shared" si="7"/>
        <v>0</v>
      </c>
      <c r="J59" s="8"/>
    </row>
    <row r="60" spans="1:11" ht="39.6" x14ac:dyDescent="0.3">
      <c r="A60" s="4" t="s">
        <v>65</v>
      </c>
      <c r="B60" s="4" t="s">
        <v>276</v>
      </c>
      <c r="C60" s="5" t="s">
        <v>371</v>
      </c>
      <c r="D60" s="4" t="s">
        <v>24</v>
      </c>
      <c r="E60" s="4" t="s">
        <v>23</v>
      </c>
      <c r="F60" s="389"/>
      <c r="G60" s="389"/>
      <c r="H60" s="11">
        <v>200</v>
      </c>
      <c r="I60" s="7">
        <f t="shared" si="7"/>
        <v>0</v>
      </c>
      <c r="J60" s="8"/>
    </row>
    <row r="61" spans="1:11" ht="47.4" customHeight="1" x14ac:dyDescent="0.3">
      <c r="A61" s="4" t="s">
        <v>66</v>
      </c>
      <c r="B61" s="4" t="s">
        <v>3</v>
      </c>
      <c r="C61" s="5" t="s">
        <v>373</v>
      </c>
      <c r="D61" s="4" t="s">
        <v>24</v>
      </c>
      <c r="E61" s="4" t="s">
        <v>23</v>
      </c>
      <c r="F61" s="389"/>
      <c r="G61" s="389"/>
      <c r="H61" s="11">
        <v>200</v>
      </c>
      <c r="I61" s="7">
        <f t="shared" si="7"/>
        <v>0</v>
      </c>
      <c r="J61" s="8"/>
    </row>
    <row r="62" spans="1:11" ht="52.2" customHeight="1" x14ac:dyDescent="0.3">
      <c r="A62" s="4" t="s">
        <v>67</v>
      </c>
      <c r="B62" s="4" t="s">
        <v>20</v>
      </c>
      <c r="C62" s="5" t="s">
        <v>372</v>
      </c>
      <c r="D62" s="4" t="s">
        <v>24</v>
      </c>
      <c r="E62" s="4" t="s">
        <v>23</v>
      </c>
      <c r="F62" s="389"/>
      <c r="G62" s="389"/>
      <c r="H62" s="11">
        <v>2</v>
      </c>
      <c r="I62" s="7">
        <f t="shared" si="7"/>
        <v>0</v>
      </c>
      <c r="J62" s="8"/>
    </row>
    <row r="63" spans="1:11" ht="39.6" x14ac:dyDescent="0.3">
      <c r="A63" s="4" t="s">
        <v>68</v>
      </c>
      <c r="B63" s="4" t="s">
        <v>3</v>
      </c>
      <c r="C63" s="5" t="s">
        <v>374</v>
      </c>
      <c r="D63" s="4" t="s">
        <v>24</v>
      </c>
      <c r="E63" s="4" t="s">
        <v>23</v>
      </c>
      <c r="F63" s="389"/>
      <c r="G63" s="389"/>
      <c r="H63" s="11">
        <v>64</v>
      </c>
      <c r="I63" s="7">
        <f t="shared" si="7"/>
        <v>0</v>
      </c>
      <c r="J63" s="8"/>
    </row>
    <row r="64" spans="1:11" ht="26.4" x14ac:dyDescent="0.3">
      <c r="A64" s="4" t="s">
        <v>71</v>
      </c>
      <c r="B64" s="4" t="s">
        <v>1</v>
      </c>
      <c r="C64" s="5" t="s">
        <v>336</v>
      </c>
      <c r="D64" s="4" t="s">
        <v>24</v>
      </c>
      <c r="E64" s="4" t="s">
        <v>23</v>
      </c>
      <c r="F64" s="389"/>
      <c r="G64" s="389"/>
      <c r="H64" s="11">
        <f>SUM(H59:H63)</f>
        <v>616</v>
      </c>
      <c r="I64" s="7">
        <f t="shared" si="7"/>
        <v>0</v>
      </c>
      <c r="J64" s="8"/>
    </row>
    <row r="65" spans="1:11" ht="3.75" customHeight="1" x14ac:dyDescent="0.3"/>
    <row r="66" spans="1:11" ht="19.95" customHeight="1" x14ac:dyDescent="0.3">
      <c r="A66" s="376" t="s">
        <v>321</v>
      </c>
      <c r="B66" s="376"/>
      <c r="C66" s="376"/>
      <c r="D66" s="376"/>
      <c r="E66" s="376"/>
      <c r="F66" s="376"/>
      <c r="G66" s="376"/>
      <c r="H66" s="376"/>
      <c r="I66" s="411"/>
      <c r="J66" s="293"/>
    </row>
    <row r="67" spans="1:11" s="290" customFormat="1" ht="39" customHeight="1" x14ac:dyDescent="0.3">
      <c r="A67" s="289" t="s">
        <v>9</v>
      </c>
      <c r="B67" s="289" t="s">
        <v>0</v>
      </c>
      <c r="C67" s="299" t="s">
        <v>14</v>
      </c>
      <c r="D67" s="289" t="s">
        <v>10</v>
      </c>
      <c r="E67" s="289" t="s">
        <v>2</v>
      </c>
      <c r="F67" s="390" t="s">
        <v>420</v>
      </c>
      <c r="G67" s="391"/>
      <c r="H67" s="289" t="s">
        <v>146</v>
      </c>
      <c r="I67" s="289" t="s">
        <v>417</v>
      </c>
      <c r="J67" s="299"/>
    </row>
    <row r="68" spans="1:11" ht="39.6" x14ac:dyDescent="0.3">
      <c r="A68" s="4" t="s">
        <v>72</v>
      </c>
      <c r="B68" s="4" t="s">
        <v>280</v>
      </c>
      <c r="C68" s="5" t="s">
        <v>12</v>
      </c>
      <c r="D68" s="4" t="s">
        <v>11</v>
      </c>
      <c r="E68" s="4" t="s">
        <v>13</v>
      </c>
      <c r="F68" s="379"/>
      <c r="G68" s="380"/>
      <c r="H68" s="6">
        <v>30</v>
      </c>
      <c r="I68" s="7">
        <f>F68*H68</f>
        <v>0</v>
      </c>
      <c r="J68" s="8"/>
    </row>
    <row r="69" spans="1:11" ht="50.4" customHeight="1" x14ac:dyDescent="0.3">
      <c r="A69" s="4" t="s">
        <v>76</v>
      </c>
      <c r="B69" s="4" t="s">
        <v>281</v>
      </c>
      <c r="C69" s="5" t="s">
        <v>375</v>
      </c>
      <c r="D69" s="4" t="s">
        <v>75</v>
      </c>
      <c r="E69" s="4" t="s">
        <v>13</v>
      </c>
      <c r="F69" s="379"/>
      <c r="G69" s="380"/>
      <c r="H69" s="6">
        <v>1</v>
      </c>
      <c r="I69" s="7">
        <f>F69*H69</f>
        <v>0</v>
      </c>
      <c r="J69" s="8"/>
    </row>
    <row r="70" spans="1:11" ht="3.75" customHeight="1" x14ac:dyDescent="0.3"/>
    <row r="71" spans="1:11" ht="15" x14ac:dyDescent="0.3">
      <c r="A71" s="376" t="s">
        <v>322</v>
      </c>
      <c r="B71" s="376"/>
      <c r="C71" s="376"/>
      <c r="D71" s="376"/>
      <c r="E71" s="376"/>
      <c r="F71" s="376"/>
      <c r="G71" s="376"/>
      <c r="H71" s="376"/>
      <c r="I71" s="376"/>
      <c r="J71" s="291"/>
    </row>
    <row r="72" spans="1:11" s="290" customFormat="1" ht="37.799999999999997" x14ac:dyDescent="0.3">
      <c r="A72" s="289" t="s">
        <v>9</v>
      </c>
      <c r="B72" s="289" t="s">
        <v>0</v>
      </c>
      <c r="C72" s="299" t="s">
        <v>14</v>
      </c>
      <c r="D72" s="289" t="s">
        <v>10</v>
      </c>
      <c r="E72" s="289" t="s">
        <v>2</v>
      </c>
      <c r="F72" s="390" t="s">
        <v>418</v>
      </c>
      <c r="G72" s="391"/>
      <c r="H72" s="289" t="s">
        <v>146</v>
      </c>
      <c r="I72" s="289" t="s">
        <v>417</v>
      </c>
      <c r="J72" s="289" t="s">
        <v>70</v>
      </c>
    </row>
    <row r="73" spans="1:11" ht="26.4" x14ac:dyDescent="0.3">
      <c r="A73" s="4" t="s">
        <v>77</v>
      </c>
      <c r="B73" s="4" t="s">
        <v>5</v>
      </c>
      <c r="C73" s="5" t="s">
        <v>63</v>
      </c>
      <c r="D73" s="4" t="s">
        <v>24</v>
      </c>
      <c r="E73" s="4" t="s">
        <v>58</v>
      </c>
      <c r="F73" s="379"/>
      <c r="G73" s="380"/>
      <c r="H73" s="6">
        <v>31</v>
      </c>
      <c r="I73" s="7">
        <f>H73*F73</f>
        <v>0</v>
      </c>
      <c r="J73" s="8">
        <v>1</v>
      </c>
      <c r="K73" s="272"/>
    </row>
    <row r="74" spans="1:11" ht="20.100000000000001" customHeight="1" x14ac:dyDescent="0.3">
      <c r="A74" s="4" t="s">
        <v>78</v>
      </c>
      <c r="B74" s="4" t="s">
        <v>5</v>
      </c>
      <c r="C74" s="5" t="s">
        <v>345</v>
      </c>
      <c r="D74" s="4" t="s">
        <v>7</v>
      </c>
      <c r="E74" s="4" t="s">
        <v>6</v>
      </c>
      <c r="F74" s="379"/>
      <c r="G74" s="380"/>
      <c r="H74" s="6">
        <v>280</v>
      </c>
      <c r="I74" s="7">
        <f>H74*F74</f>
        <v>0</v>
      </c>
      <c r="J74" s="8">
        <v>1</v>
      </c>
      <c r="K74" s="256"/>
    </row>
    <row r="75" spans="1:11" ht="25.95" customHeight="1" x14ac:dyDescent="0.3">
      <c r="A75" s="4" t="s">
        <v>344</v>
      </c>
      <c r="B75" s="4" t="s">
        <v>5</v>
      </c>
      <c r="C75" s="5" t="s">
        <v>61</v>
      </c>
      <c r="D75" s="5"/>
      <c r="E75" s="4" t="s">
        <v>6</v>
      </c>
      <c r="F75" s="379"/>
      <c r="G75" s="380"/>
      <c r="H75" s="6">
        <v>280</v>
      </c>
      <c r="I75" s="7">
        <f>H75*F75</f>
        <v>0</v>
      </c>
      <c r="J75" s="8">
        <v>1</v>
      </c>
      <c r="K75" s="256"/>
    </row>
    <row r="76" spans="1:11" ht="58.2" customHeight="1" x14ac:dyDescent="0.3">
      <c r="A76" s="4" t="s">
        <v>79</v>
      </c>
      <c r="B76" s="4" t="s">
        <v>5</v>
      </c>
      <c r="C76" s="5" t="s">
        <v>64</v>
      </c>
      <c r="D76" s="5"/>
      <c r="E76" s="4" t="s">
        <v>6</v>
      </c>
      <c r="F76" s="409">
        <v>33.58</v>
      </c>
      <c r="G76" s="410"/>
      <c r="H76" s="1"/>
      <c r="I76" s="7">
        <f>(H76*F76)*H75</f>
        <v>0</v>
      </c>
      <c r="J76" s="8">
        <v>1</v>
      </c>
      <c r="K76" s="256"/>
    </row>
    <row r="77" spans="1:11" ht="66" x14ac:dyDescent="0.3">
      <c r="A77" s="4" t="s">
        <v>80</v>
      </c>
      <c r="B77" s="4" t="s">
        <v>1</v>
      </c>
      <c r="C77" s="270" t="s">
        <v>478</v>
      </c>
      <c r="D77" s="14" t="s">
        <v>346</v>
      </c>
      <c r="E77" s="14" t="s">
        <v>17</v>
      </c>
      <c r="F77" s="379"/>
      <c r="G77" s="380"/>
      <c r="H77" s="11">
        <v>30</v>
      </c>
      <c r="I77" s="7">
        <f t="shared" ref="I77:I84" si="8">H77*F77</f>
        <v>0</v>
      </c>
      <c r="J77" s="8">
        <v>0.5</v>
      </c>
      <c r="K77" s="273"/>
    </row>
    <row r="78" spans="1:11" ht="66" x14ac:dyDescent="0.3">
      <c r="A78" s="4" t="s">
        <v>462</v>
      </c>
      <c r="B78" s="4" t="s">
        <v>1</v>
      </c>
      <c r="C78" s="270" t="s">
        <v>479</v>
      </c>
      <c r="D78" s="14" t="s">
        <v>346</v>
      </c>
      <c r="E78" s="14" t="s">
        <v>17</v>
      </c>
      <c r="F78" s="379"/>
      <c r="G78" s="380"/>
      <c r="H78" s="11">
        <v>30</v>
      </c>
      <c r="I78" s="369">
        <f t="shared" si="8"/>
        <v>0</v>
      </c>
      <c r="J78" s="8">
        <v>0.5</v>
      </c>
      <c r="K78" s="273"/>
    </row>
    <row r="79" spans="1:11" ht="66" x14ac:dyDescent="0.3">
      <c r="A79" s="4" t="s">
        <v>347</v>
      </c>
      <c r="B79" s="4" t="s">
        <v>3</v>
      </c>
      <c r="C79" s="270" t="s">
        <v>465</v>
      </c>
      <c r="D79" s="274" t="s">
        <v>69</v>
      </c>
      <c r="E79" s="4" t="s">
        <v>17</v>
      </c>
      <c r="F79" s="379"/>
      <c r="G79" s="380"/>
      <c r="H79" s="11">
        <v>4000</v>
      </c>
      <c r="I79" s="7">
        <f t="shared" si="8"/>
        <v>0</v>
      </c>
      <c r="J79" s="8">
        <v>0.25</v>
      </c>
    </row>
    <row r="80" spans="1:11" ht="66" x14ac:dyDescent="0.3">
      <c r="A80" s="4" t="s">
        <v>463</v>
      </c>
      <c r="B80" s="4" t="s">
        <v>3</v>
      </c>
      <c r="C80" s="270" t="s">
        <v>466</v>
      </c>
      <c r="D80" s="274" t="s">
        <v>69</v>
      </c>
      <c r="E80" s="4" t="s">
        <v>17</v>
      </c>
      <c r="F80" s="379"/>
      <c r="G80" s="380"/>
      <c r="H80" s="11">
        <v>4000</v>
      </c>
      <c r="I80" s="369">
        <f t="shared" si="8"/>
        <v>0</v>
      </c>
      <c r="J80" s="8">
        <v>0.25</v>
      </c>
    </row>
    <row r="81" spans="1:10" ht="71.400000000000006" customHeight="1" x14ac:dyDescent="0.3">
      <c r="A81" s="4" t="s">
        <v>348</v>
      </c>
      <c r="B81" s="4" t="s">
        <v>3</v>
      </c>
      <c r="C81" s="270" t="s">
        <v>480</v>
      </c>
      <c r="D81" s="14" t="s">
        <v>346</v>
      </c>
      <c r="E81" s="4" t="s">
        <v>17</v>
      </c>
      <c r="F81" s="379"/>
      <c r="G81" s="380"/>
      <c r="H81" s="11">
        <v>112</v>
      </c>
      <c r="I81" s="7">
        <f t="shared" si="8"/>
        <v>0</v>
      </c>
      <c r="J81" s="8">
        <v>0.25</v>
      </c>
    </row>
    <row r="82" spans="1:10" ht="73.95" customHeight="1" x14ac:dyDescent="0.3">
      <c r="A82" s="4" t="s">
        <v>464</v>
      </c>
      <c r="B82" s="4" t="s">
        <v>3</v>
      </c>
      <c r="C82" s="270" t="s">
        <v>481</v>
      </c>
      <c r="D82" s="14" t="s">
        <v>346</v>
      </c>
      <c r="E82" s="4" t="s">
        <v>17</v>
      </c>
      <c r="F82" s="379"/>
      <c r="G82" s="380"/>
      <c r="H82" s="11">
        <v>112</v>
      </c>
      <c r="I82" s="369">
        <f t="shared" si="8"/>
        <v>0</v>
      </c>
      <c r="J82" s="8">
        <v>0.25</v>
      </c>
    </row>
    <row r="83" spans="1:10" ht="15.6" customHeight="1" x14ac:dyDescent="0.3">
      <c r="A83" s="4" t="s">
        <v>349</v>
      </c>
      <c r="B83" s="4" t="s">
        <v>3</v>
      </c>
      <c r="C83" s="5" t="s">
        <v>376</v>
      </c>
      <c r="D83" s="4" t="s">
        <v>323</v>
      </c>
      <c r="E83" s="4" t="s">
        <v>324</v>
      </c>
      <c r="F83" s="379"/>
      <c r="G83" s="380"/>
      <c r="H83" s="6">
        <v>1</v>
      </c>
      <c r="I83" s="7">
        <f t="shared" si="8"/>
        <v>0</v>
      </c>
      <c r="J83" s="8">
        <v>1</v>
      </c>
    </row>
    <row r="84" spans="1:10" ht="24.75" customHeight="1" x14ac:dyDescent="0.3">
      <c r="A84" s="4" t="s">
        <v>350</v>
      </c>
      <c r="B84" s="4" t="s">
        <v>22</v>
      </c>
      <c r="C84" s="5" t="s">
        <v>73</v>
      </c>
      <c r="D84" s="13" t="s">
        <v>323</v>
      </c>
      <c r="E84" s="4" t="s">
        <v>74</v>
      </c>
      <c r="F84" s="379"/>
      <c r="G84" s="380"/>
      <c r="H84" s="6">
        <v>1</v>
      </c>
      <c r="I84" s="7">
        <f t="shared" si="8"/>
        <v>0</v>
      </c>
      <c r="J84" s="12">
        <v>1</v>
      </c>
    </row>
    <row r="85" spans="1:10" ht="42.75" hidden="1" customHeight="1" x14ac:dyDescent="0.3"/>
    <row r="86" spans="1:10" ht="95.4" customHeight="1" x14ac:dyDescent="0.3">
      <c r="H86" s="333" t="s">
        <v>432</v>
      </c>
      <c r="I86" s="363">
        <f>I4*J4+I5*J5+I6*J6+I7*J7+I8*J8+I9*J9+I10*J10+I11*J11+I12*J12+I13*J13+I14*J14+I15*J15+SUM(I16:I19)+I23+SUM(I33:I37)+I42+I46+I50+SUM(I54:I64)+I68+I69+I73*J73+I74*J74+I75*J75+I76*J76+I77*J77+I78*J78+I79*J79+I80*J80+I81*J81+I82*J82+I83*J83+I84*J84</f>
        <v>42671</v>
      </c>
    </row>
    <row r="87" spans="1:10" ht="3.75" customHeight="1" x14ac:dyDescent="0.3"/>
    <row r="88" spans="1:10" s="16" customFormat="1" ht="34.200000000000003" customHeight="1" x14ac:dyDescent="0.3">
      <c r="A88" s="384" t="s">
        <v>395</v>
      </c>
      <c r="B88" s="385"/>
      <c r="C88" s="385"/>
      <c r="D88" s="385"/>
      <c r="E88" s="385"/>
      <c r="F88" s="245"/>
      <c r="G88" s="178"/>
      <c r="H88" s="246"/>
      <c r="I88" s="246"/>
      <c r="J88" s="247"/>
    </row>
    <row r="89" spans="1:10" s="307" customFormat="1" ht="19.95" customHeight="1" x14ac:dyDescent="0.3">
      <c r="A89" s="306" t="s">
        <v>84</v>
      </c>
      <c r="B89" s="306" t="s">
        <v>0</v>
      </c>
      <c r="C89" s="306" t="s">
        <v>85</v>
      </c>
      <c r="D89" s="306" t="s">
        <v>86</v>
      </c>
      <c r="E89" s="388" t="s">
        <v>87</v>
      </c>
      <c r="F89" s="388"/>
      <c r="G89" s="386" t="s">
        <v>88</v>
      </c>
      <c r="H89" s="387"/>
      <c r="I89" s="370" t="s">
        <v>89</v>
      </c>
      <c r="J89" s="368" t="s">
        <v>444</v>
      </c>
    </row>
    <row r="90" spans="1:10" s="16" customFormat="1" ht="29.4" customHeight="1" x14ac:dyDescent="0.3">
      <c r="A90" s="288" t="s">
        <v>377</v>
      </c>
      <c r="B90" s="17"/>
      <c r="C90" s="18"/>
      <c r="D90" s="18"/>
      <c r="E90" s="383"/>
      <c r="F90" s="383"/>
      <c r="G90" s="381"/>
      <c r="H90" s="382"/>
      <c r="I90" s="371"/>
      <c r="J90" s="371"/>
    </row>
    <row r="91" spans="1:10" s="16" customFormat="1" ht="31.95" customHeight="1" x14ac:dyDescent="0.3">
      <c r="A91" s="288" t="s">
        <v>378</v>
      </c>
      <c r="B91" s="17"/>
      <c r="C91" s="18"/>
      <c r="D91" s="18"/>
      <c r="E91" s="383"/>
      <c r="F91" s="383"/>
      <c r="G91" s="381"/>
      <c r="H91" s="382"/>
      <c r="I91" s="371"/>
      <c r="J91" s="371"/>
    </row>
    <row r="92" spans="1:10" s="16" customFormat="1" ht="36.6" customHeight="1" x14ac:dyDescent="0.3">
      <c r="A92" s="288" t="s">
        <v>379</v>
      </c>
      <c r="B92" s="17"/>
      <c r="C92" s="18"/>
      <c r="D92" s="18"/>
      <c r="E92" s="383"/>
      <c r="F92" s="383"/>
      <c r="G92" s="381"/>
      <c r="H92" s="382"/>
      <c r="I92" s="371"/>
      <c r="J92" s="371"/>
    </row>
    <row r="93" spans="1:10" s="16" customFormat="1" ht="27" customHeight="1" x14ac:dyDescent="0.3">
      <c r="A93" s="288" t="s">
        <v>380</v>
      </c>
      <c r="B93" s="17"/>
      <c r="C93" s="18"/>
      <c r="D93" s="18"/>
      <c r="E93" s="383"/>
      <c r="F93" s="383"/>
      <c r="G93" s="381"/>
      <c r="H93" s="382"/>
      <c r="I93" s="372"/>
      <c r="J93" s="371"/>
    </row>
    <row r="94" spans="1:10" s="16" customFormat="1" ht="36.6" customHeight="1" x14ac:dyDescent="0.3">
      <c r="A94" s="288" t="s">
        <v>381</v>
      </c>
      <c r="B94" s="17"/>
      <c r="C94" s="18"/>
      <c r="D94" s="18"/>
      <c r="E94" s="383"/>
      <c r="F94" s="383"/>
      <c r="G94" s="381"/>
      <c r="H94" s="382"/>
      <c r="I94" s="371"/>
      <c r="J94" s="371"/>
    </row>
    <row r="95" spans="1:10" s="16" customFormat="1" ht="36.6" customHeight="1" x14ac:dyDescent="0.3">
      <c r="A95" s="288" t="s">
        <v>382</v>
      </c>
      <c r="B95" s="17"/>
      <c r="C95" s="18"/>
      <c r="D95" s="18"/>
      <c r="E95" s="383"/>
      <c r="F95" s="383"/>
      <c r="G95" s="381"/>
      <c r="H95" s="382"/>
      <c r="I95" s="371"/>
      <c r="J95" s="371"/>
    </row>
    <row r="96" spans="1:10" s="16" customFormat="1" ht="37.950000000000003" customHeight="1" x14ac:dyDescent="0.3">
      <c r="A96" s="288" t="s">
        <v>383</v>
      </c>
      <c r="B96" s="17"/>
      <c r="C96" s="18"/>
      <c r="D96" s="18"/>
      <c r="E96" s="383"/>
      <c r="F96" s="383"/>
      <c r="G96" s="381"/>
      <c r="H96" s="382"/>
      <c r="I96" s="371"/>
      <c r="J96" s="371"/>
    </row>
    <row r="97" spans="1:11" s="16" customFormat="1" ht="36.6" customHeight="1" x14ac:dyDescent="0.3">
      <c r="A97" s="288" t="s">
        <v>384</v>
      </c>
      <c r="B97" s="17"/>
      <c r="C97" s="18"/>
      <c r="D97" s="18"/>
      <c r="E97" s="383"/>
      <c r="F97" s="383"/>
      <c r="G97" s="381"/>
      <c r="H97" s="382"/>
      <c r="I97" s="371"/>
      <c r="J97" s="371"/>
    </row>
    <row r="98" spans="1:11" s="16" customFormat="1" ht="18.75" customHeight="1" x14ac:dyDescent="0.3">
      <c r="A98" s="21"/>
      <c r="B98" s="22"/>
      <c r="C98" s="19"/>
      <c r="D98" s="19"/>
      <c r="E98" s="20"/>
      <c r="F98" s="20"/>
      <c r="G98" s="20"/>
    </row>
    <row r="100" spans="1:11" ht="37.950000000000003" customHeight="1" x14ac:dyDescent="0.3">
      <c r="A100" s="405" t="s">
        <v>50</v>
      </c>
      <c r="B100" s="405"/>
      <c r="C100" s="405"/>
      <c r="D100" s="405"/>
      <c r="E100" s="405"/>
      <c r="F100" s="405"/>
      <c r="G100" s="405"/>
      <c r="H100" s="405"/>
      <c r="I100" s="405"/>
      <c r="J100" s="405"/>
      <c r="K100" s="9"/>
    </row>
    <row r="101" spans="1:11" s="290" customFormat="1" ht="20.399999999999999" customHeight="1" x14ac:dyDescent="0.3">
      <c r="A101" s="289" t="s">
        <v>9</v>
      </c>
      <c r="B101" s="406" t="s">
        <v>51</v>
      </c>
      <c r="C101" s="406"/>
      <c r="D101" s="406"/>
      <c r="E101" s="406"/>
      <c r="F101" s="406"/>
      <c r="G101" s="406"/>
      <c r="H101" s="406"/>
      <c r="I101" s="406"/>
      <c r="J101" s="406"/>
    </row>
    <row r="102" spans="1:11" ht="26.4" customHeight="1" x14ac:dyDescent="0.3">
      <c r="A102" s="301" t="s">
        <v>55</v>
      </c>
      <c r="B102" s="401" t="s">
        <v>62</v>
      </c>
      <c r="C102" s="401"/>
      <c r="D102" s="401"/>
      <c r="E102" s="401"/>
      <c r="F102" s="401"/>
      <c r="G102" s="401"/>
      <c r="H102" s="401"/>
      <c r="I102" s="401"/>
      <c r="J102" s="401"/>
    </row>
    <row r="103" spans="1:11" ht="26.4" customHeight="1" x14ac:dyDescent="0.3">
      <c r="A103" s="301" t="s">
        <v>55</v>
      </c>
      <c r="B103" s="401" t="s">
        <v>385</v>
      </c>
      <c r="C103" s="401"/>
      <c r="D103" s="401"/>
      <c r="E103" s="401"/>
      <c r="F103" s="401"/>
      <c r="G103" s="401"/>
      <c r="H103" s="401"/>
      <c r="I103" s="401"/>
      <c r="J103" s="401"/>
    </row>
    <row r="104" spans="1:11" ht="36" customHeight="1" x14ac:dyDescent="0.3">
      <c r="A104" s="302">
        <v>1</v>
      </c>
      <c r="B104" s="401" t="s">
        <v>59</v>
      </c>
      <c r="C104" s="401"/>
      <c r="D104" s="401"/>
      <c r="E104" s="401"/>
      <c r="F104" s="401"/>
      <c r="G104" s="401"/>
      <c r="H104" s="401"/>
      <c r="I104" s="401"/>
      <c r="J104" s="401"/>
    </row>
    <row r="105" spans="1:11" ht="36.75" customHeight="1" x14ac:dyDescent="0.3">
      <c r="A105" s="302">
        <v>2</v>
      </c>
      <c r="B105" s="401" t="s">
        <v>52</v>
      </c>
      <c r="C105" s="401"/>
      <c r="D105" s="401"/>
      <c r="E105" s="401"/>
      <c r="F105" s="401"/>
      <c r="G105" s="401"/>
      <c r="H105" s="401"/>
      <c r="I105" s="401"/>
      <c r="J105" s="401"/>
    </row>
    <row r="106" spans="1:11" ht="22.2" customHeight="1" x14ac:dyDescent="0.3">
      <c r="A106" s="303">
        <v>3</v>
      </c>
      <c r="B106" s="402" t="s">
        <v>386</v>
      </c>
      <c r="C106" s="402"/>
      <c r="D106" s="402"/>
      <c r="E106" s="402"/>
      <c r="F106" s="402"/>
      <c r="G106" s="402"/>
      <c r="H106" s="402"/>
      <c r="I106" s="402"/>
      <c r="J106" s="402"/>
    </row>
    <row r="107" spans="1:11" ht="36.6" customHeight="1" x14ac:dyDescent="0.3">
      <c r="A107" s="303">
        <v>4</v>
      </c>
      <c r="B107" s="402" t="s">
        <v>388</v>
      </c>
      <c r="C107" s="402"/>
      <c r="D107" s="402"/>
      <c r="E107" s="402"/>
      <c r="F107" s="402"/>
      <c r="G107" s="402"/>
      <c r="H107" s="402"/>
      <c r="I107" s="402"/>
      <c r="J107" s="402"/>
    </row>
    <row r="108" spans="1:11" ht="37.5" customHeight="1" x14ac:dyDescent="0.3">
      <c r="A108" s="303">
        <v>5</v>
      </c>
      <c r="B108" s="402" t="s">
        <v>440</v>
      </c>
      <c r="C108" s="402"/>
      <c r="D108" s="402"/>
      <c r="E108" s="402"/>
      <c r="F108" s="402"/>
      <c r="G108" s="402"/>
      <c r="H108" s="402"/>
      <c r="I108" s="402"/>
      <c r="J108" s="402"/>
    </row>
    <row r="109" spans="1:11" ht="42" customHeight="1" x14ac:dyDescent="0.3">
      <c r="A109" s="304">
        <v>6</v>
      </c>
      <c r="B109" s="402" t="s">
        <v>393</v>
      </c>
      <c r="C109" s="402"/>
      <c r="D109" s="402"/>
      <c r="E109" s="402"/>
      <c r="F109" s="402"/>
      <c r="G109" s="402"/>
      <c r="H109" s="402"/>
      <c r="I109" s="402"/>
      <c r="J109" s="402"/>
      <c r="K109" s="9"/>
    </row>
    <row r="110" spans="1:11" ht="27" customHeight="1" x14ac:dyDescent="0.3">
      <c r="A110" s="302">
        <v>7</v>
      </c>
      <c r="B110" s="400" t="s">
        <v>57</v>
      </c>
      <c r="C110" s="400"/>
      <c r="D110" s="400"/>
      <c r="E110" s="400"/>
      <c r="F110" s="400"/>
      <c r="G110" s="400"/>
      <c r="H110" s="400"/>
      <c r="I110" s="400"/>
      <c r="J110" s="400"/>
    </row>
    <row r="111" spans="1:11" ht="27.6" customHeight="1" x14ac:dyDescent="0.3">
      <c r="A111" s="304">
        <v>8</v>
      </c>
      <c r="B111" s="399" t="s">
        <v>394</v>
      </c>
      <c r="C111" s="399"/>
      <c r="D111" s="399"/>
      <c r="E111" s="399"/>
      <c r="F111" s="399"/>
      <c r="G111" s="399"/>
      <c r="H111" s="399"/>
      <c r="I111" s="399"/>
      <c r="J111" s="399"/>
    </row>
  </sheetData>
  <sheetProtection algorithmName="SHA-512" hashValue="65bPPw2xA5yvqQptuCpqTn+1APkA8F8AH3p3g5ak3AnExTrukhSojJg5edwDS2o1K15F4gkHcyZt7MBeZrAPjg==" saltValue="KMs+5K8XBmtI7Fx8d07UZQ==" spinCount="100000" sheet="1" objects="1" scenarios="1"/>
  <mergeCells count="111">
    <mergeCell ref="C32:D32"/>
    <mergeCell ref="F10:G10"/>
    <mergeCell ref="F12:G12"/>
    <mergeCell ref="F14:G14"/>
    <mergeCell ref="F16:G16"/>
    <mergeCell ref="A48:I48"/>
    <mergeCell ref="A40:J40"/>
    <mergeCell ref="A44:J44"/>
    <mergeCell ref="F17:G17"/>
    <mergeCell ref="F18:G18"/>
    <mergeCell ref="C34:D34"/>
    <mergeCell ref="F34:G34"/>
    <mergeCell ref="F11:G11"/>
    <mergeCell ref="F13:G13"/>
    <mergeCell ref="F15:G15"/>
    <mergeCell ref="F19:G19"/>
    <mergeCell ref="A1:D1"/>
    <mergeCell ref="A71:I71"/>
    <mergeCell ref="C33:D33"/>
    <mergeCell ref="C35:D35"/>
    <mergeCell ref="C28:D28"/>
    <mergeCell ref="C29:D29"/>
    <mergeCell ref="F29:G29"/>
    <mergeCell ref="A31:I31"/>
    <mergeCell ref="F3:G3"/>
    <mergeCell ref="F4:G4"/>
    <mergeCell ref="F6:G6"/>
    <mergeCell ref="A21:I21"/>
    <mergeCell ref="F8:G8"/>
    <mergeCell ref="F50:G50"/>
    <mergeCell ref="F53:G53"/>
    <mergeCell ref="F54:G54"/>
    <mergeCell ref="F55:G55"/>
    <mergeCell ref="A52:I52"/>
    <mergeCell ref="E1:F1"/>
    <mergeCell ref="G1:J1"/>
    <mergeCell ref="F56:G56"/>
    <mergeCell ref="F5:G5"/>
    <mergeCell ref="F7:G7"/>
    <mergeCell ref="F9:G9"/>
    <mergeCell ref="G95:H95"/>
    <mergeCell ref="F61:G61"/>
    <mergeCell ref="F62:G62"/>
    <mergeCell ref="F63:G63"/>
    <mergeCell ref="F64:G64"/>
    <mergeCell ref="F81:G81"/>
    <mergeCell ref="F77:G77"/>
    <mergeCell ref="F79:G79"/>
    <mergeCell ref="F74:G74"/>
    <mergeCell ref="F75:G75"/>
    <mergeCell ref="F76:G76"/>
    <mergeCell ref="F67:G67"/>
    <mergeCell ref="F68:G68"/>
    <mergeCell ref="F69:G69"/>
    <mergeCell ref="F72:G72"/>
    <mergeCell ref="G92:H92"/>
    <mergeCell ref="G93:H93"/>
    <mergeCell ref="G94:H94"/>
    <mergeCell ref="F82:G82"/>
    <mergeCell ref="F78:G78"/>
    <mergeCell ref="F80:G80"/>
    <mergeCell ref="A66:I66"/>
    <mergeCell ref="F73:G73"/>
    <mergeCell ref="B111:J111"/>
    <mergeCell ref="B110:J110"/>
    <mergeCell ref="B105:J105"/>
    <mergeCell ref="B106:J106"/>
    <mergeCell ref="B107:J107"/>
    <mergeCell ref="F32:G32"/>
    <mergeCell ref="E96:F96"/>
    <mergeCell ref="G96:H96"/>
    <mergeCell ref="B108:J108"/>
    <mergeCell ref="B109:J109"/>
    <mergeCell ref="E97:F97"/>
    <mergeCell ref="G97:H97"/>
    <mergeCell ref="A100:J100"/>
    <mergeCell ref="B101:J101"/>
    <mergeCell ref="B102:J102"/>
    <mergeCell ref="B103:J103"/>
    <mergeCell ref="B104:J104"/>
    <mergeCell ref="E95:F95"/>
    <mergeCell ref="F33:G33"/>
    <mergeCell ref="F35:G35"/>
    <mergeCell ref="F36:G36"/>
    <mergeCell ref="F59:G59"/>
    <mergeCell ref="F60:G60"/>
    <mergeCell ref="F49:G49"/>
    <mergeCell ref="A2:J2"/>
    <mergeCell ref="C36:D36"/>
    <mergeCell ref="F83:G83"/>
    <mergeCell ref="F84:G84"/>
    <mergeCell ref="G90:H90"/>
    <mergeCell ref="G91:H91"/>
    <mergeCell ref="E94:F94"/>
    <mergeCell ref="E90:F90"/>
    <mergeCell ref="E91:F91"/>
    <mergeCell ref="E92:F92"/>
    <mergeCell ref="E93:F93"/>
    <mergeCell ref="A88:E88"/>
    <mergeCell ref="G89:H89"/>
    <mergeCell ref="E89:F89"/>
    <mergeCell ref="F58:G58"/>
    <mergeCell ref="F41:G41"/>
    <mergeCell ref="F42:G42"/>
    <mergeCell ref="F46:G46"/>
    <mergeCell ref="F45:G45"/>
    <mergeCell ref="E23:E25"/>
    <mergeCell ref="A27:J27"/>
    <mergeCell ref="I23:I25"/>
    <mergeCell ref="F37:G37"/>
    <mergeCell ref="F57:G57"/>
  </mergeCells>
  <phoneticPr fontId="4" type="noConversion"/>
  <dataValidations count="1">
    <dataValidation operator="lessThanOrEqual" allowBlank="1" showInputMessage="1" showErrorMessage="1" sqref="F24:F26 C23:C26 B28:C30 G28 E28:F30 F98 B89:E98 G89:G98 B101:B111" xr:uid="{00000000-0002-0000-0000-000000000000}"/>
  </dataValidations>
  <pageMargins left="0.70866141732283472" right="0.70866141732283472" top="0.74803149606299213" bottom="0.74803149606299213" header="0.31496062992125984" footer="0.31496062992125984"/>
  <pageSetup paperSize="9" scale="64" fitToHeight="0" orientation="landscape" horizontalDpi="300" verticalDpi="300" r:id="rId1"/>
  <headerFooter>
    <oddHeader>&amp;L&amp;"Century Gothic,Standaard"&amp;10&amp;F&amp;R&amp;"Century Gothic,Standaard"&amp;10&amp;A</oddHeader>
    <oddFooter>&amp;L&amp;"Century Gothic,Standaard"&amp;8&amp;F
&amp;D
&amp;N&amp;R&amp;"Century Gothic,Vet"&amp;9United Quality&amp;"Century Gothic,Standaard"
&amp;"Century Gothic,Cursief"&amp;8Advies en Aanbesteding in Afval en Automative</oddFooter>
  </headerFooter>
  <rowBreaks count="4" manualBreakCount="4">
    <brk id="30" max="9" man="1"/>
    <brk id="51" max="9" man="1"/>
    <brk id="70" max="9" man="1"/>
    <brk id="87"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A2F6-6000-4684-916D-D9D46E1BC967}">
  <sheetPr>
    <tabColor rgb="FF00B0F0"/>
    <pageSetUpPr fitToPage="1"/>
  </sheetPr>
  <dimension ref="A1:N119"/>
  <sheetViews>
    <sheetView showGridLines="0" tabSelected="1" view="pageBreakPreview" zoomScale="80" zoomScaleNormal="77" zoomScaleSheetLayoutView="80" workbookViewId="0">
      <selection activeCell="G97" sqref="G97"/>
    </sheetView>
  </sheetViews>
  <sheetFormatPr defaultColWidth="8.88671875" defaultRowHeight="13.2" x14ac:dyDescent="0.25"/>
  <cols>
    <col min="1" max="1" width="8.88671875" style="56"/>
    <col min="2" max="2" width="50.6640625" style="56" customWidth="1"/>
    <col min="3" max="3" width="31.33203125" style="200" customWidth="1"/>
    <col min="4" max="4" width="27.5546875" style="56" customWidth="1"/>
    <col min="5" max="5" width="25.6640625" style="56" customWidth="1"/>
    <col min="6" max="6" width="29" style="56" customWidth="1"/>
    <col min="7" max="7" width="32.44140625" style="56" customWidth="1"/>
    <col min="8" max="8" width="40" style="58" customWidth="1"/>
    <col min="9" max="9" width="45.5546875" style="56" customWidth="1"/>
    <col min="10" max="10" width="16.44140625" style="56" bestFit="1" customWidth="1"/>
    <col min="11" max="16384" width="8.88671875" style="56"/>
  </cols>
  <sheetData>
    <row r="1" spans="1:14" s="3" customFormat="1" ht="42" customHeight="1" x14ac:dyDescent="0.2">
      <c r="A1" s="412" t="s">
        <v>294</v>
      </c>
      <c r="B1" s="412"/>
      <c r="C1" s="412"/>
      <c r="D1" s="412"/>
      <c r="E1" s="412"/>
      <c r="F1" s="412"/>
      <c r="G1" s="412"/>
      <c r="H1" s="412"/>
      <c r="I1" s="165"/>
      <c r="J1" s="165"/>
      <c r="K1" s="165"/>
      <c r="L1" s="165"/>
      <c r="N1" s="15"/>
    </row>
    <row r="2" spans="1:14" ht="36.6" customHeight="1" x14ac:dyDescent="0.25">
      <c r="A2" s="451" t="s">
        <v>284</v>
      </c>
      <c r="B2" s="452"/>
      <c r="C2" s="269"/>
      <c r="D2" s="453" t="s">
        <v>397</v>
      </c>
      <c r="E2" s="453"/>
      <c r="F2" s="453"/>
      <c r="G2" s="453"/>
      <c r="H2" s="453"/>
    </row>
    <row r="3" spans="1:14" ht="33" customHeight="1" x14ac:dyDescent="0.25">
      <c r="A3" s="451" t="s">
        <v>296</v>
      </c>
      <c r="B3" s="451"/>
      <c r="C3" s="451"/>
      <c r="D3" s="451"/>
      <c r="E3" s="451"/>
      <c r="F3" s="451"/>
      <c r="G3" s="451"/>
      <c r="H3" s="451"/>
      <c r="I3" s="233"/>
    </row>
    <row r="4" spans="1:14" s="57" customFormat="1" ht="41.4" customHeight="1" x14ac:dyDescent="0.3">
      <c r="A4" s="167" t="s">
        <v>9</v>
      </c>
      <c r="B4" s="193" t="s">
        <v>93</v>
      </c>
      <c r="C4" s="199"/>
      <c r="D4" s="167" t="s">
        <v>293</v>
      </c>
      <c r="E4" s="167" t="s">
        <v>292</v>
      </c>
      <c r="F4" s="167" t="s">
        <v>2</v>
      </c>
      <c r="G4" s="167" t="s">
        <v>97</v>
      </c>
      <c r="H4" s="167" t="s">
        <v>325</v>
      </c>
    </row>
    <row r="5" spans="1:14" ht="13.8" thickBot="1" x14ac:dyDescent="0.3"/>
    <row r="6" spans="1:14" ht="28.5" customHeight="1" x14ac:dyDescent="0.25">
      <c r="A6" s="71" t="s">
        <v>169</v>
      </c>
      <c r="B6" s="194" t="s">
        <v>183</v>
      </c>
      <c r="C6" s="201"/>
      <c r="D6" s="101"/>
      <c r="E6" s="79">
        <v>24</v>
      </c>
      <c r="F6" s="60" t="s">
        <v>140</v>
      </c>
      <c r="G6" s="80">
        <f>E6*D6</f>
        <v>0</v>
      </c>
      <c r="H6" s="56"/>
    </row>
    <row r="7" spans="1:14" ht="28.2" customHeight="1" x14ac:dyDescent="0.25">
      <c r="A7" s="63" t="s">
        <v>170</v>
      </c>
      <c r="B7" s="438" t="s">
        <v>184</v>
      </c>
      <c r="C7" s="440"/>
      <c r="D7" s="102"/>
      <c r="E7" s="62">
        <v>474</v>
      </c>
      <c r="F7" s="63" t="s">
        <v>98</v>
      </c>
      <c r="G7" s="64">
        <f>E7*D7</f>
        <v>0</v>
      </c>
      <c r="H7" s="104"/>
    </row>
    <row r="8" spans="1:14" ht="65.400000000000006" customHeight="1" thickBot="1" x14ac:dyDescent="0.3">
      <c r="A8" s="309" t="s">
        <v>171</v>
      </c>
      <c r="B8" s="196" t="s">
        <v>185</v>
      </c>
      <c r="C8" s="203"/>
      <c r="D8" s="103"/>
      <c r="E8" s="62">
        <v>474</v>
      </c>
      <c r="F8" s="99" t="s">
        <v>98</v>
      </c>
      <c r="G8" s="100">
        <f>E8*D8</f>
        <v>0</v>
      </c>
      <c r="H8" s="105" t="s">
        <v>176</v>
      </c>
    </row>
    <row r="9" spans="1:14" ht="30.6" customHeight="1" thickBot="1" x14ac:dyDescent="0.3">
      <c r="A9" s="310" t="s">
        <v>172</v>
      </c>
      <c r="B9" s="197" t="s">
        <v>132</v>
      </c>
      <c r="C9" s="204"/>
      <c r="D9" s="70"/>
      <c r="E9" s="67"/>
      <c r="F9" s="68"/>
      <c r="G9" s="69">
        <f>SUM(G6:G8)</f>
        <v>0</v>
      </c>
      <c r="H9" s="56"/>
    </row>
    <row r="10" spans="1:14" ht="22.2" customHeight="1" thickTop="1" thickBot="1" x14ac:dyDescent="0.3">
      <c r="A10" s="107"/>
      <c r="B10" s="108"/>
      <c r="C10" s="108"/>
      <c r="D10" s="109"/>
      <c r="E10" s="110"/>
      <c r="F10" s="111"/>
      <c r="G10" s="112"/>
      <c r="H10" s="56"/>
    </row>
    <row r="11" spans="1:14" ht="40.200000000000003" customHeight="1" x14ac:dyDescent="0.25">
      <c r="A11" s="71" t="s">
        <v>173</v>
      </c>
      <c r="B11" s="194" t="s">
        <v>186</v>
      </c>
      <c r="C11" s="201"/>
      <c r="D11" s="123"/>
      <c r="E11" s="59">
        <v>12</v>
      </c>
      <c r="F11" s="60" t="s">
        <v>140</v>
      </c>
      <c r="G11" s="61">
        <f>E11*D11</f>
        <v>0</v>
      </c>
    </row>
    <row r="12" spans="1:14" ht="40.200000000000003" customHeight="1" x14ac:dyDescent="0.25">
      <c r="A12" s="311" t="s">
        <v>174</v>
      </c>
      <c r="B12" s="438" t="s">
        <v>187</v>
      </c>
      <c r="C12" s="440"/>
      <c r="D12" s="102"/>
      <c r="E12" s="62">
        <v>8</v>
      </c>
      <c r="F12" s="63" t="s">
        <v>98</v>
      </c>
      <c r="G12" s="64">
        <f>E12*D12</f>
        <v>0</v>
      </c>
    </row>
    <row r="13" spans="1:14" ht="49.2" customHeight="1" thickBot="1" x14ac:dyDescent="0.3">
      <c r="A13" s="63" t="s">
        <v>175</v>
      </c>
      <c r="B13" s="196" t="s">
        <v>188</v>
      </c>
      <c r="C13" s="205"/>
      <c r="D13" s="102"/>
      <c r="E13" s="65">
        <v>8</v>
      </c>
      <c r="F13" s="63" t="s">
        <v>98</v>
      </c>
      <c r="G13" s="66">
        <f>E13*D13</f>
        <v>0</v>
      </c>
      <c r="H13" s="105" t="s">
        <v>177</v>
      </c>
    </row>
    <row r="14" spans="1:14" ht="39.6" customHeight="1" thickBot="1" x14ac:dyDescent="0.3">
      <c r="A14" s="310" t="s">
        <v>178</v>
      </c>
      <c r="B14" s="197" t="s">
        <v>99</v>
      </c>
      <c r="C14" s="204"/>
      <c r="D14" s="365"/>
      <c r="E14" s="67"/>
      <c r="F14" s="68"/>
      <c r="G14" s="69">
        <f>SUM(G11:G13)</f>
        <v>0</v>
      </c>
    </row>
    <row r="15" spans="1:14" ht="23.4" customHeight="1" thickTop="1" thickBot="1" x14ac:dyDescent="0.3">
      <c r="A15" s="107"/>
      <c r="B15" s="108"/>
      <c r="C15" s="108"/>
      <c r="D15" s="364"/>
      <c r="E15" s="110"/>
      <c r="F15" s="111"/>
      <c r="G15" s="112"/>
    </row>
    <row r="16" spans="1:14" ht="46.2" customHeight="1" x14ac:dyDescent="0.25">
      <c r="A16" s="71" t="s">
        <v>179</v>
      </c>
      <c r="B16" s="457" t="s">
        <v>351</v>
      </c>
      <c r="C16" s="458"/>
      <c r="D16" s="123"/>
      <c r="E16" s="59">
        <v>12</v>
      </c>
      <c r="F16" s="71" t="s">
        <v>339</v>
      </c>
      <c r="G16" s="61">
        <f>E16*D16</f>
        <v>0</v>
      </c>
      <c r="I16" s="275"/>
    </row>
    <row r="17" spans="1:8" ht="35.25" customHeight="1" x14ac:dyDescent="0.25">
      <c r="A17" s="63" t="s">
        <v>180</v>
      </c>
      <c r="B17" s="438" t="s">
        <v>189</v>
      </c>
      <c r="C17" s="440"/>
      <c r="D17" s="102"/>
      <c r="E17" s="62">
        <v>6</v>
      </c>
      <c r="F17" s="63" t="s">
        <v>98</v>
      </c>
      <c r="G17" s="64">
        <f>E17*D17</f>
        <v>0</v>
      </c>
    </row>
    <row r="18" spans="1:8" ht="49.2" customHeight="1" thickBot="1" x14ac:dyDescent="0.3">
      <c r="A18" s="63" t="s">
        <v>181</v>
      </c>
      <c r="B18" s="196" t="s">
        <v>190</v>
      </c>
      <c r="C18" s="205"/>
      <c r="D18" s="102"/>
      <c r="E18" s="65">
        <v>6</v>
      </c>
      <c r="F18" s="63" t="s">
        <v>98</v>
      </c>
      <c r="G18" s="66">
        <f>E18*D18</f>
        <v>0</v>
      </c>
      <c r="H18" s="105" t="s">
        <v>177</v>
      </c>
    </row>
    <row r="19" spans="1:8" ht="39.6" customHeight="1" thickBot="1" x14ac:dyDescent="0.3">
      <c r="A19" s="310" t="s">
        <v>182</v>
      </c>
      <c r="B19" s="197" t="s">
        <v>191</v>
      </c>
      <c r="C19" s="204"/>
      <c r="D19" s="365"/>
      <c r="E19" s="67"/>
      <c r="F19" s="68"/>
      <c r="G19" s="69">
        <f>SUM(G16:G18)</f>
        <v>0</v>
      </c>
    </row>
    <row r="20" spans="1:8" ht="22.2" customHeight="1" thickTop="1" thickBot="1" x14ac:dyDescent="0.3"/>
    <row r="21" spans="1:8" ht="40.200000000000003" customHeight="1" x14ac:dyDescent="0.25">
      <c r="A21" s="71" t="s">
        <v>192</v>
      </c>
      <c r="B21" s="194" t="s">
        <v>196</v>
      </c>
      <c r="C21" s="201"/>
      <c r="D21" s="123"/>
      <c r="E21" s="59">
        <v>12</v>
      </c>
      <c r="F21" s="60" t="s">
        <v>140</v>
      </c>
      <c r="G21" s="61">
        <f>E21*D21</f>
        <v>0</v>
      </c>
    </row>
    <row r="22" spans="1:8" ht="40.200000000000003" customHeight="1" x14ac:dyDescent="0.25">
      <c r="A22" s="311" t="s">
        <v>193</v>
      </c>
      <c r="B22" s="438" t="s">
        <v>197</v>
      </c>
      <c r="C22" s="440"/>
      <c r="D22" s="102"/>
      <c r="E22" s="62">
        <v>58</v>
      </c>
      <c r="F22" s="63" t="s">
        <v>98</v>
      </c>
      <c r="G22" s="64">
        <f>E22*D22</f>
        <v>0</v>
      </c>
    </row>
    <row r="23" spans="1:8" ht="49.2" customHeight="1" thickBot="1" x14ac:dyDescent="0.3">
      <c r="A23" s="63" t="s">
        <v>194</v>
      </c>
      <c r="B23" s="196" t="s">
        <v>198</v>
      </c>
      <c r="C23" s="205"/>
      <c r="D23" s="102"/>
      <c r="E23" s="65">
        <v>58</v>
      </c>
      <c r="F23" s="63" t="s">
        <v>98</v>
      </c>
      <c r="G23" s="66">
        <f>E23*D23</f>
        <v>0</v>
      </c>
      <c r="H23" s="105" t="s">
        <v>177</v>
      </c>
    </row>
    <row r="24" spans="1:8" ht="39.6" customHeight="1" thickBot="1" x14ac:dyDescent="0.3">
      <c r="A24" s="310" t="s">
        <v>195</v>
      </c>
      <c r="B24" s="197" t="s">
        <v>199</v>
      </c>
      <c r="C24" s="204"/>
      <c r="D24" s="365"/>
      <c r="E24" s="67"/>
      <c r="F24" s="68"/>
      <c r="G24" s="69">
        <f>SUM(G21:G23)</f>
        <v>0</v>
      </c>
    </row>
    <row r="25" spans="1:8" ht="39.6" customHeight="1" thickTop="1" thickBot="1" x14ac:dyDescent="0.3">
      <c r="A25" s="115"/>
      <c r="B25" s="116"/>
      <c r="C25" s="116"/>
      <c r="D25" s="366"/>
      <c r="E25" s="117"/>
      <c r="F25" s="118"/>
      <c r="G25" s="119"/>
    </row>
    <row r="26" spans="1:8" ht="40.200000000000003" customHeight="1" x14ac:dyDescent="0.25">
      <c r="A26" s="71" t="s">
        <v>139</v>
      </c>
      <c r="B26" s="194" t="s">
        <v>200</v>
      </c>
      <c r="C26" s="201"/>
      <c r="D26" s="123"/>
      <c r="E26" s="59">
        <v>12</v>
      </c>
      <c r="F26" s="60" t="s">
        <v>140</v>
      </c>
      <c r="G26" s="61">
        <f>E26*D26</f>
        <v>0</v>
      </c>
    </row>
    <row r="27" spans="1:8" ht="40.200000000000003" customHeight="1" x14ac:dyDescent="0.25">
      <c r="A27" s="311" t="s">
        <v>141</v>
      </c>
      <c r="B27" s="438" t="s">
        <v>201</v>
      </c>
      <c r="C27" s="440"/>
      <c r="D27" s="102"/>
      <c r="E27" s="62">
        <v>26</v>
      </c>
      <c r="F27" s="63" t="s">
        <v>98</v>
      </c>
      <c r="G27" s="64">
        <f>E27*D27</f>
        <v>0</v>
      </c>
    </row>
    <row r="28" spans="1:8" ht="49.2" customHeight="1" thickBot="1" x14ac:dyDescent="0.3">
      <c r="A28" s="63" t="s">
        <v>142</v>
      </c>
      <c r="B28" s="196" t="s">
        <v>202</v>
      </c>
      <c r="C28" s="205"/>
      <c r="D28" s="102"/>
      <c r="E28" s="65">
        <v>26</v>
      </c>
      <c r="F28" s="63" t="s">
        <v>98</v>
      </c>
      <c r="G28" s="66">
        <f>E28*D28</f>
        <v>0</v>
      </c>
      <c r="H28" s="105" t="s">
        <v>177</v>
      </c>
    </row>
    <row r="29" spans="1:8" ht="39.6" customHeight="1" thickBot="1" x14ac:dyDescent="0.3">
      <c r="A29" s="310" t="s">
        <v>143</v>
      </c>
      <c r="B29" s="197" t="s">
        <v>203</v>
      </c>
      <c r="C29" s="204"/>
      <c r="D29" s="365"/>
      <c r="E29" s="67"/>
      <c r="F29" s="68"/>
      <c r="G29" s="69">
        <f>SUM(G26:G28)</f>
        <v>0</v>
      </c>
    </row>
    <row r="30" spans="1:8" ht="39.6" customHeight="1" thickTop="1" thickBot="1" x14ac:dyDescent="0.3">
      <c r="A30" s="120"/>
      <c r="B30" s="121"/>
      <c r="C30" s="121"/>
      <c r="D30" s="367"/>
      <c r="E30" s="114"/>
      <c r="F30" s="113"/>
      <c r="G30" s="122"/>
    </row>
    <row r="31" spans="1:8" ht="40.200000000000003" customHeight="1" x14ac:dyDescent="0.25">
      <c r="A31" s="71" t="s">
        <v>100</v>
      </c>
      <c r="B31" s="194" t="s">
        <v>352</v>
      </c>
      <c r="C31" s="201"/>
      <c r="D31" s="123"/>
      <c r="E31" s="59">
        <v>12</v>
      </c>
      <c r="F31" s="60" t="s">
        <v>398</v>
      </c>
      <c r="G31" s="61">
        <f>E31*D31</f>
        <v>0</v>
      </c>
    </row>
    <row r="32" spans="1:8" ht="40.200000000000003" customHeight="1" x14ac:dyDescent="0.25">
      <c r="A32" s="311" t="s">
        <v>101</v>
      </c>
      <c r="B32" s="438" t="s">
        <v>399</v>
      </c>
      <c r="C32" s="440"/>
      <c r="D32" s="102"/>
      <c r="E32" s="62">
        <v>1.02</v>
      </c>
      <c r="F32" s="63" t="s">
        <v>98</v>
      </c>
      <c r="G32" s="64">
        <f>E32*D32</f>
        <v>0</v>
      </c>
    </row>
    <row r="33" spans="1:8" ht="49.2" customHeight="1" thickBot="1" x14ac:dyDescent="0.3">
      <c r="A33" s="63" t="s">
        <v>102</v>
      </c>
      <c r="B33" s="196" t="s">
        <v>206</v>
      </c>
      <c r="C33" s="205"/>
      <c r="D33" s="102"/>
      <c r="E33" s="65">
        <v>1.02</v>
      </c>
      <c r="F33" s="63" t="s">
        <v>98</v>
      </c>
      <c r="G33" s="66">
        <f>E33*D33</f>
        <v>0</v>
      </c>
      <c r="H33" s="105" t="s">
        <v>177</v>
      </c>
    </row>
    <row r="34" spans="1:8" ht="39.6" customHeight="1" thickBot="1" x14ac:dyDescent="0.3">
      <c r="A34" s="310" t="s">
        <v>103</v>
      </c>
      <c r="B34" s="197" t="s">
        <v>207</v>
      </c>
      <c r="C34" s="204"/>
      <c r="D34" s="365"/>
      <c r="E34" s="67"/>
      <c r="F34" s="68"/>
      <c r="G34" s="69">
        <f>SUM(G31:G33)</f>
        <v>0</v>
      </c>
    </row>
    <row r="35" spans="1:8" ht="28.95" customHeight="1" thickTop="1" thickBot="1" x14ac:dyDescent="0.3">
      <c r="A35" s="120"/>
      <c r="B35" s="121"/>
      <c r="C35" s="121"/>
      <c r="D35" s="367"/>
      <c r="E35" s="114"/>
      <c r="F35" s="113"/>
      <c r="G35" s="122"/>
    </row>
    <row r="36" spans="1:8" ht="40.200000000000003" customHeight="1" x14ac:dyDescent="0.25">
      <c r="A36" s="71" t="s">
        <v>104</v>
      </c>
      <c r="B36" s="194" t="s">
        <v>208</v>
      </c>
      <c r="C36" s="201"/>
      <c r="D36" s="123"/>
      <c r="E36" s="59">
        <v>12</v>
      </c>
      <c r="F36" s="60" t="s">
        <v>140</v>
      </c>
      <c r="G36" s="61">
        <f>E36*D36</f>
        <v>0</v>
      </c>
    </row>
    <row r="37" spans="1:8" ht="40.200000000000003" customHeight="1" x14ac:dyDescent="0.25">
      <c r="A37" s="311" t="s">
        <v>105</v>
      </c>
      <c r="B37" s="438" t="s">
        <v>210</v>
      </c>
      <c r="C37" s="440"/>
      <c r="D37" s="102"/>
      <c r="E37" s="62">
        <v>559</v>
      </c>
      <c r="F37" s="63" t="s">
        <v>98</v>
      </c>
      <c r="G37" s="64">
        <f>E37*D37</f>
        <v>0</v>
      </c>
    </row>
    <row r="38" spans="1:8" ht="49.2" customHeight="1" thickBot="1" x14ac:dyDescent="0.3">
      <c r="A38" s="63" t="s">
        <v>106</v>
      </c>
      <c r="B38" s="196" t="s">
        <v>209</v>
      </c>
      <c r="C38" s="205"/>
      <c r="D38" s="102"/>
      <c r="E38" s="65">
        <v>559</v>
      </c>
      <c r="F38" s="63" t="s">
        <v>98</v>
      </c>
      <c r="G38" s="66">
        <f>E38*D38</f>
        <v>0</v>
      </c>
      <c r="H38" s="105" t="s">
        <v>177</v>
      </c>
    </row>
    <row r="39" spans="1:8" ht="39.6" customHeight="1" thickBot="1" x14ac:dyDescent="0.3">
      <c r="A39" s="310" t="s">
        <v>107</v>
      </c>
      <c r="B39" s="197" t="s">
        <v>211</v>
      </c>
      <c r="C39" s="204"/>
      <c r="D39" s="365"/>
      <c r="E39" s="67"/>
      <c r="F39" s="68"/>
      <c r="G39" s="69">
        <f>SUM(G36:G38)</f>
        <v>0</v>
      </c>
    </row>
    <row r="40" spans="1:8" ht="28.2" customHeight="1" thickTop="1" thickBot="1" x14ac:dyDescent="0.3">
      <c r="A40" s="120"/>
      <c r="B40" s="121"/>
      <c r="C40" s="121"/>
      <c r="D40" s="367"/>
      <c r="E40" s="114"/>
      <c r="F40" s="113"/>
      <c r="G40" s="122"/>
    </row>
    <row r="41" spans="1:8" ht="40.200000000000003" customHeight="1" x14ac:dyDescent="0.25">
      <c r="A41" s="60" t="s">
        <v>108</v>
      </c>
      <c r="B41" s="459" t="s">
        <v>225</v>
      </c>
      <c r="C41" s="460"/>
      <c r="D41" s="101"/>
      <c r="E41" s="79">
        <v>433</v>
      </c>
      <c r="F41" s="60" t="s">
        <v>98</v>
      </c>
      <c r="G41" s="80">
        <f>E41*D41</f>
        <v>0</v>
      </c>
    </row>
    <row r="42" spans="1:8" ht="49.2" customHeight="1" thickBot="1" x14ac:dyDescent="0.3">
      <c r="A42" s="63" t="s">
        <v>109</v>
      </c>
      <c r="B42" s="196" t="s">
        <v>212</v>
      </c>
      <c r="C42" s="205"/>
      <c r="D42" s="102"/>
      <c r="E42" s="65">
        <v>433</v>
      </c>
      <c r="F42" s="63" t="s">
        <v>98</v>
      </c>
      <c r="G42" s="66">
        <f>E42*D42</f>
        <v>0</v>
      </c>
      <c r="H42" s="105" t="s">
        <v>177</v>
      </c>
    </row>
    <row r="43" spans="1:8" ht="39.6" customHeight="1" thickBot="1" x14ac:dyDescent="0.3">
      <c r="A43" s="310" t="s">
        <v>110</v>
      </c>
      <c r="B43" s="197" t="s">
        <v>213</v>
      </c>
      <c r="C43" s="204"/>
      <c r="D43" s="365"/>
      <c r="E43" s="67"/>
      <c r="F43" s="68"/>
      <c r="G43" s="69">
        <f>SUM(G41:G42)</f>
        <v>0</v>
      </c>
    </row>
    <row r="44" spans="1:8" ht="39.6" customHeight="1" thickTop="1" thickBot="1" x14ac:dyDescent="0.3">
      <c r="A44" s="120"/>
      <c r="B44" s="121"/>
      <c r="C44" s="121"/>
      <c r="D44" s="367"/>
      <c r="E44" s="114"/>
      <c r="F44" s="113"/>
      <c r="G44" s="122"/>
    </row>
    <row r="45" spans="1:8" ht="40.200000000000003" customHeight="1" x14ac:dyDescent="0.25">
      <c r="A45" s="71" t="s">
        <v>111</v>
      </c>
      <c r="B45" s="194" t="s">
        <v>214</v>
      </c>
      <c r="C45" s="201"/>
      <c r="D45" s="123"/>
      <c r="E45" s="59">
        <v>12</v>
      </c>
      <c r="F45" s="60" t="s">
        <v>140</v>
      </c>
      <c r="G45" s="61">
        <f>E45*D45</f>
        <v>0</v>
      </c>
    </row>
    <row r="46" spans="1:8" ht="40.200000000000003" customHeight="1" x14ac:dyDescent="0.25">
      <c r="A46" s="311" t="s">
        <v>112</v>
      </c>
      <c r="B46" s="195" t="s">
        <v>215</v>
      </c>
      <c r="C46" s="202"/>
      <c r="D46" s="102"/>
      <c r="E46" s="62">
        <v>53</v>
      </c>
      <c r="F46" s="63" t="s">
        <v>98</v>
      </c>
      <c r="G46" s="64">
        <f>E46*D46</f>
        <v>0</v>
      </c>
    </row>
    <row r="47" spans="1:8" ht="49.2" customHeight="1" thickBot="1" x14ac:dyDescent="0.3">
      <c r="A47" s="63" t="s">
        <v>113</v>
      </c>
      <c r="B47" s="196" t="s">
        <v>216</v>
      </c>
      <c r="C47" s="205"/>
      <c r="D47" s="102"/>
      <c r="E47" s="65">
        <v>53</v>
      </c>
      <c r="F47" s="63" t="s">
        <v>98</v>
      </c>
      <c r="G47" s="66">
        <f>E47*D47</f>
        <v>0</v>
      </c>
      <c r="H47" s="105" t="s">
        <v>177</v>
      </c>
    </row>
    <row r="48" spans="1:8" ht="39.6" customHeight="1" thickBot="1" x14ac:dyDescent="0.3">
      <c r="A48" s="310" t="s">
        <v>114</v>
      </c>
      <c r="B48" s="197" t="s">
        <v>217</v>
      </c>
      <c r="C48" s="204"/>
      <c r="D48" s="365"/>
      <c r="E48" s="67"/>
      <c r="F48" s="68"/>
      <c r="G48" s="69">
        <f>SUM(G45:G47)</f>
        <v>0</v>
      </c>
    </row>
    <row r="49" spans="1:9" ht="39.6" customHeight="1" thickTop="1" thickBot="1" x14ac:dyDescent="0.3">
      <c r="A49" s="120"/>
      <c r="B49" s="121"/>
      <c r="C49" s="121"/>
      <c r="D49" s="367"/>
      <c r="E49" s="114"/>
      <c r="F49" s="113"/>
      <c r="G49" s="122"/>
    </row>
    <row r="50" spans="1:9" ht="40.200000000000003" customHeight="1" x14ac:dyDescent="0.25">
      <c r="A50" s="71" t="s">
        <v>115</v>
      </c>
      <c r="B50" s="459" t="s">
        <v>218</v>
      </c>
      <c r="C50" s="460"/>
      <c r="D50" s="123"/>
      <c r="E50" s="59">
        <v>24</v>
      </c>
      <c r="F50" s="60" t="s">
        <v>140</v>
      </c>
      <c r="G50" s="61">
        <f>E50*D50</f>
        <v>0</v>
      </c>
    </row>
    <row r="51" spans="1:9" ht="40.200000000000003" customHeight="1" thickBot="1" x14ac:dyDescent="0.3">
      <c r="A51" s="311" t="s">
        <v>116</v>
      </c>
      <c r="B51" s="436" t="s">
        <v>353</v>
      </c>
      <c r="C51" s="437"/>
      <c r="D51" s="102"/>
      <c r="E51" s="62">
        <v>455</v>
      </c>
      <c r="F51" s="63" t="s">
        <v>98</v>
      </c>
      <c r="G51" s="64">
        <f>E51*D51</f>
        <v>0</v>
      </c>
    </row>
    <row r="52" spans="1:9" ht="39.6" customHeight="1" thickBot="1" x14ac:dyDescent="0.3">
      <c r="A52" s="310" t="s">
        <v>117</v>
      </c>
      <c r="B52" s="197" t="s">
        <v>219</v>
      </c>
      <c r="C52" s="204"/>
      <c r="D52" s="365"/>
      <c r="E52" s="67"/>
      <c r="F52" s="68"/>
      <c r="G52" s="69">
        <f>SUM(G50:G51)</f>
        <v>0</v>
      </c>
    </row>
    <row r="53" spans="1:9" ht="39.6" customHeight="1" thickTop="1" thickBot="1" x14ac:dyDescent="0.3">
      <c r="A53" s="120"/>
      <c r="B53" s="121"/>
      <c r="C53" s="121"/>
      <c r="D53" s="367"/>
      <c r="E53" s="114"/>
      <c r="F53" s="113"/>
      <c r="G53" s="122"/>
    </row>
    <row r="54" spans="1:9" ht="40.200000000000003" customHeight="1" x14ac:dyDescent="0.25">
      <c r="A54" s="71" t="s">
        <v>118</v>
      </c>
      <c r="B54" s="459" t="s">
        <v>221</v>
      </c>
      <c r="C54" s="460"/>
      <c r="D54" s="123"/>
      <c r="E54" s="59">
        <v>12</v>
      </c>
      <c r="F54" s="60" t="s">
        <v>140</v>
      </c>
      <c r="G54" s="61">
        <f>E54*D54</f>
        <v>0</v>
      </c>
    </row>
    <row r="55" spans="1:9" ht="40.200000000000003" customHeight="1" x14ac:dyDescent="0.25">
      <c r="A55" s="311" t="s">
        <v>119</v>
      </c>
      <c r="B55" s="438" t="s">
        <v>222</v>
      </c>
      <c r="C55" s="440"/>
      <c r="D55" s="102"/>
      <c r="E55" s="62">
        <v>41</v>
      </c>
      <c r="F55" s="63" t="s">
        <v>98</v>
      </c>
      <c r="G55" s="64">
        <f>E55*D55</f>
        <v>0</v>
      </c>
    </row>
    <row r="56" spans="1:9" ht="49.2" customHeight="1" thickBot="1" x14ac:dyDescent="0.3">
      <c r="A56" s="63" t="s">
        <v>285</v>
      </c>
      <c r="B56" s="196" t="s">
        <v>223</v>
      </c>
      <c r="C56" s="205"/>
      <c r="D56" s="102"/>
      <c r="E56" s="65">
        <v>41</v>
      </c>
      <c r="F56" s="63" t="s">
        <v>98</v>
      </c>
      <c r="G56" s="66">
        <f>E56*D56</f>
        <v>0</v>
      </c>
      <c r="H56" s="105" t="s">
        <v>177</v>
      </c>
    </row>
    <row r="57" spans="1:9" ht="39.6" customHeight="1" thickBot="1" x14ac:dyDescent="0.3">
      <c r="A57" s="310" t="s">
        <v>120</v>
      </c>
      <c r="B57" s="197" t="s">
        <v>224</v>
      </c>
      <c r="C57" s="204"/>
      <c r="D57" s="365"/>
      <c r="E57" s="67"/>
      <c r="F57" s="68"/>
      <c r="G57" s="69">
        <f>SUM(G54:G56)</f>
        <v>0</v>
      </c>
    </row>
    <row r="58" spans="1:9" ht="39.6" customHeight="1" thickTop="1" thickBot="1" x14ac:dyDescent="0.3">
      <c r="A58" s="120"/>
      <c r="B58" s="121"/>
      <c r="C58" s="121"/>
      <c r="D58" s="367"/>
      <c r="E58" s="114"/>
      <c r="F58" s="113"/>
      <c r="G58" s="122"/>
    </row>
    <row r="59" spans="1:9" ht="28.5" customHeight="1" x14ac:dyDescent="0.25">
      <c r="A59" s="60" t="s">
        <v>144</v>
      </c>
      <c r="B59" s="198" t="s">
        <v>286</v>
      </c>
      <c r="C59" s="206"/>
      <c r="D59" s="101"/>
      <c r="E59" s="79">
        <v>12</v>
      </c>
      <c r="F59" s="60" t="s">
        <v>140</v>
      </c>
      <c r="G59" s="80">
        <f>E59*D59</f>
        <v>0</v>
      </c>
      <c r="H59" s="56"/>
    </row>
    <row r="60" spans="1:9" ht="51" customHeight="1" x14ac:dyDescent="0.25">
      <c r="A60" s="63" t="s">
        <v>220</v>
      </c>
      <c r="B60" s="195" t="s">
        <v>226</v>
      </c>
      <c r="C60" s="202"/>
      <c r="D60" s="102"/>
      <c r="E60" s="62">
        <v>115</v>
      </c>
      <c r="F60" s="63" t="s">
        <v>98</v>
      </c>
      <c r="G60" s="64">
        <f>E60*D60</f>
        <v>0</v>
      </c>
      <c r="H60" s="56"/>
    </row>
    <row r="61" spans="1:9" ht="51" customHeight="1" x14ac:dyDescent="0.25">
      <c r="A61" s="63" t="s">
        <v>304</v>
      </c>
      <c r="B61" s="461" t="s">
        <v>403</v>
      </c>
      <c r="C61" s="462"/>
      <c r="D61" s="259">
        <v>-144</v>
      </c>
      <c r="E61" s="62"/>
      <c r="F61" s="63" t="s">
        <v>98</v>
      </c>
      <c r="G61" s="64"/>
      <c r="H61" s="56"/>
    </row>
    <row r="62" spans="1:9" ht="45" customHeight="1" thickBot="1" x14ac:dyDescent="0.3">
      <c r="A62" s="63" t="s">
        <v>406</v>
      </c>
      <c r="B62" s="436" t="s">
        <v>402</v>
      </c>
      <c r="C62" s="437"/>
      <c r="D62" s="102"/>
      <c r="E62" s="62">
        <v>115</v>
      </c>
      <c r="F62" s="63" t="s">
        <v>98</v>
      </c>
      <c r="G62" s="211">
        <f>(D61+D62)*E62</f>
        <v>-16560</v>
      </c>
      <c r="H62" s="312" t="s">
        <v>177</v>
      </c>
      <c r="I62" s="275"/>
    </row>
    <row r="63" spans="1:9" ht="28.5" customHeight="1" thickBot="1" x14ac:dyDescent="0.3">
      <c r="A63" s="310" t="s">
        <v>145</v>
      </c>
      <c r="B63" s="197" t="s">
        <v>136</v>
      </c>
      <c r="C63" s="204"/>
      <c r="D63" s="365"/>
      <c r="E63" s="67"/>
      <c r="F63" s="68"/>
      <c r="G63" s="69">
        <f>SUM(D59:G62)</f>
        <v>-16462</v>
      </c>
      <c r="H63" s="56"/>
    </row>
    <row r="64" spans="1:9" ht="39.6" customHeight="1" thickTop="1" thickBot="1" x14ac:dyDescent="0.3">
      <c r="A64" s="120"/>
      <c r="B64" s="121"/>
      <c r="C64" s="121"/>
      <c r="D64" s="367"/>
      <c r="E64" s="114"/>
      <c r="F64" s="113"/>
      <c r="G64" s="122"/>
    </row>
    <row r="65" spans="1:12" ht="40.200000000000003" customHeight="1" x14ac:dyDescent="0.25">
      <c r="A65" s="71" t="s">
        <v>121</v>
      </c>
      <c r="B65" s="194" t="s">
        <v>227</v>
      </c>
      <c r="C65" s="201"/>
      <c r="D65" s="123"/>
      <c r="E65" s="59">
        <v>24</v>
      </c>
      <c r="F65" s="60" t="s">
        <v>140</v>
      </c>
      <c r="G65" s="61">
        <f>E65*D65</f>
        <v>0</v>
      </c>
    </row>
    <row r="66" spans="1:12" ht="40.200000000000003" customHeight="1" x14ac:dyDescent="0.25">
      <c r="A66" s="311" t="s">
        <v>122</v>
      </c>
      <c r="B66" s="195" t="s">
        <v>228</v>
      </c>
      <c r="C66" s="202"/>
      <c r="D66" s="102"/>
      <c r="E66" s="62">
        <v>201</v>
      </c>
      <c r="F66" s="63" t="s">
        <v>98</v>
      </c>
      <c r="G66" s="64">
        <f>E66*D66</f>
        <v>0</v>
      </c>
    </row>
    <row r="67" spans="1:12" s="3" customFormat="1" ht="72" customHeight="1" x14ac:dyDescent="0.3">
      <c r="A67" s="4" t="s">
        <v>408</v>
      </c>
      <c r="B67" s="377" t="s">
        <v>405</v>
      </c>
      <c r="C67" s="378"/>
      <c r="D67" s="170">
        <v>-150</v>
      </c>
      <c r="E67" s="159"/>
      <c r="F67" s="4" t="s">
        <v>6</v>
      </c>
      <c r="G67" s="171"/>
      <c r="H67" s="172"/>
      <c r="I67" s="173"/>
      <c r="J67" s="174"/>
      <c r="K67" s="175"/>
      <c r="L67" s="176"/>
    </row>
    <row r="68" spans="1:12" s="3" customFormat="1" ht="42" customHeight="1" thickBot="1" x14ac:dyDescent="0.35">
      <c r="A68" s="210" t="s">
        <v>410</v>
      </c>
      <c r="B68" s="436" t="s">
        <v>404</v>
      </c>
      <c r="C68" s="437"/>
      <c r="D68" s="361"/>
      <c r="E68" s="210">
        <v>201</v>
      </c>
      <c r="F68" s="210" t="s">
        <v>6</v>
      </c>
      <c r="G68" s="211">
        <f>(D67+D68)*E68</f>
        <v>-30150</v>
      </c>
      <c r="H68" s="105" t="s">
        <v>177</v>
      </c>
      <c r="I68" s="176"/>
      <c r="J68" s="173"/>
      <c r="K68" s="175"/>
      <c r="L68" s="176"/>
    </row>
    <row r="69" spans="1:12" ht="39.6" customHeight="1" thickBot="1" x14ac:dyDescent="0.3">
      <c r="A69" s="310" t="s">
        <v>123</v>
      </c>
      <c r="B69" s="197" t="s">
        <v>229</v>
      </c>
      <c r="C69" s="204"/>
      <c r="D69" s="365"/>
      <c r="E69" s="67"/>
      <c r="F69" s="68"/>
      <c r="G69" s="69">
        <f>SUM(G65:G68)</f>
        <v>-30150</v>
      </c>
    </row>
    <row r="70" spans="1:12" ht="39.6" customHeight="1" thickTop="1" thickBot="1" x14ac:dyDescent="0.3">
      <c r="A70" s="120"/>
      <c r="B70" s="121"/>
      <c r="C70" s="121"/>
      <c r="D70" s="367"/>
      <c r="E70" s="114"/>
      <c r="F70" s="113"/>
      <c r="G70" s="122"/>
    </row>
    <row r="71" spans="1:12" ht="40.200000000000003" customHeight="1" x14ac:dyDescent="0.25">
      <c r="A71" s="71" t="s">
        <v>124</v>
      </c>
      <c r="B71" s="194" t="s">
        <v>234</v>
      </c>
      <c r="C71" s="201"/>
      <c r="D71" s="123"/>
      <c r="E71" s="59">
        <v>12</v>
      </c>
      <c r="F71" s="60" t="s">
        <v>140</v>
      </c>
      <c r="G71" s="61">
        <f>E71*D71</f>
        <v>0</v>
      </c>
    </row>
    <row r="72" spans="1:12" ht="40.200000000000003" customHeight="1" x14ac:dyDescent="0.25">
      <c r="A72" s="311" t="s">
        <v>125</v>
      </c>
      <c r="B72" s="438" t="s">
        <v>235</v>
      </c>
      <c r="C72" s="440"/>
      <c r="D72" s="102"/>
      <c r="E72" s="62">
        <v>14</v>
      </c>
      <c r="F72" s="63" t="s">
        <v>98</v>
      </c>
      <c r="G72" s="64">
        <f>E72*D72</f>
        <v>0</v>
      </c>
    </row>
    <row r="73" spans="1:12" ht="49.2" customHeight="1" thickBot="1" x14ac:dyDescent="0.3">
      <c r="A73" s="63" t="s">
        <v>126</v>
      </c>
      <c r="B73" s="196" t="s">
        <v>236</v>
      </c>
      <c r="C73" s="205"/>
      <c r="D73" s="102"/>
      <c r="E73" s="65">
        <v>14</v>
      </c>
      <c r="F73" s="63" t="s">
        <v>98</v>
      </c>
      <c r="G73" s="66">
        <f>E73*D73</f>
        <v>0</v>
      </c>
      <c r="H73" s="105" t="s">
        <v>177</v>
      </c>
    </row>
    <row r="74" spans="1:12" ht="39.6" customHeight="1" thickBot="1" x14ac:dyDescent="0.3">
      <c r="A74" s="310" t="s">
        <v>127</v>
      </c>
      <c r="B74" s="197" t="s">
        <v>237</v>
      </c>
      <c r="C74" s="204"/>
      <c r="D74" s="365"/>
      <c r="E74" s="67"/>
      <c r="F74" s="68"/>
      <c r="G74" s="69">
        <f>SUM(G71:G73)</f>
        <v>0</v>
      </c>
    </row>
    <row r="75" spans="1:12" ht="39.6" customHeight="1" thickTop="1" thickBot="1" x14ac:dyDescent="0.3">
      <c r="A75" s="120"/>
      <c r="B75" s="121"/>
      <c r="C75" s="121"/>
      <c r="D75" s="367"/>
      <c r="E75" s="114"/>
      <c r="F75" s="113"/>
      <c r="G75" s="122"/>
    </row>
    <row r="76" spans="1:12" ht="40.200000000000003" customHeight="1" x14ac:dyDescent="0.25">
      <c r="A76" s="71" t="s">
        <v>128</v>
      </c>
      <c r="B76" s="194" t="s">
        <v>238</v>
      </c>
      <c r="C76" s="201"/>
      <c r="D76" s="123"/>
      <c r="E76" s="59">
        <v>12</v>
      </c>
      <c r="F76" s="60" t="s">
        <v>140</v>
      </c>
      <c r="G76" s="61">
        <f>E76*D76</f>
        <v>0</v>
      </c>
    </row>
    <row r="77" spans="1:12" ht="40.200000000000003" customHeight="1" x14ac:dyDescent="0.25">
      <c r="A77" s="311" t="s">
        <v>129</v>
      </c>
      <c r="B77" s="195" t="s">
        <v>239</v>
      </c>
      <c r="C77" s="202"/>
      <c r="D77" s="102"/>
      <c r="E77" s="62">
        <v>7</v>
      </c>
      <c r="F77" s="63" t="s">
        <v>98</v>
      </c>
      <c r="G77" s="64">
        <f>E77*D77</f>
        <v>0</v>
      </c>
    </row>
    <row r="78" spans="1:12" ht="49.2" customHeight="1" thickBot="1" x14ac:dyDescent="0.3">
      <c r="A78" s="63" t="s">
        <v>130</v>
      </c>
      <c r="B78" s="196" t="s">
        <v>240</v>
      </c>
      <c r="C78" s="205"/>
      <c r="D78" s="102"/>
      <c r="E78" s="65">
        <v>7</v>
      </c>
      <c r="F78" s="63" t="s">
        <v>98</v>
      </c>
      <c r="G78" s="66">
        <f>E78*D78</f>
        <v>0</v>
      </c>
      <c r="H78" s="105" t="s">
        <v>177</v>
      </c>
    </row>
    <row r="79" spans="1:12" ht="39.6" customHeight="1" thickBot="1" x14ac:dyDescent="0.3">
      <c r="A79" s="310" t="s">
        <v>131</v>
      </c>
      <c r="B79" s="197" t="s">
        <v>241</v>
      </c>
      <c r="C79" s="204"/>
      <c r="D79" s="365"/>
      <c r="E79" s="67"/>
      <c r="F79" s="68"/>
      <c r="G79" s="69">
        <f>SUM(G76:G78)</f>
        <v>0</v>
      </c>
    </row>
    <row r="80" spans="1:12" ht="39.6" customHeight="1" thickTop="1" thickBot="1" x14ac:dyDescent="0.3">
      <c r="A80" s="120"/>
      <c r="B80" s="121"/>
      <c r="C80" s="121"/>
      <c r="D80" s="367"/>
      <c r="E80" s="114"/>
      <c r="F80" s="113"/>
      <c r="G80" s="122"/>
    </row>
    <row r="81" spans="1:13" ht="40.200000000000003" customHeight="1" x14ac:dyDescent="0.25">
      <c r="A81" s="71" t="s">
        <v>230</v>
      </c>
      <c r="B81" s="194" t="s">
        <v>242</v>
      </c>
      <c r="C81" s="201"/>
      <c r="D81" s="123"/>
      <c r="E81" s="59">
        <v>12</v>
      </c>
      <c r="F81" s="60" t="s">
        <v>140</v>
      </c>
      <c r="G81" s="61">
        <f>E81*D81</f>
        <v>0</v>
      </c>
    </row>
    <row r="82" spans="1:13" ht="40.200000000000003" customHeight="1" x14ac:dyDescent="0.25">
      <c r="A82" s="311" t="s">
        <v>231</v>
      </c>
      <c r="B82" s="438" t="s">
        <v>243</v>
      </c>
      <c r="C82" s="440"/>
      <c r="D82" s="102"/>
      <c r="E82" s="62">
        <v>62</v>
      </c>
      <c r="F82" s="63" t="s">
        <v>98</v>
      </c>
      <c r="G82" s="64">
        <f>E82*D82</f>
        <v>0</v>
      </c>
    </row>
    <row r="83" spans="1:13" ht="49.2" customHeight="1" thickBot="1" x14ac:dyDescent="0.3">
      <c r="A83" s="63" t="s">
        <v>232</v>
      </c>
      <c r="B83" s="196" t="s">
        <v>244</v>
      </c>
      <c r="C83" s="205"/>
      <c r="D83" s="102"/>
      <c r="E83" s="65">
        <v>62</v>
      </c>
      <c r="F83" s="63" t="s">
        <v>98</v>
      </c>
      <c r="G83" s="66">
        <f>E83*D83</f>
        <v>0</v>
      </c>
      <c r="H83" s="105" t="s">
        <v>177</v>
      </c>
    </row>
    <row r="84" spans="1:13" ht="39.6" customHeight="1" thickBot="1" x14ac:dyDescent="0.3">
      <c r="A84" s="310" t="s">
        <v>233</v>
      </c>
      <c r="B84" s="197" t="s">
        <v>437</v>
      </c>
      <c r="C84" s="204"/>
      <c r="D84" s="365"/>
      <c r="E84" s="67"/>
      <c r="F84" s="68"/>
      <c r="G84" s="69">
        <f>SUM(G81:G83)</f>
        <v>0</v>
      </c>
    </row>
    <row r="85" spans="1:13" ht="25.2" customHeight="1" thickTop="1" thickBot="1" x14ac:dyDescent="0.3">
      <c r="A85" s="120"/>
      <c r="B85" s="121"/>
      <c r="C85" s="121"/>
      <c r="D85" s="367"/>
      <c r="E85" s="114"/>
      <c r="F85" s="113"/>
      <c r="G85" s="122"/>
    </row>
    <row r="86" spans="1:13" ht="40.200000000000003" customHeight="1" x14ac:dyDescent="0.25">
      <c r="A86" s="71" t="s">
        <v>133</v>
      </c>
      <c r="B86" s="194" t="s">
        <v>204</v>
      </c>
      <c r="C86" s="201"/>
      <c r="D86" s="123"/>
      <c r="E86" s="59">
        <v>12</v>
      </c>
      <c r="F86" s="60" t="s">
        <v>140</v>
      </c>
      <c r="G86" s="61">
        <f>E86*D86</f>
        <v>0</v>
      </c>
    </row>
    <row r="87" spans="1:13" ht="40.200000000000003" customHeight="1" x14ac:dyDescent="0.25">
      <c r="A87" s="311" t="s">
        <v>134</v>
      </c>
      <c r="B87" s="438" t="s">
        <v>354</v>
      </c>
      <c r="C87" s="440"/>
      <c r="D87" s="102"/>
      <c r="E87" s="62">
        <v>276</v>
      </c>
      <c r="F87" s="63" t="s">
        <v>98</v>
      </c>
      <c r="G87" s="64">
        <f>E87*D87</f>
        <v>0</v>
      </c>
    </row>
    <row r="88" spans="1:13" s="290" customFormat="1" ht="22.95" customHeight="1" x14ac:dyDescent="0.3">
      <c r="A88" s="340" t="s">
        <v>9</v>
      </c>
      <c r="B88" s="341" t="s">
        <v>93</v>
      </c>
      <c r="C88" s="340" t="s">
        <v>268</v>
      </c>
      <c r="D88" s="342" t="s">
        <v>56</v>
      </c>
      <c r="E88" s="340" t="s">
        <v>289</v>
      </c>
      <c r="F88" s="340" t="s">
        <v>2</v>
      </c>
      <c r="G88" s="343"/>
      <c r="H88" s="344"/>
      <c r="I88" s="345"/>
      <c r="J88" s="346"/>
      <c r="K88" s="346"/>
      <c r="L88" s="347"/>
      <c r="M88" s="348"/>
    </row>
    <row r="89" spans="1:13" s="3" customFormat="1" ht="27" customHeight="1" x14ac:dyDescent="0.3">
      <c r="A89" s="141" t="s">
        <v>305</v>
      </c>
      <c r="B89" s="267" t="s">
        <v>355</v>
      </c>
      <c r="C89" s="141"/>
      <c r="D89" s="266">
        <f>SUM(D90:D91)</f>
        <v>0</v>
      </c>
      <c r="E89" s="442">
        <v>276</v>
      </c>
      <c r="F89" s="442" t="s">
        <v>6</v>
      </c>
      <c r="G89" s="445">
        <f>E89*D89</f>
        <v>0</v>
      </c>
      <c r="H89" s="454" t="s">
        <v>177</v>
      </c>
      <c r="I89" s="276"/>
      <c r="J89" s="184"/>
      <c r="K89" s="187"/>
      <c r="L89" s="185"/>
      <c r="M89" s="186"/>
    </row>
    <row r="90" spans="1:13" s="3" customFormat="1" ht="21" customHeight="1" x14ac:dyDescent="0.3">
      <c r="A90" s="141" t="s">
        <v>287</v>
      </c>
      <c r="B90" s="140" t="s">
        <v>267</v>
      </c>
      <c r="C90" s="85"/>
      <c r="D90" s="266">
        <f>C90</f>
        <v>0</v>
      </c>
      <c r="E90" s="443"/>
      <c r="F90" s="443"/>
      <c r="G90" s="446"/>
      <c r="H90" s="455"/>
      <c r="I90" s="277"/>
      <c r="J90" s="184"/>
      <c r="K90" s="184"/>
      <c r="L90" s="185"/>
      <c r="M90" s="186"/>
    </row>
    <row r="91" spans="1:13" s="3" customFormat="1" ht="33" customHeight="1" x14ac:dyDescent="0.3">
      <c r="A91" s="141" t="s">
        <v>306</v>
      </c>
      <c r="B91" s="140" t="s">
        <v>288</v>
      </c>
      <c r="C91" s="360"/>
      <c r="D91" s="266">
        <f>C91*D94</f>
        <v>0</v>
      </c>
      <c r="E91" s="444"/>
      <c r="F91" s="444"/>
      <c r="G91" s="447"/>
      <c r="H91" s="456"/>
      <c r="I91" s="276"/>
      <c r="J91" s="184"/>
      <c r="K91" s="184"/>
      <c r="L91" s="185"/>
      <c r="M91" s="186"/>
    </row>
    <row r="92" spans="1:13" s="316" customFormat="1" ht="25.95" customHeight="1" x14ac:dyDescent="0.3">
      <c r="A92" s="384" t="s">
        <v>269</v>
      </c>
      <c r="B92" s="385"/>
      <c r="C92" s="385"/>
      <c r="D92" s="385"/>
      <c r="E92" s="385"/>
      <c r="F92" s="385"/>
      <c r="G92" s="448"/>
      <c r="H92" s="314"/>
      <c r="I92" s="315"/>
    </row>
    <row r="93" spans="1:13" s="324" customFormat="1" ht="22.95" customHeight="1" x14ac:dyDescent="0.25">
      <c r="A93" s="318" t="s">
        <v>9</v>
      </c>
      <c r="B93" s="317" t="s">
        <v>309</v>
      </c>
      <c r="C93" s="317" t="s">
        <v>2</v>
      </c>
      <c r="D93" s="318" t="s">
        <v>56</v>
      </c>
      <c r="E93" s="322"/>
      <c r="F93" s="319"/>
      <c r="G93" s="320"/>
      <c r="H93" s="321"/>
      <c r="I93" s="323"/>
    </row>
    <row r="94" spans="1:13" s="139" customFormat="1" ht="30" customHeight="1" thickBot="1" x14ac:dyDescent="0.35">
      <c r="A94" s="236" t="s">
        <v>310</v>
      </c>
      <c r="B94" s="268" t="s">
        <v>442</v>
      </c>
      <c r="C94" s="313" t="s">
        <v>266</v>
      </c>
      <c r="D94" s="189">
        <v>33.58</v>
      </c>
      <c r="E94" s="190"/>
      <c r="F94" s="191"/>
      <c r="G94" s="192"/>
      <c r="H94" s="188"/>
      <c r="I94" s="278"/>
    </row>
    <row r="95" spans="1:13" ht="39.6" customHeight="1" thickBot="1" x14ac:dyDescent="0.3">
      <c r="A95" s="310" t="s">
        <v>135</v>
      </c>
      <c r="B95" s="197" t="s">
        <v>205</v>
      </c>
      <c r="C95" s="204"/>
      <c r="D95" s="365"/>
      <c r="E95" s="67"/>
      <c r="F95" s="68"/>
      <c r="G95" s="69">
        <f>SUM(G86:G94)</f>
        <v>0</v>
      </c>
      <c r="I95" s="279"/>
    </row>
    <row r="96" spans="1:13" s="139" customFormat="1" ht="22.2" customHeight="1" thickTop="1" thickBot="1" x14ac:dyDescent="0.35">
      <c r="A96" s="168"/>
      <c r="B96" s="131"/>
      <c r="C96" s="131"/>
      <c r="D96" s="132"/>
      <c r="E96" s="132"/>
      <c r="F96" s="169"/>
      <c r="G96" s="155"/>
      <c r="H96" s="156"/>
    </row>
    <row r="97" spans="1:9" ht="89.25" customHeight="1" thickBot="1" x14ac:dyDescent="0.3">
      <c r="F97" s="126" t="s">
        <v>311</v>
      </c>
      <c r="G97" s="127">
        <f>SUM(G84,G79,G74,G69,G63,G57,G52,G48,G43,G39,G34,G95,G29,G24,G19,G14,G9,)</f>
        <v>-46612</v>
      </c>
    </row>
    <row r="98" spans="1:9" ht="14.4" thickTop="1" x14ac:dyDescent="0.25">
      <c r="F98" s="124"/>
      <c r="G98" s="125"/>
    </row>
    <row r="99" spans="1:9" s="226" customFormat="1" ht="25.2" customHeight="1" x14ac:dyDescent="0.25">
      <c r="A99" s="432" t="s">
        <v>303</v>
      </c>
      <c r="B99" s="432"/>
      <c r="C99" s="432"/>
      <c r="D99" s="432"/>
      <c r="E99" s="432"/>
      <c r="F99" s="432"/>
      <c r="G99" s="432"/>
      <c r="H99" s="432"/>
    </row>
    <row r="100" spans="1:9" s="57" customFormat="1" ht="41.4" customHeight="1" x14ac:dyDescent="0.3">
      <c r="A100" s="167" t="s">
        <v>9</v>
      </c>
      <c r="B100" s="260" t="s">
        <v>93</v>
      </c>
      <c r="C100" s="260"/>
      <c r="D100" s="167" t="s">
        <v>293</v>
      </c>
      <c r="E100" s="167" t="s">
        <v>292</v>
      </c>
      <c r="F100" s="167" t="s">
        <v>2</v>
      </c>
      <c r="G100" s="167" t="s">
        <v>97</v>
      </c>
      <c r="H100" s="167" t="s">
        <v>325</v>
      </c>
    </row>
    <row r="101" spans="1:9" ht="40.200000000000003" customHeight="1" x14ac:dyDescent="0.25">
      <c r="A101" s="349" t="s">
        <v>300</v>
      </c>
      <c r="B101" s="428" t="s">
        <v>298</v>
      </c>
      <c r="C101" s="429"/>
      <c r="D101" s="102"/>
      <c r="E101" s="208">
        <v>15</v>
      </c>
      <c r="F101" s="209" t="s">
        <v>98</v>
      </c>
      <c r="G101" s="227">
        <f>E101*D101</f>
        <v>0</v>
      </c>
    </row>
    <row r="102" spans="1:9" ht="49.2" customHeight="1" thickBot="1" x14ac:dyDescent="0.3">
      <c r="A102" s="209" t="s">
        <v>301</v>
      </c>
      <c r="B102" s="430" t="s">
        <v>299</v>
      </c>
      <c r="C102" s="431"/>
      <c r="D102" s="102"/>
      <c r="E102" s="228">
        <v>15</v>
      </c>
      <c r="F102" s="209" t="s">
        <v>98</v>
      </c>
      <c r="G102" s="229">
        <f>E102*D102</f>
        <v>0</v>
      </c>
      <c r="H102" s="105" t="s">
        <v>177</v>
      </c>
    </row>
    <row r="103" spans="1:9" ht="39.6" customHeight="1" thickBot="1" x14ac:dyDescent="0.3">
      <c r="A103" s="350" t="s">
        <v>290</v>
      </c>
      <c r="B103" s="351" t="s">
        <v>302</v>
      </c>
      <c r="C103" s="352"/>
      <c r="D103" s="365"/>
      <c r="E103" s="230"/>
      <c r="F103" s="231"/>
      <c r="G103" s="232">
        <f>SUM(G101:G102)</f>
        <v>0</v>
      </c>
    </row>
    <row r="104" spans="1:9" ht="13.8" thickTop="1" x14ac:dyDescent="0.25"/>
    <row r="106" spans="1:9" s="74" customFormat="1" ht="27.6" customHeight="1" x14ac:dyDescent="0.3">
      <c r="A106" s="166"/>
      <c r="B106" s="449" t="s">
        <v>50</v>
      </c>
      <c r="C106" s="449"/>
      <c r="D106" s="449"/>
      <c r="E106" s="449"/>
      <c r="F106" s="449"/>
      <c r="G106" s="449"/>
      <c r="H106" s="449"/>
    </row>
    <row r="107" spans="1:9" s="74" customFormat="1" ht="33" customHeight="1" x14ac:dyDescent="0.3">
      <c r="A107" s="234" t="s">
        <v>84</v>
      </c>
      <c r="B107" s="434" t="s">
        <v>51</v>
      </c>
      <c r="C107" s="434"/>
      <c r="D107" s="434"/>
      <c r="E107" s="434"/>
      <c r="F107" s="434"/>
      <c r="G107" s="434"/>
      <c r="H107" s="434"/>
    </row>
    <row r="108" spans="1:9" s="74" customFormat="1" ht="29.4" customHeight="1" x14ac:dyDescent="0.3">
      <c r="A108" s="235" t="s">
        <v>137</v>
      </c>
      <c r="B108" s="450" t="s">
        <v>400</v>
      </c>
      <c r="C108" s="450"/>
      <c r="D108" s="450"/>
      <c r="E108" s="450"/>
      <c r="F108" s="450"/>
      <c r="G108" s="450"/>
      <c r="H108" s="450"/>
    </row>
    <row r="109" spans="1:9" s="74" customFormat="1" ht="40.200000000000003" customHeight="1" x14ac:dyDescent="0.3">
      <c r="A109" s="82">
        <v>1</v>
      </c>
      <c r="B109" s="433" t="s">
        <v>356</v>
      </c>
      <c r="C109" s="433"/>
      <c r="D109" s="433"/>
      <c r="E109" s="433"/>
      <c r="F109" s="433"/>
      <c r="G109" s="433"/>
      <c r="H109" s="433"/>
      <c r="I109" s="280"/>
    </row>
    <row r="110" spans="1:9" s="74" customFormat="1" ht="28.2" customHeight="1" x14ac:dyDescent="0.3">
      <c r="A110" s="82">
        <v>2</v>
      </c>
      <c r="B110" s="450" t="s">
        <v>138</v>
      </c>
      <c r="C110" s="450"/>
      <c r="D110" s="450"/>
      <c r="E110" s="450"/>
      <c r="F110" s="450"/>
      <c r="G110" s="450"/>
      <c r="H110" s="450"/>
    </row>
    <row r="111" spans="1:9" s="16" customFormat="1" ht="24" customHeight="1" x14ac:dyDescent="0.3">
      <c r="A111" s="82">
        <v>3</v>
      </c>
      <c r="B111" s="435" t="s">
        <v>401</v>
      </c>
      <c r="C111" s="435"/>
      <c r="D111" s="435"/>
      <c r="E111" s="435"/>
      <c r="F111" s="435"/>
      <c r="G111" s="435"/>
      <c r="H111" s="435"/>
      <c r="I111" s="281"/>
    </row>
    <row r="112" spans="1:9" s="16" customFormat="1" ht="19.95" customHeight="1" x14ac:dyDescent="0.3">
      <c r="A112" s="82">
        <v>4</v>
      </c>
      <c r="B112" s="433" t="s">
        <v>407</v>
      </c>
      <c r="C112" s="433"/>
      <c r="D112" s="433"/>
      <c r="E112" s="433"/>
      <c r="F112" s="433"/>
      <c r="G112" s="433"/>
      <c r="H112" s="433"/>
      <c r="I112" s="281"/>
    </row>
    <row r="113" spans="1:9" s="16" customFormat="1" ht="25.2" customHeight="1" x14ac:dyDescent="0.3">
      <c r="A113" s="82">
        <v>5</v>
      </c>
      <c r="B113" s="438" t="s">
        <v>409</v>
      </c>
      <c r="C113" s="439"/>
      <c r="D113" s="439"/>
      <c r="E113" s="439"/>
      <c r="F113" s="439"/>
      <c r="G113" s="439"/>
      <c r="H113" s="440"/>
      <c r="I113" s="281"/>
    </row>
    <row r="114" spans="1:9" s="16" customFormat="1" ht="19.95" customHeight="1" x14ac:dyDescent="0.3">
      <c r="A114" s="82">
        <v>6</v>
      </c>
      <c r="B114" s="433" t="s">
        <v>411</v>
      </c>
      <c r="C114" s="433"/>
      <c r="D114" s="433"/>
      <c r="E114" s="433"/>
      <c r="F114" s="433"/>
      <c r="G114" s="433"/>
      <c r="H114" s="433"/>
      <c r="I114" s="281"/>
    </row>
    <row r="115" spans="1:9" s="74" customFormat="1" ht="40.950000000000003" customHeight="1" x14ac:dyDescent="0.3">
      <c r="A115" s="82">
        <v>7</v>
      </c>
      <c r="B115" s="441" t="s">
        <v>412</v>
      </c>
      <c r="C115" s="441"/>
      <c r="D115" s="441"/>
      <c r="E115" s="441"/>
      <c r="F115" s="441"/>
      <c r="G115" s="441"/>
      <c r="H115" s="441"/>
      <c r="I115" s="280"/>
    </row>
    <row r="116" spans="1:9" s="16" customFormat="1" ht="29.4" customHeight="1" x14ac:dyDescent="0.3">
      <c r="A116" s="82">
        <v>8</v>
      </c>
      <c r="B116" s="433" t="s">
        <v>307</v>
      </c>
      <c r="C116" s="433"/>
      <c r="D116" s="433"/>
      <c r="E116" s="433"/>
      <c r="F116" s="433"/>
      <c r="G116" s="433"/>
      <c r="H116" s="433"/>
    </row>
    <row r="117" spans="1:9" s="16" customFormat="1" ht="29.4" customHeight="1" x14ac:dyDescent="0.3">
      <c r="A117" s="82">
        <v>9</v>
      </c>
      <c r="B117" s="433" t="s">
        <v>308</v>
      </c>
      <c r="C117" s="433"/>
      <c r="D117" s="433"/>
      <c r="E117" s="433"/>
      <c r="F117" s="433"/>
      <c r="G117" s="433"/>
      <c r="H117" s="433"/>
    </row>
    <row r="118" spans="1:9" s="16" customFormat="1" ht="29.4" customHeight="1" x14ac:dyDescent="0.3">
      <c r="A118" s="82">
        <v>10</v>
      </c>
      <c r="B118" s="433" t="s">
        <v>443</v>
      </c>
      <c r="C118" s="433"/>
      <c r="D118" s="433"/>
      <c r="E118" s="433"/>
      <c r="F118" s="433"/>
      <c r="G118" s="433"/>
      <c r="H118" s="433"/>
    </row>
    <row r="119" spans="1:9" s="16" customFormat="1" ht="29.4" customHeight="1" x14ac:dyDescent="0.3">
      <c r="A119" s="82">
        <v>11</v>
      </c>
      <c r="B119" s="433" t="s">
        <v>431</v>
      </c>
      <c r="C119" s="433"/>
      <c r="D119" s="433"/>
      <c r="E119" s="433"/>
      <c r="F119" s="433"/>
      <c r="G119" s="433"/>
      <c r="H119" s="433"/>
    </row>
  </sheetData>
  <sheetProtection algorithmName="SHA-512" hashValue="aakchNXjfOTSsGANPy6K5/C5sfj6ymCSuVjfRcsybxNnGytqlqXljEHe9yyJ5TNfTmg5flqSBDiAuM98h/PwBQ==" saltValue="44jtWradahPQt7jppG6McA==" spinCount="100000" sheet="1" objects="1" scenarios="1"/>
  <mergeCells count="46">
    <mergeCell ref="B54:C54"/>
    <mergeCell ref="B55:C55"/>
    <mergeCell ref="B61:C61"/>
    <mergeCell ref="B68:C68"/>
    <mergeCell ref="B87:C87"/>
    <mergeCell ref="B82:C82"/>
    <mergeCell ref="B72:C72"/>
    <mergeCell ref="B67:C67"/>
    <mergeCell ref="A2:B2"/>
    <mergeCell ref="D2:H2"/>
    <mergeCell ref="A1:H1"/>
    <mergeCell ref="A3:H3"/>
    <mergeCell ref="H89:H91"/>
    <mergeCell ref="B7:C7"/>
    <mergeCell ref="B12:C12"/>
    <mergeCell ref="B16:C16"/>
    <mergeCell ref="B17:C17"/>
    <mergeCell ref="B22:C22"/>
    <mergeCell ref="B27:C27"/>
    <mergeCell ref="B32:C32"/>
    <mergeCell ref="B37:C37"/>
    <mergeCell ref="B41:C41"/>
    <mergeCell ref="B51:C51"/>
    <mergeCell ref="B50:C50"/>
    <mergeCell ref="B119:H119"/>
    <mergeCell ref="B111:H111"/>
    <mergeCell ref="B62:C62"/>
    <mergeCell ref="B113:H113"/>
    <mergeCell ref="B116:H116"/>
    <mergeCell ref="B114:H114"/>
    <mergeCell ref="B115:H115"/>
    <mergeCell ref="F89:F91"/>
    <mergeCell ref="E89:E91"/>
    <mergeCell ref="G89:G91"/>
    <mergeCell ref="A92:G92"/>
    <mergeCell ref="B112:H112"/>
    <mergeCell ref="B106:H106"/>
    <mergeCell ref="B109:H109"/>
    <mergeCell ref="B110:H110"/>
    <mergeCell ref="B108:H108"/>
    <mergeCell ref="B101:C101"/>
    <mergeCell ref="B102:C102"/>
    <mergeCell ref="A99:H99"/>
    <mergeCell ref="B117:H117"/>
    <mergeCell ref="B118:H118"/>
    <mergeCell ref="B107:H107"/>
  </mergeCells>
  <phoneticPr fontId="4" type="noConversion"/>
  <dataValidations count="1">
    <dataValidation operator="lessThanOrEqual" allowBlank="1" showInputMessage="1" showErrorMessage="1" sqref="I94 H93 F93:G94 F96:G96 I96 B93:D94 B96:D96 C90:C91 B89:B91 I92 B114 B116:B119 B61 C107:C111 B107:B112" xr:uid="{32753B4D-9F12-414F-B558-D3D3DCAAD6DB}"/>
  </dataValidations>
  <pageMargins left="0.98425196850393704" right="0.98425196850393704" top="0.98425196850393704" bottom="0.98425196850393704" header="0.51181102362204722" footer="0.51181102362204722"/>
  <pageSetup paperSize="9" scale="50" fitToHeight="0" orientation="landscape" horizontalDpi="4294967293" verticalDpi="4294967293" r:id="rId1"/>
  <headerFooter>
    <oddHeader>&amp;L&amp;"Century Gothic,Standaard"&amp;10&amp;F&amp;R&amp;"Century Gothic,Standaard"&amp;10&amp;A</oddHeader>
    <oddFooter>&amp;L&amp;"Century Gothic,Standaard"&amp;8&amp;F
&amp;D
&amp;P&amp;R&amp;"Century Gothic,Vet"&amp;10United Quality&amp;"Century Gothic,Standaard"
&amp;"Century Gothic,Cursief"&amp;8Advies en Aanbesteding in Afval en Automative</oddFooter>
  </headerFooter>
  <rowBreaks count="4" manualBreakCount="4">
    <brk id="20" max="7" man="1"/>
    <brk id="40" max="7" man="1"/>
    <brk id="58" max="7" man="1"/>
    <brk id="105"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C081-6C96-4C39-BD25-BA15E8B72DCD}">
  <sheetPr>
    <tabColor rgb="FF7030A0"/>
    <pageSetUpPr fitToPage="1"/>
  </sheetPr>
  <dimension ref="A1:N48"/>
  <sheetViews>
    <sheetView showGridLines="0" view="pageBreakPreview" topLeftCell="A17" zoomScale="80" zoomScaleNormal="80" zoomScaleSheetLayoutView="80" workbookViewId="0">
      <selection activeCell="B45" sqref="B45:G45"/>
    </sheetView>
  </sheetViews>
  <sheetFormatPr defaultColWidth="8.88671875" defaultRowHeight="13.2" x14ac:dyDescent="0.3"/>
  <cols>
    <col min="1" max="1" width="9.33203125" style="78" customWidth="1"/>
    <col min="2" max="2" width="50.109375" style="74" customWidth="1"/>
    <col min="3" max="3" width="42.33203125" style="78" bestFit="1" customWidth="1"/>
    <col min="4" max="7" width="32.6640625" style="78" customWidth="1"/>
    <col min="8" max="8" width="31.88671875" style="74" customWidth="1"/>
    <col min="9" max="16384" width="8.88671875" style="74"/>
  </cols>
  <sheetData>
    <row r="1" spans="1:14" s="3" customFormat="1" ht="42" customHeight="1" x14ac:dyDescent="0.2">
      <c r="A1" s="412" t="s">
        <v>294</v>
      </c>
      <c r="B1" s="412"/>
      <c r="C1" s="412"/>
      <c r="D1" s="412"/>
      <c r="E1" s="412"/>
      <c r="F1" s="412"/>
      <c r="G1" s="412"/>
      <c r="H1" s="239"/>
      <c r="I1" s="165"/>
      <c r="J1" s="165"/>
      <c r="K1" s="165"/>
      <c r="L1" s="165"/>
      <c r="N1" s="15"/>
    </row>
    <row r="2" spans="1:14" s="56" customFormat="1" ht="26.25" customHeight="1" x14ac:dyDescent="0.25">
      <c r="A2" s="469" t="s">
        <v>284</v>
      </c>
      <c r="B2" s="469"/>
      <c r="C2" s="476" t="s">
        <v>312</v>
      </c>
      <c r="D2" s="477"/>
      <c r="E2" s="477"/>
      <c r="F2" s="477"/>
      <c r="G2" s="478"/>
    </row>
    <row r="3" spans="1:14" ht="30.6" customHeight="1" x14ac:dyDescent="0.3">
      <c r="A3" s="464" t="s">
        <v>297</v>
      </c>
      <c r="B3" s="464"/>
      <c r="C3" s="464"/>
      <c r="D3" s="464"/>
      <c r="E3" s="464"/>
      <c r="F3" s="464"/>
      <c r="G3" s="464"/>
    </row>
    <row r="4" spans="1:14" s="225" customFormat="1" ht="22.95" customHeight="1" x14ac:dyDescent="0.3">
      <c r="A4" s="468" t="s">
        <v>246</v>
      </c>
      <c r="B4" s="468"/>
      <c r="C4" s="468"/>
      <c r="D4" s="468"/>
      <c r="E4" s="468"/>
      <c r="F4" s="468"/>
      <c r="G4" s="468"/>
      <c r="H4" s="308"/>
    </row>
    <row r="5" spans="1:14" s="225" customFormat="1" ht="24.6" customHeight="1" x14ac:dyDescent="0.3">
      <c r="A5" s="468" t="s">
        <v>357</v>
      </c>
      <c r="B5" s="468"/>
      <c r="C5" s="468"/>
      <c r="D5" s="468"/>
      <c r="E5" s="468"/>
      <c r="F5" s="468"/>
      <c r="G5" s="468"/>
      <c r="H5" s="308"/>
    </row>
    <row r="6" spans="1:14" s="225" customFormat="1" ht="18" customHeight="1" x14ac:dyDescent="0.3">
      <c r="A6" s="234" t="s">
        <v>9</v>
      </c>
      <c r="B6" s="234" t="s">
        <v>93</v>
      </c>
      <c r="C6" s="234"/>
      <c r="D6" s="234" t="s">
        <v>2</v>
      </c>
      <c r="E6" s="234" t="s">
        <v>56</v>
      </c>
      <c r="F6" s="234" t="s">
        <v>146</v>
      </c>
      <c r="G6" s="234" t="s">
        <v>147</v>
      </c>
    </row>
    <row r="7" spans="1:14" ht="21.6" customHeight="1" x14ac:dyDescent="0.3">
      <c r="A7" s="82" t="s">
        <v>25</v>
      </c>
      <c r="B7" s="83" t="s">
        <v>245</v>
      </c>
      <c r="C7" s="84"/>
      <c r="D7" s="84" t="s">
        <v>148</v>
      </c>
      <c r="E7" s="85"/>
      <c r="F7" s="263">
        <v>26</v>
      </c>
      <c r="G7" s="237">
        <f>E7*F7</f>
        <v>0</v>
      </c>
    </row>
    <row r="8" spans="1:14" ht="30.6" customHeight="1" thickBot="1" x14ac:dyDescent="0.35">
      <c r="A8" s="77"/>
      <c r="B8" s="86"/>
      <c r="C8" s="87"/>
      <c r="D8" s="89" t="s">
        <v>149</v>
      </c>
      <c r="E8" s="88"/>
      <c r="F8" s="214" t="s">
        <v>295</v>
      </c>
      <c r="G8" s="215">
        <f>G7</f>
        <v>0</v>
      </c>
    </row>
    <row r="9" spans="1:14" ht="13.8" thickBot="1" x14ac:dyDescent="0.35">
      <c r="A9" s="77"/>
      <c r="B9" s="86"/>
      <c r="C9" s="87"/>
      <c r="D9" s="89" t="s">
        <v>150</v>
      </c>
      <c r="E9" s="88"/>
      <c r="F9" s="90"/>
      <c r="G9" s="91"/>
    </row>
    <row r="10" spans="1:14" s="81" customFormat="1" ht="27.6" customHeight="1" x14ac:dyDescent="0.3">
      <c r="A10" s="470" t="s">
        <v>151</v>
      </c>
      <c r="B10" s="471"/>
      <c r="C10" s="471"/>
      <c r="D10" s="471"/>
      <c r="E10" s="471"/>
      <c r="F10" s="471"/>
      <c r="G10" s="472"/>
    </row>
    <row r="11" spans="1:14" ht="20.399999999999999" customHeight="1" x14ac:dyDescent="0.3">
      <c r="A11" s="216" t="s">
        <v>84</v>
      </c>
      <c r="B11" s="151" t="s">
        <v>152</v>
      </c>
      <c r="C11" s="154" t="s">
        <v>153</v>
      </c>
      <c r="D11" s="154" t="s">
        <v>428</v>
      </c>
      <c r="E11" s="154" t="s">
        <v>56</v>
      </c>
      <c r="F11" s="154" t="s">
        <v>154</v>
      </c>
      <c r="G11" s="133" t="s">
        <v>95</v>
      </c>
    </row>
    <row r="12" spans="1:14" x14ac:dyDescent="0.3">
      <c r="A12" s="76" t="s">
        <v>26</v>
      </c>
      <c r="B12" s="92" t="s">
        <v>264</v>
      </c>
      <c r="C12" s="92" t="s">
        <v>247</v>
      </c>
      <c r="D12" s="264" t="s">
        <v>155</v>
      </c>
      <c r="E12" s="85"/>
      <c r="F12" s="134">
        <v>1432</v>
      </c>
      <c r="G12" s="217">
        <f>E12*F12</f>
        <v>0</v>
      </c>
    </row>
    <row r="13" spans="1:14" x14ac:dyDescent="0.3">
      <c r="A13" s="76" t="s">
        <v>27</v>
      </c>
      <c r="B13" s="92" t="s">
        <v>264</v>
      </c>
      <c r="C13" s="138" t="s">
        <v>248</v>
      </c>
      <c r="D13" s="264" t="s">
        <v>155</v>
      </c>
      <c r="E13" s="85"/>
      <c r="F13" s="134">
        <v>727</v>
      </c>
      <c r="G13" s="217">
        <f>E13*F13</f>
        <v>0</v>
      </c>
    </row>
    <row r="14" spans="1:14" x14ac:dyDescent="0.3">
      <c r="A14" s="76" t="s">
        <v>28</v>
      </c>
      <c r="B14" s="92" t="s">
        <v>264</v>
      </c>
      <c r="C14" s="92" t="s">
        <v>157</v>
      </c>
      <c r="D14" s="264" t="s">
        <v>155</v>
      </c>
      <c r="E14" s="85"/>
      <c r="F14" s="134">
        <v>196</v>
      </c>
      <c r="G14" s="217">
        <f t="shared" ref="G14:G29" si="0">E14*F14</f>
        <v>0</v>
      </c>
    </row>
    <row r="15" spans="1:14" x14ac:dyDescent="0.3">
      <c r="A15" s="76" t="s">
        <v>30</v>
      </c>
      <c r="B15" s="92" t="s">
        <v>264</v>
      </c>
      <c r="C15" s="92" t="s">
        <v>249</v>
      </c>
      <c r="D15" s="264" t="s">
        <v>155</v>
      </c>
      <c r="E15" s="85"/>
      <c r="F15" s="134">
        <v>730</v>
      </c>
      <c r="G15" s="217">
        <f>E15*F15</f>
        <v>0</v>
      </c>
    </row>
    <row r="16" spans="1:14" x14ac:dyDescent="0.3">
      <c r="A16" s="76" t="s">
        <v>31</v>
      </c>
      <c r="B16" s="92" t="s">
        <v>264</v>
      </c>
      <c r="C16" s="92" t="s">
        <v>250</v>
      </c>
      <c r="D16" s="264" t="s">
        <v>155</v>
      </c>
      <c r="E16" s="85"/>
      <c r="F16" s="134">
        <v>33</v>
      </c>
      <c r="G16" s="217">
        <f t="shared" si="0"/>
        <v>0</v>
      </c>
    </row>
    <row r="17" spans="1:7" x14ac:dyDescent="0.3">
      <c r="A17" s="76" t="s">
        <v>32</v>
      </c>
      <c r="B17" s="92" t="s">
        <v>264</v>
      </c>
      <c r="C17" s="92" t="s">
        <v>251</v>
      </c>
      <c r="D17" s="264" t="s">
        <v>155</v>
      </c>
      <c r="E17" s="85"/>
      <c r="F17" s="134">
        <v>190</v>
      </c>
      <c r="G17" s="217">
        <f t="shared" si="0"/>
        <v>0</v>
      </c>
    </row>
    <row r="18" spans="1:7" x14ac:dyDescent="0.3">
      <c r="A18" s="76" t="s">
        <v>156</v>
      </c>
      <c r="B18" s="92" t="s">
        <v>264</v>
      </c>
      <c r="C18" s="92" t="s">
        <v>252</v>
      </c>
      <c r="D18" s="264" t="s">
        <v>155</v>
      </c>
      <c r="E18" s="85"/>
      <c r="F18" s="134">
        <v>43</v>
      </c>
      <c r="G18" s="217">
        <f t="shared" si="0"/>
        <v>0</v>
      </c>
    </row>
    <row r="19" spans="1:7" x14ac:dyDescent="0.3">
      <c r="A19" s="76" t="s">
        <v>33</v>
      </c>
      <c r="B19" s="92" t="s">
        <v>264</v>
      </c>
      <c r="C19" s="92" t="s">
        <v>253</v>
      </c>
      <c r="D19" s="264" t="s">
        <v>155</v>
      </c>
      <c r="E19" s="85"/>
      <c r="F19" s="134">
        <v>747</v>
      </c>
      <c r="G19" s="217">
        <f t="shared" si="0"/>
        <v>0</v>
      </c>
    </row>
    <row r="20" spans="1:7" x14ac:dyDescent="0.3">
      <c r="A20" s="76" t="s">
        <v>34</v>
      </c>
      <c r="B20" s="92" t="s">
        <v>264</v>
      </c>
      <c r="C20" s="92" t="s">
        <v>254</v>
      </c>
      <c r="D20" s="264" t="s">
        <v>155</v>
      </c>
      <c r="E20" s="85"/>
      <c r="F20" s="134">
        <v>344</v>
      </c>
      <c r="G20" s="217">
        <f t="shared" si="0"/>
        <v>0</v>
      </c>
    </row>
    <row r="21" spans="1:7" x14ac:dyDescent="0.3">
      <c r="A21" s="76" t="s">
        <v>36</v>
      </c>
      <c r="B21" s="92" t="s">
        <v>264</v>
      </c>
      <c r="C21" s="92" t="s">
        <v>255</v>
      </c>
      <c r="D21" s="264" t="s">
        <v>155</v>
      </c>
      <c r="E21" s="85"/>
      <c r="F21" s="134">
        <v>723</v>
      </c>
      <c r="G21" s="217">
        <f t="shared" si="0"/>
        <v>0</v>
      </c>
    </row>
    <row r="22" spans="1:7" x14ac:dyDescent="0.3">
      <c r="A22" s="76" t="s">
        <v>37</v>
      </c>
      <c r="B22" s="92" t="s">
        <v>264</v>
      </c>
      <c r="C22" s="92" t="s">
        <v>256</v>
      </c>
      <c r="D22" s="264" t="s">
        <v>155</v>
      </c>
      <c r="E22" s="85"/>
      <c r="F22" s="134">
        <v>1886</v>
      </c>
      <c r="G22" s="217">
        <f t="shared" si="0"/>
        <v>0</v>
      </c>
    </row>
    <row r="23" spans="1:7" x14ac:dyDescent="0.3">
      <c r="A23" s="76" t="s">
        <v>38</v>
      </c>
      <c r="B23" s="92" t="s">
        <v>264</v>
      </c>
      <c r="C23" s="92" t="s">
        <v>158</v>
      </c>
      <c r="D23" s="264" t="s">
        <v>155</v>
      </c>
      <c r="E23" s="85"/>
      <c r="F23" s="134">
        <v>31</v>
      </c>
      <c r="G23" s="217">
        <f t="shared" si="0"/>
        <v>0</v>
      </c>
    </row>
    <row r="24" spans="1:7" x14ac:dyDescent="0.3">
      <c r="A24" s="76" t="s">
        <v>39</v>
      </c>
      <c r="B24" s="92" t="s">
        <v>264</v>
      </c>
      <c r="C24" s="92" t="s">
        <v>257</v>
      </c>
      <c r="D24" s="264" t="s">
        <v>155</v>
      </c>
      <c r="E24" s="85"/>
      <c r="F24" s="134">
        <v>6130</v>
      </c>
      <c r="G24" s="217">
        <f t="shared" si="0"/>
        <v>0</v>
      </c>
    </row>
    <row r="25" spans="1:7" x14ac:dyDescent="0.3">
      <c r="A25" s="76" t="s">
        <v>40</v>
      </c>
      <c r="B25" s="92" t="s">
        <v>264</v>
      </c>
      <c r="C25" s="92" t="s">
        <v>258</v>
      </c>
      <c r="D25" s="264" t="s">
        <v>155</v>
      </c>
      <c r="E25" s="85"/>
      <c r="F25" s="134">
        <v>1032</v>
      </c>
      <c r="G25" s="217">
        <f t="shared" si="0"/>
        <v>0</v>
      </c>
    </row>
    <row r="26" spans="1:7" x14ac:dyDescent="0.3">
      <c r="A26" s="76" t="s">
        <v>41</v>
      </c>
      <c r="B26" s="92" t="s">
        <v>264</v>
      </c>
      <c r="C26" s="92" t="s">
        <v>259</v>
      </c>
      <c r="D26" s="264" t="s">
        <v>155</v>
      </c>
      <c r="E26" s="85"/>
      <c r="F26" s="134">
        <v>2791</v>
      </c>
      <c r="G26" s="217">
        <f t="shared" si="0"/>
        <v>0</v>
      </c>
    </row>
    <row r="27" spans="1:7" x14ac:dyDescent="0.3">
      <c r="A27" s="76" t="s">
        <v>468</v>
      </c>
      <c r="B27" s="92" t="s">
        <v>264</v>
      </c>
      <c r="C27" s="92" t="s">
        <v>470</v>
      </c>
      <c r="D27" s="264" t="s">
        <v>155</v>
      </c>
      <c r="E27" s="85"/>
      <c r="F27" s="134">
        <v>1107</v>
      </c>
      <c r="G27" s="217">
        <f t="shared" si="0"/>
        <v>0</v>
      </c>
    </row>
    <row r="28" spans="1:7" x14ac:dyDescent="0.3">
      <c r="A28" s="76" t="s">
        <v>469</v>
      </c>
      <c r="B28" s="92" t="s">
        <v>264</v>
      </c>
      <c r="C28" s="92" t="s">
        <v>471</v>
      </c>
      <c r="D28" s="264" t="s">
        <v>155</v>
      </c>
      <c r="E28" s="85"/>
      <c r="F28" s="134">
        <v>369</v>
      </c>
      <c r="G28" s="217">
        <f t="shared" ref="G28" si="1">E28*F28</f>
        <v>0</v>
      </c>
    </row>
    <row r="29" spans="1:7" x14ac:dyDescent="0.3">
      <c r="A29" s="76" t="s">
        <v>43</v>
      </c>
      <c r="B29" s="92" t="s">
        <v>264</v>
      </c>
      <c r="C29" s="92" t="s">
        <v>260</v>
      </c>
      <c r="D29" s="264" t="s">
        <v>155</v>
      </c>
      <c r="E29" s="85"/>
      <c r="F29" s="134">
        <v>66</v>
      </c>
      <c r="G29" s="217">
        <f t="shared" si="0"/>
        <v>0</v>
      </c>
    </row>
    <row r="30" spans="1:7" x14ac:dyDescent="0.3">
      <c r="A30" s="76" t="s">
        <v>44</v>
      </c>
      <c r="B30" s="92" t="s">
        <v>264</v>
      </c>
      <c r="C30" s="92" t="s">
        <v>261</v>
      </c>
      <c r="D30" s="264" t="s">
        <v>155</v>
      </c>
      <c r="E30" s="85"/>
      <c r="F30" s="134">
        <v>11</v>
      </c>
      <c r="G30" s="217">
        <f t="shared" ref="G30:G32" si="2">E30*F30</f>
        <v>0</v>
      </c>
    </row>
    <row r="31" spans="1:7" x14ac:dyDescent="0.3">
      <c r="A31" s="76" t="s">
        <v>45</v>
      </c>
      <c r="B31" s="92" t="s">
        <v>264</v>
      </c>
      <c r="C31" s="92" t="s">
        <v>262</v>
      </c>
      <c r="D31" s="264" t="s">
        <v>155</v>
      </c>
      <c r="E31" s="85"/>
      <c r="F31" s="134">
        <v>391</v>
      </c>
      <c r="G31" s="217">
        <f t="shared" si="2"/>
        <v>0</v>
      </c>
    </row>
    <row r="32" spans="1:7" ht="13.8" thickBot="1" x14ac:dyDescent="0.35">
      <c r="A32" s="129" t="s">
        <v>46</v>
      </c>
      <c r="B32" s="135" t="s">
        <v>264</v>
      </c>
      <c r="C32" s="135" t="s">
        <v>263</v>
      </c>
      <c r="D32" s="265" t="s">
        <v>155</v>
      </c>
      <c r="E32" s="136"/>
      <c r="F32" s="137">
        <v>4811</v>
      </c>
      <c r="G32" s="218">
        <f t="shared" si="2"/>
        <v>0</v>
      </c>
    </row>
    <row r="33" spans="1:7" ht="31.95" customHeight="1" thickBot="1" x14ac:dyDescent="0.35">
      <c r="B33" s="93"/>
      <c r="C33" s="57"/>
      <c r="D33" s="57"/>
      <c r="E33" s="57"/>
      <c r="F33" s="214" t="s">
        <v>340</v>
      </c>
      <c r="G33" s="215">
        <f>SUM(G12:G32)</f>
        <v>0</v>
      </c>
    </row>
    <row r="34" spans="1:7" ht="13.8" thickBot="1" x14ac:dyDescent="0.35">
      <c r="B34" s="93"/>
      <c r="C34" s="57"/>
      <c r="D34" s="57"/>
      <c r="E34" s="57"/>
      <c r="F34" s="57"/>
      <c r="G34" s="91"/>
    </row>
    <row r="35" spans="1:7" ht="31.2" customHeight="1" thickBot="1" x14ac:dyDescent="0.35">
      <c r="A35" s="77"/>
      <c r="B35" s="86"/>
      <c r="C35" s="87"/>
      <c r="D35" s="87"/>
      <c r="E35" s="88"/>
      <c r="F35" s="212" t="s">
        <v>341</v>
      </c>
      <c r="G35" s="213">
        <f>G8+G33</f>
        <v>0</v>
      </c>
    </row>
    <row r="36" spans="1:7" ht="13.8" thickBot="1" x14ac:dyDescent="0.35">
      <c r="A36" s="77"/>
      <c r="B36" s="86"/>
      <c r="C36" s="87"/>
      <c r="D36" s="87"/>
      <c r="E36" s="88"/>
      <c r="F36" s="90"/>
      <c r="G36" s="94"/>
    </row>
    <row r="37" spans="1:7" s="224" customFormat="1" ht="14.4" customHeight="1" x14ac:dyDescent="0.3">
      <c r="A37" s="223"/>
      <c r="B37" s="473" t="s">
        <v>50</v>
      </c>
      <c r="C37" s="474"/>
      <c r="D37" s="474"/>
      <c r="E37" s="474"/>
      <c r="F37" s="474"/>
      <c r="G37" s="475"/>
    </row>
    <row r="38" spans="1:7" s="225" customFormat="1" x14ac:dyDescent="0.3">
      <c r="A38" s="128" t="s">
        <v>9</v>
      </c>
      <c r="B38" s="434" t="s">
        <v>51</v>
      </c>
      <c r="C38" s="434"/>
      <c r="D38" s="434"/>
      <c r="E38" s="434"/>
      <c r="F38" s="434"/>
      <c r="G38" s="481"/>
    </row>
    <row r="39" spans="1:7" x14ac:dyDescent="0.3">
      <c r="A39" s="75" t="s">
        <v>137</v>
      </c>
      <c r="B39" s="466" t="s">
        <v>291</v>
      </c>
      <c r="C39" s="466"/>
      <c r="D39" s="466"/>
      <c r="E39" s="466"/>
      <c r="F39" s="466"/>
      <c r="G39" s="467"/>
    </row>
    <row r="40" spans="1:7" ht="27.6" customHeight="1" x14ac:dyDescent="0.3">
      <c r="A40" s="76">
        <v>1</v>
      </c>
      <c r="B40" s="433" t="s">
        <v>413</v>
      </c>
      <c r="C40" s="433"/>
      <c r="D40" s="433"/>
      <c r="E40" s="433"/>
      <c r="F40" s="433"/>
      <c r="G40" s="463"/>
    </row>
    <row r="41" spans="1:7" x14ac:dyDescent="0.3">
      <c r="A41" s="76">
        <v>2</v>
      </c>
      <c r="B41" s="450" t="s">
        <v>138</v>
      </c>
      <c r="C41" s="450"/>
      <c r="D41" s="450"/>
      <c r="E41" s="450"/>
      <c r="F41" s="450"/>
      <c r="G41" s="465"/>
    </row>
    <row r="42" spans="1:7" x14ac:dyDescent="0.3">
      <c r="A42" s="76">
        <v>3</v>
      </c>
      <c r="B42" s="466" t="s">
        <v>414</v>
      </c>
      <c r="C42" s="466"/>
      <c r="D42" s="466"/>
      <c r="E42" s="466"/>
      <c r="F42" s="466"/>
      <c r="G42" s="467"/>
    </row>
    <row r="43" spans="1:7" x14ac:dyDescent="0.3">
      <c r="A43" s="76">
        <v>4</v>
      </c>
      <c r="B43" s="466" t="s">
        <v>342</v>
      </c>
      <c r="C43" s="466"/>
      <c r="D43" s="466"/>
      <c r="E43" s="466"/>
      <c r="F43" s="466"/>
      <c r="G43" s="467"/>
    </row>
    <row r="44" spans="1:7" x14ac:dyDescent="0.3">
      <c r="A44" s="76">
        <v>5</v>
      </c>
      <c r="B44" s="466" t="s">
        <v>415</v>
      </c>
      <c r="C44" s="466"/>
      <c r="D44" s="466"/>
      <c r="E44" s="466"/>
      <c r="F44" s="466"/>
      <c r="G44" s="467"/>
    </row>
    <row r="45" spans="1:7" ht="13.8" thickBot="1" x14ac:dyDescent="0.35">
      <c r="A45" s="129">
        <v>6</v>
      </c>
      <c r="B45" s="479" t="s">
        <v>429</v>
      </c>
      <c r="C45" s="479"/>
      <c r="D45" s="479"/>
      <c r="E45" s="479"/>
      <c r="F45" s="479"/>
      <c r="G45" s="480"/>
    </row>
    <row r="46" spans="1:7" x14ac:dyDescent="0.3">
      <c r="A46" s="219"/>
      <c r="B46" s="220"/>
      <c r="C46" s="219"/>
      <c r="D46" s="219"/>
      <c r="E46" s="219"/>
      <c r="F46" s="219"/>
      <c r="G46" s="219"/>
    </row>
    <row r="47" spans="1:7" x14ac:dyDescent="0.3">
      <c r="A47" s="130"/>
      <c r="B47" s="207"/>
      <c r="C47" s="130"/>
      <c r="D47" s="130"/>
      <c r="E47" s="130"/>
      <c r="F47" s="130"/>
      <c r="G47" s="130"/>
    </row>
    <row r="48" spans="1:7" x14ac:dyDescent="0.3">
      <c r="A48" s="130"/>
      <c r="B48" s="221"/>
      <c r="C48" s="222"/>
      <c r="D48" s="222"/>
      <c r="E48" s="222"/>
      <c r="F48" s="222"/>
      <c r="G48" s="130"/>
    </row>
  </sheetData>
  <sheetProtection algorithmName="SHA-512" hashValue="6kuxDsknxybY5ZWb5xcp+NMsXvDAEJKO0Xbea/8M05Y9ISo3pSFVu1PlZG5PrmHASH+iyB+vhV0yfZIrqkKxbQ==" saltValue="Z4+e86ntn8skejudy1HAaw==" spinCount="100000" sheet="1" objects="1" scenarios="1"/>
  <mergeCells count="16">
    <mergeCell ref="B44:G44"/>
    <mergeCell ref="B45:G45"/>
    <mergeCell ref="A5:G5"/>
    <mergeCell ref="B38:G38"/>
    <mergeCell ref="B43:G43"/>
    <mergeCell ref="A1:G1"/>
    <mergeCell ref="B40:G40"/>
    <mergeCell ref="A3:G3"/>
    <mergeCell ref="B41:G41"/>
    <mergeCell ref="B42:G42"/>
    <mergeCell ref="B39:G39"/>
    <mergeCell ref="A4:G4"/>
    <mergeCell ref="A2:B2"/>
    <mergeCell ref="A10:G10"/>
    <mergeCell ref="B37:G37"/>
    <mergeCell ref="C2:G2"/>
  </mergeCells>
  <phoneticPr fontId="4" type="noConversion"/>
  <dataValidations count="1">
    <dataValidation operator="lessThanOrEqual" allowBlank="1" showInputMessage="1" showErrorMessage="1" sqref="B7:G9 A4:A6 B38:B45 B11:G36" xr:uid="{D667CA70-C457-48DF-926A-7F5AEC67D098}"/>
  </dataValidations>
  <pageMargins left="0.70866141732283472" right="0.70866141732283472" top="0.74803149606299213" bottom="0.74803149606299213" header="0.31496062992125984" footer="0.31496062992125984"/>
  <pageSetup paperSize="9" scale="56" fitToHeight="0" orientation="landscape" r:id="rId1"/>
  <headerFooter>
    <oddHeader>&amp;L&amp;"Century Gothic,Standaard"&amp;10&amp;F&amp;R&amp;"Century Gothic,Standaard"&amp;10&amp;A</oddHeader>
    <oddFooter>&amp;L&amp;"Century Gothic,Standaard"&amp;8&amp;F
Afdrukdatum: &amp;D
Pagina &amp;P van &amp;N&amp;R&amp;"Century Gothic,Vet"&amp;10United Quality&amp;"Century Gothic,Standaard"
&amp;"Century Gothic,Cursief"&amp;8Advies en Aanbesteding in Afval en Automative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34A0D-AFDC-4E8A-B3A1-91FDC83BE171}">
  <sheetPr>
    <tabColor theme="4" tint="0.79998168889431442"/>
    <pageSetUpPr fitToPage="1"/>
  </sheetPr>
  <dimension ref="A1:N34"/>
  <sheetViews>
    <sheetView showGridLines="0" view="pageBreakPreview" zoomScale="80" zoomScaleNormal="90" zoomScaleSheetLayoutView="80" workbookViewId="0">
      <selection activeCell="D6" sqref="D6"/>
    </sheetView>
  </sheetViews>
  <sheetFormatPr defaultColWidth="8.88671875" defaultRowHeight="13.2" x14ac:dyDescent="0.25"/>
  <cols>
    <col min="1" max="1" width="8.88671875" style="27"/>
    <col min="2" max="2" width="50.6640625" style="27" customWidth="1"/>
    <col min="3" max="3" width="27.5546875" style="27" customWidth="1"/>
    <col min="4" max="4" width="25.6640625" style="27" customWidth="1"/>
    <col min="5" max="5" width="23.109375" style="27" customWidth="1"/>
    <col min="6" max="6" width="32.44140625" style="27" customWidth="1"/>
    <col min="7" max="7" width="57.33203125" style="27" customWidth="1"/>
    <col min="8" max="8" width="16.44140625" style="27" bestFit="1" customWidth="1"/>
    <col min="9" max="16384" width="8.88671875" style="27"/>
  </cols>
  <sheetData>
    <row r="1" spans="1:14" s="3" customFormat="1" ht="42" customHeight="1" x14ac:dyDescent="0.2">
      <c r="A1" s="412" t="s">
        <v>294</v>
      </c>
      <c r="B1" s="412"/>
      <c r="C1" s="412"/>
      <c r="D1" s="412"/>
      <c r="E1" s="412"/>
      <c r="F1" s="412"/>
      <c r="G1" s="240"/>
      <c r="H1" s="240"/>
      <c r="I1" s="165"/>
      <c r="J1" s="165"/>
      <c r="K1" s="165"/>
      <c r="L1" s="165"/>
      <c r="N1" s="15"/>
    </row>
    <row r="2" spans="1:14" ht="26.25" customHeight="1" x14ac:dyDescent="0.25">
      <c r="A2" s="449" t="s">
        <v>284</v>
      </c>
      <c r="B2" s="449"/>
      <c r="C2" s="497" t="s">
        <v>92</v>
      </c>
      <c r="D2" s="497"/>
      <c r="E2" s="497"/>
      <c r="F2" s="497"/>
      <c r="G2" s="238"/>
    </row>
    <row r="3" spans="1:14" ht="32.4" customHeight="1" x14ac:dyDescent="0.25">
      <c r="A3" s="451" t="s">
        <v>313</v>
      </c>
      <c r="B3" s="451"/>
      <c r="C3" s="451"/>
      <c r="D3" s="451"/>
      <c r="E3" s="451"/>
      <c r="F3" s="451"/>
    </row>
    <row r="4" spans="1:14" s="58" customFormat="1" ht="34.200000000000003" customHeight="1" x14ac:dyDescent="0.3">
      <c r="A4" s="167" t="s">
        <v>9</v>
      </c>
      <c r="B4" s="260" t="s">
        <v>93</v>
      </c>
      <c r="C4" s="167" t="s">
        <v>433</v>
      </c>
      <c r="D4" s="167" t="s">
        <v>146</v>
      </c>
      <c r="E4" s="167" t="s">
        <v>2</v>
      </c>
      <c r="F4" s="167" t="s">
        <v>434</v>
      </c>
    </row>
    <row r="5" spans="1:14" ht="69" customHeight="1" x14ac:dyDescent="0.25">
      <c r="A5" s="63" t="s">
        <v>169</v>
      </c>
      <c r="B5" s="258" t="s">
        <v>438</v>
      </c>
      <c r="C5" s="102"/>
      <c r="D5" s="62">
        <v>1</v>
      </c>
      <c r="E5" s="63" t="s">
        <v>168</v>
      </c>
      <c r="F5" s="64">
        <f>D5*C5</f>
        <v>0</v>
      </c>
    </row>
    <row r="6" spans="1:14" ht="69" customHeight="1" thickBot="1" x14ac:dyDescent="0.3">
      <c r="A6" s="311" t="s">
        <v>170</v>
      </c>
      <c r="B6" s="326" t="s">
        <v>332</v>
      </c>
      <c r="C6" s="327">
        <v>0</v>
      </c>
      <c r="D6" s="328">
        <v>1</v>
      </c>
      <c r="E6" s="311" t="s">
        <v>333</v>
      </c>
      <c r="F6" s="329">
        <f>D6*C6</f>
        <v>0</v>
      </c>
    </row>
    <row r="7" spans="1:14" ht="28.5" customHeight="1" thickBot="1" x14ac:dyDescent="0.3">
      <c r="A7" s="310" t="s">
        <v>172</v>
      </c>
      <c r="B7" s="498" t="s">
        <v>282</v>
      </c>
      <c r="C7" s="498"/>
      <c r="D7" s="498"/>
      <c r="E7" s="498"/>
      <c r="F7" s="330">
        <f>SUM(F5:F6)</f>
        <v>0</v>
      </c>
    </row>
    <row r="8" spans="1:14" ht="9" customHeight="1" thickTop="1" x14ac:dyDescent="0.25">
      <c r="A8" s="53"/>
      <c r="B8" s="54"/>
      <c r="C8" s="72"/>
      <c r="D8" s="73"/>
      <c r="E8" s="53"/>
      <c r="F8" s="334"/>
    </row>
    <row r="9" spans="1:14" s="95" customFormat="1" ht="56.25" customHeight="1" x14ac:dyDescent="0.3">
      <c r="A9" s="53"/>
      <c r="B9" s="54"/>
      <c r="C9" s="55"/>
      <c r="D9" s="73"/>
      <c r="E9" s="331" t="s">
        <v>435</v>
      </c>
      <c r="F9" s="96">
        <f>F7</f>
        <v>0</v>
      </c>
    </row>
    <row r="10" spans="1:14" ht="13.8" x14ac:dyDescent="0.25">
      <c r="A10" s="53"/>
      <c r="B10" s="54"/>
      <c r="C10" s="55"/>
      <c r="D10" s="73"/>
      <c r="E10" s="97"/>
      <c r="F10" s="98"/>
    </row>
    <row r="11" spans="1:14" x14ac:dyDescent="0.25">
      <c r="F11" s="50"/>
    </row>
    <row r="12" spans="1:14" customFormat="1" ht="48" customHeight="1" x14ac:dyDescent="0.3">
      <c r="A12" s="449" t="s">
        <v>159</v>
      </c>
      <c r="B12" s="449"/>
      <c r="C12" s="167" t="s">
        <v>421</v>
      </c>
      <c r="D12" s="332" t="s">
        <v>160</v>
      </c>
      <c r="E12" s="332" t="s">
        <v>2</v>
      </c>
      <c r="F12" s="332" t="s">
        <v>97</v>
      </c>
    </row>
    <row r="13" spans="1:14" customFormat="1" ht="79.2" x14ac:dyDescent="0.3">
      <c r="A13" s="241" t="s">
        <v>161</v>
      </c>
      <c r="B13" s="242" t="s">
        <v>317</v>
      </c>
      <c r="C13" s="335"/>
      <c r="D13" s="243">
        <f>4*52</f>
        <v>208</v>
      </c>
      <c r="E13" s="241" t="s">
        <v>163</v>
      </c>
      <c r="F13" s="244">
        <f t="shared" ref="F13:F18" si="0">D13*C13</f>
        <v>0</v>
      </c>
    </row>
    <row r="14" spans="1:14" customFormat="1" ht="95.4" customHeight="1" x14ac:dyDescent="0.3">
      <c r="A14" s="241" t="s">
        <v>164</v>
      </c>
      <c r="B14" s="242" t="s">
        <v>318</v>
      </c>
      <c r="C14" s="335"/>
      <c r="D14" s="243">
        <f>2*50</f>
        <v>100</v>
      </c>
      <c r="E14" s="241" t="s">
        <v>163</v>
      </c>
      <c r="F14" s="244">
        <f t="shared" si="0"/>
        <v>0</v>
      </c>
    </row>
    <row r="15" spans="1:14" customFormat="1" ht="39.6" x14ac:dyDescent="0.3">
      <c r="A15" s="241" t="s">
        <v>165</v>
      </c>
      <c r="B15" s="242" t="s">
        <v>319</v>
      </c>
      <c r="C15" s="335"/>
      <c r="D15" s="243">
        <v>52</v>
      </c>
      <c r="E15" s="241" t="s">
        <v>314</v>
      </c>
      <c r="F15" s="244">
        <f t="shared" si="0"/>
        <v>0</v>
      </c>
    </row>
    <row r="16" spans="1:14" customFormat="1" ht="52.8" x14ac:dyDescent="0.3">
      <c r="A16" s="241" t="s">
        <v>167</v>
      </c>
      <c r="B16" s="242" t="s">
        <v>320</v>
      </c>
      <c r="C16" s="335"/>
      <c r="D16" s="243">
        <f>4*52</f>
        <v>208</v>
      </c>
      <c r="E16" s="241" t="s">
        <v>163</v>
      </c>
      <c r="F16" s="244">
        <f t="shared" si="0"/>
        <v>0</v>
      </c>
    </row>
    <row r="17" spans="1:7" customFormat="1" ht="26.4" x14ac:dyDescent="0.3">
      <c r="A17" s="241" t="s">
        <v>315</v>
      </c>
      <c r="B17" s="242" t="s">
        <v>162</v>
      </c>
      <c r="C17" s="335"/>
      <c r="D17" s="243">
        <v>10</v>
      </c>
      <c r="E17" s="241" t="s">
        <v>163</v>
      </c>
      <c r="F17" s="244">
        <f t="shared" si="0"/>
        <v>0</v>
      </c>
      <c r="G17" s="283"/>
    </row>
    <row r="18" spans="1:7" customFormat="1" ht="26.4" x14ac:dyDescent="0.3">
      <c r="A18" s="241" t="s">
        <v>316</v>
      </c>
      <c r="B18" s="242" t="s">
        <v>166</v>
      </c>
      <c r="C18" s="335"/>
      <c r="D18" s="243">
        <v>5</v>
      </c>
      <c r="E18" s="241" t="s">
        <v>163</v>
      </c>
      <c r="F18" s="244">
        <f t="shared" si="0"/>
        <v>0</v>
      </c>
      <c r="G18" s="283"/>
    </row>
    <row r="20" spans="1:7" s="225" customFormat="1" x14ac:dyDescent="0.3">
      <c r="A20" s="167"/>
      <c r="B20" s="485" t="s">
        <v>50</v>
      </c>
      <c r="C20" s="486"/>
      <c r="D20" s="486"/>
      <c r="E20" s="486"/>
      <c r="F20" s="487"/>
      <c r="G20" s="358"/>
    </row>
    <row r="21" spans="1:7" s="225" customFormat="1" x14ac:dyDescent="0.3">
      <c r="A21" s="234" t="s">
        <v>84</v>
      </c>
      <c r="B21" s="488" t="s">
        <v>51</v>
      </c>
      <c r="C21" s="489"/>
      <c r="D21" s="489"/>
      <c r="E21" s="489"/>
      <c r="F21" s="490"/>
      <c r="G21" s="359"/>
    </row>
    <row r="22" spans="1:7" s="74" customFormat="1" ht="24.6" customHeight="1" x14ac:dyDescent="0.3">
      <c r="A22" s="235" t="s">
        <v>137</v>
      </c>
      <c r="B22" s="491" t="s">
        <v>427</v>
      </c>
      <c r="C22" s="492"/>
      <c r="D22" s="492"/>
      <c r="E22" s="492"/>
      <c r="F22" s="493"/>
      <c r="G22" s="356"/>
    </row>
    <row r="23" spans="1:7" s="74" customFormat="1" ht="46.2" customHeight="1" x14ac:dyDescent="0.3">
      <c r="A23" s="82">
        <v>1</v>
      </c>
      <c r="B23" s="494" t="s">
        <v>430</v>
      </c>
      <c r="C23" s="495"/>
      <c r="D23" s="495"/>
      <c r="E23" s="495"/>
      <c r="F23" s="496"/>
      <c r="G23" s="357"/>
    </row>
    <row r="24" spans="1:7" s="74" customFormat="1" ht="28.2" customHeight="1" x14ac:dyDescent="0.3">
      <c r="A24" s="82">
        <v>2</v>
      </c>
      <c r="B24" s="482" t="s">
        <v>138</v>
      </c>
      <c r="C24" s="483"/>
      <c r="D24" s="483"/>
      <c r="E24" s="483"/>
      <c r="F24" s="484"/>
      <c r="G24" s="188"/>
    </row>
    <row r="25" spans="1:7" s="74" customFormat="1" ht="28.2" customHeight="1" x14ac:dyDescent="0.3">
      <c r="A25" s="82">
        <v>3</v>
      </c>
      <c r="B25" s="482" t="s">
        <v>436</v>
      </c>
      <c r="C25" s="483"/>
      <c r="D25" s="483"/>
      <c r="E25" s="483"/>
      <c r="F25" s="484"/>
      <c r="G25" s="188"/>
    </row>
    <row r="34" spans="4:4" x14ac:dyDescent="0.25">
      <c r="D34" s="362"/>
    </row>
  </sheetData>
  <sheetProtection algorithmName="SHA-512" hashValue="HKBWgyNX46/3uYqk6jlDIJtXpBVyFtT80igLwNX0XZl8ycEA8hGBqcz8OAcjHEqPVdFNUDaGfX2nemmpgfeXzA==" saltValue="kEiFum11TMKupRmccF7mfw==" spinCount="100000" sheet="1" objects="1" scenarios="1"/>
  <mergeCells count="12">
    <mergeCell ref="A1:F1"/>
    <mergeCell ref="A3:F3"/>
    <mergeCell ref="A12:B12"/>
    <mergeCell ref="A2:B2"/>
    <mergeCell ref="C2:F2"/>
    <mergeCell ref="B7:E7"/>
    <mergeCell ref="B25:F25"/>
    <mergeCell ref="B20:F20"/>
    <mergeCell ref="B21:F21"/>
    <mergeCell ref="B22:F22"/>
    <mergeCell ref="B23:F23"/>
    <mergeCell ref="B24:F24"/>
  </mergeCells>
  <conditionalFormatting sqref="F7">
    <cfRule type="cellIs" dxfId="0" priority="3" operator="greaterThan">
      <formula>#REF!</formula>
    </cfRule>
  </conditionalFormatting>
  <dataValidations count="1">
    <dataValidation operator="lessThanOrEqual" allowBlank="1" showInputMessage="1" showErrorMessage="1" sqref="B21:B25" xr:uid="{B6289F96-E114-4F53-A934-1AF4F5D97C9C}"/>
  </dataValidations>
  <pageMargins left="0.98425196850393704" right="0.98425196850393704" top="0.98425196850393704" bottom="0.98425196850393704" header="0.51181102362204722" footer="0.51181102362204722"/>
  <pageSetup paperSize="9" scale="73" fitToHeight="0" orientation="landscape" horizontalDpi="4294967293" verticalDpi="4294967293" r:id="rId1"/>
  <headerFooter>
    <oddHeader>&amp;L&amp;"Century Gothic,Standaard"&amp;10&amp;F&amp;R&amp;"Century Gothic,Standaard"&amp;10&amp;A</oddHeader>
    <oddFooter>&amp;L&amp;"Century Gothic,Standaard"&amp;8&amp;F
&amp;D
&amp;P&amp;R&amp;"Century Gothic,Vet"&amp;10United Qualit&amp;"Century Gothic,Standaard"y
&amp;"Century Gothic,Cursief"&amp;8Advies en Aanbesteding in Afval en Automative</oddFooter>
  </headerFooter>
  <rowBreaks count="1" manualBreakCount="1">
    <brk id="1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E6109-0B65-43C7-98D8-1EAFFC64D1C1}">
  <sheetPr>
    <tabColor rgb="FF0070C0"/>
    <pageSetUpPr fitToPage="1"/>
  </sheetPr>
  <dimension ref="A1:N10"/>
  <sheetViews>
    <sheetView view="pageBreakPreview" zoomScale="80" zoomScaleNormal="90" zoomScaleSheetLayoutView="80" workbookViewId="0">
      <selection activeCell="C5" sqref="C5"/>
    </sheetView>
  </sheetViews>
  <sheetFormatPr defaultColWidth="8.88671875" defaultRowHeight="13.2" x14ac:dyDescent="0.25"/>
  <cols>
    <col min="1" max="1" width="76.44140625" style="27" customWidth="1"/>
    <col min="2" max="2" width="65.44140625" style="27" customWidth="1"/>
    <col min="3" max="3" width="57.33203125" style="27" customWidth="1"/>
    <col min="4" max="6" width="28.88671875" style="27" customWidth="1"/>
    <col min="7" max="16384" width="8.88671875" style="27"/>
  </cols>
  <sheetData>
    <row r="1" spans="1:14" s="3" customFormat="1" ht="42" customHeight="1" x14ac:dyDescent="0.2">
      <c r="A1" s="499" t="s">
        <v>294</v>
      </c>
      <c r="B1" s="499"/>
      <c r="C1" s="499"/>
      <c r="D1" s="240"/>
      <c r="E1" s="240"/>
      <c r="F1" s="240"/>
      <c r="G1" s="240"/>
      <c r="H1" s="240"/>
      <c r="I1" s="165"/>
      <c r="J1" s="165"/>
      <c r="K1" s="165"/>
      <c r="L1" s="165"/>
      <c r="N1" s="15"/>
    </row>
    <row r="2" spans="1:14" ht="27.6" customHeight="1" x14ac:dyDescent="0.25">
      <c r="A2" s="449" t="s">
        <v>284</v>
      </c>
      <c r="B2" s="449"/>
      <c r="C2" s="325" t="s">
        <v>92</v>
      </c>
    </row>
    <row r="3" spans="1:14" ht="27.6" customHeight="1" x14ac:dyDescent="0.25">
      <c r="A3" s="449" t="s">
        <v>337</v>
      </c>
      <c r="B3" s="449"/>
      <c r="C3" s="336"/>
    </row>
    <row r="4" spans="1:14" s="261" customFormat="1" x14ac:dyDescent="0.25">
      <c r="A4" s="262" t="s">
        <v>9</v>
      </c>
      <c r="B4" s="260" t="s">
        <v>93</v>
      </c>
      <c r="C4" s="167" t="s">
        <v>94</v>
      </c>
    </row>
    <row r="5" spans="1:14" ht="39.6" x14ac:dyDescent="0.25">
      <c r="A5" s="282" t="s">
        <v>326</v>
      </c>
      <c r="B5" s="258" t="s">
        <v>422</v>
      </c>
      <c r="C5" s="259">
        <f>'1. Prijs Onderdeel I'!I86</f>
        <v>42671</v>
      </c>
    </row>
    <row r="6" spans="1:14" x14ac:dyDescent="0.25">
      <c r="A6" s="282" t="s">
        <v>327</v>
      </c>
      <c r="B6" s="258" t="s">
        <v>423</v>
      </c>
      <c r="C6" s="259">
        <f>'2.Prijs Onderdeel II A '!G97</f>
        <v>-46612</v>
      </c>
    </row>
    <row r="7" spans="1:14" x14ac:dyDescent="0.25">
      <c r="A7" s="282" t="s">
        <v>328</v>
      </c>
      <c r="B7" s="258" t="s">
        <v>424</v>
      </c>
      <c r="C7" s="259">
        <f>'3. Prijs Onderdeel II B'!G35</f>
        <v>0</v>
      </c>
    </row>
    <row r="8" spans="1:14" ht="13.8" thickBot="1" x14ac:dyDescent="0.3">
      <c r="A8" s="353" t="s">
        <v>329</v>
      </c>
      <c r="B8" s="354" t="s">
        <v>425</v>
      </c>
      <c r="C8" s="355">
        <f>'4. Prijs Onderdeel II C'!F9</f>
        <v>0</v>
      </c>
    </row>
    <row r="9" spans="1:14" ht="15" customHeight="1" thickBot="1" x14ac:dyDescent="0.3">
      <c r="A9" s="337" t="s">
        <v>95</v>
      </c>
      <c r="B9" s="338" t="s">
        <v>96</v>
      </c>
      <c r="C9" s="339">
        <f>SUM(C5:C8)</f>
        <v>-3941</v>
      </c>
    </row>
    <row r="10" spans="1:14" ht="13.8" thickTop="1" x14ac:dyDescent="0.25">
      <c r="A10" s="53"/>
      <c r="B10" s="54"/>
      <c r="C10" s="55"/>
    </row>
  </sheetData>
  <sheetProtection algorithmName="SHA-512" hashValue="NsolAhEYaO2353QbYsT/wjkfAI72m8JYEdwfdaBB4MMqD+Si1hiZRde3+E6m8wbpJAOJ4jMRfo4hXmAoCmHSJw==" saltValue="nPO4v3rKoovWV6lmYUfAlg==" spinCount="100000" sheet="1" objects="1" scenarios="1"/>
  <mergeCells count="3">
    <mergeCell ref="A2:B2"/>
    <mergeCell ref="A3:B3"/>
    <mergeCell ref="A1:C1"/>
  </mergeCells>
  <pageMargins left="0.70866141732283472" right="0.70866141732283472" top="0.74803149606299213" bottom="0.74803149606299213" header="0.31496062992125984" footer="0.31496062992125984"/>
  <pageSetup scale="61" fitToHeight="0" orientation="landscape" r:id="rId1"/>
  <headerFooter>
    <oddHeader>&amp;L&amp;"Century Gothic,Standaard"&amp;10&amp;F&amp;R&amp;"Century Gothic,Standaard"&amp;10&amp;A</oddHeader>
    <oddFooter>&amp;L&amp;"Century Gothic,Standaard"&amp;8&amp;F
&amp;D
&amp;P&amp;R&amp;"Century Gothic,Vet"&amp;10United Quality&amp;"Century Gothic,Standaard"
&amp;"Century Gothic,Cursief"&amp;8Advies en Aanbesteding in Afval en Automative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UserInfo>
        <DisplayName>Suzan Koopman</DisplayName>
        <AccountId>903</AccountId>
        <AccountType/>
      </UserInfo>
      <UserInfo>
        <DisplayName>Projectbureau</DisplayName>
        <AccountId>1177</AccountId>
        <AccountType/>
      </UserInfo>
      <UserInfo>
        <DisplayName>Rene Janssen</DisplayName>
        <AccountId>27</AccountId>
        <AccountType/>
      </UserInfo>
      <UserInfo>
        <DisplayName>Ingrid Bruijgom</DisplayName>
        <AccountId>29</AccountId>
        <AccountType/>
      </UserInfo>
      <UserInfo>
        <DisplayName>Jet van Batenburg</DisplayName>
        <AccountId>2023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E818B-15E9-4883-A31D-3FDD63EE6D98}">
  <ds:schemaRefs>
    <ds:schemaRef ds:uri="http://schemas.microsoft.com/sharepoint/v3/contenttype/forms"/>
  </ds:schemaRefs>
</ds:datastoreItem>
</file>

<file path=customXml/itemProps2.xml><?xml version="1.0" encoding="utf-8"?>
<ds:datastoreItem xmlns:ds="http://schemas.openxmlformats.org/officeDocument/2006/customXml" ds:itemID="{746CA868-81A8-41FC-9144-69A29BDEB66C}">
  <ds:schemaRefs>
    <ds:schemaRef ds:uri="http://purl.org/dc/elements/1.1/"/>
    <ds:schemaRef ds:uri="http://schemas.microsoft.com/office/2006/metadata/properties"/>
    <ds:schemaRef ds:uri="b77e2b43-37d4-4532-953b-53983e0992e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62d65e8-ec2e-4f08-b510-02888a857b6e"/>
    <ds:schemaRef ds:uri="http://www.w3.org/XML/1998/namespace"/>
    <ds:schemaRef ds:uri="http://purl.org/dc/dcmitype/"/>
  </ds:schemaRefs>
</ds:datastoreItem>
</file>

<file path=customXml/itemProps3.xml><?xml version="1.0" encoding="utf-8"?>
<ds:datastoreItem xmlns:ds="http://schemas.openxmlformats.org/officeDocument/2006/customXml" ds:itemID="{AA88B8C0-D546-4E4B-AF42-F271BE7473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7</vt:i4>
      </vt:variant>
    </vt:vector>
  </HeadingPairs>
  <TitlesOfParts>
    <vt:vector size="13" baseType="lpstr">
      <vt:lpstr>Voorblad</vt:lpstr>
      <vt:lpstr>1. Prijs Onderdeel I</vt:lpstr>
      <vt:lpstr>2.Prijs Onderdeel II A </vt:lpstr>
      <vt:lpstr>3. Prijs Onderdeel II B</vt:lpstr>
      <vt:lpstr>4. Prijs Onderdeel II C</vt:lpstr>
      <vt:lpstr>5. Inschrijfprijs</vt:lpstr>
      <vt:lpstr>'1. Prijs Onderdeel I'!Afdrukbereik</vt:lpstr>
      <vt:lpstr>'2.Prijs Onderdeel II A '!Afdrukbereik</vt:lpstr>
      <vt:lpstr>'3. Prijs Onderdeel II B'!Afdrukbereik</vt:lpstr>
      <vt:lpstr>'4. Prijs Onderdeel II C'!Afdrukbereik</vt:lpstr>
      <vt:lpstr>'5. Inschrijfprijs'!Afdrukbereik</vt:lpstr>
      <vt:lpstr>Voorblad!Afdrukbereik</vt:lpstr>
      <vt:lpstr>'1. Prijs Onderdeel I'!Afdruktitels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Ingrid Bruijgom</cp:lastModifiedBy>
  <cp:lastPrinted>2021-12-23T10:13:51Z</cp:lastPrinted>
  <dcterms:created xsi:type="dcterms:W3CDTF">2021-06-18T11:40:46Z</dcterms:created>
  <dcterms:modified xsi:type="dcterms:W3CDTF">2022-02-04T15:01:53Z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