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6"/>
  <workbookPr defaultThemeVersion="124226"/>
  <mc:AlternateContent xmlns:mc="http://schemas.openxmlformats.org/markup-compatibility/2006">
    <mc:Choice Requires="x15">
      <x15ac:absPath xmlns:x15ac="http://schemas.microsoft.com/office/spreadsheetml/2010/11/ac" url="https://hotelschool-my.sharepoint.com/personal/v_bakker_hotelschool_nl/Documents/Hotelschool PC/Desktop/schoonmaak/nvi 3/"/>
    </mc:Choice>
  </mc:AlternateContent>
  <xr:revisionPtr revIDLastSave="0" documentId="8_{F443807F-7B0B-4E58-8F55-BA04B6950294}" xr6:coauthVersionLast="36" xr6:coauthVersionMax="36" xr10:uidLastSave="{00000000-0000-0000-0000-000000000000}"/>
  <bookViews>
    <workbookView xWindow="0" yWindow="0" windowWidth="20520" windowHeight="8865" firstSheet="2" activeTab="5" xr2:uid="{00000000-000D-0000-FFFF-FFFF00000000}"/>
  </bookViews>
  <sheets>
    <sheet name="Instructie en toelichting" sheetId="4" r:id="rId1"/>
    <sheet name="Inschrijfblad" sheetId="5" r:id="rId2"/>
    <sheet name="Invulblad" sheetId="2" r:id="rId3"/>
    <sheet name="specialistisch vloeronderhoud" sheetId="8" r:id="rId4"/>
    <sheet name="Ruimtestaat en calculatie" sheetId="1" r:id="rId5"/>
    <sheet name="Totalen " sheetId="7" r:id="rId6"/>
  </sheets>
  <definedNames>
    <definedName name="_xlnm._FilterDatabase" localSheetId="2" hidden="1">Invulblad!$A$8:$H$81</definedName>
    <definedName name="_xlnm._FilterDatabase" localSheetId="4" hidden="1">'Ruimtestaat en calculatie'!$A$11:$T$523</definedName>
  </definedNames>
  <calcPr calcId="191028"/>
</workbook>
</file>

<file path=xl/calcChain.xml><?xml version="1.0" encoding="utf-8"?>
<calcChain xmlns="http://schemas.openxmlformats.org/spreadsheetml/2006/main">
  <c r="H13" i="8" l="1"/>
  <c r="H14" i="8" l="1"/>
  <c r="J14" i="8" s="1"/>
  <c r="E55" i="2" l="1"/>
  <c r="F55" i="2"/>
  <c r="H55" i="2"/>
  <c r="H81" i="2" l="1"/>
  <c r="F81" i="2"/>
  <c r="E81" i="2"/>
  <c r="H79" i="2"/>
  <c r="F79" i="2"/>
  <c r="E79" i="2"/>
  <c r="H78" i="2"/>
  <c r="F78" i="2"/>
  <c r="E78" i="2"/>
  <c r="H77" i="2"/>
  <c r="F77" i="2"/>
  <c r="E77" i="2"/>
  <c r="H80" i="2"/>
  <c r="F80" i="2"/>
  <c r="E80" i="2"/>
  <c r="H76" i="2"/>
  <c r="F76" i="2"/>
  <c r="E76" i="2"/>
  <c r="H73" i="2"/>
  <c r="F73" i="2"/>
  <c r="E73" i="2"/>
  <c r="H75" i="2"/>
  <c r="F75" i="2"/>
  <c r="E75" i="2"/>
  <c r="H72" i="2"/>
  <c r="F72" i="2"/>
  <c r="E72" i="2"/>
  <c r="H74" i="2"/>
  <c r="F74" i="2"/>
  <c r="E74" i="2"/>
  <c r="H71" i="2"/>
  <c r="F71" i="2"/>
  <c r="E71" i="2"/>
  <c r="H70" i="2"/>
  <c r="F70" i="2"/>
  <c r="E70" i="2"/>
  <c r="N338" i="1" l="1"/>
  <c r="L338" i="1"/>
  <c r="M338" i="1" s="1"/>
  <c r="O338" i="1" s="1"/>
  <c r="N337" i="1"/>
  <c r="L337" i="1"/>
  <c r="M337" i="1" s="1"/>
  <c r="N336" i="1"/>
  <c r="L336" i="1"/>
  <c r="M336" i="1" s="1"/>
  <c r="O336" i="1" s="1"/>
  <c r="N335" i="1"/>
  <c r="L335" i="1"/>
  <c r="M335" i="1" s="1"/>
  <c r="N334" i="1"/>
  <c r="L334" i="1"/>
  <c r="M334" i="1" s="1"/>
  <c r="O334" i="1" s="1"/>
  <c r="N333" i="1"/>
  <c r="L333" i="1"/>
  <c r="M333" i="1" s="1"/>
  <c r="N332" i="1"/>
  <c r="L332" i="1"/>
  <c r="M332" i="1" s="1"/>
  <c r="O332" i="1" s="1"/>
  <c r="N331" i="1"/>
  <c r="L331" i="1"/>
  <c r="M331" i="1" s="1"/>
  <c r="N330" i="1"/>
  <c r="L330" i="1"/>
  <c r="M330" i="1" s="1"/>
  <c r="O330" i="1" s="1"/>
  <c r="O335" i="1" l="1"/>
  <c r="O331" i="1"/>
  <c r="O333" i="1"/>
  <c r="O337" i="1"/>
  <c r="O24" i="7"/>
  <c r="M24" i="7"/>
  <c r="D18" i="7" l="1"/>
  <c r="H18" i="7" s="1"/>
  <c r="D17" i="7"/>
  <c r="B13" i="8" l="1"/>
  <c r="D13" i="8" s="1"/>
  <c r="H15" i="8"/>
  <c r="J15" i="8" s="1"/>
  <c r="H16" i="8"/>
  <c r="J16" i="8" s="1"/>
  <c r="J13" i="8"/>
  <c r="E16" i="8"/>
  <c r="E15" i="8"/>
  <c r="E14" i="8"/>
  <c r="E13" i="8"/>
  <c r="G13" i="8" s="1"/>
  <c r="B16" i="8"/>
  <c r="D16" i="8" s="1"/>
  <c r="B15" i="8"/>
  <c r="D15" i="8" s="1"/>
  <c r="B14" i="8"/>
  <c r="D14" i="8" s="1"/>
  <c r="A32" i="8"/>
  <c r="A31" i="8"/>
  <c r="A30" i="8"/>
  <c r="A29" i="8"/>
  <c r="B4" i="8"/>
  <c r="K13" i="8" l="1"/>
  <c r="H19" i="7" s="1"/>
  <c r="U19" i="7" s="1"/>
  <c r="J18" i="8"/>
  <c r="G16" i="8"/>
  <c r="K16" i="8" s="1"/>
  <c r="H22" i="7" s="1"/>
  <c r="U22" i="7" s="1"/>
  <c r="G15" i="8"/>
  <c r="K15" i="8" s="1"/>
  <c r="H21" i="7" s="1"/>
  <c r="U21" i="7" s="1"/>
  <c r="G14" i="8"/>
  <c r="D18" i="8"/>
  <c r="B18" i="8"/>
  <c r="E18" i="8"/>
  <c r="H18" i="8"/>
  <c r="K14" i="8" l="1"/>
  <c r="H20" i="7" s="1"/>
  <c r="U20" i="7" s="1"/>
  <c r="G18" i="8"/>
  <c r="A46" i="7"/>
  <c r="A45" i="7"/>
  <c r="A44" i="7"/>
  <c r="A43" i="7"/>
  <c r="H17" i="7"/>
  <c r="C16" i="7"/>
  <c r="C15" i="7"/>
  <c r="C14" i="7"/>
  <c r="C13" i="7"/>
  <c r="C4" i="7"/>
  <c r="H50" i="2"/>
  <c r="F50" i="2"/>
  <c r="E50" i="2"/>
  <c r="H34" i="2"/>
  <c r="F34" i="2"/>
  <c r="E34" i="2"/>
  <c r="H33" i="2"/>
  <c r="F33" i="2"/>
  <c r="E33" i="2"/>
  <c r="H31" i="2"/>
  <c r="F31" i="2"/>
  <c r="E31" i="2"/>
  <c r="H18" i="2"/>
  <c r="F18" i="2"/>
  <c r="E18" i="2"/>
  <c r="N12" i="1"/>
  <c r="L12" i="1"/>
  <c r="M12" i="1" s="1"/>
  <c r="H27" i="2"/>
  <c r="F27" i="2"/>
  <c r="E27" i="2"/>
  <c r="H25" i="2"/>
  <c r="F25" i="2"/>
  <c r="E25" i="2"/>
  <c r="F24" i="2"/>
  <c r="E24" i="2"/>
  <c r="H21" i="2"/>
  <c r="F21" i="2"/>
  <c r="E21" i="2"/>
  <c r="H22" i="2"/>
  <c r="F22" i="2"/>
  <c r="E22" i="2"/>
  <c r="H20" i="2"/>
  <c r="F20" i="2"/>
  <c r="E20" i="2"/>
  <c r="H23" i="2"/>
  <c r="F23" i="2"/>
  <c r="E23" i="2"/>
  <c r="H17" i="2"/>
  <c r="F17" i="2"/>
  <c r="E17" i="2"/>
  <c r="H19" i="2"/>
  <c r="F19" i="2"/>
  <c r="E19" i="2"/>
  <c r="H61" i="2"/>
  <c r="F61" i="2"/>
  <c r="E61" i="2"/>
  <c r="H60" i="2"/>
  <c r="F60" i="2"/>
  <c r="E60" i="2"/>
  <c r="H59" i="2"/>
  <c r="F59" i="2"/>
  <c r="E59" i="2"/>
  <c r="H58" i="2"/>
  <c r="F58" i="2"/>
  <c r="E58" i="2"/>
  <c r="H57" i="2"/>
  <c r="F57" i="2"/>
  <c r="E57" i="2"/>
  <c r="H56" i="2"/>
  <c r="F56" i="2"/>
  <c r="E56" i="2"/>
  <c r="H53" i="2"/>
  <c r="F53" i="2"/>
  <c r="E53" i="2"/>
  <c r="F52" i="2"/>
  <c r="E52" i="2"/>
  <c r="H54" i="2"/>
  <c r="F54" i="2"/>
  <c r="E54" i="2"/>
  <c r="H51" i="2"/>
  <c r="F51" i="2"/>
  <c r="E51" i="2"/>
  <c r="H48" i="2"/>
  <c r="F48" i="2"/>
  <c r="E48" i="2"/>
  <c r="H49" i="2"/>
  <c r="F49" i="2"/>
  <c r="E49" i="2"/>
  <c r="H47" i="2"/>
  <c r="F47" i="2"/>
  <c r="E47" i="2"/>
  <c r="H46" i="2"/>
  <c r="F46" i="2"/>
  <c r="E46" i="2"/>
  <c r="H45" i="2"/>
  <c r="F45" i="2"/>
  <c r="E45" i="2"/>
  <c r="H44" i="2"/>
  <c r="F44" i="2"/>
  <c r="E44" i="2"/>
  <c r="H43" i="2"/>
  <c r="F43" i="2"/>
  <c r="E43" i="2"/>
  <c r="H42" i="2"/>
  <c r="F42" i="2"/>
  <c r="E42" i="2"/>
  <c r="H41" i="2"/>
  <c r="F41" i="2"/>
  <c r="E41" i="2"/>
  <c r="H40" i="2"/>
  <c r="F40" i="2"/>
  <c r="E40" i="2"/>
  <c r="H39" i="2"/>
  <c r="F39" i="2"/>
  <c r="E39" i="2"/>
  <c r="H38" i="2"/>
  <c r="F38" i="2"/>
  <c r="E38" i="2"/>
  <c r="H37" i="2"/>
  <c r="F37" i="2"/>
  <c r="E37" i="2"/>
  <c r="H36" i="2"/>
  <c r="F36" i="2"/>
  <c r="E36" i="2"/>
  <c r="H35" i="2"/>
  <c r="F35" i="2"/>
  <c r="E35" i="2"/>
  <c r="F30" i="2"/>
  <c r="E30" i="2"/>
  <c r="H32" i="2"/>
  <c r="F32" i="2"/>
  <c r="E32" i="2"/>
  <c r="H29" i="2"/>
  <c r="F29" i="2"/>
  <c r="E29" i="2"/>
  <c r="G9" i="1"/>
  <c r="N444" i="1"/>
  <c r="L444" i="1"/>
  <c r="M444" i="1" s="1"/>
  <c r="N443" i="1"/>
  <c r="L443" i="1"/>
  <c r="M443" i="1" s="1"/>
  <c r="N442" i="1"/>
  <c r="L442" i="1"/>
  <c r="M442" i="1" s="1"/>
  <c r="N441" i="1"/>
  <c r="L441" i="1"/>
  <c r="M441" i="1" s="1"/>
  <c r="N440" i="1"/>
  <c r="L440" i="1"/>
  <c r="M440" i="1" s="1"/>
  <c r="N439" i="1"/>
  <c r="L439" i="1"/>
  <c r="M439" i="1" s="1"/>
  <c r="N438" i="1"/>
  <c r="L438" i="1"/>
  <c r="M438" i="1" s="1"/>
  <c r="N437" i="1"/>
  <c r="L437" i="1"/>
  <c r="M437" i="1" s="1"/>
  <c r="N436" i="1"/>
  <c r="L436" i="1"/>
  <c r="M436" i="1" s="1"/>
  <c r="N435" i="1"/>
  <c r="L435" i="1"/>
  <c r="M435" i="1" s="1"/>
  <c r="N434" i="1"/>
  <c r="L434" i="1"/>
  <c r="M434" i="1" s="1"/>
  <c r="N433" i="1"/>
  <c r="L433" i="1"/>
  <c r="M433" i="1" s="1"/>
  <c r="N432" i="1"/>
  <c r="L432" i="1"/>
  <c r="M432" i="1" s="1"/>
  <c r="N431" i="1"/>
  <c r="L431" i="1"/>
  <c r="M431" i="1" s="1"/>
  <c r="N430" i="1"/>
  <c r="L430" i="1"/>
  <c r="M430" i="1" s="1"/>
  <c r="N429" i="1"/>
  <c r="L429" i="1"/>
  <c r="M429" i="1" s="1"/>
  <c r="N428" i="1"/>
  <c r="L428" i="1"/>
  <c r="M428" i="1" s="1"/>
  <c r="N427" i="1"/>
  <c r="L427" i="1"/>
  <c r="M427" i="1" s="1"/>
  <c r="N426" i="1"/>
  <c r="L426" i="1"/>
  <c r="M426" i="1" s="1"/>
  <c r="N425" i="1"/>
  <c r="L425" i="1"/>
  <c r="M425" i="1" s="1"/>
  <c r="N424" i="1"/>
  <c r="L424" i="1"/>
  <c r="M424" i="1" s="1"/>
  <c r="N423" i="1"/>
  <c r="L423" i="1"/>
  <c r="M423" i="1" s="1"/>
  <c r="N422" i="1"/>
  <c r="L422" i="1"/>
  <c r="M422" i="1" s="1"/>
  <c r="N421" i="1"/>
  <c r="L421" i="1"/>
  <c r="M421" i="1" s="1"/>
  <c r="N420" i="1"/>
  <c r="L420" i="1"/>
  <c r="M420" i="1" s="1"/>
  <c r="N419" i="1"/>
  <c r="L419" i="1"/>
  <c r="M419" i="1" s="1"/>
  <c r="N418" i="1"/>
  <c r="L418" i="1"/>
  <c r="M418" i="1" s="1"/>
  <c r="N417" i="1"/>
  <c r="L417" i="1"/>
  <c r="M417" i="1" s="1"/>
  <c r="N416" i="1"/>
  <c r="L416" i="1"/>
  <c r="M416" i="1" s="1"/>
  <c r="N415" i="1"/>
  <c r="L415" i="1"/>
  <c r="M415" i="1" s="1"/>
  <c r="N414" i="1"/>
  <c r="L414" i="1"/>
  <c r="M414" i="1" s="1"/>
  <c r="N413" i="1"/>
  <c r="L413" i="1"/>
  <c r="M413" i="1" s="1"/>
  <c r="N412" i="1"/>
  <c r="L412" i="1"/>
  <c r="M412" i="1" s="1"/>
  <c r="N411" i="1"/>
  <c r="L411" i="1"/>
  <c r="M411" i="1" s="1"/>
  <c r="N410" i="1"/>
  <c r="L410" i="1"/>
  <c r="M410" i="1" s="1"/>
  <c r="N409" i="1"/>
  <c r="L409" i="1"/>
  <c r="M409" i="1" s="1"/>
  <c r="N408" i="1"/>
  <c r="L408" i="1"/>
  <c r="M408" i="1" s="1"/>
  <c r="N407" i="1"/>
  <c r="L407" i="1"/>
  <c r="M407" i="1" s="1"/>
  <c r="N406" i="1"/>
  <c r="L406" i="1"/>
  <c r="M406" i="1" s="1"/>
  <c r="N405" i="1"/>
  <c r="L405" i="1"/>
  <c r="M405" i="1" s="1"/>
  <c r="N404" i="1"/>
  <c r="L404" i="1"/>
  <c r="M404" i="1" s="1"/>
  <c r="N403" i="1"/>
  <c r="L403" i="1"/>
  <c r="M403" i="1" s="1"/>
  <c r="N402" i="1"/>
  <c r="L402" i="1"/>
  <c r="M402" i="1" s="1"/>
  <c r="N401" i="1"/>
  <c r="L401" i="1"/>
  <c r="M401" i="1" s="1"/>
  <c r="N400" i="1"/>
  <c r="L400" i="1"/>
  <c r="M400" i="1" s="1"/>
  <c r="N399" i="1"/>
  <c r="L399" i="1"/>
  <c r="M399" i="1" s="1"/>
  <c r="N398" i="1"/>
  <c r="L398" i="1"/>
  <c r="M398" i="1" s="1"/>
  <c r="N397" i="1"/>
  <c r="L397" i="1"/>
  <c r="M397" i="1" s="1"/>
  <c r="N396" i="1"/>
  <c r="L396" i="1"/>
  <c r="M396" i="1" s="1"/>
  <c r="N395" i="1"/>
  <c r="L395" i="1"/>
  <c r="M395" i="1" s="1"/>
  <c r="N394" i="1"/>
  <c r="L394" i="1"/>
  <c r="M394" i="1" s="1"/>
  <c r="N393" i="1"/>
  <c r="L393" i="1"/>
  <c r="M393" i="1" s="1"/>
  <c r="N392" i="1"/>
  <c r="L392" i="1"/>
  <c r="M392" i="1" s="1"/>
  <c r="N391" i="1"/>
  <c r="L391" i="1"/>
  <c r="M391" i="1" s="1"/>
  <c r="N390" i="1"/>
  <c r="L390" i="1"/>
  <c r="M390" i="1" s="1"/>
  <c r="N389" i="1"/>
  <c r="L389" i="1"/>
  <c r="M389" i="1" s="1"/>
  <c r="N388" i="1"/>
  <c r="L388" i="1"/>
  <c r="M388" i="1" s="1"/>
  <c r="N387" i="1"/>
  <c r="L387" i="1"/>
  <c r="M387" i="1" s="1"/>
  <c r="N386" i="1"/>
  <c r="L386" i="1"/>
  <c r="M386" i="1" s="1"/>
  <c r="N385" i="1"/>
  <c r="L385" i="1"/>
  <c r="M385" i="1" s="1"/>
  <c r="N384" i="1"/>
  <c r="L384" i="1"/>
  <c r="M384" i="1" s="1"/>
  <c r="N383" i="1"/>
  <c r="L383" i="1"/>
  <c r="M383" i="1" s="1"/>
  <c r="N382" i="1"/>
  <c r="L382" i="1"/>
  <c r="M382" i="1" s="1"/>
  <c r="N381" i="1"/>
  <c r="L381" i="1"/>
  <c r="M381" i="1" s="1"/>
  <c r="N380" i="1"/>
  <c r="L380" i="1"/>
  <c r="M380" i="1" s="1"/>
  <c r="N379" i="1"/>
  <c r="L379" i="1"/>
  <c r="M379" i="1" s="1"/>
  <c r="N378" i="1"/>
  <c r="L378" i="1"/>
  <c r="M378" i="1" s="1"/>
  <c r="N377" i="1"/>
  <c r="L377" i="1"/>
  <c r="M377" i="1" s="1"/>
  <c r="N376" i="1"/>
  <c r="L376" i="1"/>
  <c r="M376" i="1" s="1"/>
  <c r="N375" i="1"/>
  <c r="L375" i="1"/>
  <c r="M375" i="1" s="1"/>
  <c r="N374" i="1"/>
  <c r="L374" i="1"/>
  <c r="M374" i="1" s="1"/>
  <c r="N373" i="1"/>
  <c r="L373" i="1"/>
  <c r="M373" i="1" s="1"/>
  <c r="N372" i="1"/>
  <c r="L372" i="1"/>
  <c r="M372" i="1" s="1"/>
  <c r="N371" i="1"/>
  <c r="L371" i="1"/>
  <c r="M371" i="1" s="1"/>
  <c r="N370" i="1"/>
  <c r="L370" i="1"/>
  <c r="M370" i="1" s="1"/>
  <c r="N369" i="1"/>
  <c r="L369" i="1"/>
  <c r="M369" i="1" s="1"/>
  <c r="N368" i="1"/>
  <c r="L368" i="1"/>
  <c r="M368" i="1" s="1"/>
  <c r="N367" i="1"/>
  <c r="L367" i="1"/>
  <c r="M367" i="1" s="1"/>
  <c r="N366" i="1"/>
  <c r="L366" i="1"/>
  <c r="M366" i="1" s="1"/>
  <c r="N523" i="1"/>
  <c r="L523" i="1"/>
  <c r="M523" i="1" s="1"/>
  <c r="N522" i="1"/>
  <c r="L522" i="1"/>
  <c r="M522" i="1" s="1"/>
  <c r="N521" i="1"/>
  <c r="L521" i="1"/>
  <c r="M521" i="1" s="1"/>
  <c r="N520" i="1"/>
  <c r="L520" i="1"/>
  <c r="M520" i="1" s="1"/>
  <c r="N519" i="1"/>
  <c r="L519" i="1"/>
  <c r="M519" i="1" s="1"/>
  <c r="N518" i="1"/>
  <c r="L518" i="1"/>
  <c r="M518" i="1" s="1"/>
  <c r="N517" i="1"/>
  <c r="L517" i="1"/>
  <c r="M517" i="1" s="1"/>
  <c r="N516" i="1"/>
  <c r="L516" i="1"/>
  <c r="M516" i="1" s="1"/>
  <c r="N515" i="1"/>
  <c r="L515" i="1"/>
  <c r="M515" i="1" s="1"/>
  <c r="N514" i="1"/>
  <c r="L514" i="1"/>
  <c r="M514" i="1" s="1"/>
  <c r="N513" i="1"/>
  <c r="L513" i="1"/>
  <c r="M513" i="1" s="1"/>
  <c r="N512" i="1"/>
  <c r="L512" i="1"/>
  <c r="M512" i="1" s="1"/>
  <c r="N511" i="1"/>
  <c r="L511" i="1"/>
  <c r="M511" i="1" s="1"/>
  <c r="N510" i="1"/>
  <c r="L510" i="1"/>
  <c r="M510" i="1" s="1"/>
  <c r="O510" i="1" s="1"/>
  <c r="N509" i="1"/>
  <c r="L509" i="1"/>
  <c r="M509" i="1" s="1"/>
  <c r="N508" i="1"/>
  <c r="L508" i="1"/>
  <c r="M508" i="1" s="1"/>
  <c r="O508" i="1" s="1"/>
  <c r="N507" i="1"/>
  <c r="L507" i="1"/>
  <c r="M507" i="1" s="1"/>
  <c r="O507" i="1" s="1"/>
  <c r="N506" i="1"/>
  <c r="L506" i="1"/>
  <c r="M506" i="1" s="1"/>
  <c r="O506" i="1" s="1"/>
  <c r="N505" i="1"/>
  <c r="L505" i="1"/>
  <c r="M505" i="1" s="1"/>
  <c r="N504" i="1"/>
  <c r="L504" i="1"/>
  <c r="M504" i="1" s="1"/>
  <c r="O504" i="1" s="1"/>
  <c r="N503" i="1"/>
  <c r="L503" i="1"/>
  <c r="M503" i="1" s="1"/>
  <c r="O503" i="1" s="1"/>
  <c r="N502" i="1"/>
  <c r="L502" i="1"/>
  <c r="M502" i="1" s="1"/>
  <c r="O502" i="1" s="1"/>
  <c r="N501" i="1"/>
  <c r="L501" i="1"/>
  <c r="M501" i="1" s="1"/>
  <c r="N500" i="1"/>
  <c r="L500" i="1"/>
  <c r="M500" i="1" s="1"/>
  <c r="N499" i="1"/>
  <c r="L499" i="1"/>
  <c r="M499" i="1" s="1"/>
  <c r="N498" i="1"/>
  <c r="L498" i="1"/>
  <c r="M498" i="1" s="1"/>
  <c r="N497" i="1"/>
  <c r="L497" i="1"/>
  <c r="M497" i="1" s="1"/>
  <c r="N496" i="1"/>
  <c r="L496" i="1"/>
  <c r="M496" i="1" s="1"/>
  <c r="N495" i="1"/>
  <c r="L495" i="1"/>
  <c r="M495" i="1" s="1"/>
  <c r="N494" i="1"/>
  <c r="L494" i="1"/>
  <c r="M494" i="1" s="1"/>
  <c r="N493" i="1"/>
  <c r="L493" i="1"/>
  <c r="M493" i="1" s="1"/>
  <c r="N492" i="1"/>
  <c r="L492" i="1"/>
  <c r="M492" i="1" s="1"/>
  <c r="N491" i="1"/>
  <c r="L491" i="1"/>
  <c r="M491" i="1" s="1"/>
  <c r="N490" i="1"/>
  <c r="L490" i="1"/>
  <c r="M490" i="1" s="1"/>
  <c r="N489" i="1"/>
  <c r="L489" i="1"/>
  <c r="M489" i="1" s="1"/>
  <c r="N488" i="1"/>
  <c r="L488" i="1"/>
  <c r="M488" i="1" s="1"/>
  <c r="N487" i="1"/>
  <c r="L487" i="1"/>
  <c r="M487" i="1" s="1"/>
  <c r="N486" i="1"/>
  <c r="L486" i="1"/>
  <c r="M486" i="1" s="1"/>
  <c r="N485" i="1"/>
  <c r="L485" i="1"/>
  <c r="M485" i="1" s="1"/>
  <c r="N484" i="1"/>
  <c r="L484" i="1"/>
  <c r="M484" i="1" s="1"/>
  <c r="N483" i="1"/>
  <c r="L483" i="1"/>
  <c r="M483" i="1" s="1"/>
  <c r="N482" i="1"/>
  <c r="L482" i="1"/>
  <c r="M482" i="1" s="1"/>
  <c r="N481" i="1"/>
  <c r="L481" i="1"/>
  <c r="M481" i="1" s="1"/>
  <c r="N480" i="1"/>
  <c r="L480" i="1"/>
  <c r="M480" i="1" s="1"/>
  <c r="N479" i="1"/>
  <c r="L479" i="1"/>
  <c r="M479" i="1" s="1"/>
  <c r="N478" i="1"/>
  <c r="L478" i="1"/>
  <c r="M478" i="1" s="1"/>
  <c r="N477" i="1"/>
  <c r="L477" i="1"/>
  <c r="M477" i="1" s="1"/>
  <c r="N476" i="1"/>
  <c r="L476" i="1"/>
  <c r="M476" i="1" s="1"/>
  <c r="N475" i="1"/>
  <c r="L475" i="1"/>
  <c r="M475" i="1" s="1"/>
  <c r="N474" i="1"/>
  <c r="L474" i="1"/>
  <c r="M474" i="1" s="1"/>
  <c r="N473" i="1"/>
  <c r="L473" i="1"/>
  <c r="M473" i="1" s="1"/>
  <c r="N472" i="1"/>
  <c r="L472" i="1"/>
  <c r="M472" i="1" s="1"/>
  <c r="N471" i="1"/>
  <c r="L471" i="1"/>
  <c r="M471" i="1" s="1"/>
  <c r="O471" i="1" s="1"/>
  <c r="N470" i="1"/>
  <c r="L470" i="1"/>
  <c r="M470" i="1" s="1"/>
  <c r="N469" i="1"/>
  <c r="L469" i="1"/>
  <c r="M469" i="1" s="1"/>
  <c r="N468" i="1"/>
  <c r="L468" i="1"/>
  <c r="M468" i="1" s="1"/>
  <c r="N467" i="1"/>
  <c r="L467" i="1"/>
  <c r="M467" i="1" s="1"/>
  <c r="O467" i="1" s="1"/>
  <c r="N466" i="1"/>
  <c r="L466" i="1"/>
  <c r="M466" i="1" s="1"/>
  <c r="N465" i="1"/>
  <c r="L465" i="1"/>
  <c r="M465" i="1" s="1"/>
  <c r="N464" i="1"/>
  <c r="L464" i="1"/>
  <c r="M464" i="1" s="1"/>
  <c r="N463" i="1"/>
  <c r="L463" i="1"/>
  <c r="M463" i="1" s="1"/>
  <c r="O463" i="1" s="1"/>
  <c r="N462" i="1"/>
  <c r="L462" i="1"/>
  <c r="M462" i="1" s="1"/>
  <c r="N461" i="1"/>
  <c r="L461" i="1"/>
  <c r="M461" i="1" s="1"/>
  <c r="N460" i="1"/>
  <c r="L460" i="1"/>
  <c r="M460" i="1" s="1"/>
  <c r="N459" i="1"/>
  <c r="L459" i="1"/>
  <c r="M459" i="1" s="1"/>
  <c r="O459" i="1" s="1"/>
  <c r="N458" i="1"/>
  <c r="L458" i="1"/>
  <c r="M458" i="1" s="1"/>
  <c r="N457" i="1"/>
  <c r="L457" i="1"/>
  <c r="M457" i="1" s="1"/>
  <c r="N456" i="1"/>
  <c r="L456" i="1"/>
  <c r="M456" i="1" s="1"/>
  <c r="N455" i="1"/>
  <c r="L455" i="1"/>
  <c r="M455" i="1" s="1"/>
  <c r="O455" i="1" s="1"/>
  <c r="N454" i="1"/>
  <c r="L454" i="1"/>
  <c r="M454" i="1" s="1"/>
  <c r="N453" i="1"/>
  <c r="L453" i="1"/>
  <c r="M453" i="1" s="1"/>
  <c r="N452" i="1"/>
  <c r="L452" i="1"/>
  <c r="M452" i="1" s="1"/>
  <c r="N451" i="1"/>
  <c r="L451" i="1"/>
  <c r="M451" i="1" s="1"/>
  <c r="N450" i="1"/>
  <c r="L450" i="1"/>
  <c r="M450" i="1" s="1"/>
  <c r="N449" i="1"/>
  <c r="L449" i="1"/>
  <c r="M449" i="1" s="1"/>
  <c r="N448" i="1"/>
  <c r="L448" i="1"/>
  <c r="M448" i="1" s="1"/>
  <c r="N447" i="1"/>
  <c r="L447" i="1"/>
  <c r="M447" i="1" s="1"/>
  <c r="N446" i="1"/>
  <c r="L446" i="1"/>
  <c r="M446" i="1" s="1"/>
  <c r="N445" i="1"/>
  <c r="L445" i="1"/>
  <c r="M445" i="1" s="1"/>
  <c r="F64" i="2"/>
  <c r="K18" i="8" l="1"/>
  <c r="O511" i="1"/>
  <c r="D15" i="7"/>
  <c r="H15" i="7" s="1"/>
  <c r="D16" i="7"/>
  <c r="H16" i="7" s="1"/>
  <c r="C24" i="7"/>
  <c r="P17" i="7"/>
  <c r="Q17" i="7" s="1"/>
  <c r="S17" i="7" s="1"/>
  <c r="K17" i="7" s="1"/>
  <c r="N18" i="7"/>
  <c r="L18" i="7"/>
  <c r="L17" i="7"/>
  <c r="N17" i="7"/>
  <c r="P18" i="7"/>
  <c r="Q18" i="7" s="1"/>
  <c r="S18" i="7" s="1"/>
  <c r="K18" i="7" s="1"/>
  <c r="O512" i="1"/>
  <c r="O449" i="1"/>
  <c r="O461" i="1"/>
  <c r="O465" i="1"/>
  <c r="O469" i="1"/>
  <c r="O501" i="1"/>
  <c r="O505" i="1"/>
  <c r="O509" i="1"/>
  <c r="O513" i="1"/>
  <c r="O12" i="1"/>
  <c r="O367" i="1"/>
  <c r="O371" i="1"/>
  <c r="O375" i="1"/>
  <c r="O379" i="1"/>
  <c r="O383" i="1"/>
  <c r="O387" i="1"/>
  <c r="O391" i="1"/>
  <c r="O395" i="1"/>
  <c r="O399" i="1"/>
  <c r="O369" i="1"/>
  <c r="O373" i="1"/>
  <c r="O377" i="1"/>
  <c r="O381" i="1"/>
  <c r="O385" i="1"/>
  <c r="O389" i="1"/>
  <c r="O393" i="1"/>
  <c r="O397" i="1"/>
  <c r="O366" i="1"/>
  <c r="O370" i="1"/>
  <c r="O374" i="1"/>
  <c r="O378" i="1"/>
  <c r="O382" i="1"/>
  <c r="O386" i="1"/>
  <c r="O390" i="1"/>
  <c r="O394" i="1"/>
  <c r="O398" i="1"/>
  <c r="O402" i="1"/>
  <c r="O406" i="1"/>
  <c r="O410" i="1"/>
  <c r="O414" i="1"/>
  <c r="O418" i="1"/>
  <c r="O422" i="1"/>
  <c r="O426" i="1"/>
  <c r="O430" i="1"/>
  <c r="O434" i="1"/>
  <c r="O438" i="1"/>
  <c r="O442" i="1"/>
  <c r="O403" i="1"/>
  <c r="O407" i="1"/>
  <c r="O411" i="1"/>
  <c r="O415" i="1"/>
  <c r="O419" i="1"/>
  <c r="O423" i="1"/>
  <c r="O427" i="1"/>
  <c r="O431" i="1"/>
  <c r="O435" i="1"/>
  <c r="O439" i="1"/>
  <c r="O443" i="1"/>
  <c r="O368" i="1"/>
  <c r="O372" i="1"/>
  <c r="O376" i="1"/>
  <c r="O380" i="1"/>
  <c r="O384" i="1"/>
  <c r="O388" i="1"/>
  <c r="O392" i="1"/>
  <c r="O396" i="1"/>
  <c r="O400" i="1"/>
  <c r="O404" i="1"/>
  <c r="O408" i="1"/>
  <c r="O412" i="1"/>
  <c r="O416" i="1"/>
  <c r="O420" i="1"/>
  <c r="O424" i="1"/>
  <c r="O428" i="1"/>
  <c r="O432" i="1"/>
  <c r="O436" i="1"/>
  <c r="O440" i="1"/>
  <c r="O444" i="1"/>
  <c r="O401" i="1"/>
  <c r="O409" i="1"/>
  <c r="O421" i="1"/>
  <c r="O425" i="1"/>
  <c r="O429" i="1"/>
  <c r="O433" i="1"/>
  <c r="O437" i="1"/>
  <c r="O441" i="1"/>
  <c r="O417" i="1"/>
  <c r="O413" i="1"/>
  <c r="O405" i="1"/>
  <c r="O488" i="1"/>
  <c r="O468" i="1"/>
  <c r="O453" i="1"/>
  <c r="O473" i="1"/>
  <c r="O477" i="1"/>
  <c r="O481" i="1"/>
  <c r="O497" i="1"/>
  <c r="O517" i="1"/>
  <c r="O521" i="1"/>
  <c r="O448" i="1"/>
  <c r="O476" i="1"/>
  <c r="O500" i="1"/>
  <c r="O516" i="1"/>
  <c r="O445" i="1"/>
  <c r="O452" i="1"/>
  <c r="O464" i="1"/>
  <c r="O480" i="1"/>
  <c r="O492" i="1"/>
  <c r="O457" i="1"/>
  <c r="O489" i="1"/>
  <c r="O446" i="1"/>
  <c r="O450" i="1"/>
  <c r="O454" i="1"/>
  <c r="O458" i="1"/>
  <c r="O462" i="1"/>
  <c r="O466" i="1"/>
  <c r="O470" i="1"/>
  <c r="O474" i="1"/>
  <c r="O478" i="1"/>
  <c r="O482" i="1"/>
  <c r="O486" i="1"/>
  <c r="O490" i="1"/>
  <c r="O494" i="1"/>
  <c r="O498" i="1"/>
  <c r="O514" i="1"/>
  <c r="O518" i="1"/>
  <c r="O522" i="1"/>
  <c r="O456" i="1"/>
  <c r="O484" i="1"/>
  <c r="O485" i="1"/>
  <c r="O460" i="1"/>
  <c r="O472" i="1"/>
  <c r="O496" i="1"/>
  <c r="O520" i="1"/>
  <c r="O493" i="1"/>
  <c r="O447" i="1"/>
  <c r="O451" i="1"/>
  <c r="O475" i="1"/>
  <c r="O479" i="1"/>
  <c r="O483" i="1"/>
  <c r="O487" i="1"/>
  <c r="O491" i="1"/>
  <c r="O495" i="1"/>
  <c r="O499" i="1"/>
  <c r="O515" i="1"/>
  <c r="O519" i="1"/>
  <c r="O523" i="1"/>
  <c r="L15" i="7" l="1"/>
  <c r="J18" i="7"/>
  <c r="U18" i="7"/>
  <c r="J17" i="7"/>
  <c r="U17" i="7"/>
  <c r="N15" i="7"/>
  <c r="E15" i="7"/>
  <c r="P15" i="7" s="1"/>
  <c r="Q15" i="7" s="1"/>
  <c r="S15" i="7" s="1"/>
  <c r="K15" i="7" s="1"/>
  <c r="L16" i="7"/>
  <c r="N16" i="7"/>
  <c r="E16" i="7"/>
  <c r="P16" i="7" s="1"/>
  <c r="Q16" i="7" s="1"/>
  <c r="S16" i="7" s="1"/>
  <c r="K16" i="7" s="1"/>
  <c r="J16" i="7" l="1"/>
  <c r="J15" i="7"/>
  <c r="B8" i="5"/>
  <c r="U15" i="7" l="1"/>
  <c r="U16" i="7"/>
  <c r="E14" i="2"/>
  <c r="E26" i="2"/>
  <c r="E28" i="2"/>
  <c r="E15" i="2"/>
  <c r="E67" i="2"/>
  <c r="E63" i="2"/>
  <c r="E66" i="2"/>
  <c r="E13" i="2"/>
  <c r="E10" i="2"/>
  <c r="E12" i="2"/>
  <c r="E68" i="2"/>
  <c r="E11" i="2"/>
  <c r="E16" i="2"/>
  <c r="E62" i="2"/>
  <c r="E65" i="2"/>
  <c r="E64" i="2"/>
  <c r="E69" i="2"/>
  <c r="F14" i="2"/>
  <c r="F11" i="2" l="1"/>
  <c r="F16" i="2"/>
  <c r="F62" i="2"/>
  <c r="F65" i="2"/>
  <c r="F69" i="2"/>
  <c r="F26" i="2"/>
  <c r="F28" i="2"/>
  <c r="F15" i="2"/>
  <c r="F67" i="2"/>
  <c r="F63" i="2"/>
  <c r="F66" i="2"/>
  <c r="F13" i="2"/>
  <c r="F10" i="2"/>
  <c r="F12" i="2"/>
  <c r="F68" i="2"/>
  <c r="N349" i="1"/>
  <c r="L349" i="1"/>
  <c r="M349" i="1" s="1"/>
  <c r="O349" i="1" l="1"/>
  <c r="L253" i="1"/>
  <c r="L254" i="1"/>
  <c r="L255" i="1"/>
  <c r="L256" i="1"/>
  <c r="L257" i="1"/>
  <c r="L258" i="1"/>
  <c r="L259" i="1"/>
  <c r="L260" i="1"/>
  <c r="L261" i="1"/>
  <c r="L262" i="1"/>
  <c r="L314" i="1"/>
  <c r="L315" i="1"/>
  <c r="L316" i="1"/>
  <c r="L263" i="1"/>
  <c r="L317" i="1"/>
  <c r="L264" i="1"/>
  <c r="L265" i="1"/>
  <c r="L266" i="1"/>
  <c r="L267" i="1"/>
  <c r="L268" i="1"/>
  <c r="L269" i="1"/>
  <c r="L270" i="1"/>
  <c r="L271" i="1"/>
  <c r="L272" i="1"/>
  <c r="L273" i="1"/>
  <c r="L274" i="1"/>
  <c r="L275" i="1"/>
  <c r="L276" i="1"/>
  <c r="L277" i="1"/>
  <c r="L278" i="1"/>
  <c r="L279" i="1"/>
  <c r="L280" i="1"/>
  <c r="L281" i="1"/>
  <c r="L282" i="1"/>
  <c r="L318" i="1"/>
  <c r="L319" i="1"/>
  <c r="L320" i="1"/>
  <c r="L321" i="1"/>
  <c r="L322" i="1"/>
  <c r="L323" i="1"/>
  <c r="L324" i="1"/>
  <c r="L325" i="1"/>
  <c r="L326" i="1"/>
  <c r="L327" i="1"/>
  <c r="L328" i="1"/>
  <c r="L329" i="1"/>
  <c r="L339" i="1"/>
  <c r="L340" i="1"/>
  <c r="L341" i="1"/>
  <c r="L342" i="1"/>
  <c r="L343" i="1"/>
  <c r="L283" i="1"/>
  <c r="L344" i="1"/>
  <c r="L284" i="1"/>
  <c r="L285" i="1"/>
  <c r="L286" i="1"/>
  <c r="L287" i="1"/>
  <c r="L288" i="1"/>
  <c r="L289" i="1"/>
  <c r="L290" i="1"/>
  <c r="L291" i="1"/>
  <c r="L292" i="1"/>
  <c r="L293" i="1"/>
  <c r="L294" i="1"/>
  <c r="L345" i="1"/>
  <c r="L295" i="1"/>
  <c r="L346" i="1"/>
  <c r="L347" i="1"/>
  <c r="L348" i="1"/>
  <c r="L350" i="1"/>
  <c r="L351" i="1"/>
  <c r="L352" i="1"/>
  <c r="L353" i="1"/>
  <c r="L354" i="1"/>
  <c r="L296" i="1"/>
  <c r="L297" i="1"/>
  <c r="L298" i="1"/>
  <c r="L355" i="1"/>
  <c r="L299" i="1"/>
  <c r="L300" i="1"/>
  <c r="L301" i="1"/>
  <c r="L302" i="1"/>
  <c r="L303" i="1"/>
  <c r="L304" i="1"/>
  <c r="L305" i="1"/>
  <c r="L306" i="1"/>
  <c r="L307" i="1"/>
  <c r="L308" i="1"/>
  <c r="L309" i="1"/>
  <c r="L310" i="1"/>
  <c r="L311" i="1"/>
  <c r="L312" i="1"/>
  <c r="L356" i="1"/>
  <c r="L357" i="1"/>
  <c r="L358" i="1"/>
  <c r="L359" i="1"/>
  <c r="L360" i="1"/>
  <c r="L361" i="1"/>
  <c r="L362" i="1"/>
  <c r="L363" i="1"/>
  <c r="L364" i="1"/>
  <c r="L365" i="1"/>
  <c r="L313" i="1"/>
  <c r="L229" i="1"/>
  <c r="L194" i="1"/>
  <c r="L230" i="1"/>
  <c r="L231" i="1"/>
  <c r="L232" i="1"/>
  <c r="L195" i="1"/>
  <c r="L196" i="1"/>
  <c r="L207" i="1"/>
  <c r="L197" i="1"/>
  <c r="L173" i="1"/>
  <c r="L174" i="1"/>
  <c r="L233" i="1"/>
  <c r="L234" i="1"/>
  <c r="L175" i="1"/>
  <c r="L235" i="1"/>
  <c r="L236" i="1"/>
  <c r="L198" i="1"/>
  <c r="L176" i="1"/>
  <c r="L237" i="1"/>
  <c r="L238" i="1"/>
  <c r="L239" i="1"/>
  <c r="L240" i="1"/>
  <c r="L241" i="1"/>
  <c r="L208" i="1"/>
  <c r="L209" i="1"/>
  <c r="L210" i="1"/>
  <c r="L211" i="1"/>
  <c r="L212" i="1"/>
  <c r="L213" i="1"/>
  <c r="L214" i="1"/>
  <c r="L199" i="1"/>
  <c r="L200" i="1"/>
  <c r="L201" i="1"/>
  <c r="L177" i="1"/>
  <c r="L178" i="1"/>
  <c r="L179" i="1"/>
  <c r="L180" i="1"/>
  <c r="L181" i="1"/>
  <c r="L182" i="1"/>
  <c r="L183" i="1"/>
  <c r="L215" i="1"/>
  <c r="L242" i="1"/>
  <c r="L216" i="1"/>
  <c r="L184" i="1"/>
  <c r="L185" i="1"/>
  <c r="L243" i="1"/>
  <c r="L202" i="1"/>
  <c r="L244" i="1"/>
  <c r="L245" i="1"/>
  <c r="L246" i="1"/>
  <c r="L247" i="1"/>
  <c r="L248" i="1"/>
  <c r="L217" i="1"/>
  <c r="L218" i="1"/>
  <c r="L219" i="1"/>
  <c r="L220" i="1"/>
  <c r="L221" i="1"/>
  <c r="L222" i="1"/>
  <c r="L203" i="1"/>
  <c r="L204" i="1"/>
  <c r="L205" i="1"/>
  <c r="L186" i="1"/>
  <c r="L187" i="1"/>
  <c r="L188" i="1"/>
  <c r="L189" i="1"/>
  <c r="L249" i="1"/>
  <c r="L250" i="1"/>
  <c r="L206" i="1"/>
  <c r="L190" i="1"/>
  <c r="L251" i="1"/>
  <c r="L252" i="1"/>
  <c r="L223" i="1"/>
  <c r="L224" i="1"/>
  <c r="L225" i="1"/>
  <c r="L226" i="1"/>
  <c r="L227" i="1"/>
  <c r="L228" i="1"/>
  <c r="L191" i="1"/>
  <c r="L192" i="1"/>
  <c r="L193" i="1"/>
  <c r="L18" i="1"/>
  <c r="L19" i="1"/>
  <c r="L13" i="1"/>
  <c r="L20" i="1"/>
  <c r="L80" i="1"/>
  <c r="L81" i="1"/>
  <c r="L47" i="1"/>
  <c r="L48" i="1"/>
  <c r="L49" i="1"/>
  <c r="L21" i="1"/>
  <c r="L14" i="1"/>
  <c r="L22" i="1"/>
  <c r="L23" i="1"/>
  <c r="L24" i="1"/>
  <c r="L82" i="1"/>
  <c r="L83" i="1"/>
  <c r="L84" i="1"/>
  <c r="L85" i="1"/>
  <c r="L86" i="1"/>
  <c r="L87" i="1"/>
  <c r="L88" i="1"/>
  <c r="L50" i="1"/>
  <c r="L51" i="1"/>
  <c r="L52" i="1"/>
  <c r="L53" i="1"/>
  <c r="L54" i="1"/>
  <c r="L55" i="1"/>
  <c r="L56" i="1"/>
  <c r="L57" i="1"/>
  <c r="L58" i="1"/>
  <c r="L59" i="1"/>
  <c r="L60" i="1"/>
  <c r="M60" i="1" s="1"/>
  <c r="L25" i="1"/>
  <c r="L26" i="1"/>
  <c r="L27" i="1"/>
  <c r="L28" i="1"/>
  <c r="L29" i="1"/>
  <c r="L30" i="1"/>
  <c r="L15" i="1"/>
  <c r="L31" i="1"/>
  <c r="L32" i="1"/>
  <c r="L61" i="1"/>
  <c r="L89" i="1"/>
  <c r="L33" i="1"/>
  <c r="L34" i="1"/>
  <c r="L62" i="1"/>
  <c r="L16" i="1"/>
  <c r="L63" i="1"/>
  <c r="L64" i="1"/>
  <c r="L35" i="1"/>
  <c r="L36" i="1"/>
  <c r="L37" i="1"/>
  <c r="L38" i="1"/>
  <c r="L90" i="1"/>
  <c r="L91" i="1"/>
  <c r="L92" i="1"/>
  <c r="L93" i="1"/>
  <c r="L94" i="1"/>
  <c r="L65" i="1"/>
  <c r="L66" i="1"/>
  <c r="L67" i="1"/>
  <c r="L68" i="1"/>
  <c r="L69" i="1"/>
  <c r="L70" i="1"/>
  <c r="L71" i="1"/>
  <c r="L72" i="1"/>
  <c r="L73" i="1"/>
  <c r="L74" i="1"/>
  <c r="L75" i="1"/>
  <c r="L76" i="1"/>
  <c r="L39" i="1"/>
  <c r="L40" i="1"/>
  <c r="L41" i="1"/>
  <c r="L42" i="1"/>
  <c r="L17" i="1"/>
  <c r="L43" i="1"/>
  <c r="L44" i="1"/>
  <c r="L45" i="1"/>
  <c r="L95" i="1"/>
  <c r="L96" i="1"/>
  <c r="L97" i="1"/>
  <c r="L98" i="1"/>
  <c r="L77" i="1"/>
  <c r="L78" i="1"/>
  <c r="L79" i="1"/>
  <c r="L46" i="1"/>
  <c r="L99" i="1"/>
  <c r="L100" i="1"/>
  <c r="L101" i="1"/>
  <c r="L102" i="1"/>
  <c r="L103" i="1"/>
  <c r="L104" i="1"/>
  <c r="L105" i="1"/>
  <c r="L106" i="1"/>
  <c r="L107" i="1"/>
  <c r="M107" i="1" s="1"/>
  <c r="L108" i="1"/>
  <c r="L109" i="1"/>
  <c r="L110" i="1"/>
  <c r="L111" i="1"/>
  <c r="L112" i="1"/>
  <c r="L113" i="1"/>
  <c r="L114" i="1"/>
  <c r="L115" i="1"/>
  <c r="M115" i="1" s="1"/>
  <c r="L116" i="1"/>
  <c r="M116" i="1" s="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H9" i="1" l="1"/>
  <c r="M76" i="1" l="1"/>
  <c r="M74" i="1"/>
  <c r="N74" i="1"/>
  <c r="M75" i="1"/>
  <c r="N75" i="1"/>
  <c r="N76" i="1"/>
  <c r="M39" i="1"/>
  <c r="N39" i="1"/>
  <c r="H12" i="2"/>
  <c r="M96" i="1"/>
  <c r="N96" i="1"/>
  <c r="M97" i="1"/>
  <c r="N97" i="1"/>
  <c r="M98" i="1"/>
  <c r="N98" i="1"/>
  <c r="M77" i="1"/>
  <c r="N77" i="1"/>
  <c r="M78" i="1"/>
  <c r="N78" i="1"/>
  <c r="M79" i="1"/>
  <c r="N79" i="1"/>
  <c r="M46" i="1"/>
  <c r="N46" i="1"/>
  <c r="M99" i="1"/>
  <c r="N99" i="1"/>
  <c r="M100" i="1"/>
  <c r="N100" i="1"/>
  <c r="M101" i="1"/>
  <c r="N101" i="1"/>
  <c r="M102" i="1"/>
  <c r="N102" i="1"/>
  <c r="M103" i="1"/>
  <c r="N103" i="1"/>
  <c r="M104" i="1"/>
  <c r="N104" i="1"/>
  <c r="M105" i="1"/>
  <c r="N105" i="1"/>
  <c r="M106" i="1"/>
  <c r="N106" i="1"/>
  <c r="N107" i="1"/>
  <c r="M108" i="1"/>
  <c r="N108" i="1"/>
  <c r="M109" i="1"/>
  <c r="N109" i="1"/>
  <c r="M110" i="1"/>
  <c r="N110" i="1"/>
  <c r="M111" i="1"/>
  <c r="N111" i="1"/>
  <c r="M112" i="1"/>
  <c r="N112" i="1"/>
  <c r="M113" i="1"/>
  <c r="N113" i="1"/>
  <c r="M114" i="1"/>
  <c r="N114" i="1"/>
  <c r="N115" i="1"/>
  <c r="N116" i="1"/>
  <c r="M117" i="1"/>
  <c r="N117" i="1"/>
  <c r="M118" i="1"/>
  <c r="N118" i="1"/>
  <c r="M119" i="1"/>
  <c r="N119" i="1"/>
  <c r="M120" i="1"/>
  <c r="N120" i="1"/>
  <c r="M121" i="1"/>
  <c r="N121" i="1"/>
  <c r="M122" i="1"/>
  <c r="N122" i="1"/>
  <c r="M123" i="1"/>
  <c r="N123" i="1"/>
  <c r="M124" i="1"/>
  <c r="N124" i="1"/>
  <c r="M125" i="1"/>
  <c r="N125" i="1"/>
  <c r="M126" i="1"/>
  <c r="N126" i="1"/>
  <c r="M127" i="1"/>
  <c r="N127" i="1"/>
  <c r="M128" i="1"/>
  <c r="N128" i="1"/>
  <c r="M129" i="1"/>
  <c r="N129" i="1"/>
  <c r="M130" i="1"/>
  <c r="N130" i="1"/>
  <c r="M131" i="1"/>
  <c r="N131" i="1"/>
  <c r="M132" i="1"/>
  <c r="N132" i="1"/>
  <c r="M133" i="1"/>
  <c r="N133" i="1"/>
  <c r="M134" i="1"/>
  <c r="N134" i="1"/>
  <c r="M135" i="1"/>
  <c r="N135" i="1"/>
  <c r="M136" i="1"/>
  <c r="N136" i="1"/>
  <c r="M137" i="1"/>
  <c r="N137" i="1"/>
  <c r="M138" i="1"/>
  <c r="N138" i="1"/>
  <c r="M139" i="1"/>
  <c r="N139" i="1"/>
  <c r="M140" i="1"/>
  <c r="N140" i="1"/>
  <c r="M141" i="1"/>
  <c r="N141" i="1"/>
  <c r="M142" i="1"/>
  <c r="N142" i="1"/>
  <c r="M143" i="1"/>
  <c r="N143" i="1"/>
  <c r="M144" i="1"/>
  <c r="N144" i="1"/>
  <c r="M145" i="1"/>
  <c r="N145" i="1"/>
  <c r="M146" i="1"/>
  <c r="N146" i="1"/>
  <c r="M147" i="1"/>
  <c r="N147" i="1"/>
  <c r="M148" i="1"/>
  <c r="N148" i="1"/>
  <c r="M149" i="1"/>
  <c r="N149" i="1"/>
  <c r="M150" i="1"/>
  <c r="N150" i="1"/>
  <c r="M151" i="1"/>
  <c r="N151" i="1"/>
  <c r="M152" i="1"/>
  <c r="N152" i="1"/>
  <c r="M153" i="1"/>
  <c r="N153" i="1"/>
  <c r="M154" i="1"/>
  <c r="N154" i="1"/>
  <c r="M155" i="1"/>
  <c r="N155" i="1"/>
  <c r="M156" i="1"/>
  <c r="N156" i="1"/>
  <c r="M157" i="1"/>
  <c r="N157" i="1"/>
  <c r="M158" i="1"/>
  <c r="N158" i="1"/>
  <c r="M159" i="1"/>
  <c r="N159" i="1"/>
  <c r="M160" i="1"/>
  <c r="N160" i="1"/>
  <c r="M161" i="1"/>
  <c r="N161" i="1"/>
  <c r="M162" i="1"/>
  <c r="N162" i="1"/>
  <c r="M163" i="1"/>
  <c r="N163" i="1"/>
  <c r="M164" i="1"/>
  <c r="N164" i="1"/>
  <c r="M165" i="1"/>
  <c r="N165" i="1"/>
  <c r="M166" i="1"/>
  <c r="N166" i="1"/>
  <c r="M167" i="1"/>
  <c r="N167" i="1"/>
  <c r="M168" i="1"/>
  <c r="N168" i="1"/>
  <c r="M169" i="1"/>
  <c r="N169" i="1"/>
  <c r="M170" i="1"/>
  <c r="N170" i="1"/>
  <c r="M171" i="1"/>
  <c r="N171" i="1"/>
  <c r="M172" i="1"/>
  <c r="N172" i="1"/>
  <c r="O169" i="1" l="1"/>
  <c r="O165" i="1"/>
  <c r="O161" i="1"/>
  <c r="O158" i="1"/>
  <c r="O154" i="1"/>
  <c r="O150" i="1"/>
  <c r="O146" i="1"/>
  <c r="O142" i="1"/>
  <c r="O138" i="1"/>
  <c r="O134" i="1"/>
  <c r="O130" i="1"/>
  <c r="O126" i="1"/>
  <c r="O122" i="1"/>
  <c r="O118" i="1"/>
  <c r="O114" i="1"/>
  <c r="O110" i="1"/>
  <c r="O106" i="1"/>
  <c r="O102" i="1"/>
  <c r="O46" i="1"/>
  <c r="O98" i="1"/>
  <c r="O172" i="1"/>
  <c r="O168" i="1"/>
  <c r="O164" i="1"/>
  <c r="O160" i="1"/>
  <c r="O157" i="1"/>
  <c r="O153" i="1"/>
  <c r="O149" i="1"/>
  <c r="O145" i="1"/>
  <c r="O141" i="1"/>
  <c r="O137" i="1"/>
  <c r="O133" i="1"/>
  <c r="O129" i="1"/>
  <c r="O125" i="1"/>
  <c r="O121" i="1"/>
  <c r="O117" i="1"/>
  <c r="O113" i="1"/>
  <c r="O109" i="1"/>
  <c r="O105" i="1"/>
  <c r="O101" i="1"/>
  <c r="O79" i="1"/>
  <c r="O97" i="1"/>
  <c r="O76" i="1"/>
  <c r="O39" i="1"/>
  <c r="O75" i="1"/>
  <c r="O74" i="1"/>
  <c r="O148" i="1"/>
  <c r="O166" i="1"/>
  <c r="O159" i="1"/>
  <c r="O77" i="1"/>
  <c r="O127" i="1"/>
  <c r="O135" i="1"/>
  <c r="O147" i="1"/>
  <c r="O116" i="1"/>
  <c r="O115" i="1"/>
  <c r="O156" i="1"/>
  <c r="O155" i="1"/>
  <c r="O124" i="1"/>
  <c r="O123" i="1"/>
  <c r="O96" i="1"/>
  <c r="O171" i="1"/>
  <c r="O170" i="1"/>
  <c r="O140" i="1"/>
  <c r="O139" i="1"/>
  <c r="O108" i="1"/>
  <c r="O107" i="1"/>
  <c r="O103" i="1"/>
  <c r="O163" i="1"/>
  <c r="O162" i="1"/>
  <c r="O151" i="1"/>
  <c r="O143" i="1"/>
  <c r="O132" i="1"/>
  <c r="O131" i="1"/>
  <c r="O119" i="1"/>
  <c r="O111" i="1"/>
  <c r="O100" i="1"/>
  <c r="O99" i="1"/>
  <c r="O144" i="1"/>
  <c r="O128" i="1"/>
  <c r="O112" i="1"/>
  <c r="O78" i="1"/>
  <c r="O167" i="1"/>
  <c r="O152" i="1"/>
  <c r="O136" i="1"/>
  <c r="O120" i="1"/>
  <c r="O104" i="1"/>
  <c r="H13" i="2" l="1"/>
  <c r="H10" i="2"/>
  <c r="H11" i="2"/>
  <c r="H16" i="2"/>
  <c r="H62" i="2"/>
  <c r="H65" i="2"/>
  <c r="H64" i="2"/>
  <c r="H69" i="2"/>
  <c r="H14" i="2"/>
  <c r="H26" i="2"/>
  <c r="H28" i="2"/>
  <c r="H15" i="2"/>
  <c r="H67" i="2"/>
  <c r="H63" i="2"/>
  <c r="H66" i="2"/>
  <c r="H68" i="2"/>
  <c r="M274" i="1" l="1"/>
  <c r="N274" i="1"/>
  <c r="M275" i="1"/>
  <c r="N275" i="1"/>
  <c r="M276" i="1"/>
  <c r="N276" i="1"/>
  <c r="M277" i="1"/>
  <c r="N277" i="1"/>
  <c r="M278" i="1"/>
  <c r="N278" i="1"/>
  <c r="M279" i="1"/>
  <c r="N279" i="1"/>
  <c r="M280" i="1"/>
  <c r="N280" i="1"/>
  <c r="M281" i="1"/>
  <c r="N281" i="1"/>
  <c r="M282" i="1"/>
  <c r="N282" i="1"/>
  <c r="M318" i="1"/>
  <c r="N318" i="1"/>
  <c r="O282" i="1" l="1"/>
  <c r="O280" i="1"/>
  <c r="O278" i="1"/>
  <c r="O274" i="1"/>
  <c r="O276" i="1"/>
  <c r="O318" i="1"/>
  <c r="O281" i="1"/>
  <c r="O279" i="1"/>
  <c r="O277" i="1"/>
  <c r="O275" i="1"/>
  <c r="M245" i="1" l="1"/>
  <c r="N245" i="1"/>
  <c r="M246" i="1"/>
  <c r="N246" i="1"/>
  <c r="M247" i="1"/>
  <c r="N247" i="1"/>
  <c r="M248" i="1"/>
  <c r="N248" i="1"/>
  <c r="M217" i="1"/>
  <c r="N217" i="1"/>
  <c r="M218" i="1"/>
  <c r="N218" i="1"/>
  <c r="M219" i="1"/>
  <c r="N219" i="1"/>
  <c r="M220" i="1"/>
  <c r="N220" i="1"/>
  <c r="M221" i="1"/>
  <c r="N221" i="1"/>
  <c r="M222" i="1"/>
  <c r="N222" i="1"/>
  <c r="M203" i="1"/>
  <c r="N203" i="1"/>
  <c r="M204" i="1"/>
  <c r="N204" i="1"/>
  <c r="M205" i="1"/>
  <c r="N205" i="1"/>
  <c r="M186" i="1"/>
  <c r="N186" i="1"/>
  <c r="M187" i="1"/>
  <c r="N187" i="1"/>
  <c r="M188" i="1"/>
  <c r="N188" i="1"/>
  <c r="M189" i="1"/>
  <c r="N189" i="1"/>
  <c r="M249" i="1"/>
  <c r="N249" i="1"/>
  <c r="M250" i="1"/>
  <c r="N250" i="1"/>
  <c r="M206" i="1"/>
  <c r="N206" i="1"/>
  <c r="M190" i="1"/>
  <c r="N190" i="1"/>
  <c r="M251" i="1"/>
  <c r="N251" i="1"/>
  <c r="M252" i="1"/>
  <c r="N252" i="1"/>
  <c r="M223" i="1"/>
  <c r="N223" i="1"/>
  <c r="M224" i="1"/>
  <c r="N224" i="1"/>
  <c r="M225" i="1"/>
  <c r="N225" i="1"/>
  <c r="M226" i="1"/>
  <c r="N226" i="1"/>
  <c r="M227" i="1"/>
  <c r="N227" i="1"/>
  <c r="M228" i="1"/>
  <c r="N228" i="1"/>
  <c r="M191" i="1"/>
  <c r="N191" i="1"/>
  <c r="M192" i="1"/>
  <c r="N192" i="1"/>
  <c r="M193" i="1"/>
  <c r="N193" i="1"/>
  <c r="M18" i="1"/>
  <c r="N18" i="1"/>
  <c r="M19" i="1"/>
  <c r="N19" i="1"/>
  <c r="M13" i="1"/>
  <c r="N13" i="1"/>
  <c r="M20" i="1"/>
  <c r="N20" i="1"/>
  <c r="M80" i="1"/>
  <c r="N80" i="1"/>
  <c r="M81" i="1"/>
  <c r="N81" i="1"/>
  <c r="M47" i="1"/>
  <c r="N47" i="1"/>
  <c r="M48" i="1"/>
  <c r="N48" i="1"/>
  <c r="M49" i="1"/>
  <c r="N49" i="1"/>
  <c r="M21" i="1"/>
  <c r="N21" i="1"/>
  <c r="M14" i="1"/>
  <c r="N14" i="1"/>
  <c r="M22" i="1"/>
  <c r="N22" i="1"/>
  <c r="M23" i="1"/>
  <c r="N23" i="1"/>
  <c r="M24" i="1"/>
  <c r="N24" i="1"/>
  <c r="M82" i="1"/>
  <c r="N82" i="1"/>
  <c r="M83" i="1"/>
  <c r="N83" i="1"/>
  <c r="M84" i="1"/>
  <c r="N84" i="1"/>
  <c r="M85" i="1"/>
  <c r="N85" i="1"/>
  <c r="M86" i="1"/>
  <c r="N86" i="1"/>
  <c r="M87" i="1"/>
  <c r="N87" i="1"/>
  <c r="M88" i="1"/>
  <c r="N88" i="1"/>
  <c r="M50" i="1"/>
  <c r="N50" i="1"/>
  <c r="M51" i="1"/>
  <c r="N51" i="1"/>
  <c r="M52" i="1"/>
  <c r="N52" i="1"/>
  <c r="M53" i="1"/>
  <c r="N53" i="1"/>
  <c r="M54" i="1"/>
  <c r="N54" i="1"/>
  <c r="M55" i="1"/>
  <c r="N55" i="1"/>
  <c r="M56" i="1"/>
  <c r="N56" i="1"/>
  <c r="M57" i="1"/>
  <c r="N57" i="1"/>
  <c r="M58" i="1"/>
  <c r="N58" i="1"/>
  <c r="M59" i="1"/>
  <c r="N59" i="1"/>
  <c r="N60" i="1"/>
  <c r="M25" i="1"/>
  <c r="N25" i="1"/>
  <c r="M26" i="1"/>
  <c r="N26" i="1"/>
  <c r="M27" i="1"/>
  <c r="N27" i="1"/>
  <c r="M28" i="1"/>
  <c r="N28" i="1"/>
  <c r="M29" i="1"/>
  <c r="N29" i="1"/>
  <c r="M30" i="1"/>
  <c r="N30" i="1"/>
  <c r="M15" i="1"/>
  <c r="N15" i="1"/>
  <c r="M31" i="1"/>
  <c r="N31" i="1"/>
  <c r="M32" i="1"/>
  <c r="N32" i="1"/>
  <c r="M61" i="1"/>
  <c r="N61" i="1"/>
  <c r="M89" i="1"/>
  <c r="N89" i="1"/>
  <c r="M33" i="1"/>
  <c r="N33" i="1"/>
  <c r="M34" i="1"/>
  <c r="N34" i="1"/>
  <c r="M62" i="1"/>
  <c r="N62" i="1"/>
  <c r="M16" i="1"/>
  <c r="N16" i="1"/>
  <c r="M63" i="1"/>
  <c r="N63" i="1"/>
  <c r="M64" i="1"/>
  <c r="N64" i="1"/>
  <c r="M35" i="1"/>
  <c r="N35" i="1"/>
  <c r="M36" i="1"/>
  <c r="N36" i="1"/>
  <c r="M37" i="1"/>
  <c r="N37" i="1"/>
  <c r="M38" i="1"/>
  <c r="N38" i="1"/>
  <c r="M90" i="1"/>
  <c r="N90" i="1"/>
  <c r="M91" i="1"/>
  <c r="N91" i="1"/>
  <c r="M92" i="1"/>
  <c r="N92" i="1"/>
  <c r="M93" i="1"/>
  <c r="N93" i="1"/>
  <c r="M94" i="1"/>
  <c r="N94" i="1"/>
  <c r="M65" i="1"/>
  <c r="N65" i="1"/>
  <c r="M66" i="1"/>
  <c r="N66" i="1"/>
  <c r="M67" i="1"/>
  <c r="N67" i="1"/>
  <c r="M68" i="1"/>
  <c r="N68" i="1"/>
  <c r="M69" i="1"/>
  <c r="N69" i="1"/>
  <c r="M70" i="1"/>
  <c r="N70" i="1"/>
  <c r="M71" i="1"/>
  <c r="N71" i="1"/>
  <c r="M72" i="1"/>
  <c r="N72" i="1"/>
  <c r="M73" i="1"/>
  <c r="N73" i="1"/>
  <c r="M40" i="1"/>
  <c r="N40" i="1"/>
  <c r="M41" i="1"/>
  <c r="N41" i="1"/>
  <c r="M42" i="1"/>
  <c r="N42" i="1"/>
  <c r="M17" i="1"/>
  <c r="N17" i="1"/>
  <c r="M43" i="1"/>
  <c r="N43" i="1"/>
  <c r="M44" i="1"/>
  <c r="N44" i="1"/>
  <c r="M45" i="1"/>
  <c r="N45" i="1"/>
  <c r="M95" i="1"/>
  <c r="N95" i="1"/>
  <c r="D13" i="7" l="1"/>
  <c r="H13" i="7" s="1"/>
  <c r="O42" i="1"/>
  <c r="O72" i="1"/>
  <c r="O68" i="1"/>
  <c r="O90" i="1"/>
  <c r="O43" i="1"/>
  <c r="O40" i="1"/>
  <c r="O70" i="1"/>
  <c r="O66" i="1"/>
  <c r="O92" i="1"/>
  <c r="O246" i="1"/>
  <c r="O44" i="1"/>
  <c r="O41" i="1"/>
  <c r="O71" i="1"/>
  <c r="O67" i="1"/>
  <c r="O93" i="1"/>
  <c r="O38" i="1"/>
  <c r="O34" i="1"/>
  <c r="O29" i="1"/>
  <c r="O57" i="1"/>
  <c r="O88" i="1"/>
  <c r="O23" i="1"/>
  <c r="O80" i="1"/>
  <c r="O191" i="1"/>
  <c r="O251" i="1"/>
  <c r="O186" i="1"/>
  <c r="O218" i="1"/>
  <c r="O247" i="1"/>
  <c r="O45" i="1"/>
  <c r="O94" i="1"/>
  <c r="O95" i="1"/>
  <c r="O17" i="1"/>
  <c r="O73" i="1"/>
  <c r="O69" i="1"/>
  <c r="O65" i="1"/>
  <c r="O91" i="1"/>
  <c r="O64" i="1"/>
  <c r="O32" i="1"/>
  <c r="O25" i="1"/>
  <c r="O53" i="1"/>
  <c r="O84" i="1"/>
  <c r="O49" i="1"/>
  <c r="O19" i="1"/>
  <c r="O225" i="1"/>
  <c r="O249" i="1"/>
  <c r="O222" i="1"/>
  <c r="O62" i="1"/>
  <c r="O61" i="1"/>
  <c r="O30" i="1"/>
  <c r="O26" i="1"/>
  <c r="O58" i="1"/>
  <c r="O54" i="1"/>
  <c r="O50" i="1"/>
  <c r="O85" i="1"/>
  <c r="O21" i="1"/>
  <c r="O81" i="1"/>
  <c r="O192" i="1"/>
  <c r="O226" i="1"/>
  <c r="O252" i="1"/>
  <c r="O250" i="1"/>
  <c r="O187" i="1"/>
  <c r="O203" i="1"/>
  <c r="O219" i="1"/>
  <c r="O36" i="1"/>
  <c r="O16" i="1"/>
  <c r="O89" i="1"/>
  <c r="O15" i="1"/>
  <c r="O27" i="1"/>
  <c r="O59" i="1"/>
  <c r="O55" i="1"/>
  <c r="O51" i="1"/>
  <c r="O86" i="1"/>
  <c r="O82" i="1"/>
  <c r="O14" i="1"/>
  <c r="O47" i="1"/>
  <c r="O13" i="1"/>
  <c r="O193" i="1"/>
  <c r="O227" i="1"/>
  <c r="O223" i="1"/>
  <c r="O206" i="1"/>
  <c r="O188" i="1"/>
  <c r="O204" i="1"/>
  <c r="O220" i="1"/>
  <c r="O248" i="1"/>
  <c r="O35" i="1"/>
  <c r="O24" i="1"/>
  <c r="O37" i="1"/>
  <c r="O63" i="1"/>
  <c r="O33" i="1"/>
  <c r="O31" i="1"/>
  <c r="O28" i="1"/>
  <c r="O60" i="1"/>
  <c r="O56" i="1"/>
  <c r="O52" i="1"/>
  <c r="O87" i="1"/>
  <c r="O83" i="1"/>
  <c r="O22" i="1"/>
  <c r="O48" i="1"/>
  <c r="O20" i="1"/>
  <c r="O18" i="1"/>
  <c r="O228" i="1"/>
  <c r="O224" i="1"/>
  <c r="O190" i="1"/>
  <c r="O189" i="1"/>
  <c r="O205" i="1"/>
  <c r="O221" i="1"/>
  <c r="O217" i="1"/>
  <c r="O245" i="1"/>
  <c r="E13" i="7" l="1"/>
  <c r="N253" i="1"/>
  <c r="N254" i="1"/>
  <c r="N255" i="1"/>
  <c r="N256" i="1"/>
  <c r="N257" i="1"/>
  <c r="N258" i="1"/>
  <c r="N259" i="1"/>
  <c r="N260" i="1"/>
  <c r="N261" i="1"/>
  <c r="N262" i="1"/>
  <c r="N314" i="1"/>
  <c r="N315" i="1"/>
  <c r="N316" i="1"/>
  <c r="N263" i="1"/>
  <c r="N317" i="1"/>
  <c r="N264" i="1"/>
  <c r="N265" i="1"/>
  <c r="N266" i="1"/>
  <c r="N267" i="1"/>
  <c r="N268" i="1"/>
  <c r="N269" i="1"/>
  <c r="N270" i="1"/>
  <c r="N271" i="1"/>
  <c r="N272" i="1"/>
  <c r="N273" i="1"/>
  <c r="N319" i="1"/>
  <c r="N320" i="1"/>
  <c r="N321" i="1"/>
  <c r="N322" i="1"/>
  <c r="N323" i="1"/>
  <c r="N324" i="1"/>
  <c r="N325" i="1"/>
  <c r="N326" i="1"/>
  <c r="N327" i="1"/>
  <c r="N328" i="1"/>
  <c r="N329" i="1"/>
  <c r="N339" i="1"/>
  <c r="N340" i="1"/>
  <c r="N341" i="1"/>
  <c r="N342" i="1"/>
  <c r="N343" i="1"/>
  <c r="N283" i="1"/>
  <c r="N344" i="1"/>
  <c r="N284" i="1"/>
  <c r="N285" i="1"/>
  <c r="N286" i="1"/>
  <c r="N287" i="1"/>
  <c r="N288" i="1"/>
  <c r="N289" i="1"/>
  <c r="N290" i="1"/>
  <c r="N291" i="1"/>
  <c r="N292" i="1"/>
  <c r="N293" i="1"/>
  <c r="N294" i="1"/>
  <c r="N345" i="1"/>
  <c r="N295" i="1"/>
  <c r="N346" i="1"/>
  <c r="N347" i="1"/>
  <c r="N348" i="1"/>
  <c r="N350" i="1"/>
  <c r="N351" i="1"/>
  <c r="N352" i="1"/>
  <c r="N353" i="1"/>
  <c r="N354" i="1"/>
  <c r="N296" i="1"/>
  <c r="N297" i="1"/>
  <c r="N298" i="1"/>
  <c r="N355" i="1"/>
  <c r="N299" i="1"/>
  <c r="N300" i="1"/>
  <c r="N301" i="1"/>
  <c r="N302" i="1"/>
  <c r="N303" i="1"/>
  <c r="N304" i="1"/>
  <c r="N305" i="1"/>
  <c r="N306" i="1"/>
  <c r="N307" i="1"/>
  <c r="N308" i="1"/>
  <c r="N309" i="1"/>
  <c r="N310" i="1"/>
  <c r="N311" i="1"/>
  <c r="N312" i="1"/>
  <c r="N356" i="1"/>
  <c r="N357" i="1"/>
  <c r="N358" i="1"/>
  <c r="N359" i="1"/>
  <c r="N360" i="1"/>
  <c r="N361" i="1"/>
  <c r="N362" i="1"/>
  <c r="N363" i="1"/>
  <c r="N364" i="1"/>
  <c r="N365" i="1"/>
  <c r="N313" i="1"/>
  <c r="N229" i="1"/>
  <c r="N194" i="1"/>
  <c r="N230" i="1"/>
  <c r="N231" i="1"/>
  <c r="N232" i="1"/>
  <c r="N195" i="1"/>
  <c r="N196" i="1"/>
  <c r="N207" i="1"/>
  <c r="N197" i="1"/>
  <c r="N173" i="1"/>
  <c r="N174" i="1"/>
  <c r="N233" i="1"/>
  <c r="N234" i="1"/>
  <c r="N175" i="1"/>
  <c r="N235" i="1"/>
  <c r="N236" i="1"/>
  <c r="N198" i="1"/>
  <c r="N176" i="1"/>
  <c r="N237" i="1"/>
  <c r="N238" i="1"/>
  <c r="N239" i="1"/>
  <c r="N240" i="1"/>
  <c r="N241" i="1"/>
  <c r="N208" i="1"/>
  <c r="N209" i="1"/>
  <c r="N210" i="1"/>
  <c r="N211" i="1"/>
  <c r="N212" i="1"/>
  <c r="N213" i="1"/>
  <c r="N214" i="1"/>
  <c r="N199" i="1"/>
  <c r="N200" i="1"/>
  <c r="N201" i="1"/>
  <c r="N177" i="1"/>
  <c r="N178" i="1"/>
  <c r="N179" i="1"/>
  <c r="N180" i="1"/>
  <c r="N181" i="1"/>
  <c r="N182" i="1"/>
  <c r="N183" i="1"/>
  <c r="N215" i="1"/>
  <c r="N242" i="1"/>
  <c r="N216" i="1"/>
  <c r="N184" i="1"/>
  <c r="N185" i="1"/>
  <c r="N243" i="1"/>
  <c r="N202" i="1"/>
  <c r="N244" i="1"/>
  <c r="N13" i="7" l="1"/>
  <c r="L13" i="7"/>
  <c r="P13" i="7"/>
  <c r="Q13" i="7" s="1"/>
  <c r="M315" i="1"/>
  <c r="M316" i="1"/>
  <c r="S13" i="7" l="1"/>
  <c r="O315" i="1"/>
  <c r="O316" i="1"/>
  <c r="K13" i="7" l="1"/>
  <c r="J13" i="7" s="1"/>
  <c r="M362" i="1"/>
  <c r="M363" i="1"/>
  <c r="M364" i="1"/>
  <c r="M365" i="1"/>
  <c r="M313" i="1"/>
  <c r="M229" i="1"/>
  <c r="M194" i="1"/>
  <c r="M230" i="1"/>
  <c r="M231" i="1"/>
  <c r="M232" i="1"/>
  <c r="M195" i="1"/>
  <c r="M196" i="1"/>
  <c r="M207" i="1"/>
  <c r="M197" i="1"/>
  <c r="M173" i="1"/>
  <c r="M174" i="1"/>
  <c r="M233" i="1"/>
  <c r="M234" i="1"/>
  <c r="M175" i="1"/>
  <c r="M235" i="1"/>
  <c r="M236" i="1"/>
  <c r="M198" i="1"/>
  <c r="M176" i="1"/>
  <c r="M237" i="1"/>
  <c r="M238" i="1"/>
  <c r="M239" i="1"/>
  <c r="M240" i="1"/>
  <c r="M241" i="1"/>
  <c r="M208" i="1"/>
  <c r="M209" i="1"/>
  <c r="M210" i="1"/>
  <c r="M211" i="1"/>
  <c r="M212" i="1"/>
  <c r="M213" i="1"/>
  <c r="M214" i="1"/>
  <c r="M199" i="1"/>
  <c r="M200" i="1"/>
  <c r="M201" i="1"/>
  <c r="M177" i="1"/>
  <c r="M178" i="1"/>
  <c r="M179" i="1"/>
  <c r="M180" i="1"/>
  <c r="M181" i="1"/>
  <c r="M182" i="1"/>
  <c r="M183" i="1"/>
  <c r="M215" i="1"/>
  <c r="M242" i="1"/>
  <c r="M216" i="1"/>
  <c r="M184" i="1"/>
  <c r="M185" i="1"/>
  <c r="M243" i="1"/>
  <c r="M202" i="1"/>
  <c r="M244" i="1"/>
  <c r="U13" i="7" l="1"/>
  <c r="O202" i="1"/>
  <c r="O362" i="1"/>
  <c r="O244" i="1"/>
  <c r="O243" i="1"/>
  <c r="O184" i="1"/>
  <c r="O242" i="1"/>
  <c r="O183" i="1"/>
  <c r="O181" i="1"/>
  <c r="O179" i="1"/>
  <c r="O177" i="1"/>
  <c r="O200" i="1"/>
  <c r="O214" i="1"/>
  <c r="O212" i="1"/>
  <c r="O210" i="1"/>
  <c r="O208" i="1"/>
  <c r="O240" i="1"/>
  <c r="O238" i="1"/>
  <c r="O176" i="1"/>
  <c r="O236" i="1"/>
  <c r="O175" i="1"/>
  <c r="O233" i="1"/>
  <c r="O173" i="1"/>
  <c r="O207" i="1"/>
  <c r="O195" i="1"/>
  <c r="O231" i="1"/>
  <c r="O194" i="1"/>
  <c r="O313" i="1"/>
  <c r="O365" i="1"/>
  <c r="O363" i="1"/>
  <c r="O185" i="1"/>
  <c r="O216" i="1"/>
  <c r="O215" i="1"/>
  <c r="O182" i="1"/>
  <c r="O180" i="1"/>
  <c r="O178" i="1"/>
  <c r="O201" i="1"/>
  <c r="O199" i="1"/>
  <c r="O213" i="1"/>
  <c r="O211" i="1"/>
  <c r="O209" i="1"/>
  <c r="O241" i="1"/>
  <c r="O239" i="1"/>
  <c r="O237" i="1"/>
  <c r="O198" i="1"/>
  <c r="O235" i="1"/>
  <c r="O234" i="1"/>
  <c r="O174" i="1"/>
  <c r="O197" i="1"/>
  <c r="O196" i="1"/>
  <c r="O232" i="1"/>
  <c r="O230" i="1"/>
  <c r="O229" i="1"/>
  <c r="O364" i="1"/>
  <c r="M253" i="1" l="1"/>
  <c r="M254" i="1"/>
  <c r="M255" i="1"/>
  <c r="M256" i="1"/>
  <c r="M257" i="1"/>
  <c r="M258" i="1"/>
  <c r="M259" i="1"/>
  <c r="M260" i="1"/>
  <c r="M261" i="1"/>
  <c r="M262" i="1"/>
  <c r="M314" i="1"/>
  <c r="M263" i="1"/>
  <c r="M317" i="1"/>
  <c r="M264" i="1"/>
  <c r="M265" i="1"/>
  <c r="M266" i="1"/>
  <c r="M267" i="1"/>
  <c r="M268" i="1"/>
  <c r="M269" i="1"/>
  <c r="M270" i="1"/>
  <c r="M271" i="1"/>
  <c r="M272" i="1"/>
  <c r="M273" i="1"/>
  <c r="M319" i="1"/>
  <c r="M320" i="1"/>
  <c r="M321" i="1"/>
  <c r="M322" i="1"/>
  <c r="M323" i="1"/>
  <c r="M324" i="1"/>
  <c r="M325" i="1"/>
  <c r="M326" i="1"/>
  <c r="M327" i="1"/>
  <c r="M328" i="1"/>
  <c r="M329" i="1"/>
  <c r="M339" i="1"/>
  <c r="M340" i="1"/>
  <c r="M341" i="1"/>
  <c r="M342" i="1"/>
  <c r="M343" i="1"/>
  <c r="M283" i="1"/>
  <c r="M344" i="1"/>
  <c r="M284" i="1"/>
  <c r="M285" i="1"/>
  <c r="M286" i="1"/>
  <c r="M287" i="1"/>
  <c r="M288" i="1"/>
  <c r="M289" i="1"/>
  <c r="M290" i="1"/>
  <c r="M291" i="1"/>
  <c r="M292" i="1"/>
  <c r="M293" i="1"/>
  <c r="M294" i="1"/>
  <c r="M345" i="1"/>
  <c r="M295" i="1"/>
  <c r="M346" i="1"/>
  <c r="M347" i="1"/>
  <c r="M348" i="1"/>
  <c r="M350" i="1"/>
  <c r="M351" i="1"/>
  <c r="M352" i="1"/>
  <c r="M353" i="1"/>
  <c r="M354" i="1"/>
  <c r="M296" i="1"/>
  <c r="M297" i="1"/>
  <c r="M298" i="1"/>
  <c r="M355" i="1"/>
  <c r="M299" i="1"/>
  <c r="M300" i="1"/>
  <c r="M301" i="1"/>
  <c r="M302" i="1"/>
  <c r="M303" i="1"/>
  <c r="M304" i="1"/>
  <c r="M305" i="1"/>
  <c r="M306" i="1"/>
  <c r="M307" i="1"/>
  <c r="M308" i="1"/>
  <c r="M309" i="1"/>
  <c r="M310" i="1"/>
  <c r="M311" i="1"/>
  <c r="M312" i="1"/>
  <c r="M356" i="1"/>
  <c r="M357" i="1"/>
  <c r="M358" i="1"/>
  <c r="M359" i="1"/>
  <c r="M360" i="1"/>
  <c r="M361" i="1"/>
  <c r="M9" i="1" l="1"/>
  <c r="D14" i="7"/>
  <c r="O289" i="1"/>
  <c r="H14" i="7" l="1"/>
  <c r="E14" i="7"/>
  <c r="D24" i="7"/>
  <c r="O306" i="1"/>
  <c r="O302" i="1"/>
  <c r="O350" i="1"/>
  <c r="O346" i="1"/>
  <c r="O293" i="1"/>
  <c r="O283" i="1"/>
  <c r="O342" i="1"/>
  <c r="O340" i="1"/>
  <c r="O329" i="1"/>
  <c r="O327" i="1"/>
  <c r="O325" i="1"/>
  <c r="O323" i="1"/>
  <c r="O321" i="1"/>
  <c r="O320" i="1"/>
  <c r="O273" i="1"/>
  <c r="O358" i="1"/>
  <c r="O285" i="1"/>
  <c r="O361" i="1"/>
  <c r="O357" i="1"/>
  <c r="O296" i="1"/>
  <c r="O351" i="1"/>
  <c r="O347" i="1"/>
  <c r="O355" i="1"/>
  <c r="O297" i="1"/>
  <c r="O352" i="1"/>
  <c r="O348" i="1"/>
  <c r="O310" i="1"/>
  <c r="O290" i="1"/>
  <c r="O268" i="1"/>
  <c r="O265" i="1"/>
  <c r="O312" i="1"/>
  <c r="O308" i="1"/>
  <c r="O291" i="1"/>
  <c r="O311" i="1"/>
  <c r="O307" i="1"/>
  <c r="O304" i="1"/>
  <c r="O300" i="1"/>
  <c r="O354" i="1"/>
  <c r="O294" i="1"/>
  <c r="O292" i="1"/>
  <c r="O344" i="1"/>
  <c r="O343" i="1"/>
  <c r="O341" i="1"/>
  <c r="O339" i="1"/>
  <c r="O328" i="1"/>
  <c r="O326" i="1"/>
  <c r="O324" i="1"/>
  <c r="O322" i="1"/>
  <c r="O319" i="1"/>
  <c r="O360" i="1"/>
  <c r="O303" i="1"/>
  <c r="O299" i="1"/>
  <c r="O286" i="1"/>
  <c r="O284" i="1"/>
  <c r="O257" i="1"/>
  <c r="O359" i="1"/>
  <c r="O309" i="1"/>
  <c r="O301" i="1"/>
  <c r="O353" i="1"/>
  <c r="O272" i="1"/>
  <c r="O269" i="1"/>
  <c r="O261" i="1"/>
  <c r="O345" i="1"/>
  <c r="O287" i="1"/>
  <c r="O260" i="1"/>
  <c r="O356" i="1"/>
  <c r="O305" i="1"/>
  <c r="O298" i="1"/>
  <c r="O295" i="1"/>
  <c r="O288" i="1"/>
  <c r="O256" i="1"/>
  <c r="O253" i="1"/>
  <c r="O264" i="1"/>
  <c r="O271" i="1"/>
  <c r="O267" i="1"/>
  <c r="O317" i="1"/>
  <c r="O314" i="1"/>
  <c r="O259" i="1"/>
  <c r="O255" i="1"/>
  <c r="O270" i="1"/>
  <c r="O266" i="1"/>
  <c r="O263" i="1"/>
  <c r="O262" i="1"/>
  <c r="O258" i="1"/>
  <c r="O254" i="1"/>
  <c r="P14" i="7" l="1"/>
  <c r="Q14" i="7" s="1"/>
  <c r="Q24" i="7" s="1"/>
  <c r="T24" i="7" s="1"/>
  <c r="E24" i="7"/>
  <c r="N14" i="7"/>
  <c r="L14" i="7"/>
  <c r="H24" i="7"/>
  <c r="O9" i="1"/>
  <c r="C6" i="1"/>
  <c r="S14" i="7" l="1"/>
  <c r="C5" i="1"/>
  <c r="K14" i="7" l="1"/>
  <c r="K24" i="7" s="1"/>
  <c r="S24" i="7"/>
  <c r="U14" i="7" l="1"/>
  <c r="U24" i="7" s="1"/>
  <c r="B16" i="5" s="1"/>
  <c r="J14" i="7"/>
</calcChain>
</file>

<file path=xl/sharedStrings.xml><?xml version="1.0" encoding="utf-8"?>
<sst xmlns="http://schemas.openxmlformats.org/spreadsheetml/2006/main" count="4941" uniqueCount="925">
  <si>
    <t>Bijlage 2A -  Invulformulier schoonmaakdienstverlening</t>
  </si>
  <si>
    <t>Instructie en toelichting</t>
  </si>
  <si>
    <t>Inschrijvers dienen de onderstaande instructies nauwkeurig op te volgen.</t>
  </si>
  <si>
    <t>Het niet opvolgen van de instructies, leidt tot uitsluiting van uw inschrijving.</t>
  </si>
  <si>
    <t>1.</t>
  </si>
  <si>
    <t>Alle blauw gemarkeerde cellen dienen door inschrijver te worden ingevuld. U mag geen cellen leeg laten.</t>
  </si>
  <si>
    <t>2.</t>
  </si>
  <si>
    <t>Inschrijver mag cellen anders dan de blauw gemarkeerde cellen niet wijzigen / leeg maken / formules aanpassen of formules wijzigen.</t>
  </si>
  <si>
    <t>3.</t>
  </si>
  <si>
    <t>Indien inschrijver fouten constateert in de formules of aanpassingen in het prijzenblad noodzakelijk acht, dient u hiervoor een onderbouwd verzoek in te dienen middels de Vraag/Antwoord module, voor de in de planning genoemde data voor de sluitingstermijn voor vragen. Aanbestedende dienst stelt indien nodig voor alle inschrijvers een nieuw formulier ter beschikking.</t>
  </si>
  <si>
    <t>4.</t>
  </si>
  <si>
    <t xml:space="preserve">Alleen reële en marktconforme inschrijvingen zijn toegestaan. Tarieven / bedragen van 0 (nul) zijn daarom niet toegestaan. </t>
  </si>
  <si>
    <t>5.</t>
  </si>
  <si>
    <t>Indien inschrijver op onderdelen een 0-tarief wilt indienen, dient u hiervoor een gemotiveerd verzoek in te dienen middels de Vraag/Antwoord module, voor de in de planning genoemde data voor de sluitingstermijn voor vragen.</t>
  </si>
  <si>
    <t>6.</t>
  </si>
  <si>
    <t>Alle ingediende tarieven zijn all-in. Dat wil zeggen: inclusief alle kosten, zoals bijvoorbeeld, maar niet uitsluitend reiskosten en -uren, administratiekosten, materialen, etc.</t>
  </si>
  <si>
    <t>7.</t>
  </si>
  <si>
    <t>Aan de opgegeven m2 en frequenties kunnen geen rechten worden ontleend.</t>
  </si>
  <si>
    <t>8.</t>
  </si>
  <si>
    <r>
      <t xml:space="preserve">Alle tarieven en prijzen dienen </t>
    </r>
    <r>
      <rPr>
        <b/>
        <sz val="10"/>
        <rFont val="MS Sans Serif"/>
        <family val="2"/>
      </rPr>
      <t>ex</t>
    </r>
    <r>
      <rPr>
        <b/>
        <sz val="11"/>
        <rFont val="Calibri"/>
        <family val="2"/>
        <scheme val="minor"/>
      </rPr>
      <t xml:space="preserve">clusief BTW </t>
    </r>
    <r>
      <rPr>
        <sz val="11"/>
        <rFont val="Calibri"/>
        <family val="2"/>
        <scheme val="minor"/>
      </rPr>
      <t>te zijn</t>
    </r>
  </si>
  <si>
    <t>9.</t>
  </si>
  <si>
    <t xml:space="preserve">Let op dat u de juiste (laatste) versie van het Prijzenblad gebruikt. Het is mogelijk dat naar aanleiding van vragen een nieuwe versie van het Prijzenblad wordt gepubliceerd. Controleer daarom voor het indienen van uw inschrijving of u de juiste versie in dient. </t>
  </si>
  <si>
    <t>10.</t>
  </si>
  <si>
    <t>Inschrijver dient bij zijn inschrijving een volledig ingevuld digitaal exemplaar in excel-format van dit Prijzenblad te uploaden in TenderNed.</t>
  </si>
  <si>
    <t>11.</t>
  </si>
  <si>
    <t>Inschrijver dient bij zijn inschrijving tevens een volledig ingevuld en door een bevoegd persoon namens zijn onderneming ondertekend exemplaar van het Inschrijfblad en het Invulblad staffelprijzen uit dit Prijzenblad in PDF-format te uploaden in TenderNed.</t>
  </si>
  <si>
    <t>Bijlage 2A - Invulformulier schoonmaakdienstverlening</t>
  </si>
  <si>
    <t>Inschrijfblad</t>
  </si>
  <si>
    <t>opdrachtgever</t>
  </si>
  <si>
    <t>Hotelschool The Hague</t>
  </si>
  <si>
    <t>naam inschrijver</t>
  </si>
  <si>
    <t>alle cellen in deze kleur (blauw gemarkeerd) bevatten aanwijzingen / instructies</t>
  </si>
  <si>
    <t>alle cellen in deze kleur (blauw gemarkeerd) dienen door inschrijver te worden ingevuld</t>
  </si>
  <si>
    <t>de waarde uit deze cel (groen gemarkeerd) geldt als vergelijkingsprijs</t>
  </si>
  <si>
    <t>Overzicht Vergelijkingsprijs Afroepwerkzaamheden</t>
  </si>
  <si>
    <t>Afroepwerkzaamheden</t>
  </si>
  <si>
    <t>kosten per jaar</t>
  </si>
  <si>
    <t>Vergelijkingsprijs</t>
  </si>
  <si>
    <t>Inschrijver verklaart de instructie en toelichting te hebben gelezen, begrepen en gaat hier mee akkoord en schrijft in met de bovenstaande vergelijkingsprijs:</t>
  </si>
  <si>
    <t>Ondertekening</t>
  </si>
  <si>
    <t>naam ondertekenaar invullen</t>
  </si>
  <si>
    <t>functie ondertekenaar invullen</t>
  </si>
  <si>
    <t>naam inschrijver invullen</t>
  </si>
  <si>
    <t>datum ondertekening invullen</t>
  </si>
  <si>
    <t>handtekening:</t>
  </si>
  <si>
    <t>Bijlage 2A Kengetallenoverzicht schoonmaakonderhoud</t>
  </si>
  <si>
    <t>Naam opdrachtgever</t>
  </si>
  <si>
    <t>Naam leverancier</t>
  </si>
  <si>
    <t xml:space="preserve">Kengetal </t>
  </si>
  <si>
    <t>Kengetal = uren per M2 per jaar. Invullen om de calculatie achter de ruimtestaat te vullen.</t>
  </si>
  <si>
    <t xml:space="preserve">LET OP </t>
  </si>
  <si>
    <t>Specialistisch vloeronderhoud niet verwerken in kentgetal. Prijzen voor specialistisch vloeronderhoud dienen ingevuld te worden op het tabblad specialistisch vloeronderhoud. Onder specialistisch vloeronderhoud wordt verstaan de werkwerkzaamheden aangegeven in kolom O, P en Q.</t>
  </si>
  <si>
    <t>Programmacode</t>
  </si>
  <si>
    <t>Max frequentie</t>
  </si>
  <si>
    <t>Ruimtesoort</t>
  </si>
  <si>
    <t>Vloersoort</t>
  </si>
  <si>
    <t>Aantal ruimtes</t>
  </si>
  <si>
    <t>Totaal M2 per soort</t>
  </si>
  <si>
    <t>Kengetal ma t/m vr</t>
  </si>
  <si>
    <t>Prestatienorm</t>
  </si>
  <si>
    <t>Stofwissen</t>
  </si>
  <si>
    <t>Bijtippen</t>
  </si>
  <si>
    <t>Stofzuigen</t>
  </si>
  <si>
    <t>Moppen</t>
  </si>
  <si>
    <t>Schrobben</t>
  </si>
  <si>
    <t>Opblokken van PVC vloeren (volgens voorschrift)</t>
  </si>
  <si>
    <t>Conserveren</t>
  </si>
  <si>
    <t>tapijtreiningn</t>
  </si>
  <si>
    <t>Papierbakken</t>
  </si>
  <si>
    <t>Afvalbakken</t>
  </si>
  <si>
    <t>Deuren</t>
  </si>
  <si>
    <t>Inventaris</t>
  </si>
  <si>
    <t>Weekbeurt</t>
  </si>
  <si>
    <t>Tussenbeurt</t>
  </si>
  <si>
    <t>Eindbeurt</t>
  </si>
  <si>
    <t>Dagbeurt sanitair</t>
  </si>
  <si>
    <t>Eindbeurt sanitair</t>
  </si>
  <si>
    <t>Aanvullen</t>
  </si>
  <si>
    <t>AULAB</t>
  </si>
  <si>
    <t>Mangerie zitplekken</t>
  </si>
  <si>
    <t>Carpet</t>
  </si>
  <si>
    <t/>
  </si>
  <si>
    <t>AULAC</t>
  </si>
  <si>
    <t>Centrale ruimte, garderobe, lifthal, studieruimte, Study Space/Mangerie/F&amp;B/cent</t>
  </si>
  <si>
    <t>Pvc</t>
  </si>
  <si>
    <t>BBLTB</t>
  </si>
  <si>
    <t>Mediatheek</t>
  </si>
  <si>
    <t>BBLTC</t>
  </si>
  <si>
    <t>Vinyl</t>
  </si>
  <si>
    <t>BRKMB</t>
  </si>
  <si>
    <t>Werkplekken</t>
  </si>
  <si>
    <t>Tapijttegel</t>
  </si>
  <si>
    <t>BRKMC</t>
  </si>
  <si>
    <t>B.20/kantoor F&amp;B</t>
  </si>
  <si>
    <t>DGVRA</t>
  </si>
  <si>
    <t>AV studio</t>
  </si>
  <si>
    <t>Linoleum</t>
  </si>
  <si>
    <t>DGVRB</t>
  </si>
  <si>
    <t>Garden Room</t>
  </si>
  <si>
    <t>Tapijt</t>
  </si>
  <si>
    <t>Studieruimtes/cubicals</t>
  </si>
  <si>
    <t>DGVRB-1</t>
  </si>
  <si>
    <t>La Cave/studieruimte</t>
  </si>
  <si>
    <t>DGVRC</t>
  </si>
  <si>
    <t>Studieplekken/Roots</t>
  </si>
  <si>
    <t>Tegel/vinyl</t>
  </si>
  <si>
    <t>Studieruimte</t>
  </si>
  <si>
    <t>Plavuizen</t>
  </si>
  <si>
    <t>Connectivity/Studyspace</t>
  </si>
  <si>
    <t>DGVRC-1</t>
  </si>
  <si>
    <t>Media Centre/studieruimte</t>
  </si>
  <si>
    <t>Gietvloer</t>
  </si>
  <si>
    <t>DVRSB</t>
  </si>
  <si>
    <t xml:space="preserve">Hotelkamer </t>
  </si>
  <si>
    <t>DVRSC</t>
  </si>
  <si>
    <t>Kolfruimte</t>
  </si>
  <si>
    <t>Tegel</t>
  </si>
  <si>
    <t>ENTRB</t>
  </si>
  <si>
    <t>Entrée</t>
  </si>
  <si>
    <t>Schoonloopmat</t>
  </si>
  <si>
    <t xml:space="preserve">Entree </t>
  </si>
  <si>
    <t>ENTRC</t>
  </si>
  <si>
    <t>Centrale hal/Receptie</t>
  </si>
  <si>
    <t>GANGA</t>
  </si>
  <si>
    <t>Gang</t>
  </si>
  <si>
    <t>GANGB</t>
  </si>
  <si>
    <t xml:space="preserve">Gang </t>
  </si>
  <si>
    <t>Hal</t>
  </si>
  <si>
    <t>Studieruimte/Lycar Lounge</t>
  </si>
  <si>
    <t>GANGC</t>
  </si>
  <si>
    <t>Le Debut/zinq</t>
  </si>
  <si>
    <t>Steen/PVC</t>
  </si>
  <si>
    <t>GANGC-6</t>
  </si>
  <si>
    <t>Gang lokalen</t>
  </si>
  <si>
    <t>GANGC-3</t>
  </si>
  <si>
    <t>Tegels</t>
  </si>
  <si>
    <t>GANGC-2</t>
  </si>
  <si>
    <t>GANGC-1</t>
  </si>
  <si>
    <t>Gang Flex Office</t>
  </si>
  <si>
    <t>GANGC-5</t>
  </si>
  <si>
    <t>GANGC-4</t>
  </si>
  <si>
    <t>GANGD</t>
  </si>
  <si>
    <t>Expeditieruimte/loopstroken parkeergarage</t>
  </si>
  <si>
    <t>Beton/gietvloer</t>
  </si>
  <si>
    <t>GRDRB</t>
  </si>
  <si>
    <t>garderobe</t>
  </si>
  <si>
    <t>KEKNA</t>
  </si>
  <si>
    <t>Pantry</t>
  </si>
  <si>
    <t>KLDRA</t>
  </si>
  <si>
    <t>Kleedkamers</t>
  </si>
  <si>
    <t>KLDRC</t>
  </si>
  <si>
    <t>Chefs changingroom</t>
  </si>
  <si>
    <t>KLWAC</t>
  </si>
  <si>
    <t>Toilet/douche/kleedkamer heren</t>
  </si>
  <si>
    <t>KNTRA</t>
  </si>
  <si>
    <t>Kantoor</t>
  </si>
  <si>
    <t>KNTRB</t>
  </si>
  <si>
    <t xml:space="preserve">Kantoor </t>
  </si>
  <si>
    <t>kantoor</t>
  </si>
  <si>
    <t>KNTRC</t>
  </si>
  <si>
    <t>Spreekkamer</t>
  </si>
  <si>
    <t>LIFTA</t>
  </si>
  <si>
    <t>Lift gasten</t>
  </si>
  <si>
    <t>Lift</t>
  </si>
  <si>
    <t>Marmoleum</t>
  </si>
  <si>
    <t>LIFTA-1</t>
  </si>
  <si>
    <t>Lift centraal</t>
  </si>
  <si>
    <t>LIFTC</t>
  </si>
  <si>
    <t xml:space="preserve">Lift </t>
  </si>
  <si>
    <t>Traanplaat</t>
  </si>
  <si>
    <t>LSLKA-1</t>
  </si>
  <si>
    <t>CR 0.02/wijnlokaal</t>
  </si>
  <si>
    <t>LSLKA</t>
  </si>
  <si>
    <t>Leslokaal</t>
  </si>
  <si>
    <t>Linoleum/vinyl</t>
  </si>
  <si>
    <t>LSLKB</t>
  </si>
  <si>
    <t>leslokaal</t>
  </si>
  <si>
    <t>MGZNC</t>
  </si>
  <si>
    <t>Opslag schoonmaakbedr./techniek</t>
  </si>
  <si>
    <t>PRTRC</t>
  </si>
  <si>
    <t>Receptie</t>
  </si>
  <si>
    <t>RCRTC</t>
  </si>
  <si>
    <t>Centrale ruimte</t>
  </si>
  <si>
    <t>RPRRB</t>
  </si>
  <si>
    <t>kopieerruimte</t>
  </si>
  <si>
    <t>RPRRC</t>
  </si>
  <si>
    <t>Repro voorruimte</t>
  </si>
  <si>
    <t>TCHRA</t>
  </si>
  <si>
    <t>Opslag/CV ruimte</t>
  </si>
  <si>
    <t>TLTC</t>
  </si>
  <si>
    <t>Toilet dames</t>
  </si>
  <si>
    <t>Toiletgroep dames</t>
  </si>
  <si>
    <t>Toilet heren</t>
  </si>
  <si>
    <t>TRAPA</t>
  </si>
  <si>
    <t>Trap Auditorium</t>
  </si>
  <si>
    <t>Hout</t>
  </si>
  <si>
    <t>Trappenhuis/vendingmachine</t>
  </si>
  <si>
    <t>Marmoleum/plavuizen</t>
  </si>
  <si>
    <t>TRAPB</t>
  </si>
  <si>
    <t>Trap</t>
  </si>
  <si>
    <t>TRAPC</t>
  </si>
  <si>
    <t>Trappenhuis lokalen</t>
  </si>
  <si>
    <t>Beton/tegels</t>
  </si>
  <si>
    <t>Buitentrap</t>
  </si>
  <si>
    <t>Natuursteen</t>
  </si>
  <si>
    <t>TRAPC-1</t>
  </si>
  <si>
    <t>Trappenhuis</t>
  </si>
  <si>
    <t>TRAPD</t>
  </si>
  <si>
    <t>Trap centraal blauw</t>
  </si>
  <si>
    <t>Beton</t>
  </si>
  <si>
    <t>VRGDB</t>
  </si>
  <si>
    <t>Hal Auditorium</t>
  </si>
  <si>
    <t>VRGDB-1</t>
  </si>
  <si>
    <t>Auditorium/Monitor Room</t>
  </si>
  <si>
    <t>Board Room</t>
  </si>
  <si>
    <t>Conference room</t>
  </si>
  <si>
    <t>WSRMC</t>
  </si>
  <si>
    <t>Kleedkamer/douche</t>
  </si>
  <si>
    <t>Bijlage 2A Invulblad Specialistisch vloeronderhoud</t>
  </si>
  <si>
    <t>specialistisch vloeronderhoud</t>
  </si>
  <si>
    <t>Locaties</t>
  </si>
  <si>
    <t>m2  conserveren</t>
  </si>
  <si>
    <t>aantal beurten</t>
  </si>
  <si>
    <t>prijs per jaar excl. Btw</t>
  </si>
  <si>
    <t>m2 
opblokken van PVC vloer (volgens voorschrift)</t>
  </si>
  <si>
    <t>m2 tapijtreiniging</t>
  </si>
  <si>
    <t>totaal Kosten  Specialistisch vloeronderhoud per jaar</t>
  </si>
  <si>
    <t>*prijs per m2 exclusief btw</t>
  </si>
  <si>
    <t>Campus Amsterdam</t>
  </si>
  <si>
    <t>Campus Den Haag</t>
  </si>
  <si>
    <t>Skotel Den Haag</t>
  </si>
  <si>
    <t>Villa</t>
  </si>
  <si>
    <t>Totaal</t>
  </si>
  <si>
    <t>In te vullen kolommen/cellen:</t>
  </si>
  <si>
    <t>*</t>
  </si>
  <si>
    <r>
      <t>Totaal all-in m2 prijs (inclusief materialen, middelen, machines, overhead en winst en risico e.d.,</t>
    </r>
    <r>
      <rPr>
        <b/>
        <sz val="11"/>
        <rFont val="Calibri"/>
        <family val="2"/>
        <scheme val="minor"/>
      </rPr>
      <t xml:space="preserve"> exclusief BTW)</t>
    </r>
  </si>
  <si>
    <t>NB.</t>
  </si>
  <si>
    <t>U wordt verzocht de formules in de grijze cellen niet aan te passen.</t>
  </si>
  <si>
    <r>
      <t xml:space="preserve">Alle tarieven en prijzen dienen </t>
    </r>
    <r>
      <rPr>
        <b/>
        <sz val="11"/>
        <rFont val="Calibri"/>
        <family val="2"/>
        <scheme val="minor"/>
      </rPr>
      <t xml:space="preserve">exclusief BTW </t>
    </r>
    <r>
      <rPr>
        <sz val="11"/>
        <rFont val="Calibri"/>
        <family val="2"/>
        <scheme val="minor"/>
      </rPr>
      <t>te zijn</t>
    </r>
  </si>
  <si>
    <t>Handtekening:</t>
  </si>
  <si>
    <t>Bijlage 2A Ruimtestaat en calculatie</t>
  </si>
  <si>
    <t xml:space="preserve">Opmerking: dit blad bevat automatische koppelingen. Na invulling van de invoervelden in het Kengetallenoverzicht behoeft de ruimtestaat niet meer te worden bewerkt. </t>
  </si>
  <si>
    <t>Let op: deze bijlage is leidend boven de bijlage ruimtestaat.</t>
  </si>
  <si>
    <t>Bijstelling:</t>
  </si>
  <si>
    <t>Gebruiken indien minder of extra tijd benodigd is voor de ruimte(s), aanvullen met verklaring bij "bijzonderheden".</t>
  </si>
  <si>
    <t>Totalen</t>
  </si>
  <si>
    <t>Afdeling</t>
  </si>
  <si>
    <t>etage</t>
  </si>
  <si>
    <t>Ruimte nummer</t>
  </si>
  <si>
    <t>Ruimteomschrijving</t>
  </si>
  <si>
    <t>hulpveld vloersoort</t>
  </si>
  <si>
    <t>Oppervlakte</t>
  </si>
  <si>
    <t>Oppervlakte niet in onderhoud (nio)</t>
  </si>
  <si>
    <t>Max. werk-frequentie</t>
  </si>
  <si>
    <t>Bijstelling</t>
  </si>
  <si>
    <t>Kengetal (= uren per m2 jaar)</t>
  </si>
  <si>
    <t>Totaal uren per jaar</t>
  </si>
  <si>
    <t>Gemiddeld all-in uurtarief (inclusief btw)</t>
  </si>
  <si>
    <t>Jaarkosten schoonmaakonderhoud (inclusief btw)</t>
  </si>
  <si>
    <t>Bijzonderheden</t>
  </si>
  <si>
    <t>Opmerking</t>
  </si>
  <si>
    <t>conserveren</t>
  </si>
  <si>
    <t>Opblokken van PVC vloeren</t>
  </si>
  <si>
    <t>tapijtreiniging</t>
  </si>
  <si>
    <t>campus Amsterdam</t>
  </si>
  <si>
    <t>Begane grond</t>
  </si>
  <si>
    <t>x</t>
  </si>
  <si>
    <t>CR 0.04/leslokaal</t>
  </si>
  <si>
    <t>CR 0.06/leslokaal</t>
  </si>
  <si>
    <t>CR 0.08/leslokaal</t>
  </si>
  <si>
    <t>CR 0.09/leslokaal</t>
  </si>
  <si>
    <t>CR 0.10/leslokaal</t>
  </si>
  <si>
    <t>CR 0.11/leslokaal</t>
  </si>
  <si>
    <t>CR 0.12/leslokaal</t>
  </si>
  <si>
    <t>CR 0.13/leslokaal</t>
  </si>
  <si>
    <t>CR 0.14/leslokaal</t>
  </si>
  <si>
    <t>CR 0.15/leslokaal</t>
  </si>
  <si>
    <t>CR 0.16/leslokaal</t>
  </si>
  <si>
    <t>CR 0.17/leslokaal</t>
  </si>
  <si>
    <t>CR 0.18/leslokaal</t>
  </si>
  <si>
    <t>CR 0.20/leslokaal</t>
  </si>
  <si>
    <t>CR 0.22/leslokaal</t>
  </si>
  <si>
    <t>CR 0.24/leslokaal</t>
  </si>
  <si>
    <t>CR 0.26/leslokaal</t>
  </si>
  <si>
    <t>CR 0.28/leslokaal</t>
  </si>
  <si>
    <t>CR 0.30/leslokaal</t>
  </si>
  <si>
    <t>CR 0.31/leslokaal</t>
  </si>
  <si>
    <t>1e etage</t>
  </si>
  <si>
    <t>CR 1.56/Conference room</t>
  </si>
  <si>
    <t>CR 1.57/leslokaal</t>
  </si>
  <si>
    <t>OS 0.00a/garderobe</t>
  </si>
  <si>
    <t>OS 0.00b/kopieerruimte</t>
  </si>
  <si>
    <t>OS 0.00/Flex Office/kantoor</t>
  </si>
  <si>
    <t>OS 0.01/kantoor</t>
  </si>
  <si>
    <t>OS 0.02/kantoor</t>
  </si>
  <si>
    <t>OS 0.03/spreekkamer</t>
  </si>
  <si>
    <t>OS 0.04/spreekkamer</t>
  </si>
  <si>
    <t>OS 0.05/spreekkamer</t>
  </si>
  <si>
    <t>OS 0.06/spreekkamer</t>
  </si>
  <si>
    <t>OS 0.07/kantoor</t>
  </si>
  <si>
    <t>OS 0.08/kantoor</t>
  </si>
  <si>
    <t>OS 0.09/kantoor</t>
  </si>
  <si>
    <t>OS 0.10/spreekkamer</t>
  </si>
  <si>
    <t>OS 1.00/Flex Office</t>
  </si>
  <si>
    <t>OS 1.11/kantoor</t>
  </si>
  <si>
    <t>OS 1.12/vergaderruimte</t>
  </si>
  <si>
    <t>OS 1.13/spreekkamer</t>
  </si>
  <si>
    <t>OS 1.14/Lycar Lounge</t>
  </si>
  <si>
    <t>OS 1.15/spreekkamer</t>
  </si>
  <si>
    <t>OS 1.16/spreekkamer</t>
  </si>
  <si>
    <t>OS 1.17/spreekkamer</t>
  </si>
  <si>
    <t>OS 1.18/spreekkamer</t>
  </si>
  <si>
    <t>OS 1.60/spreekkamer</t>
  </si>
  <si>
    <t>0.08</t>
  </si>
  <si>
    <t>0.12/CR 0.01</t>
  </si>
  <si>
    <t>CR 0.01/Auditorium</t>
  </si>
  <si>
    <t>0.32</t>
  </si>
  <si>
    <t>Technische ruimte</t>
  </si>
  <si>
    <t>onbekend</t>
  </si>
  <si>
    <t>0.62/0.66/0.67/0.68/</t>
  </si>
  <si>
    <t>let op 2x specialistisch vloeronderhoud per jaar</t>
  </si>
  <si>
    <t>0.64/0.65</t>
  </si>
  <si>
    <t>0.76</t>
  </si>
  <si>
    <t>0.77</t>
  </si>
  <si>
    <t>1.22</t>
  </si>
  <si>
    <t>Opslag</t>
  </si>
  <si>
    <t>1.51</t>
  </si>
  <si>
    <t>1.54</t>
  </si>
  <si>
    <t>OS 1.00b/garderobe</t>
  </si>
  <si>
    <t>1.55</t>
  </si>
  <si>
    <t>OS 1.00a/kopieerruimte</t>
  </si>
  <si>
    <t>backoffice</t>
  </si>
  <si>
    <t>Back office/Receptie</t>
  </si>
  <si>
    <t>FB 0.40 tm FB 0.50</t>
  </si>
  <si>
    <t>F&amp;B instructie</t>
  </si>
  <si>
    <t>LSLKC</t>
  </si>
  <si>
    <t>FB 0.50a</t>
  </si>
  <si>
    <t>F&amp;B expeditie</t>
  </si>
  <si>
    <t>FB 0.53 t/m FB 0.56</t>
  </si>
  <si>
    <t>Le Début/Les Saveurs restaurant/keuken</t>
  </si>
  <si>
    <t>KEKNC</t>
  </si>
  <si>
    <t>HA 0.06</t>
  </si>
  <si>
    <t>Voorruimte lift</t>
  </si>
  <si>
    <t>HA 1.01</t>
  </si>
  <si>
    <t>Gang Skotel</t>
  </si>
  <si>
    <t>HA 1.06</t>
  </si>
  <si>
    <t>Lifthal Skotel</t>
  </si>
  <si>
    <t>2e etage</t>
  </si>
  <si>
    <t>HA 2.01</t>
  </si>
  <si>
    <t>HA 2.06</t>
  </si>
  <si>
    <t>HK 1.A tm HK 1.D</t>
  </si>
  <si>
    <t>Studenten werkkasten</t>
  </si>
  <si>
    <t>HK 2.A tm SK 2.F</t>
  </si>
  <si>
    <t>HL 1.E</t>
  </si>
  <si>
    <t>Housekeeping Skotel opslag</t>
  </si>
  <si>
    <t>MGZND</t>
  </si>
  <si>
    <t>HR 1.10 tm HR 1.11</t>
  </si>
  <si>
    <t>Hotelkamers Skotel</t>
  </si>
  <si>
    <t>IT 1.01</t>
  </si>
  <si>
    <t>MER/SER</t>
  </si>
  <si>
    <t>IT 1.02</t>
  </si>
  <si>
    <t>Kelderniveau</t>
  </si>
  <si>
    <t>K.01</t>
  </si>
  <si>
    <t>K.02</t>
  </si>
  <si>
    <t>K.03</t>
  </si>
  <si>
    <t>Lifthal Housekeeping</t>
  </si>
  <si>
    <t>K.04</t>
  </si>
  <si>
    <t>Techniekruimte</t>
  </si>
  <si>
    <t>TCHRC</t>
  </si>
  <si>
    <t>K.05</t>
  </si>
  <si>
    <t>K.06</t>
  </si>
  <si>
    <t>Lifthal gasten</t>
  </si>
  <si>
    <t>K.07</t>
  </si>
  <si>
    <t>K.08</t>
  </si>
  <si>
    <t>K.10</t>
  </si>
  <si>
    <t>Goederenlift</t>
  </si>
  <si>
    <t>K.11</t>
  </si>
  <si>
    <t>Expeditieruimte/wenteltrap</t>
  </si>
  <si>
    <t>K.12</t>
  </si>
  <si>
    <t>Perscontainerruimte</t>
  </si>
  <si>
    <t>K.13</t>
  </si>
  <si>
    <t>B.24/containerruimte</t>
  </si>
  <si>
    <t>K 14</t>
  </si>
  <si>
    <t>K 15</t>
  </si>
  <si>
    <t>K.16</t>
  </si>
  <si>
    <t>K.17</t>
  </si>
  <si>
    <t>K.18/K.23/K.33/K37</t>
  </si>
  <si>
    <t>K.19</t>
  </si>
  <si>
    <t>Magazijn F&amp;B</t>
  </si>
  <si>
    <t>K.20</t>
  </si>
  <si>
    <t>Opslag F&amp;B</t>
  </si>
  <si>
    <t>K.21</t>
  </si>
  <si>
    <t>B.19/opslag Rooms Division</t>
  </si>
  <si>
    <t>K.22</t>
  </si>
  <si>
    <t>B.18/opslag Housekeeping</t>
  </si>
  <si>
    <t>K.24</t>
  </si>
  <si>
    <t>B.17/werkplaats TD</t>
  </si>
  <si>
    <t>WRKPC</t>
  </si>
  <si>
    <t>K.25</t>
  </si>
  <si>
    <t>B.16/kantoor TD</t>
  </si>
  <si>
    <t>K.26</t>
  </si>
  <si>
    <t>K.27</t>
  </si>
  <si>
    <t>B.22/opslag</t>
  </si>
  <si>
    <t>K.28</t>
  </si>
  <si>
    <t>B.27/opslag</t>
  </si>
  <si>
    <t>K.29</t>
  </si>
  <si>
    <t>B.28/opslag</t>
  </si>
  <si>
    <t>K.30</t>
  </si>
  <si>
    <t>B.23/opslag</t>
  </si>
  <si>
    <t>K.31a/b</t>
  </si>
  <si>
    <t>SC Comitas/Student Council</t>
  </si>
  <si>
    <t>K.32</t>
  </si>
  <si>
    <t>K.34</t>
  </si>
  <si>
    <t>K.35</t>
  </si>
  <si>
    <t>K.36</t>
  </si>
  <si>
    <t>K.38</t>
  </si>
  <si>
    <t>Reproruimte (heden nog buiten gebruik) 110m2</t>
  </si>
  <si>
    <t>K 39</t>
  </si>
  <si>
    <t>K.41</t>
  </si>
  <si>
    <t>K.42</t>
  </si>
  <si>
    <t>K.43</t>
  </si>
  <si>
    <t>Loopstroken parkeergarage</t>
  </si>
  <si>
    <t>K.44</t>
  </si>
  <si>
    <t>Wasruimte</t>
  </si>
  <si>
    <t>K.46</t>
  </si>
  <si>
    <t>Housekeeping</t>
  </si>
  <si>
    <t>K.47</t>
  </si>
  <si>
    <t>Opslag Housekeeping</t>
  </si>
  <si>
    <t>K.48</t>
  </si>
  <si>
    <t>Kantoor Housekeeping</t>
  </si>
  <si>
    <t>K.49</t>
  </si>
  <si>
    <t>B.29/opslag</t>
  </si>
  <si>
    <t>K.50</t>
  </si>
  <si>
    <t>MA 0.03</t>
  </si>
  <si>
    <t>MA 1.02 tm MA 1.08</t>
  </si>
  <si>
    <t>BRKMD</t>
  </si>
  <si>
    <t>MA 2.01 tm MA 2.07</t>
  </si>
  <si>
    <t>MC 1.60</t>
  </si>
  <si>
    <t>MC 1.61</t>
  </si>
  <si>
    <t>MC 1.62/1.63/1.64/1.</t>
  </si>
  <si>
    <t>MC 1.62/MC 1.63/MC 1</t>
  </si>
  <si>
    <t>RD 0.00</t>
  </si>
  <si>
    <t>RD 0.00/Receptie</t>
  </si>
  <si>
    <t>RD 0.00a</t>
  </si>
  <si>
    <t>RD 0.00a/Receptie back office</t>
  </si>
  <si>
    <t>SA 1.01/1.12/1.26/1.</t>
  </si>
  <si>
    <t>Gang studentenkamers</t>
  </si>
  <si>
    <t>SA 2.032.05/2.12/2.2</t>
  </si>
  <si>
    <t>Bg/1e/2e</t>
  </si>
  <si>
    <t>SC 0.02/SC 1.02/SC 2</t>
  </si>
  <si>
    <t>Trappenhuis centraal</t>
  </si>
  <si>
    <t>SC 0.04/SC 1.04/SC 2</t>
  </si>
  <si>
    <t>SC 0.05/SC 1.05/SC 2</t>
  </si>
  <si>
    <t>Trappenhuis Skotel</t>
  </si>
  <si>
    <t>SC 0.06</t>
  </si>
  <si>
    <t>SD 0.32</t>
  </si>
  <si>
    <t xml:space="preserve">Servicedesk/Helpdesk </t>
  </si>
  <si>
    <t>SD 0.33</t>
  </si>
  <si>
    <t>Servicedesk/Helpdesk</t>
  </si>
  <si>
    <t>SK 1.A tm SK 1.D</t>
  </si>
  <si>
    <t>Studentenkeukens</t>
  </si>
  <si>
    <t>SK 2.A tm SK 2.F</t>
  </si>
  <si>
    <t>SR 1.01 tm SR. 1.56</t>
  </si>
  <si>
    <t>Studentenkamers/badkamers</t>
  </si>
  <si>
    <t>Linoleum/tegels</t>
  </si>
  <si>
    <t>WSRMA</t>
  </si>
  <si>
    <t>SR 2.01 tm SR. 2.97</t>
  </si>
  <si>
    <t>WC 0.01.g</t>
  </si>
  <si>
    <t>Toilet/voorruimte heren</t>
  </si>
  <si>
    <t>WC 0.01.l</t>
  </si>
  <si>
    <t>Toilet/voorruimte dames</t>
  </si>
  <si>
    <t>WC 0.01.m</t>
  </si>
  <si>
    <t>Mindervaliden toilet</t>
  </si>
  <si>
    <t>WC 0.02.g</t>
  </si>
  <si>
    <t>WC 0.02.l</t>
  </si>
  <si>
    <t>WC 0.03.g</t>
  </si>
  <si>
    <t>WC 0.03.l</t>
  </si>
  <si>
    <t>WC 0.04.m</t>
  </si>
  <si>
    <t>WC 0.05.g</t>
  </si>
  <si>
    <t>WC 0.05.l</t>
  </si>
  <si>
    <t>WC 0.05l.g</t>
  </si>
  <si>
    <t>Voorruimte toilet</t>
  </si>
  <si>
    <t>WC 1.01.g</t>
  </si>
  <si>
    <t>WC 1.01.l</t>
  </si>
  <si>
    <t>Mindervalidentoilet</t>
  </si>
  <si>
    <t>Vierde verdieping</t>
  </si>
  <si>
    <t>Souterrain</t>
  </si>
  <si>
    <t>Eerste verdieping</t>
  </si>
  <si>
    <t>Tweede verdieping</t>
  </si>
  <si>
    <t>Gang/trap</t>
  </si>
  <si>
    <t>Magazijn</t>
  </si>
  <si>
    <t>Tochtportaal</t>
  </si>
  <si>
    <t>Toiletruimte</t>
  </si>
  <si>
    <t>Derde verdieping, deel A</t>
  </si>
  <si>
    <t>Derde verdieping, deel B</t>
  </si>
  <si>
    <t>0.04</t>
  </si>
  <si>
    <t>0.04a</t>
  </si>
  <si>
    <t>Toilet</t>
  </si>
  <si>
    <t>0.04b</t>
  </si>
  <si>
    <t>Douche</t>
  </si>
  <si>
    <t>0.06</t>
  </si>
  <si>
    <t>0.12</t>
  </si>
  <si>
    <t>0.2</t>
  </si>
  <si>
    <t>F&amp;B</t>
  </si>
  <si>
    <t>0.21/0.52</t>
  </si>
  <si>
    <t>0.22</t>
  </si>
  <si>
    <t>0.34</t>
  </si>
  <si>
    <t>Mangerie uitgiftedeel</t>
  </si>
  <si>
    <t>RSTRC</t>
  </si>
  <si>
    <t>0.35</t>
  </si>
  <si>
    <t>Roomservice</t>
  </si>
  <si>
    <t>Roots</t>
  </si>
  <si>
    <t>0.4</t>
  </si>
  <si>
    <t>0.40a</t>
  </si>
  <si>
    <t>0.40b</t>
  </si>
  <si>
    <t>0.40c</t>
  </si>
  <si>
    <t>0.42</t>
  </si>
  <si>
    <t>0.42a</t>
  </si>
  <si>
    <t>0.42b</t>
  </si>
  <si>
    <t>0.42c</t>
  </si>
  <si>
    <t>0.44</t>
  </si>
  <si>
    <t>0.46</t>
  </si>
  <si>
    <t>0.5</t>
  </si>
  <si>
    <t>Service Desk</t>
  </si>
  <si>
    <t>1.02</t>
  </si>
  <si>
    <t>1.04</t>
  </si>
  <si>
    <t>1.05</t>
  </si>
  <si>
    <t>1.06</t>
  </si>
  <si>
    <t>1.07</t>
  </si>
  <si>
    <t>1.07a</t>
  </si>
  <si>
    <t>1.07b</t>
  </si>
  <si>
    <t>1.08</t>
  </si>
  <si>
    <t>1.09</t>
  </si>
  <si>
    <t>1.09a</t>
  </si>
  <si>
    <t>1.1</t>
  </si>
  <si>
    <t>1.11</t>
  </si>
  <si>
    <t>1.13</t>
  </si>
  <si>
    <t>1.15</t>
  </si>
  <si>
    <t>1.16</t>
  </si>
  <si>
    <t>1.17</t>
  </si>
  <si>
    <t>1.18</t>
  </si>
  <si>
    <t>Consult</t>
  </si>
  <si>
    <t>1.19</t>
  </si>
  <si>
    <t>1.2</t>
  </si>
  <si>
    <t>1.26/1.34/1.45/1.55</t>
  </si>
  <si>
    <t>1.27</t>
  </si>
  <si>
    <t>1.27a</t>
  </si>
  <si>
    <t>1.29</t>
  </si>
  <si>
    <t>1.29a</t>
  </si>
  <si>
    <t>1.3</t>
  </si>
  <si>
    <t>Bel/Concentratie</t>
  </si>
  <si>
    <t>1.31</t>
  </si>
  <si>
    <t>Gang/Copy</t>
  </si>
  <si>
    <t>1.32</t>
  </si>
  <si>
    <t>Overleg</t>
  </si>
  <si>
    <t>1.35</t>
  </si>
  <si>
    <t>Miva</t>
  </si>
  <si>
    <t>1.39</t>
  </si>
  <si>
    <t>1.41</t>
  </si>
  <si>
    <t>1.47</t>
  </si>
  <si>
    <t>1.49</t>
  </si>
  <si>
    <t>2.04</t>
  </si>
  <si>
    <t>Collegezaal</t>
  </si>
  <si>
    <t>2.05</t>
  </si>
  <si>
    <t>2.07</t>
  </si>
  <si>
    <t>2.09</t>
  </si>
  <si>
    <t>2.1</t>
  </si>
  <si>
    <t>2.11</t>
  </si>
  <si>
    <t>2.11a</t>
  </si>
  <si>
    <t>2.11b</t>
  </si>
  <si>
    <t>2.14</t>
  </si>
  <si>
    <t>2.15</t>
  </si>
  <si>
    <t>2.18</t>
  </si>
  <si>
    <t>2.19</t>
  </si>
  <si>
    <t>2.24/2.34/2.45/2.55</t>
  </si>
  <si>
    <t>2.27</t>
  </si>
  <si>
    <t>2.27a</t>
  </si>
  <si>
    <t>2.29</t>
  </si>
  <si>
    <t>2.29a</t>
  </si>
  <si>
    <t>2.3</t>
  </si>
  <si>
    <t>2.31</t>
  </si>
  <si>
    <t>2.32</t>
  </si>
  <si>
    <t>2.35</t>
  </si>
  <si>
    <t>2.39</t>
  </si>
  <si>
    <t>2.41</t>
  </si>
  <si>
    <t>2.47</t>
  </si>
  <si>
    <t>2.49</t>
  </si>
  <si>
    <t>3.04</t>
  </si>
  <si>
    <t>3.05</t>
  </si>
  <si>
    <t>3.07</t>
  </si>
  <si>
    <t>3.08</t>
  </si>
  <si>
    <t>3.09</t>
  </si>
  <si>
    <t>3.1</t>
  </si>
  <si>
    <t>3.11</t>
  </si>
  <si>
    <t>3.12</t>
  </si>
  <si>
    <t>3.14</t>
  </si>
  <si>
    <t>3.15</t>
  </si>
  <si>
    <t>3.18</t>
  </si>
  <si>
    <t>3.2</t>
  </si>
  <si>
    <t>3.21</t>
  </si>
  <si>
    <t>3.24/3.34/3.45/3.55</t>
  </si>
  <si>
    <t>3.29</t>
  </si>
  <si>
    <t>3.29a</t>
  </si>
  <si>
    <t>3.29b</t>
  </si>
  <si>
    <t>3.29c</t>
  </si>
  <si>
    <t>3.3</t>
  </si>
  <si>
    <t>3.31</t>
  </si>
  <si>
    <t>3.32</t>
  </si>
  <si>
    <t>3.35</t>
  </si>
  <si>
    <t>3.39</t>
  </si>
  <si>
    <t>3.41</t>
  </si>
  <si>
    <t>3.47</t>
  </si>
  <si>
    <t>3.49</t>
  </si>
  <si>
    <t>3.51</t>
  </si>
  <si>
    <t>4.14</t>
  </si>
  <si>
    <t>4.18</t>
  </si>
  <si>
    <t>4.2</t>
  </si>
  <si>
    <t>4.24/4.34/4.45/4.55</t>
  </si>
  <si>
    <t>4.29</t>
  </si>
  <si>
    <t>4.29a</t>
  </si>
  <si>
    <t>4.29b</t>
  </si>
  <si>
    <t>4.29c</t>
  </si>
  <si>
    <t>4.3</t>
  </si>
  <si>
    <t>4.31</t>
  </si>
  <si>
    <t>4.32</t>
  </si>
  <si>
    <t>4.35</t>
  </si>
  <si>
    <t>4.39</t>
  </si>
  <si>
    <t>4.41</t>
  </si>
  <si>
    <t>4.47</t>
  </si>
  <si>
    <t>4.49</t>
  </si>
  <si>
    <t>Concentratie</t>
  </si>
  <si>
    <t>4.51</t>
  </si>
  <si>
    <t>A.02</t>
  </si>
  <si>
    <t>A.04</t>
  </si>
  <si>
    <t>A.06</t>
  </si>
  <si>
    <t>A.08</t>
  </si>
  <si>
    <t>A.09</t>
  </si>
  <si>
    <t>Auditorium</t>
  </si>
  <si>
    <t>Vilttapijt</t>
  </si>
  <si>
    <t>A.10</t>
  </si>
  <si>
    <t>A.12</t>
  </si>
  <si>
    <t>A.14</t>
  </si>
  <si>
    <t>AS.01</t>
  </si>
  <si>
    <t>Heineken bar</t>
  </si>
  <si>
    <t>AS.03</t>
  </si>
  <si>
    <t>Entree portaal</t>
  </si>
  <si>
    <t>AS.04</t>
  </si>
  <si>
    <t>AS.05</t>
  </si>
  <si>
    <t>AS.06</t>
  </si>
  <si>
    <t>AS.08</t>
  </si>
  <si>
    <t>AS.09</t>
  </si>
  <si>
    <t>AS.10</t>
  </si>
  <si>
    <t>AS.11</t>
  </si>
  <si>
    <t>AS.12</t>
  </si>
  <si>
    <t>AS.14</t>
  </si>
  <si>
    <t>AS.15</t>
  </si>
  <si>
    <t>AS.15a</t>
  </si>
  <si>
    <t>AS.15b</t>
  </si>
  <si>
    <t>AS15c</t>
  </si>
  <si>
    <t>AS.15d</t>
  </si>
  <si>
    <t>AS.16</t>
  </si>
  <si>
    <t>AS.18</t>
  </si>
  <si>
    <t>AS.20</t>
  </si>
  <si>
    <t>AS.20a</t>
  </si>
  <si>
    <t>AS.20b</t>
  </si>
  <si>
    <t>AS.20c</t>
  </si>
  <si>
    <t>AS.20d</t>
  </si>
  <si>
    <t>CP01</t>
  </si>
  <si>
    <t>Mer bestaand</t>
  </si>
  <si>
    <t>Antistatisch</t>
  </si>
  <si>
    <t>N.01</t>
  </si>
  <si>
    <t>Le Debut</t>
  </si>
  <si>
    <t>N.03</t>
  </si>
  <si>
    <t>N.05</t>
  </si>
  <si>
    <t>N.05a</t>
  </si>
  <si>
    <t>N.07</t>
  </si>
  <si>
    <t>N.07a</t>
  </si>
  <si>
    <t>N.09</t>
  </si>
  <si>
    <t>N.13</t>
  </si>
  <si>
    <t>Kantoor F&amp;B</t>
  </si>
  <si>
    <t>N.15</t>
  </si>
  <si>
    <t>Leerkeuken 2</t>
  </si>
  <si>
    <t>N.17</t>
  </si>
  <si>
    <t>N.27</t>
  </si>
  <si>
    <t>Kleedruimte</t>
  </si>
  <si>
    <t>N.29</t>
  </si>
  <si>
    <t>N.33</t>
  </si>
  <si>
    <t>Zinq</t>
  </si>
  <si>
    <t>N.37</t>
  </si>
  <si>
    <t>Spoelkeuken</t>
  </si>
  <si>
    <t>N.41</t>
  </si>
  <si>
    <t>N.43</t>
  </si>
  <si>
    <t>N.45</t>
  </si>
  <si>
    <t>NS.01</t>
  </si>
  <si>
    <t>EntpreneurHUb</t>
  </si>
  <si>
    <t>NS.02</t>
  </si>
  <si>
    <t>NS.03</t>
  </si>
  <si>
    <t>Klaslokaal</t>
  </si>
  <si>
    <t>NS.04</t>
  </si>
  <si>
    <t>NS.05</t>
  </si>
  <si>
    <t>NS.06</t>
  </si>
  <si>
    <t>NS.08</t>
  </si>
  <si>
    <t>NS.10</t>
  </si>
  <si>
    <t>NS.11</t>
  </si>
  <si>
    <t>Klaslokaal 3</t>
  </si>
  <si>
    <t>NS.12</t>
  </si>
  <si>
    <t>NS.12a</t>
  </si>
  <si>
    <t>NS.14</t>
  </si>
  <si>
    <t>NS.15</t>
  </si>
  <si>
    <t>Klaslokaal 1</t>
  </si>
  <si>
    <t>NS.16</t>
  </si>
  <si>
    <t>NS.16a</t>
  </si>
  <si>
    <t>NS.17</t>
  </si>
  <si>
    <t>Klaslokaal 2</t>
  </si>
  <si>
    <t>NS.18</t>
  </si>
  <si>
    <t>NS.20</t>
  </si>
  <si>
    <t>Gastronomie lokaal</t>
  </si>
  <si>
    <t>NS.22</t>
  </si>
  <si>
    <t>NS.24</t>
  </si>
  <si>
    <t>S.01a</t>
  </si>
  <si>
    <t>S.04</t>
  </si>
  <si>
    <t>S.05</t>
  </si>
  <si>
    <t>S.05a</t>
  </si>
  <si>
    <t>S.05b</t>
  </si>
  <si>
    <t>S.05c</t>
  </si>
  <si>
    <t>S.13</t>
  </si>
  <si>
    <t>S.14</t>
  </si>
  <si>
    <t>Techniek</t>
  </si>
  <si>
    <t>S.16</t>
  </si>
  <si>
    <t>S.22</t>
  </si>
  <si>
    <t>S.25</t>
  </si>
  <si>
    <t>S.26</t>
  </si>
  <si>
    <t>Werkplaats TD</t>
  </si>
  <si>
    <t>S.28</t>
  </si>
  <si>
    <t>Goederen entree</t>
  </si>
  <si>
    <t>S.29</t>
  </si>
  <si>
    <t>S.32</t>
  </si>
  <si>
    <t>Kantoor TD</t>
  </si>
  <si>
    <t>S.34/S.36</t>
  </si>
  <si>
    <t>Kantoor Inkoop</t>
  </si>
  <si>
    <t>S.38</t>
  </si>
  <si>
    <t>Kantoor Facility</t>
  </si>
  <si>
    <t>S.48</t>
  </si>
  <si>
    <t>S.60</t>
  </si>
  <si>
    <t>S.62</t>
  </si>
  <si>
    <t>S.62a</t>
  </si>
  <si>
    <t>S.62b</t>
  </si>
  <si>
    <t>Buiten</t>
  </si>
  <si>
    <t>0.001</t>
  </si>
  <si>
    <t>Lifthal</t>
  </si>
  <si>
    <t>0.005</t>
  </si>
  <si>
    <t>0.01</t>
  </si>
  <si>
    <t>Beton/pvc</t>
  </si>
  <si>
    <t>pvc</t>
  </si>
  <si>
    <t>0.011</t>
  </si>
  <si>
    <t>0.012</t>
  </si>
  <si>
    <t>0.013/1.004</t>
  </si>
  <si>
    <t>0.02</t>
  </si>
  <si>
    <t>Plein voor ingang</t>
  </si>
  <si>
    <t>0.021</t>
  </si>
  <si>
    <t xml:space="preserve">MIVA = opslag </t>
  </si>
  <si>
    <t>0.022</t>
  </si>
  <si>
    <t>Nvt</t>
  </si>
  <si>
    <t>0.023</t>
  </si>
  <si>
    <t>Kantoor bij receptie "Backoffice"</t>
  </si>
  <si>
    <t>0.024</t>
  </si>
  <si>
    <t>Koelcel + vriescel</t>
  </si>
  <si>
    <t>DVRSD</t>
  </si>
  <si>
    <t>0.025</t>
  </si>
  <si>
    <t>WSRMD</t>
  </si>
  <si>
    <t>0.026</t>
  </si>
  <si>
    <t>Garderobe</t>
  </si>
  <si>
    <t>0.027</t>
  </si>
  <si>
    <t>0.028</t>
  </si>
  <si>
    <t>Keuken</t>
  </si>
  <si>
    <t>KEKND</t>
  </si>
  <si>
    <t>0.03</t>
  </si>
  <si>
    <t>1.001</t>
  </si>
  <si>
    <t>1.002</t>
  </si>
  <si>
    <t>1.003</t>
  </si>
  <si>
    <t>Toiletgroep heren</t>
  </si>
  <si>
    <t>1.005</t>
  </si>
  <si>
    <t>1.007</t>
  </si>
  <si>
    <t>1.008</t>
  </si>
  <si>
    <t>Directie</t>
  </si>
  <si>
    <t>1.023</t>
  </si>
  <si>
    <t>Hotelkamer 103</t>
  </si>
  <si>
    <t>1.024</t>
  </si>
  <si>
    <t>Hotelkamer 104</t>
  </si>
  <si>
    <t>1.025</t>
  </si>
  <si>
    <t>Hotelkamer 105</t>
  </si>
  <si>
    <t>1.026</t>
  </si>
  <si>
    <t>Hotelkamer 106</t>
  </si>
  <si>
    <t>1.027</t>
  </si>
  <si>
    <t>Hotelkamer 107</t>
  </si>
  <si>
    <t>1.042</t>
  </si>
  <si>
    <t>Hotelgang</t>
  </si>
  <si>
    <t>1.043</t>
  </si>
  <si>
    <t>Tussen tweede/derde verdieping</t>
  </si>
  <si>
    <t>1.045</t>
  </si>
  <si>
    <t>1.046</t>
  </si>
  <si>
    <t>1.049</t>
  </si>
  <si>
    <t>Gymzaal</t>
  </si>
  <si>
    <t>SPRTD</t>
  </si>
  <si>
    <t>Derde verdieping</t>
  </si>
  <si>
    <t>1.051</t>
  </si>
  <si>
    <t>Hotelkamer 201</t>
  </si>
  <si>
    <t>1.052</t>
  </si>
  <si>
    <t>Hotelkamer 202</t>
  </si>
  <si>
    <t>1.053</t>
  </si>
  <si>
    <t>Hotelkamer 203</t>
  </si>
  <si>
    <t>1.054</t>
  </si>
  <si>
    <t>Hotelkamer 204</t>
  </si>
  <si>
    <t>1.055</t>
  </si>
  <si>
    <t>Hotelkamer 205</t>
  </si>
  <si>
    <t>1.056</t>
  </si>
  <si>
    <t>Hotelkamer 206</t>
  </si>
  <si>
    <t>1.057</t>
  </si>
  <si>
    <t>Hotelkamer 207</t>
  </si>
  <si>
    <t>1.072</t>
  </si>
  <si>
    <t>1.073</t>
  </si>
  <si>
    <t>1.075</t>
  </si>
  <si>
    <t>KNTRD</t>
  </si>
  <si>
    <t>1.076</t>
  </si>
  <si>
    <t>WRKPD</t>
  </si>
  <si>
    <t>Tussen derde/vierde verdieping</t>
  </si>
  <si>
    <t>1.077</t>
  </si>
  <si>
    <t>1.078</t>
  </si>
  <si>
    <t>Toilet/douche/kleedkamer dames</t>
  </si>
  <si>
    <t>2.001</t>
  </si>
  <si>
    <t>Hotelkamer 101</t>
  </si>
  <si>
    <t>2.002</t>
  </si>
  <si>
    <t>Hotelkamer 102</t>
  </si>
  <si>
    <t>Tussen eerste/tweede verdiepin</t>
  </si>
  <si>
    <t>2.103</t>
  </si>
  <si>
    <t>2.104</t>
  </si>
  <si>
    <t>Linnenkamer</t>
  </si>
  <si>
    <t>2.106</t>
  </si>
  <si>
    <t>Hal/opslag</t>
  </si>
  <si>
    <t>2.107</t>
  </si>
  <si>
    <t>2.108</t>
  </si>
  <si>
    <t>4.001</t>
  </si>
  <si>
    <t>Hotelkamer 301</t>
  </si>
  <si>
    <t>4.002</t>
  </si>
  <si>
    <t>Hotelkamer 302</t>
  </si>
  <si>
    <t>Laminaat</t>
  </si>
  <si>
    <t>4.003</t>
  </si>
  <si>
    <t>Hotelkamer 303</t>
  </si>
  <si>
    <t>4.004</t>
  </si>
  <si>
    <t>Hotelkamer 304</t>
  </si>
  <si>
    <t>4.005</t>
  </si>
  <si>
    <t>Hotelkamer 305</t>
  </si>
  <si>
    <t>4.006</t>
  </si>
  <si>
    <t>Hotelkamer 306</t>
  </si>
  <si>
    <t>4.007</t>
  </si>
  <si>
    <t>Hotelkamer 307</t>
  </si>
  <si>
    <t>N.t.b.</t>
  </si>
  <si>
    <t>4.022</t>
  </si>
  <si>
    <t>4.023</t>
  </si>
  <si>
    <t>Tussen vierde/vijfde verdiepin</t>
  </si>
  <si>
    <t>4.025</t>
  </si>
  <si>
    <t>Luchtbehandelingsruimte</t>
  </si>
  <si>
    <t>TCHRD</t>
  </si>
  <si>
    <t>4.026</t>
  </si>
  <si>
    <t>Installatieruimte/C.V.</t>
  </si>
  <si>
    <t>4.027</t>
  </si>
  <si>
    <t>Liftmachineruimte</t>
  </si>
  <si>
    <t>Begane grond/buiten</t>
  </si>
  <si>
    <t>Entreetrap buiten</t>
  </si>
  <si>
    <t>Stenen</t>
  </si>
  <si>
    <t>Steen</t>
  </si>
  <si>
    <t>Toilet dames/voorruimte</t>
  </si>
  <si>
    <t>Toilet heren/voorruimte</t>
  </si>
  <si>
    <t>V 0.01</t>
  </si>
  <si>
    <t>V 0.02</t>
  </si>
  <si>
    <t>V 0.03</t>
  </si>
  <si>
    <t>V 1.01</t>
  </si>
  <si>
    <t>V 1.02</t>
  </si>
  <si>
    <t>V 1.03</t>
  </si>
  <si>
    <t>V 2.01</t>
  </si>
  <si>
    <t>V 2.02</t>
  </si>
  <si>
    <t>V 2.03</t>
  </si>
  <si>
    <t>Bijlage 2A Totaaloverzicht</t>
  </si>
  <si>
    <t>Samenvatting en totalen</t>
  </si>
  <si>
    <t>Opsplitsing</t>
  </si>
  <si>
    <t>Afschrijvingskosten machines per jaar</t>
  </si>
  <si>
    <t>Vloeroppervlak in onderhoud per locatie</t>
  </si>
  <si>
    <t>Uren per jaar</t>
  </si>
  <si>
    <t>Uren per dag</t>
  </si>
  <si>
    <t>dagen per jaar</t>
  </si>
  <si>
    <t>Gemiddeld productie tarief per uur</t>
  </si>
  <si>
    <t>Kosten per jaar (zonder afschrijvingskosten machines)</t>
  </si>
  <si>
    <t>Perc. Dagelijks onderhoud</t>
  </si>
  <si>
    <t>Kosten schoonmaakonderhoud per jaar onderhoud per jaar</t>
  </si>
  <si>
    <t>Percentage periodiek inventaris onderhoud</t>
  </si>
  <si>
    <t>Kosten periodiek inventaris onderhoud per jaar</t>
  </si>
  <si>
    <t>Percentage Schrob- werkzh per jaar</t>
  </si>
  <si>
    <t>Kosten schrobben per jaar</t>
  </si>
  <si>
    <t>Uren vrijgesteld toezicht per dag</t>
  </si>
  <si>
    <t>Uren toezicht per jaar</t>
  </si>
  <si>
    <t>Toezicht tarief per uur</t>
  </si>
  <si>
    <t>Kosten toezicht per jaar</t>
  </si>
  <si>
    <t>Percentage toezicht t.o.v. productie uren</t>
  </si>
  <si>
    <t>Totaalkosten per jaar</t>
  </si>
  <si>
    <t>n.v.t.</t>
  </si>
  <si>
    <t>Dagkracht Amsterdam</t>
  </si>
  <si>
    <t>Dagkracht Den Haag</t>
  </si>
  <si>
    <t>Totaal Specialistisch vloeronderhoud Campus Amsterdam</t>
  </si>
  <si>
    <t>Totaal Specialistisch vloeronderhoud Campus Den Haag</t>
  </si>
  <si>
    <t>Totaal Specialistisch vloeronderhoud Skotel Den Haag</t>
  </si>
  <si>
    <t>Totaal Specialistisch vloeronderhoud Villa</t>
  </si>
  <si>
    <t xml:space="preserve">  kolom 0</t>
  </si>
  <si>
    <t>Totaal kosten per jaar voor inzet machines t.b.v schrobwerkzaamheden.</t>
  </si>
  <si>
    <t>Kolom 1</t>
  </si>
  <si>
    <t>Uren per jaar (exclusief specialistisch vloeronderhoud) vanuit tabblad "Ruimtestaat"</t>
  </si>
  <si>
    <t>Kolom 2</t>
  </si>
  <si>
    <r>
      <t xml:space="preserve">Totaal all-in uurtarief voor schoonmaakonderhoud </t>
    </r>
    <r>
      <rPr>
        <b/>
        <sz val="11"/>
        <rFont val="Calibri"/>
        <family val="2"/>
        <scheme val="minor"/>
      </rPr>
      <t>excl. Specialistisch vloeronderhoud,</t>
    </r>
    <r>
      <rPr>
        <sz val="11"/>
        <rFont val="Calibri"/>
        <family val="2"/>
        <scheme val="minor"/>
      </rPr>
      <t xml:space="preserve"> inclusief materialen, middelen, machines, overhead en winst en risico e.d.,</t>
    </r>
    <r>
      <rPr>
        <b/>
        <sz val="11"/>
        <rFont val="Calibri"/>
        <family val="2"/>
        <scheme val="minor"/>
      </rPr>
      <t xml:space="preserve"> exclusief BTW</t>
    </r>
  </si>
  <si>
    <t>Kolom 3</t>
  </si>
  <si>
    <t>Totaal kosten perdiodieke werkzaamheden aan het inventaris per jaar</t>
  </si>
  <si>
    <t>Kolom 4</t>
  </si>
  <si>
    <t>Totaal kosten schrobwerkzaamheden per jaar</t>
  </si>
  <si>
    <t>Kolom 6</t>
  </si>
  <si>
    <r>
      <t xml:space="preserve">Totaal kosten voor toezicht, inclusief overhead en winst en risico e.d., </t>
    </r>
    <r>
      <rPr>
        <b/>
        <sz val="11"/>
        <rFont val="Calibri"/>
        <family val="2"/>
        <scheme val="minor"/>
      </rPr>
      <t>exclusief BTW</t>
    </r>
  </si>
  <si>
    <t>Kolom 7</t>
  </si>
  <si>
    <t>Percentage in te zetten vrijgesteld toezicht uren per dag t.o.v. totaal uren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</si>
</sst>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quot;€&quot;\ * #,##0.00_ ;_ &quot;€&quot;\ * \-#,##0.00_ ;_ &quot;€&quot;\ * &quot;-&quot;??_ ;_ @_ "/>
    <numFmt numFmtId="43" formatCode="_ * #,##0.00_ ;_ * \-#,##0.00_ ;_ * &quot;-&quot;??_ ;_ @_ "/>
    <numFmt numFmtId="164" formatCode="_-* #,##0_-;_-* #,##0\-;_-* &quot;-&quot;_-;_-@_-"/>
    <numFmt numFmtId="165" formatCode="_-&quot;€&quot;\ * #,##0.00_-;_-&quot;€&quot;\ * #,##0.00\-;_-&quot;€&quot;\ * &quot;-&quot;??_-;_-@_-"/>
    <numFmt numFmtId="166" formatCode="_-* #,##0.00_-;_-* #,##0.00\-;_-* &quot;-&quot;??_-;_-@_-"/>
    <numFmt numFmtId="167" formatCode="0.000"/>
    <numFmt numFmtId="168" formatCode="0.0"/>
    <numFmt numFmtId="169" formatCode="_-&quot;€&quot;\ * #,##0.00_-;\-&quot;€&quot;\ * #,##0.00_-;_-&quot;€&quot;\ * &quot;-&quot;??_-;_-@_-"/>
    <numFmt numFmtId="170" formatCode="_ [$€-2]\ * #,##0.00_ ;_ [$€-2]\ * \-#,##0.00_ ;_ [$€-2]\ * &quot;-&quot;??_ ;_ @_ "/>
    <numFmt numFmtId="171" formatCode="0.0%"/>
    <numFmt numFmtId="172" formatCode="###0"/>
    <numFmt numFmtId="173" formatCode="_-* #,##0_-;_-* #,##0\-;_-* &quot;-&quot;??_-;_-@_-"/>
    <numFmt numFmtId="174" formatCode="_ [$€-413]\ * #,##0.00_ ;_ [$€-413]\ * \-#,##0.00_ ;_ [$€-413]\ * &quot;-&quot;??_ ;_ @_ "/>
    <numFmt numFmtId="175" formatCode="&quot;€&quot;\ #,##0.00"/>
  </numFmts>
  <fonts count="49">
    <font>
      <sz val="11"/>
      <color theme="1"/>
      <name val="Calibri"/>
      <family val="2"/>
      <scheme val="minor"/>
    </font>
    <font>
      <sz val="11"/>
      <color theme="1"/>
      <name val="Calibri"/>
      <family val="2"/>
      <scheme val="minor"/>
    </font>
    <font>
      <b/>
      <sz val="11"/>
      <color theme="1"/>
      <name val="Calibri"/>
      <family val="2"/>
      <scheme val="minor"/>
    </font>
    <font>
      <sz val="10"/>
      <name val="MS Sans Serif"/>
      <family val="2"/>
    </font>
    <font>
      <sz val="10"/>
      <name val="Helv"/>
    </font>
    <font>
      <sz val="10"/>
      <name val="Courier"/>
      <family val="3"/>
    </font>
    <font>
      <u/>
      <sz val="9"/>
      <color indexed="36"/>
      <name val="Geneva"/>
    </font>
    <font>
      <sz val="10"/>
      <name val="Verdana"/>
      <family val="2"/>
    </font>
    <font>
      <sz val="12"/>
      <color indexed="18"/>
      <name val="Verdana"/>
      <family val="2"/>
    </font>
    <font>
      <sz val="10"/>
      <name val="Arial"/>
      <family val="2"/>
    </font>
    <font>
      <sz val="10"/>
      <name val="MS Sans Serif"/>
      <family val="2"/>
    </font>
    <font>
      <sz val="10"/>
      <name val="Courier"/>
      <family val="3"/>
    </font>
    <font>
      <sz val="8"/>
      <name val="Verdana"/>
      <family val="2"/>
    </font>
    <font>
      <i/>
      <sz val="8"/>
      <name val="Verdana"/>
      <family val="2"/>
    </font>
    <font>
      <sz val="8"/>
      <color indexed="9"/>
      <name val="Verdana"/>
      <family val="2"/>
    </font>
    <font>
      <b/>
      <sz val="10"/>
      <name val="Arial"/>
      <family val="2"/>
    </font>
    <font>
      <sz val="11"/>
      <name val="Calibri"/>
      <family val="2"/>
      <scheme val="minor"/>
    </font>
    <font>
      <sz val="8"/>
      <color theme="1"/>
      <name val="Verdana"/>
      <family val="2"/>
    </font>
    <font>
      <sz val="11"/>
      <color theme="0"/>
      <name val="Calibri"/>
      <family val="2"/>
      <scheme val="minor"/>
    </font>
    <font>
      <b/>
      <sz val="9"/>
      <color theme="0"/>
      <name val="Calibri"/>
      <family val="2"/>
      <scheme val="minor"/>
    </font>
    <font>
      <sz val="8"/>
      <color theme="0"/>
      <name val="Verdana"/>
      <family val="2"/>
    </font>
    <font>
      <b/>
      <sz val="11"/>
      <color rgb="FFFF0000"/>
      <name val="Calibri"/>
      <family val="2"/>
      <scheme val="minor"/>
    </font>
    <font>
      <sz val="10"/>
      <color theme="1"/>
      <name val="Calibri"/>
      <family val="2"/>
      <scheme val="minor"/>
    </font>
    <font>
      <sz val="10"/>
      <name val="Calibri"/>
      <family val="2"/>
      <scheme val="minor"/>
    </font>
    <font>
      <b/>
      <sz val="11"/>
      <color theme="0"/>
      <name val="Calibri"/>
      <family val="2"/>
      <scheme val="minor"/>
    </font>
    <font>
      <b/>
      <sz val="10"/>
      <name val="Calibri"/>
      <family val="2"/>
      <scheme val="minor"/>
    </font>
    <font>
      <b/>
      <sz val="11"/>
      <name val="Calibri"/>
      <family val="2"/>
      <scheme val="minor"/>
    </font>
    <font>
      <sz val="11"/>
      <color indexed="18"/>
      <name val="Calibri"/>
      <family val="2"/>
      <scheme val="minor"/>
    </font>
    <font>
      <b/>
      <sz val="11"/>
      <color indexed="18"/>
      <name val="Calibri"/>
      <family val="2"/>
      <scheme val="minor"/>
    </font>
    <font>
      <sz val="11"/>
      <color indexed="10"/>
      <name val="Calibri"/>
      <family val="2"/>
      <scheme val="minor"/>
    </font>
    <font>
      <sz val="11"/>
      <color indexed="8"/>
      <name val="Calibri"/>
      <family val="2"/>
      <scheme val="minor"/>
    </font>
    <font>
      <b/>
      <sz val="10"/>
      <color indexed="10"/>
      <name val="Calibri"/>
      <family val="2"/>
      <scheme val="minor"/>
    </font>
    <font>
      <i/>
      <sz val="11"/>
      <color rgb="FFFF0000"/>
      <name val="Calibri"/>
      <family val="2"/>
      <scheme val="minor"/>
    </font>
    <font>
      <b/>
      <i/>
      <sz val="11"/>
      <name val="Calibri"/>
      <family val="2"/>
      <scheme val="minor"/>
    </font>
    <font>
      <b/>
      <i/>
      <sz val="11"/>
      <color theme="0" tint="-0.14999847407452621"/>
      <name val="Calibri"/>
      <family val="2"/>
      <scheme val="minor"/>
    </font>
    <font>
      <i/>
      <sz val="11"/>
      <name val="Calibri"/>
      <family val="2"/>
      <scheme val="minor"/>
    </font>
    <font>
      <sz val="11"/>
      <color indexed="9"/>
      <name val="Calibri"/>
      <family val="2"/>
      <scheme val="minor"/>
    </font>
    <font>
      <sz val="16"/>
      <color theme="1" tint="0.34998626667073579"/>
      <name val="Calibri Light"/>
      <family val="2"/>
    </font>
    <font>
      <b/>
      <sz val="15"/>
      <color theme="3"/>
      <name val="Calibri"/>
      <family val="2"/>
      <scheme val="minor"/>
    </font>
    <font>
      <sz val="20"/>
      <color theme="1"/>
      <name val="Calibri Light"/>
      <family val="2"/>
    </font>
    <font>
      <sz val="9"/>
      <name val="Calibri"/>
      <family val="2"/>
      <scheme val="minor"/>
    </font>
    <font>
      <sz val="9"/>
      <color theme="1"/>
      <name val="Calibri"/>
      <family val="2"/>
      <scheme val="minor"/>
    </font>
    <font>
      <b/>
      <sz val="15"/>
      <color rgb="FF3E5B63"/>
      <name val="Sans Light"/>
      <family val="2"/>
    </font>
    <font>
      <sz val="12"/>
      <color theme="1" tint="0.34998626667073579"/>
      <name val="Calibri Light"/>
      <family val="2"/>
    </font>
    <font>
      <b/>
      <u val="singleAccounting"/>
      <sz val="11"/>
      <color theme="0"/>
      <name val="Calibri"/>
      <family val="2"/>
      <scheme val="minor"/>
    </font>
    <font>
      <sz val="11"/>
      <color theme="1"/>
      <name val="Calibri"/>
      <family val="2"/>
    </font>
    <font>
      <b/>
      <sz val="10"/>
      <name val="MS Sans Serif"/>
      <family val="2"/>
    </font>
    <font>
      <sz val="11"/>
      <color rgb="FFFF0000"/>
      <name val="Calibri"/>
      <family val="2"/>
    </font>
    <font>
      <sz val="10"/>
      <name val="MS Sans Serif"/>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9900"/>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medium">
        <color rgb="FF3E5B63"/>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indexed="64"/>
      </right>
      <top/>
      <bottom/>
      <diagonal/>
    </border>
  </borders>
  <cellStyleXfs count="28">
    <xf numFmtId="0" fontId="0" fillId="0" borderId="0"/>
    <xf numFmtId="0" fontId="9"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applyNumberFormat="0" applyFill="0" applyBorder="0" applyAlignment="0" applyProtection="0">
      <alignment vertical="top"/>
      <protection locked="0"/>
    </xf>
    <xf numFmtId="166" fontId="3" fillId="0" borderId="0" applyFont="0" applyFill="0" applyBorder="0" applyAlignment="0" applyProtection="0"/>
    <xf numFmtId="164" fontId="3" fillId="0" borderId="0" applyFont="0" applyFill="0" applyBorder="0" applyAlignment="0" applyProtection="0"/>
    <xf numFmtId="0" fontId="4" fillId="0" borderId="0"/>
    <xf numFmtId="0" fontId="5" fillId="0" borderId="0"/>
    <xf numFmtId="9" fontId="3" fillId="0" borderId="0" applyFont="0" applyFill="0" applyBorder="0" applyAlignment="0" applyProtection="0"/>
    <xf numFmtId="0" fontId="4" fillId="0" borderId="0"/>
    <xf numFmtId="166" fontId="3" fillId="0" borderId="0" applyFont="0" applyFill="0" applyBorder="0" applyAlignment="0" applyProtection="0"/>
    <xf numFmtId="0" fontId="9" fillId="0" borderId="0"/>
    <xf numFmtId="0" fontId="1" fillId="0" borderId="0"/>
    <xf numFmtId="0" fontId="10" fillId="0" borderId="0"/>
    <xf numFmtId="166" fontId="10" fillId="0" borderId="0" applyFont="0" applyFill="0" applyBorder="0" applyAlignment="0" applyProtection="0"/>
    <xf numFmtId="164" fontId="10" fillId="0" borderId="0" applyFont="0" applyFill="0" applyBorder="0" applyAlignment="0" applyProtection="0"/>
    <xf numFmtId="0" fontId="11" fillId="0" borderId="0"/>
    <xf numFmtId="9"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9" fontId="9" fillId="0" borderId="0" applyFont="0" applyFill="0" applyBorder="0" applyAlignment="0" applyProtection="0"/>
    <xf numFmtId="165" fontId="1" fillId="0" borderId="0" applyFont="0" applyFill="0" applyBorder="0" applyAlignment="0" applyProtection="0"/>
    <xf numFmtId="0" fontId="17" fillId="0" borderId="0"/>
    <xf numFmtId="0" fontId="38" fillId="0" borderId="15" applyNumberFormat="0" applyFill="0" applyAlignment="0" applyProtection="0"/>
    <xf numFmtId="165" fontId="1" fillId="0" borderId="0" applyFont="0" applyFill="0" applyBorder="0" applyAlignment="0" applyProtection="0"/>
  </cellStyleXfs>
  <cellXfs count="286">
    <xf numFmtId="0" fontId="0" fillId="0" borderId="0" xfId="0"/>
    <xf numFmtId="0" fontId="2" fillId="10" borderId="0" xfId="4" applyFont="1" applyFill="1" applyAlignment="1">
      <alignment horizontal="center"/>
    </xf>
    <xf numFmtId="0" fontId="7" fillId="0" borderId="0" xfId="11" applyFont="1"/>
    <xf numFmtId="0" fontId="7" fillId="0" borderId="0" xfId="4" applyFont="1"/>
    <xf numFmtId="0" fontId="8" fillId="0" borderId="0" xfId="8" applyFont="1"/>
    <xf numFmtId="0" fontId="12" fillId="0" borderId="3" xfId="0" applyFont="1" applyBorder="1"/>
    <xf numFmtId="0" fontId="13" fillId="0" borderId="3" xfId="0" applyFont="1" applyBorder="1"/>
    <xf numFmtId="0" fontId="14" fillId="0" borderId="3" xfId="0" applyFont="1" applyBorder="1"/>
    <xf numFmtId="0" fontId="15" fillId="0" borderId="0" xfId="1" applyFont="1" applyAlignment="1">
      <alignment horizontal="left" vertical="center"/>
    </xf>
    <xf numFmtId="0" fontId="0" fillId="0" borderId="0" xfId="1" applyFont="1" applyAlignment="1">
      <alignment horizontal="left" vertical="center"/>
    </xf>
    <xf numFmtId="4" fontId="0" fillId="0" borderId="0" xfId="1" applyNumberFormat="1" applyFont="1" applyAlignment="1">
      <alignment horizontal="right" vertical="center" wrapText="1" readingOrder="1"/>
    </xf>
    <xf numFmtId="0" fontId="15" fillId="0" borderId="0" xfId="1" applyFont="1" applyAlignment="1">
      <alignment horizontal="left" vertical="center" readingOrder="1"/>
    </xf>
    <xf numFmtId="0" fontId="0" fillId="0" borderId="0" xfId="1" applyFont="1" applyAlignment="1">
      <alignment horizontal="left" vertical="top" wrapText="1" readingOrder="1"/>
    </xf>
    <xf numFmtId="4" fontId="0" fillId="0" borderId="0" xfId="1" applyNumberFormat="1" applyFont="1" applyAlignment="1">
      <alignment horizontal="right" vertical="center" readingOrder="1"/>
    </xf>
    <xf numFmtId="0" fontId="16" fillId="0" borderId="0" xfId="0" applyFont="1"/>
    <xf numFmtId="165" fontId="16" fillId="0" borderId="0" xfId="24" applyFont="1" applyBorder="1"/>
    <xf numFmtId="0" fontId="0" fillId="0" borderId="0" xfId="0" applyAlignment="1">
      <alignment horizontal="right"/>
    </xf>
    <xf numFmtId="0" fontId="20" fillId="0" borderId="3" xfId="0" applyFont="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xf>
    <xf numFmtId="0" fontId="0" fillId="0" borderId="0" xfId="0" applyAlignment="1">
      <alignment horizontal="left"/>
    </xf>
    <xf numFmtId="0" fontId="0" fillId="0" borderId="0" xfId="0" applyAlignment="1">
      <alignment horizontal="center"/>
    </xf>
    <xf numFmtId="0" fontId="21" fillId="0" borderId="0" xfId="0" applyFont="1"/>
    <xf numFmtId="0" fontId="23" fillId="7" borderId="0" xfId="0" applyFont="1" applyFill="1" applyAlignment="1">
      <alignment horizontal="center" vertical="center"/>
    </xf>
    <xf numFmtId="0" fontId="1" fillId="0" borderId="0" xfId="0" applyFont="1"/>
    <xf numFmtId="0" fontId="1" fillId="0" borderId="1" xfId="1" applyFont="1" applyBorder="1" applyAlignment="1">
      <alignment horizontal="left" vertical="center"/>
    </xf>
    <xf numFmtId="172" fontId="1" fillId="0" borderId="1" xfId="1" applyNumberFormat="1" applyFont="1" applyBorder="1" applyAlignment="1">
      <alignment horizontal="left" vertical="center"/>
    </xf>
    <xf numFmtId="3" fontId="1" fillId="0" borderId="1" xfId="1" applyNumberFormat="1" applyFont="1" applyBorder="1" applyAlignment="1">
      <alignment horizontal="center" vertical="center"/>
    </xf>
    <xf numFmtId="4" fontId="1" fillId="0" borderId="1" xfId="1" applyNumberFormat="1" applyFont="1" applyBorder="1" applyAlignment="1">
      <alignment horizontal="left" vertical="center"/>
    </xf>
    <xf numFmtId="0" fontId="1" fillId="0" borderId="0" xfId="0" applyFont="1" applyAlignment="1">
      <alignment horizontal="center"/>
    </xf>
    <xf numFmtId="4" fontId="1" fillId="0" borderId="0" xfId="0" applyNumberFormat="1" applyFont="1"/>
    <xf numFmtId="166" fontId="16" fillId="0" borderId="0" xfId="12" applyFont="1" applyAlignment="1">
      <alignment horizontal="left"/>
    </xf>
    <xf numFmtId="166" fontId="16" fillId="0" borderId="0" xfId="12" applyFont="1" applyAlignment="1">
      <alignment horizontal="center"/>
    </xf>
    <xf numFmtId="167" fontId="16" fillId="0" borderId="0" xfId="11" applyNumberFormat="1" applyFont="1" applyAlignment="1">
      <alignment horizontal="center"/>
    </xf>
    <xf numFmtId="3" fontId="16" fillId="0" borderId="0" xfId="11" applyNumberFormat="1" applyFont="1" applyAlignment="1">
      <alignment horizontal="right"/>
    </xf>
    <xf numFmtId="0" fontId="16" fillId="0" borderId="0" xfId="11" applyFont="1"/>
    <xf numFmtId="0" fontId="27" fillId="0" borderId="0" xfId="8" applyFont="1"/>
    <xf numFmtId="0" fontId="27" fillId="0" borderId="0" xfId="8" applyFont="1" applyAlignment="1">
      <alignment horizontal="center"/>
    </xf>
    <xf numFmtId="167" fontId="27" fillId="0" borderId="0" xfId="8" applyNumberFormat="1" applyFont="1"/>
    <xf numFmtId="3" fontId="27" fillId="0" borderId="0" xfId="8" applyNumberFormat="1" applyFont="1" applyAlignment="1">
      <alignment horizontal="right"/>
    </xf>
    <xf numFmtId="2" fontId="16" fillId="0" borderId="0" xfId="8" applyNumberFormat="1" applyFont="1"/>
    <xf numFmtId="2" fontId="27" fillId="0" borderId="0" xfId="8" applyNumberFormat="1" applyFont="1"/>
    <xf numFmtId="2" fontId="28" fillId="0" borderId="0" xfId="8" applyNumberFormat="1" applyFont="1" applyAlignment="1">
      <alignment horizontal="center" vertical="top" wrapText="1"/>
    </xf>
    <xf numFmtId="2" fontId="21" fillId="0" borderId="0" xfId="8" applyNumberFormat="1" applyFont="1"/>
    <xf numFmtId="2" fontId="16" fillId="0" borderId="0" xfId="12" applyNumberFormat="1" applyFont="1" applyAlignment="1">
      <alignment horizontal="left"/>
    </xf>
    <xf numFmtId="2" fontId="16" fillId="0" borderId="0" xfId="12" applyNumberFormat="1" applyFont="1" applyAlignment="1">
      <alignment horizontal="center"/>
    </xf>
    <xf numFmtId="2" fontId="24" fillId="4" borderId="1" xfId="4" applyNumberFormat="1" applyFont="1" applyFill="1" applyBorder="1" applyAlignment="1">
      <alignment horizontal="center" vertical="center" wrapText="1"/>
    </xf>
    <xf numFmtId="167" fontId="24" fillId="4" borderId="1" xfId="4" applyNumberFormat="1" applyFont="1" applyFill="1" applyBorder="1" applyAlignment="1">
      <alignment horizontal="center" vertical="center" wrapText="1"/>
    </xf>
    <xf numFmtId="3" fontId="24" fillId="4" borderId="1" xfId="4" applyNumberFormat="1" applyFont="1" applyFill="1" applyBorder="1" applyAlignment="1">
      <alignment horizontal="center" vertical="center" wrapText="1"/>
    </xf>
    <xf numFmtId="0" fontId="16" fillId="2" borderId="1" xfId="4" applyFont="1" applyFill="1" applyBorder="1" applyAlignment="1">
      <alignment horizontal="left"/>
    </xf>
    <xf numFmtId="0" fontId="16" fillId="2" borderId="1" xfId="4" applyFont="1" applyFill="1" applyBorder="1" applyAlignment="1">
      <alignment horizontal="center"/>
    </xf>
    <xf numFmtId="167" fontId="16" fillId="2" borderId="1" xfId="4" applyNumberFormat="1" applyFont="1" applyFill="1" applyBorder="1" applyAlignment="1">
      <alignment horizontal="left"/>
    </xf>
    <xf numFmtId="3" fontId="29" fillId="2" borderId="1" xfId="4" applyNumberFormat="1" applyFont="1" applyFill="1" applyBorder="1" applyAlignment="1">
      <alignment horizontal="right"/>
    </xf>
    <xf numFmtId="0" fontId="30" fillId="0" borderId="0" xfId="11" applyFont="1"/>
    <xf numFmtId="0" fontId="16" fillId="0" borderId="1" xfId="1" applyFont="1" applyBorder="1" applyAlignment="1">
      <alignment horizontal="left" vertical="center"/>
    </xf>
    <xf numFmtId="3" fontId="29" fillId="0" borderId="1" xfId="15" applyNumberFormat="1" applyFont="1" applyBorder="1" applyAlignment="1">
      <alignment horizontal="right"/>
    </xf>
    <xf numFmtId="0" fontId="31" fillId="0" borderId="0" xfId="4" applyFont="1" applyAlignment="1">
      <alignment horizontal="left"/>
    </xf>
    <xf numFmtId="0" fontId="23" fillId="0" borderId="0" xfId="4" applyFont="1" applyAlignment="1">
      <alignment horizontal="right"/>
    </xf>
    <xf numFmtId="0" fontId="23" fillId="0" borderId="0" xfId="4" applyFont="1"/>
    <xf numFmtId="2" fontId="23" fillId="0" borderId="0" xfId="4" applyNumberFormat="1" applyFont="1" applyAlignment="1">
      <alignment horizontal="right"/>
    </xf>
    <xf numFmtId="1" fontId="23" fillId="0" borderId="0" xfId="4" applyNumberFormat="1" applyFont="1"/>
    <xf numFmtId="166" fontId="23" fillId="0" borderId="0" xfId="6" applyFont="1" applyBorder="1"/>
    <xf numFmtId="165" fontId="23" fillId="0" borderId="0" xfId="24" applyFont="1" applyBorder="1"/>
    <xf numFmtId="2" fontId="31" fillId="0" borderId="0" xfId="4" applyNumberFormat="1" applyFont="1" applyAlignment="1">
      <alignment horizontal="left"/>
    </xf>
    <xf numFmtId="2" fontId="25" fillId="0" borderId="0" xfId="4" applyNumberFormat="1" applyFont="1" applyAlignment="1">
      <alignment horizontal="right"/>
    </xf>
    <xf numFmtId="2" fontId="25" fillId="0" borderId="0" xfId="4" applyNumberFormat="1" applyFont="1"/>
    <xf numFmtId="0" fontId="25" fillId="0" borderId="0" xfId="4" applyFont="1"/>
    <xf numFmtId="1" fontId="25" fillId="0" borderId="0" xfId="4" applyNumberFormat="1" applyFont="1"/>
    <xf numFmtId="0" fontId="25" fillId="0" borderId="0" xfId="4" applyFont="1" applyAlignment="1">
      <alignment horizontal="right"/>
    </xf>
    <xf numFmtId="166" fontId="25" fillId="0" borderId="0" xfId="6" applyFont="1" applyBorder="1"/>
    <xf numFmtId="165" fontId="25" fillId="0" borderId="0" xfId="24" applyFont="1" applyBorder="1"/>
    <xf numFmtId="0" fontId="1" fillId="0" borderId="0" xfId="0" applyFont="1" applyAlignment="1">
      <alignment horizontal="right"/>
    </xf>
    <xf numFmtId="0" fontId="1" fillId="0" borderId="0" xfId="0" applyFont="1" applyAlignment="1">
      <alignment horizontal="left"/>
    </xf>
    <xf numFmtId="2" fontId="26" fillId="0" borderId="0" xfId="4" applyNumberFormat="1" applyFont="1" applyAlignment="1">
      <alignment horizontal="right"/>
    </xf>
    <xf numFmtId="2" fontId="26" fillId="0" borderId="0" xfId="4" applyNumberFormat="1" applyFont="1"/>
    <xf numFmtId="0" fontId="26" fillId="0" borderId="0" xfId="4" applyFont="1"/>
    <xf numFmtId="1" fontId="26" fillId="0" borderId="0" xfId="4" applyNumberFormat="1" applyFont="1"/>
    <xf numFmtId="0" fontId="26" fillId="0" borderId="0" xfId="4" applyFont="1" applyAlignment="1">
      <alignment horizontal="right"/>
    </xf>
    <xf numFmtId="166" fontId="26" fillId="0" borderId="0" xfId="6" applyFont="1" applyBorder="1"/>
    <xf numFmtId="165" fontId="26" fillId="0" borderId="0" xfId="24" applyFont="1" applyBorder="1"/>
    <xf numFmtId="2" fontId="16" fillId="0" borderId="0" xfId="8" applyNumberFormat="1" applyFont="1" applyAlignment="1">
      <alignment horizontal="left"/>
    </xf>
    <xf numFmtId="1" fontId="26" fillId="0" borderId="0" xfId="4" applyNumberFormat="1" applyFont="1" applyAlignment="1">
      <alignment horizontal="left" vertical="top" wrapText="1"/>
    </xf>
    <xf numFmtId="2" fontId="26" fillId="0" borderId="0" xfId="8" applyNumberFormat="1" applyFont="1" applyAlignment="1">
      <alignment horizontal="left"/>
    </xf>
    <xf numFmtId="1" fontId="26" fillId="0" borderId="0" xfId="4" applyNumberFormat="1" applyFont="1" applyAlignment="1">
      <alignment horizontal="right" vertical="top"/>
    </xf>
    <xf numFmtId="1" fontId="26" fillId="0" borderId="0" xfId="4" applyNumberFormat="1" applyFont="1" applyAlignment="1">
      <alignment horizontal="center" vertical="top"/>
    </xf>
    <xf numFmtId="2" fontId="26" fillId="0" borderId="0" xfId="4" applyNumberFormat="1" applyFont="1" applyAlignment="1">
      <alignment horizontal="center"/>
    </xf>
    <xf numFmtId="43" fontId="26" fillId="6" borderId="1" xfId="2" applyFont="1" applyFill="1" applyBorder="1" applyAlignment="1">
      <alignment horizontal="right"/>
    </xf>
    <xf numFmtId="43" fontId="26" fillId="6" borderId="1" xfId="2" applyFont="1" applyFill="1" applyBorder="1" applyAlignment="1">
      <alignment horizontal="center"/>
    </xf>
    <xf numFmtId="165" fontId="26" fillId="6" borderId="1" xfId="24" applyFont="1" applyFill="1" applyBorder="1" applyAlignment="1">
      <alignment horizontal="center"/>
    </xf>
    <xf numFmtId="2" fontId="21" fillId="0" borderId="0" xfId="4" applyNumberFormat="1" applyFont="1" applyAlignment="1">
      <alignment horizontal="left"/>
    </xf>
    <xf numFmtId="2" fontId="24" fillId="4" borderId="1" xfId="4" applyNumberFormat="1" applyFont="1" applyFill="1" applyBorder="1" applyAlignment="1">
      <alignment horizontal="left" vertical="center" wrapText="1"/>
    </xf>
    <xf numFmtId="165" fontId="24" fillId="4" borderId="1" xfId="24" applyFont="1" applyFill="1" applyBorder="1" applyAlignment="1">
      <alignment horizontal="center" vertical="center" wrapText="1"/>
    </xf>
    <xf numFmtId="2" fontId="16" fillId="7" borderId="1" xfId="4" applyNumberFormat="1" applyFont="1" applyFill="1" applyBorder="1" applyAlignment="1">
      <alignment horizontal="left" vertical="center" wrapText="1"/>
    </xf>
    <xf numFmtId="2" fontId="16" fillId="7" borderId="1" xfId="4" applyNumberFormat="1" applyFont="1" applyFill="1" applyBorder="1" applyAlignment="1">
      <alignment horizontal="center" vertical="center" wrapText="1"/>
    </xf>
    <xf numFmtId="1" fontId="16" fillId="7" borderId="1" xfId="4" applyNumberFormat="1" applyFont="1" applyFill="1" applyBorder="1" applyAlignment="1">
      <alignment horizontal="right" vertical="center" wrapText="1"/>
    </xf>
    <xf numFmtId="166" fontId="16" fillId="0" borderId="1" xfId="6" applyFont="1" applyFill="1" applyBorder="1" applyAlignment="1">
      <alignment horizontal="center"/>
    </xf>
    <xf numFmtId="165" fontId="16" fillId="0" borderId="1" xfId="24" applyFont="1" applyFill="1" applyBorder="1" applyAlignment="1">
      <alignment horizontal="center"/>
    </xf>
    <xf numFmtId="0" fontId="1" fillId="0" borderId="1" xfId="1" applyFont="1" applyBorder="1" applyAlignment="1">
      <alignment horizontal="left" vertical="center" wrapText="1"/>
    </xf>
    <xf numFmtId="0" fontId="1" fillId="0" borderId="1" xfId="1" applyFont="1" applyBorder="1" applyAlignment="1">
      <alignment horizontal="center" vertical="center" wrapText="1"/>
    </xf>
    <xf numFmtId="0" fontId="1" fillId="0" borderId="1" xfId="1" applyFont="1" applyBorder="1" applyAlignment="1">
      <alignment horizontal="left" vertical="center" wrapText="1" readingOrder="1"/>
    </xf>
    <xf numFmtId="2" fontId="1" fillId="0" borderId="1" xfId="1" applyNumberFormat="1" applyFont="1" applyBorder="1" applyAlignment="1">
      <alignment horizontal="center" vertical="center" wrapText="1" readingOrder="1"/>
    </xf>
    <xf numFmtId="0" fontId="1" fillId="0" borderId="1" xfId="1" applyFont="1" applyBorder="1" applyAlignment="1">
      <alignment horizontal="left" wrapText="1" readingOrder="1"/>
    </xf>
    <xf numFmtId="4" fontId="1" fillId="0" borderId="1" xfId="1" applyNumberFormat="1" applyFont="1" applyBorder="1" applyAlignment="1">
      <alignment horizontal="center" vertical="center" wrapText="1"/>
    </xf>
    <xf numFmtId="173" fontId="16" fillId="0" borderId="1" xfId="6" applyNumberFormat="1" applyFont="1" applyFill="1" applyBorder="1" applyAlignment="1">
      <alignment horizontal="center"/>
    </xf>
    <xf numFmtId="0" fontId="1" fillId="0" borderId="1" xfId="0" applyFont="1" applyBorder="1"/>
    <xf numFmtId="0" fontId="1" fillId="0" borderId="1" xfId="1" applyFont="1" applyBorder="1" applyAlignment="1">
      <alignment wrapText="1"/>
    </xf>
    <xf numFmtId="2" fontId="1" fillId="0" borderId="1" xfId="1" applyNumberFormat="1" applyFont="1" applyBorder="1" applyAlignment="1">
      <alignment horizontal="right" vertical="center" wrapText="1" readingOrder="1"/>
    </xf>
    <xf numFmtId="2" fontId="1" fillId="0" borderId="1" xfId="1" applyNumberFormat="1" applyFont="1" applyBorder="1" applyAlignment="1">
      <alignment horizontal="right" vertical="center"/>
    </xf>
    <xf numFmtId="2" fontId="1" fillId="0" borderId="1" xfId="1" applyNumberFormat="1" applyFont="1" applyBorder="1" applyAlignment="1">
      <alignment horizontal="center" vertical="center"/>
    </xf>
    <xf numFmtId="0" fontId="1" fillId="0" borderId="1" xfId="1" applyFont="1" applyBorder="1" applyAlignment="1">
      <alignment horizontal="center" vertical="center"/>
    </xf>
    <xf numFmtId="0" fontId="16" fillId="0" borderId="1" xfId="1" applyFont="1" applyBorder="1" applyAlignment="1">
      <alignment horizontal="left" vertical="center" wrapText="1" readingOrder="1"/>
    </xf>
    <xf numFmtId="0" fontId="16" fillId="0" borderId="1" xfId="1" applyFont="1" applyBorder="1" applyAlignment="1">
      <alignment horizontal="left" vertical="center" wrapText="1"/>
    </xf>
    <xf numFmtId="0" fontId="1" fillId="0" borderId="1" xfId="0" applyFont="1" applyBorder="1" applyAlignment="1">
      <alignment horizontal="left"/>
    </xf>
    <xf numFmtId="0" fontId="1" fillId="0" borderId="1" xfId="0" applyFont="1" applyBorder="1" applyAlignment="1">
      <alignment horizontal="center"/>
    </xf>
    <xf numFmtId="168" fontId="1" fillId="0" borderId="1" xfId="0" applyNumberFormat="1" applyFont="1" applyBorder="1" applyAlignment="1">
      <alignment horizontal="center"/>
    </xf>
    <xf numFmtId="0" fontId="1" fillId="0" borderId="2" xfId="0" applyFont="1" applyBorder="1"/>
    <xf numFmtId="0" fontId="22" fillId="0" borderId="0" xfId="0" applyFont="1"/>
    <xf numFmtId="0" fontId="2" fillId="0" borderId="0" xfId="0" applyFont="1"/>
    <xf numFmtId="2" fontId="26" fillId="0" borderId="0" xfId="8" applyNumberFormat="1" applyFont="1"/>
    <xf numFmtId="0" fontId="16" fillId="0" borderId="3" xfId="0" applyFont="1" applyBorder="1"/>
    <xf numFmtId="0" fontId="24" fillId="4" borderId="1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32" fillId="0" borderId="3" xfId="0" applyFont="1" applyBorder="1" applyAlignment="1">
      <alignment horizontal="center" vertical="justify"/>
    </xf>
    <xf numFmtId="0" fontId="33" fillId="0" borderId="3" xfId="0" applyFont="1" applyBorder="1" applyAlignment="1">
      <alignment horizontal="center" vertical="justify"/>
    </xf>
    <xf numFmtId="0" fontId="34" fillId="0" borderId="3" xfId="0" applyFont="1" applyBorder="1" applyAlignment="1">
      <alignment horizontal="center" vertical="justify"/>
    </xf>
    <xf numFmtId="0" fontId="33" fillId="0" borderId="3" xfId="0" applyFont="1" applyBorder="1"/>
    <xf numFmtId="0" fontId="35" fillId="0" borderId="3" xfId="0" applyFont="1" applyBorder="1" applyAlignment="1">
      <alignment horizontal="center" vertical="justify"/>
    </xf>
    <xf numFmtId="168" fontId="16" fillId="3" borderId="3" xfId="0" applyNumberFormat="1" applyFont="1" applyFill="1" applyBorder="1" applyAlignment="1">
      <alignment horizontal="left"/>
    </xf>
    <xf numFmtId="2" fontId="16" fillId="3" borderId="3" xfId="0" applyNumberFormat="1" applyFont="1" applyFill="1" applyBorder="1" applyAlignment="1">
      <alignment horizontal="center"/>
    </xf>
    <xf numFmtId="168" fontId="16" fillId="3" borderId="3" xfId="0" applyNumberFormat="1" applyFont="1" applyFill="1" applyBorder="1" applyAlignment="1">
      <alignment horizontal="center"/>
    </xf>
    <xf numFmtId="165" fontId="16" fillId="3" borderId="3" xfId="24" applyFont="1" applyFill="1" applyBorder="1" applyAlignment="1">
      <alignment horizontal="center"/>
    </xf>
    <xf numFmtId="0" fontId="16" fillId="0" borderId="3" xfId="0" applyFont="1" applyBorder="1" applyAlignment="1">
      <alignment horizontal="center"/>
    </xf>
    <xf numFmtId="171" fontId="16" fillId="3" borderId="3" xfId="3" applyNumberFormat="1" applyFont="1" applyFill="1" applyBorder="1" applyAlignment="1">
      <alignment horizontal="center"/>
    </xf>
    <xf numFmtId="169" fontId="16" fillId="3" borderId="3" xfId="23" applyFont="1" applyFill="1" applyBorder="1" applyAlignment="1">
      <alignment horizontal="center"/>
    </xf>
    <xf numFmtId="0" fontId="16" fillId="3" borderId="3" xfId="0" applyFont="1" applyFill="1" applyBorder="1"/>
    <xf numFmtId="0" fontId="16" fillId="3" borderId="3" xfId="0" applyFont="1" applyFill="1" applyBorder="1" applyAlignment="1">
      <alignment horizontal="center"/>
    </xf>
    <xf numFmtId="10" fontId="16" fillId="3" borderId="3" xfId="3" applyNumberFormat="1" applyFont="1" applyFill="1" applyBorder="1" applyAlignment="1">
      <alignment horizontal="center"/>
    </xf>
    <xf numFmtId="0" fontId="26" fillId="4" borderId="3" xfId="0" applyFont="1" applyFill="1" applyBorder="1"/>
    <xf numFmtId="2" fontId="26" fillId="4" borderId="3" xfId="2" applyNumberFormat="1" applyFont="1" applyFill="1" applyBorder="1" applyAlignment="1">
      <alignment horizontal="center"/>
    </xf>
    <xf numFmtId="43" fontId="26" fillId="4" borderId="3" xfId="2" applyFont="1" applyFill="1" applyBorder="1" applyAlignment="1">
      <alignment horizontal="center"/>
    </xf>
    <xf numFmtId="168" fontId="26" fillId="4" borderId="3" xfId="0" applyNumberFormat="1" applyFont="1" applyFill="1" applyBorder="1" applyAlignment="1">
      <alignment horizontal="center"/>
    </xf>
    <xf numFmtId="44" fontId="26" fillId="4" borderId="3" xfId="0" applyNumberFormat="1" applyFont="1" applyFill="1" applyBorder="1" applyAlignment="1">
      <alignment horizontal="center"/>
    </xf>
    <xf numFmtId="165" fontId="26" fillId="4" borderId="3" xfId="0" applyNumberFormat="1" applyFont="1" applyFill="1" applyBorder="1" applyAlignment="1">
      <alignment horizontal="center"/>
    </xf>
    <xf numFmtId="0" fontId="26" fillId="0" borderId="3" xfId="0" applyFont="1" applyBorder="1" applyAlignment="1">
      <alignment horizontal="center"/>
    </xf>
    <xf numFmtId="44" fontId="26" fillId="5" borderId="3" xfId="0" applyNumberFormat="1" applyFont="1" applyFill="1" applyBorder="1" applyAlignment="1">
      <alignment horizontal="center"/>
    </xf>
    <xf numFmtId="170" fontId="26" fillId="4" borderId="3" xfId="0" applyNumberFormat="1" applyFont="1" applyFill="1" applyBorder="1" applyAlignment="1">
      <alignment horizontal="center"/>
    </xf>
    <xf numFmtId="169" fontId="26" fillId="4" borderId="3" xfId="23" applyFont="1" applyFill="1" applyBorder="1" applyAlignment="1">
      <alignment horizontal="center"/>
    </xf>
    <xf numFmtId="9" fontId="26" fillId="4" borderId="3" xfId="3" applyFont="1" applyFill="1" applyBorder="1" applyAlignment="1">
      <alignment horizontal="center"/>
    </xf>
    <xf numFmtId="0" fontId="36" fillId="0" borderId="3" xfId="0" applyFont="1" applyBorder="1"/>
    <xf numFmtId="169" fontId="16" fillId="0" borderId="3" xfId="23" applyFont="1" applyFill="1" applyBorder="1" applyAlignment="1">
      <alignment horizontal="center"/>
    </xf>
    <xf numFmtId="2" fontId="37" fillId="0" borderId="0" xfId="8" applyNumberFormat="1" applyFont="1"/>
    <xf numFmtId="0" fontId="37" fillId="0" borderId="0" xfId="0" applyFont="1"/>
    <xf numFmtId="3" fontId="24" fillId="4" borderId="1" xfId="4" applyNumberFormat="1" applyFont="1" applyFill="1" applyBorder="1" applyAlignment="1">
      <alignment horizontal="center" vertical="center" textRotation="90" wrapText="1"/>
    </xf>
    <xf numFmtId="172" fontId="0" fillId="0" borderId="1" xfId="0" applyNumberFormat="1" applyBorder="1" applyAlignment="1">
      <alignment horizontal="center" vertical="center"/>
    </xf>
    <xf numFmtId="1" fontId="27" fillId="0" borderId="0" xfId="8" applyNumberFormat="1" applyFont="1" applyAlignment="1">
      <alignment horizontal="center"/>
    </xf>
    <xf numFmtId="2" fontId="16" fillId="0" borderId="1" xfId="4" applyNumberFormat="1" applyFont="1" applyBorder="1" applyAlignment="1">
      <alignment horizontal="left" vertical="center" wrapText="1"/>
    </xf>
    <xf numFmtId="172" fontId="1" fillId="0" borderId="1" xfId="1" applyNumberFormat="1" applyFont="1" applyBorder="1" applyAlignment="1">
      <alignment horizontal="center" vertical="center"/>
    </xf>
    <xf numFmtId="0" fontId="1" fillId="0" borderId="2" xfId="1" applyFont="1" applyBorder="1" applyAlignment="1">
      <alignment horizontal="left" wrapText="1" readingOrder="1"/>
    </xf>
    <xf numFmtId="2" fontId="1" fillId="0" borderId="2" xfId="1" applyNumberFormat="1" applyFont="1" applyBorder="1" applyAlignment="1">
      <alignment horizontal="right" vertical="center" wrapText="1" readingOrder="1"/>
    </xf>
    <xf numFmtId="2" fontId="1" fillId="0" borderId="2" xfId="1" applyNumberFormat="1" applyFont="1" applyBorder="1" applyAlignment="1">
      <alignment horizontal="right" vertical="center"/>
    </xf>
    <xf numFmtId="0" fontId="1" fillId="0" borderId="2" xfId="1" applyFont="1" applyBorder="1" applyAlignment="1">
      <alignment wrapText="1"/>
    </xf>
    <xf numFmtId="0" fontId="1" fillId="0" borderId="1" xfId="0" applyFont="1" applyBorder="1" applyAlignment="1">
      <alignment horizontal="right"/>
    </xf>
    <xf numFmtId="0" fontId="1" fillId="0" borderId="2" xfId="1" applyFont="1" applyBorder="1" applyAlignment="1">
      <alignment horizontal="right" wrapText="1" readingOrder="1"/>
    </xf>
    <xf numFmtId="0" fontId="0" fillId="7" borderId="0" xfId="0" applyFill="1"/>
    <xf numFmtId="0" fontId="39" fillId="7" borderId="0" xfId="0" applyFont="1" applyFill="1"/>
    <xf numFmtId="0" fontId="22" fillId="7" borderId="0" xfId="0" applyFont="1" applyFill="1"/>
    <xf numFmtId="0" fontId="37" fillId="0" borderId="3" xfId="0" applyFont="1" applyBorder="1"/>
    <xf numFmtId="0" fontId="40" fillId="0" borderId="3" xfId="0" applyFont="1" applyBorder="1"/>
    <xf numFmtId="0" fontId="41" fillId="0" borderId="3" xfId="0" applyFont="1" applyBorder="1"/>
    <xf numFmtId="0" fontId="1" fillId="0" borderId="3" xfId="0" applyFont="1" applyBorder="1"/>
    <xf numFmtId="166" fontId="16" fillId="7" borderId="0" xfId="12" applyFont="1" applyFill="1" applyAlignment="1">
      <alignment horizontal="left"/>
    </xf>
    <xf numFmtId="167" fontId="16" fillId="7" borderId="0" xfId="11" applyNumberFormat="1" applyFont="1" applyFill="1" applyAlignment="1">
      <alignment horizontal="center"/>
    </xf>
    <xf numFmtId="3" fontId="16" fillId="7" borderId="0" xfId="11" applyNumberFormat="1" applyFont="1" applyFill="1" applyAlignment="1">
      <alignment horizontal="right"/>
    </xf>
    <xf numFmtId="0" fontId="16" fillId="7" borderId="0" xfId="11" applyFont="1" applyFill="1"/>
    <xf numFmtId="0" fontId="7" fillId="7" borderId="0" xfId="11" applyFont="1" applyFill="1"/>
    <xf numFmtId="0" fontId="7" fillId="7" borderId="0" xfId="15" applyFont="1" applyFill="1"/>
    <xf numFmtId="0" fontId="3" fillId="7" borderId="0" xfId="4" applyFill="1"/>
    <xf numFmtId="0" fontId="42" fillId="7" borderId="16" xfId="26" applyFont="1" applyFill="1" applyBorder="1" applyAlignment="1">
      <alignment vertical="top"/>
    </xf>
    <xf numFmtId="0" fontId="42" fillId="7" borderId="0" xfId="26" applyFont="1" applyFill="1" applyBorder="1" applyAlignment="1">
      <alignment vertical="top"/>
    </xf>
    <xf numFmtId="0" fontId="3" fillId="7" borderId="0" xfId="4" applyFill="1" applyAlignment="1">
      <alignment horizontal="right" vertical="top"/>
    </xf>
    <xf numFmtId="0" fontId="3" fillId="7" borderId="0" xfId="4" applyFill="1" applyAlignment="1">
      <alignment vertical="top" wrapText="1"/>
    </xf>
    <xf numFmtId="0" fontId="3" fillId="7" borderId="0" xfId="4" applyFill="1" applyAlignment="1">
      <alignment vertical="top"/>
    </xf>
    <xf numFmtId="0" fontId="16" fillId="7" borderId="0" xfId="8" applyFont="1" applyFill="1" applyAlignment="1">
      <alignment horizontal="left" vertical="top" wrapText="1"/>
    </xf>
    <xf numFmtId="0" fontId="35" fillId="7" borderId="0" xfId="8" applyFont="1" applyFill="1" applyAlignment="1">
      <alignment horizontal="left" vertical="top" wrapText="1"/>
    </xf>
    <xf numFmtId="2" fontId="43" fillId="7" borderId="0" xfId="8" applyNumberFormat="1" applyFont="1" applyFill="1"/>
    <xf numFmtId="0" fontId="2" fillId="7" borderId="0" xfId="4" applyFont="1" applyFill="1"/>
    <xf numFmtId="0" fontId="2" fillId="7" borderId="0" xfId="4" applyFont="1" applyFill="1" applyAlignment="1">
      <alignment wrapText="1"/>
    </xf>
    <xf numFmtId="0" fontId="3" fillId="0" borderId="0" xfId="4"/>
    <xf numFmtId="174" fontId="44" fillId="8" borderId="0" xfId="4" applyNumberFormat="1" applyFont="1" applyFill="1"/>
    <xf numFmtId="174" fontId="18" fillId="7" borderId="0" xfId="4" applyNumberFormat="1" applyFont="1" applyFill="1"/>
    <xf numFmtId="165" fontId="45" fillId="7" borderId="0" xfId="27" applyFont="1" applyFill="1" applyAlignment="1">
      <alignment horizontal="center" wrapText="1"/>
    </xf>
    <xf numFmtId="0" fontId="0" fillId="0" borderId="0" xfId="0" applyAlignment="1">
      <alignment horizontal="left" vertical="top" wrapText="1"/>
    </xf>
    <xf numFmtId="169" fontId="16" fillId="0" borderId="3" xfId="23" applyFont="1" applyFill="1" applyBorder="1" applyAlignment="1">
      <alignment horizontal="left"/>
    </xf>
    <xf numFmtId="0" fontId="26" fillId="0" borderId="3" xfId="0" applyFont="1" applyBorder="1"/>
    <xf numFmtId="0" fontId="1" fillId="7" borderId="0" xfId="4" applyFont="1" applyFill="1"/>
    <xf numFmtId="0" fontId="12" fillId="7" borderId="0" xfId="0" applyFont="1" applyFill="1"/>
    <xf numFmtId="0" fontId="0" fillId="0" borderId="1" xfId="0" applyBorder="1" applyAlignment="1">
      <alignment horizontal="left"/>
    </xf>
    <xf numFmtId="0" fontId="0" fillId="0" borderId="1" xfId="1" applyFont="1" applyBorder="1" applyAlignment="1">
      <alignment horizontal="left" vertical="center" wrapText="1"/>
    </xf>
    <xf numFmtId="172" fontId="0" fillId="9" borderId="1" xfId="0" applyNumberFormat="1" applyFill="1" applyBorder="1" applyAlignment="1">
      <alignment horizontal="center" vertical="center"/>
    </xf>
    <xf numFmtId="0" fontId="0" fillId="0" borderId="1" xfId="1" applyFont="1" applyBorder="1" applyAlignment="1">
      <alignment horizontal="left" vertical="center"/>
    </xf>
    <xf numFmtId="172" fontId="16" fillId="0" borderId="1" xfId="1" applyNumberFormat="1" applyFont="1" applyBorder="1" applyAlignment="1">
      <alignment horizontal="left" vertical="center"/>
    </xf>
    <xf numFmtId="172" fontId="0" fillId="0" borderId="1" xfId="1" applyNumberFormat="1" applyFont="1" applyBorder="1" applyAlignment="1">
      <alignment horizontal="left" vertical="center"/>
    </xf>
    <xf numFmtId="0" fontId="0" fillId="0" borderId="1" xfId="0" applyBorder="1" applyAlignment="1">
      <alignment horizontal="center"/>
    </xf>
    <xf numFmtId="4" fontId="0" fillId="0" borderId="1" xfId="1" applyNumberFormat="1" applyFont="1" applyBorder="1" applyAlignment="1">
      <alignment horizontal="center" vertical="center" wrapText="1"/>
    </xf>
    <xf numFmtId="0" fontId="0" fillId="0" borderId="4" xfId="0" applyBorder="1"/>
    <xf numFmtId="0" fontId="0" fillId="0" borderId="0" xfId="1" applyFont="1" applyAlignment="1">
      <alignment horizontal="left" vertical="center" wrapText="1" readingOrder="1"/>
    </xf>
    <xf numFmtId="0" fontId="35" fillId="0" borderId="0" xfId="8" applyFont="1" applyAlignment="1">
      <alignment horizontal="left" vertical="top" wrapText="1"/>
    </xf>
    <xf numFmtId="0" fontId="2" fillId="0" borderId="0" xfId="0" applyFont="1" applyAlignment="1">
      <alignment horizontal="left" vertical="top" wrapText="1"/>
    </xf>
    <xf numFmtId="2" fontId="1" fillId="0" borderId="1" xfId="0" applyNumberFormat="1" applyFont="1" applyBorder="1" applyAlignment="1">
      <alignment horizontal="center"/>
    </xf>
    <xf numFmtId="1" fontId="16" fillId="3" borderId="3" xfId="0" applyNumberFormat="1" applyFont="1" applyFill="1" applyBorder="1" applyAlignment="1">
      <alignment horizontal="center"/>
    </xf>
    <xf numFmtId="0" fontId="33" fillId="0" borderId="12" xfId="0" applyFont="1" applyBorder="1" applyAlignment="1">
      <alignment horizontal="center" vertical="center"/>
    </xf>
    <xf numFmtId="0" fontId="33" fillId="0" borderId="17" xfId="0" applyFont="1" applyBorder="1" applyAlignment="1">
      <alignment horizontal="center" vertical="justify"/>
    </xf>
    <xf numFmtId="0" fontId="24" fillId="4" borderId="18" xfId="0" applyFont="1" applyFill="1" applyBorder="1" applyAlignment="1">
      <alignment horizontal="center" vertical="center" wrapText="1"/>
    </xf>
    <xf numFmtId="2" fontId="16" fillId="3" borderId="19" xfId="0" applyNumberFormat="1" applyFont="1" applyFill="1" applyBorder="1" applyAlignment="1">
      <alignment horizontal="center"/>
    </xf>
    <xf numFmtId="175" fontId="26" fillId="3" borderId="3" xfId="0" applyNumberFormat="1" applyFont="1" applyFill="1" applyBorder="1" applyAlignment="1">
      <alignment horizontal="center"/>
    </xf>
    <xf numFmtId="0" fontId="26" fillId="3" borderId="3" xfId="0" applyFont="1" applyFill="1" applyBorder="1"/>
    <xf numFmtId="0" fontId="33" fillId="0" borderId="12" xfId="0" applyFont="1" applyBorder="1" applyAlignment="1">
      <alignment horizontal="center" vertical="justify"/>
    </xf>
    <xf numFmtId="2" fontId="26" fillId="0" borderId="0" xfId="8" applyNumberFormat="1" applyFont="1" applyAlignment="1">
      <alignment horizontal="left" vertical="top" wrapText="1"/>
    </xf>
    <xf numFmtId="165" fontId="16" fillId="4" borderId="3" xfId="0" applyNumberFormat="1" applyFont="1" applyFill="1" applyBorder="1" applyAlignment="1">
      <alignment horizontal="center"/>
    </xf>
    <xf numFmtId="0" fontId="16" fillId="0" borderId="3" xfId="0" quotePrefix="1" applyFont="1" applyBorder="1"/>
    <xf numFmtId="171" fontId="16" fillId="3" borderId="3" xfId="0" applyNumberFormat="1" applyFont="1" applyFill="1" applyBorder="1" applyAlignment="1">
      <alignment horizontal="center"/>
    </xf>
    <xf numFmtId="0" fontId="26" fillId="0" borderId="0" xfId="8" applyFont="1" applyAlignment="1">
      <alignment horizontal="left" vertical="top" wrapText="1"/>
    </xf>
    <xf numFmtId="0" fontId="35" fillId="11" borderId="0" xfId="8" applyFont="1" applyFill="1" applyAlignment="1">
      <alignment horizontal="left" vertical="top" wrapText="1"/>
    </xf>
    <xf numFmtId="2" fontId="16" fillId="11" borderId="2" xfId="4" applyNumberFormat="1" applyFont="1" applyFill="1" applyBorder="1" applyAlignment="1">
      <alignment horizontal="center"/>
    </xf>
    <xf numFmtId="0" fontId="26" fillId="11" borderId="0" xfId="8" applyFont="1" applyFill="1" applyAlignment="1">
      <alignment horizontal="left" vertical="top" wrapText="1"/>
    </xf>
    <xf numFmtId="175" fontId="33" fillId="11" borderId="1" xfId="0" applyNumberFormat="1" applyFont="1" applyFill="1" applyBorder="1" applyAlignment="1">
      <alignment horizontal="center" vertical="center"/>
    </xf>
    <xf numFmtId="169" fontId="16" fillId="11" borderId="3" xfId="23" applyFont="1" applyFill="1" applyBorder="1" applyAlignment="1">
      <alignment horizontal="center"/>
    </xf>
    <xf numFmtId="165" fontId="26" fillId="11" borderId="1" xfId="24" applyFont="1" applyFill="1" applyBorder="1" applyAlignment="1">
      <alignment vertical="center"/>
    </xf>
    <xf numFmtId="1" fontId="16" fillId="11" borderId="1" xfId="4" applyNumberFormat="1" applyFont="1" applyFill="1" applyBorder="1" applyAlignment="1">
      <alignment horizontal="center"/>
    </xf>
    <xf numFmtId="0" fontId="23" fillId="11" borderId="1" xfId="0" applyFont="1" applyFill="1" applyBorder="1" applyAlignment="1">
      <alignment horizontal="center" vertical="center"/>
    </xf>
    <xf numFmtId="171" fontId="16" fillId="11" borderId="3" xfId="0" applyNumberFormat="1" applyFont="1" applyFill="1" applyBorder="1" applyAlignment="1">
      <alignment horizontal="center"/>
    </xf>
    <xf numFmtId="1" fontId="26" fillId="12" borderId="1" xfId="4" applyNumberFormat="1" applyFont="1" applyFill="1" applyBorder="1" applyAlignment="1">
      <alignment horizontal="center" vertical="top" wrapText="1"/>
    </xf>
    <xf numFmtId="0" fontId="48" fillId="7" borderId="0" xfId="4" applyFont="1" applyFill="1" applyAlignment="1">
      <alignment vertical="top" wrapText="1"/>
    </xf>
    <xf numFmtId="0" fontId="9" fillId="0" borderId="0" xfId="0" applyFont="1"/>
    <xf numFmtId="2" fontId="16" fillId="7" borderId="1" xfId="4" applyNumberFormat="1" applyFont="1" applyFill="1" applyBorder="1" applyAlignment="1">
      <alignment horizontal="left" vertical="center"/>
    </xf>
    <xf numFmtId="43" fontId="26" fillId="4" borderId="3" xfId="2" applyFont="1" applyFill="1" applyBorder="1" applyAlignment="1">
      <alignment horizontal="center" vertical="center"/>
    </xf>
    <xf numFmtId="0" fontId="0" fillId="0" borderId="1" xfId="1" applyFont="1" applyBorder="1" applyAlignment="1">
      <alignment horizontal="center" vertical="center" wrapText="1"/>
    </xf>
    <xf numFmtId="0" fontId="0" fillId="0" borderId="1" xfId="0" applyBorder="1"/>
    <xf numFmtId="0" fontId="1" fillId="0" borderId="1" xfId="1" applyFont="1" applyBorder="1" applyAlignment="1">
      <alignment horizontal="right" wrapText="1" readingOrder="1"/>
    </xf>
    <xf numFmtId="0" fontId="23" fillId="0" borderId="1" xfId="0" applyFont="1" applyBorder="1" applyAlignment="1">
      <alignment horizontal="center" vertical="center"/>
    </xf>
    <xf numFmtId="0" fontId="16" fillId="0" borderId="1" xfId="0" applyFont="1" applyBorder="1"/>
    <xf numFmtId="0" fontId="16" fillId="0" borderId="1" xfId="0" applyFont="1" applyBorder="1" applyAlignment="1">
      <alignment horizontal="center"/>
    </xf>
    <xf numFmtId="0" fontId="0" fillId="0" borderId="1" xfId="1" applyFont="1" applyBorder="1" applyAlignment="1">
      <alignment horizontal="center" vertical="center"/>
    </xf>
    <xf numFmtId="0" fontId="1" fillId="0" borderId="1" xfId="1" applyFont="1" applyBorder="1" applyAlignment="1">
      <alignment horizontal="right" wrapText="1"/>
    </xf>
    <xf numFmtId="2" fontId="16" fillId="7" borderId="1" xfId="4" applyNumberFormat="1" applyFont="1" applyFill="1" applyBorder="1" applyAlignment="1">
      <alignment horizontal="right" vertical="center" wrapText="1"/>
    </xf>
    <xf numFmtId="0" fontId="16" fillId="3" borderId="3" xfId="3" applyNumberFormat="1" applyFont="1" applyFill="1" applyBorder="1" applyAlignment="1">
      <alignment horizontal="center"/>
    </xf>
    <xf numFmtId="44" fontId="16" fillId="11" borderId="3" xfId="0" applyNumberFormat="1" applyFont="1" applyFill="1" applyBorder="1" applyAlignment="1">
      <alignment horizontal="left"/>
    </xf>
    <xf numFmtId="0" fontId="16" fillId="0" borderId="3" xfId="0" applyFont="1" applyBorder="1" applyAlignment="1">
      <alignment horizontal="left"/>
    </xf>
    <xf numFmtId="2" fontId="16" fillId="0" borderId="20" xfId="4" applyNumberFormat="1" applyFont="1" applyFill="1" applyBorder="1" applyAlignment="1">
      <alignment horizontal="center"/>
    </xf>
    <xf numFmtId="2" fontId="16" fillId="9" borderId="2" xfId="4" applyNumberFormat="1" applyFont="1" applyFill="1" applyBorder="1" applyAlignment="1">
      <alignment horizontal="center"/>
    </xf>
    <xf numFmtId="0" fontId="26" fillId="10" borderId="0" xfId="4" applyFont="1" applyFill="1" applyAlignment="1">
      <alignment horizontal="center"/>
    </xf>
    <xf numFmtId="0" fontId="3" fillId="0" borderId="0" xfId="4" applyAlignment="1">
      <alignment horizontal="left" vertical="top" wrapText="1"/>
    </xf>
    <xf numFmtId="0" fontId="35" fillId="11" borderId="0" xfId="8" applyFont="1" applyFill="1" applyAlignment="1">
      <alignment horizontal="left" vertical="top" wrapText="1"/>
    </xf>
    <xf numFmtId="166" fontId="16" fillId="0" borderId="0" xfId="12" applyFont="1" applyFill="1" applyAlignment="1">
      <alignment horizontal="left"/>
    </xf>
    <xf numFmtId="0" fontId="35" fillId="7" borderId="0" xfId="8" applyFont="1" applyFill="1" applyAlignment="1">
      <alignment horizontal="left" vertical="top" wrapText="1"/>
    </xf>
    <xf numFmtId="0" fontId="16" fillId="12" borderId="0" xfId="4" applyFont="1" applyFill="1" applyAlignment="1">
      <alignment horizontal="center" vertical="center" wrapText="1"/>
    </xf>
    <xf numFmtId="0" fontId="3" fillId="11" borderId="0" xfId="4" applyFill="1" applyAlignment="1">
      <alignment horizontal="center"/>
    </xf>
    <xf numFmtId="174" fontId="18" fillId="8" borderId="0" xfId="4" applyNumberFormat="1" applyFont="1" applyFill="1" applyAlignment="1">
      <alignment horizontal="center"/>
    </xf>
    <xf numFmtId="165" fontId="47" fillId="7" borderId="0" xfId="27" quotePrefix="1" applyFont="1" applyFill="1" applyAlignment="1">
      <alignment horizontal="left" wrapText="1"/>
    </xf>
    <xf numFmtId="165" fontId="47" fillId="7" borderId="0" xfId="27" applyFont="1" applyFill="1" applyAlignment="1">
      <alignment horizontal="left" wrapText="1"/>
    </xf>
    <xf numFmtId="1" fontId="26" fillId="11" borderId="10" xfId="4" applyNumberFormat="1" applyFont="1" applyFill="1" applyBorder="1" applyAlignment="1">
      <alignment horizontal="center" vertical="top" wrapText="1"/>
    </xf>
    <xf numFmtId="1" fontId="26" fillId="11" borderId="11" xfId="4" applyNumberFormat="1" applyFont="1" applyFill="1" applyBorder="1" applyAlignment="1">
      <alignment horizontal="center" vertical="top" wrapText="1"/>
    </xf>
    <xf numFmtId="1" fontId="16" fillId="11" borderId="5" xfId="4" applyNumberFormat="1" applyFont="1" applyFill="1" applyBorder="1" applyAlignment="1">
      <alignment horizontal="left" vertical="top" wrapText="1"/>
    </xf>
    <xf numFmtId="1" fontId="16" fillId="11" borderId="4" xfId="4" applyNumberFormat="1" applyFont="1" applyFill="1" applyBorder="1" applyAlignment="1">
      <alignment horizontal="left" vertical="top" wrapText="1"/>
    </xf>
    <xf numFmtId="1" fontId="16" fillId="11" borderId="6" xfId="4" applyNumberFormat="1" applyFont="1" applyFill="1" applyBorder="1" applyAlignment="1">
      <alignment horizontal="left" vertical="top" wrapText="1"/>
    </xf>
    <xf numFmtId="1" fontId="16" fillId="11" borderId="7" xfId="4" applyNumberFormat="1" applyFont="1" applyFill="1" applyBorder="1" applyAlignment="1">
      <alignment horizontal="left" vertical="top" wrapText="1"/>
    </xf>
    <xf numFmtId="1" fontId="16" fillId="11" borderId="8" xfId="4" applyNumberFormat="1" applyFont="1" applyFill="1" applyBorder="1" applyAlignment="1">
      <alignment horizontal="left" vertical="top" wrapText="1"/>
    </xf>
    <xf numFmtId="1" fontId="16" fillId="11" borderId="9" xfId="4" applyNumberFormat="1" applyFont="1" applyFill="1" applyBorder="1" applyAlignment="1">
      <alignment horizontal="left" vertical="top" wrapText="1"/>
    </xf>
    <xf numFmtId="2" fontId="26" fillId="11" borderId="0" xfId="8" applyNumberFormat="1" applyFont="1" applyFill="1" applyAlignment="1">
      <alignment horizontal="left" vertical="top" wrapText="1"/>
    </xf>
    <xf numFmtId="1" fontId="16" fillId="9" borderId="14" xfId="4" applyNumberFormat="1" applyFont="1" applyFill="1" applyBorder="1" applyAlignment="1">
      <alignment horizontal="left" vertical="top" wrapText="1"/>
    </xf>
    <xf numFmtId="0" fontId="0" fillId="0" borderId="14" xfId="0" applyBorder="1" applyAlignment="1">
      <alignment horizontal="left" vertical="top" wrapText="1"/>
    </xf>
    <xf numFmtId="0" fontId="0" fillId="0" borderId="2" xfId="0" applyBorder="1" applyAlignment="1">
      <alignment horizontal="left" vertical="top" wrapText="1"/>
    </xf>
    <xf numFmtId="0" fontId="2" fillId="3" borderId="0" xfId="0" applyFont="1" applyFill="1" applyAlignment="1">
      <alignment horizontal="center"/>
    </xf>
    <xf numFmtId="0" fontId="35" fillId="0" borderId="0" xfId="8" applyFont="1" applyAlignment="1">
      <alignment horizontal="left" vertical="top" wrapText="1"/>
    </xf>
    <xf numFmtId="0" fontId="0" fillId="0" borderId="0" xfId="1" applyFont="1" applyAlignment="1">
      <alignment horizontal="left" vertical="center" wrapText="1" readingOrder="1"/>
    </xf>
    <xf numFmtId="0" fontId="2" fillId="0" borderId="0" xfId="0" applyFont="1" applyAlignment="1">
      <alignment horizontal="left" vertical="top" wrapText="1"/>
    </xf>
    <xf numFmtId="1" fontId="26" fillId="3" borderId="0" xfId="4" applyNumberFormat="1" applyFont="1" applyFill="1" applyAlignment="1">
      <alignment horizontal="right" vertical="top" wrapText="1"/>
    </xf>
    <xf numFmtId="43" fontId="26" fillId="6" borderId="13" xfId="2" applyFont="1" applyFill="1" applyBorder="1" applyAlignment="1">
      <alignment horizontal="center"/>
    </xf>
    <xf numFmtId="43" fontId="26" fillId="6" borderId="14" xfId="2" applyFont="1" applyFill="1" applyBorder="1" applyAlignment="1">
      <alignment horizontal="center"/>
    </xf>
    <xf numFmtId="43" fontId="26" fillId="6" borderId="2" xfId="2" applyFont="1" applyFill="1" applyBorder="1" applyAlignment="1">
      <alignment horizontal="center"/>
    </xf>
    <xf numFmtId="1" fontId="26" fillId="11" borderId="10" xfId="4" applyNumberFormat="1" applyFont="1" applyFill="1" applyBorder="1" applyAlignment="1">
      <alignment horizontal="center" vertical="top"/>
    </xf>
    <xf numFmtId="1" fontId="26" fillId="11" borderId="11" xfId="4" applyNumberFormat="1" applyFont="1" applyFill="1" applyBorder="1" applyAlignment="1">
      <alignment horizontal="center" vertical="top"/>
    </xf>
    <xf numFmtId="2" fontId="26" fillId="0" borderId="0" xfId="4" applyNumberFormat="1" applyFont="1" applyAlignment="1">
      <alignment horizontal="center"/>
    </xf>
    <xf numFmtId="0" fontId="26" fillId="11" borderId="0" xfId="8" applyFont="1" applyFill="1" applyAlignment="1">
      <alignment horizontal="left" vertical="top" wrapText="1"/>
    </xf>
  </cellXfs>
  <cellStyles count="28">
    <cellStyle name="Comma" xfId="2" builtinId="3"/>
    <cellStyle name="Currency" xfId="24" builtinId="4"/>
    <cellStyle name="Euro" xfId="23" xr:uid="{00000000-0005-0000-0000-000003000000}"/>
    <cellStyle name="Followed Hyperlink_AFRPPRIJS.xls" xfId="5" xr:uid="{00000000-0005-0000-0000-000004000000}"/>
    <cellStyle name="Heading 1" xfId="26" builtinId="16"/>
    <cellStyle name="Komma [0] 2" xfId="7" xr:uid="{00000000-0005-0000-0000-000006000000}"/>
    <cellStyle name="Komma [0] 2 2" xfId="17" xr:uid="{00000000-0005-0000-0000-000007000000}"/>
    <cellStyle name="Komma 2" xfId="6" xr:uid="{00000000-0005-0000-0000-000008000000}"/>
    <cellStyle name="Komma 2 2" xfId="16" xr:uid="{00000000-0005-0000-0000-000009000000}"/>
    <cellStyle name="Komma 3" xfId="12" xr:uid="{00000000-0005-0000-0000-00000A000000}"/>
    <cellStyle name="Komma 3 2" xfId="20" xr:uid="{00000000-0005-0000-0000-00000B000000}"/>
    <cellStyle name="Komma 4" xfId="21" xr:uid="{00000000-0005-0000-0000-00000C000000}"/>
    <cellStyle name="Komma 5" xfId="22" xr:uid="{00000000-0005-0000-0000-00000D000000}"/>
    <cellStyle name="Normal" xfId="0" builtinId="0"/>
    <cellStyle name="Normal_CALCULATIEBLAD.XLS" xfId="8" xr:uid="{00000000-0005-0000-0000-00000F000000}"/>
    <cellStyle name="Ongedefinieerd" xfId="9" xr:uid="{00000000-0005-0000-0000-000010000000}"/>
    <cellStyle name="Ongedefinieerd 2" xfId="18" xr:uid="{00000000-0005-0000-0000-000011000000}"/>
    <cellStyle name="Percent" xfId="3" builtinId="5"/>
    <cellStyle name="Procent 2" xfId="10" xr:uid="{00000000-0005-0000-0000-000013000000}"/>
    <cellStyle name="Procent 2 2" xfId="19" xr:uid="{00000000-0005-0000-0000-000014000000}"/>
    <cellStyle name="RowLevel_4" xfId="1" builtinId="1" iLevel="3"/>
    <cellStyle name="Standaard 2" xfId="4" xr:uid="{00000000-0005-0000-0000-000017000000}"/>
    <cellStyle name="Standaard 2 2" xfId="15" xr:uid="{00000000-0005-0000-0000-000018000000}"/>
    <cellStyle name="Standaard 3" xfId="14" xr:uid="{00000000-0005-0000-0000-000019000000}"/>
    <cellStyle name="Standaard 4" xfId="13" xr:uid="{00000000-0005-0000-0000-00001A000000}"/>
    <cellStyle name="Standaard 5" xfId="25" xr:uid="{00000000-0005-0000-0000-00001B000000}"/>
    <cellStyle name="Standaard_Blad1" xfId="11" xr:uid="{00000000-0005-0000-0000-00001C000000}"/>
    <cellStyle name="Valuta 2" xfId="27" xr:uid="{AA56EBFE-BE26-4F58-BB7E-28BB0A7278E0}"/>
  </cellStyles>
  <dxfs count="0"/>
  <tableStyles count="0" defaultTableStyle="TableStyleMedium2" defaultPivotStyle="PivotStyleLight16"/>
  <colors>
    <mruColors>
      <color rgb="FF00FFFF"/>
      <color rgb="FFFFFF99"/>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1</xdr:col>
      <xdr:colOff>970108</xdr:colOff>
      <xdr:row>2</xdr:row>
      <xdr:rowOff>163512</xdr:rowOff>
    </xdr:to>
    <xdr:pic>
      <xdr:nvPicPr>
        <xdr:cNvPr id="2" name="Afbeelding 1">
          <a:extLst>
            <a:ext uri="{FF2B5EF4-FFF2-40B4-BE49-F238E27FC236}">
              <a16:creationId xmlns:a16="http://schemas.microsoft.com/office/drawing/2014/main" id="{C0D947A2-2614-4A48-8633-747896CD7620}"/>
            </a:ext>
          </a:extLst>
        </xdr:cNvPr>
        <xdr:cNvPicPr>
          <a:picLocks noChangeAspect="1"/>
        </xdr:cNvPicPr>
      </xdr:nvPicPr>
      <xdr:blipFill>
        <a:blip xmlns:r="http://schemas.openxmlformats.org/officeDocument/2006/relationships" r:embed="rId1"/>
        <a:stretch>
          <a:fillRect/>
        </a:stretch>
      </xdr:blipFill>
      <xdr:spPr>
        <a:xfrm>
          <a:off x="247650" y="104775"/>
          <a:ext cx="951058" cy="725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190500</xdr:rowOff>
    </xdr:from>
    <xdr:to>
      <xdr:col>0</xdr:col>
      <xdr:colOff>1274908</xdr:colOff>
      <xdr:row>2</xdr:row>
      <xdr:rowOff>249237</xdr:rowOff>
    </xdr:to>
    <xdr:pic>
      <xdr:nvPicPr>
        <xdr:cNvPr id="2" name="Afbeelding 1">
          <a:extLst>
            <a:ext uri="{FF2B5EF4-FFF2-40B4-BE49-F238E27FC236}">
              <a16:creationId xmlns:a16="http://schemas.microsoft.com/office/drawing/2014/main" id="{F6F0A5C3-5A1B-4039-80E8-667481A0A41B}"/>
            </a:ext>
          </a:extLst>
        </xdr:cNvPr>
        <xdr:cNvPicPr>
          <a:picLocks noChangeAspect="1"/>
        </xdr:cNvPicPr>
      </xdr:nvPicPr>
      <xdr:blipFill>
        <a:blip xmlns:r="http://schemas.openxmlformats.org/officeDocument/2006/relationships" r:embed="rId1"/>
        <a:stretch>
          <a:fillRect/>
        </a:stretch>
      </xdr:blipFill>
      <xdr:spPr>
        <a:xfrm>
          <a:off x="323850" y="190500"/>
          <a:ext cx="951058" cy="725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19050</xdr:colOff>
      <xdr:row>1</xdr:row>
      <xdr:rowOff>28575</xdr:rowOff>
    </xdr:from>
    <xdr:to>
      <xdr:col>14</xdr:col>
      <xdr:colOff>973918</xdr:colOff>
      <xdr:row>4</xdr:row>
      <xdr:rowOff>153987</xdr:rowOff>
    </xdr:to>
    <xdr:pic>
      <xdr:nvPicPr>
        <xdr:cNvPr id="2" name="Afbeelding 1">
          <a:extLst>
            <a:ext uri="{FF2B5EF4-FFF2-40B4-BE49-F238E27FC236}">
              <a16:creationId xmlns:a16="http://schemas.microsoft.com/office/drawing/2014/main" id="{D10FAC02-580A-45E7-B44B-9FCFC3A21869}"/>
            </a:ext>
          </a:extLst>
        </xdr:cNvPr>
        <xdr:cNvPicPr>
          <a:picLocks noChangeAspect="1"/>
        </xdr:cNvPicPr>
      </xdr:nvPicPr>
      <xdr:blipFill>
        <a:blip xmlns:r="http://schemas.openxmlformats.org/officeDocument/2006/relationships" r:embed="rId1"/>
        <a:stretch>
          <a:fillRect/>
        </a:stretch>
      </xdr:blipFill>
      <xdr:spPr>
        <a:xfrm>
          <a:off x="13115925" y="295275"/>
          <a:ext cx="951058" cy="7254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C9F50-504B-4BF7-A6F2-025A1FEE06EE}">
  <dimension ref="A1:O26"/>
  <sheetViews>
    <sheetView workbookViewId="0">
      <selection activeCell="B16" sqref="B16"/>
    </sheetView>
  </sheetViews>
  <sheetFormatPr defaultColWidth="9.1328125" defaultRowHeight="12.4"/>
  <cols>
    <col min="1" max="1" width="3.3984375" style="178" customWidth="1"/>
    <col min="2" max="2" width="92.59765625" style="178" customWidth="1"/>
    <col min="3" max="16384" width="9.1328125" style="178"/>
  </cols>
  <sheetData>
    <row r="1" spans="1:15" s="167" customFormat="1" ht="25.5">
      <c r="A1" s="166"/>
      <c r="B1" s="165"/>
      <c r="C1" s="165"/>
      <c r="D1" s="165"/>
      <c r="E1" s="165"/>
      <c r="F1" s="165"/>
      <c r="G1" s="165"/>
    </row>
    <row r="2" spans="1:15" s="167" customFormat="1" ht="25.5">
      <c r="A2" s="166"/>
      <c r="B2" s="165"/>
      <c r="C2" s="165"/>
      <c r="D2" s="165"/>
      <c r="E2" s="165"/>
      <c r="F2" s="165"/>
      <c r="G2" s="165"/>
    </row>
    <row r="3" spans="1:15" s="167" customFormat="1" ht="25.5">
      <c r="A3" s="166"/>
      <c r="B3" s="165"/>
      <c r="C3" s="165"/>
      <c r="D3" s="165"/>
      <c r="E3" s="165"/>
      <c r="F3" s="165"/>
      <c r="G3" s="165"/>
    </row>
    <row r="4" spans="1:15" s="167" customFormat="1" ht="21">
      <c r="A4" s="168" t="s">
        <v>0</v>
      </c>
      <c r="B4" s="169"/>
      <c r="C4" s="169"/>
      <c r="D4" s="169"/>
      <c r="E4" s="170"/>
      <c r="F4" s="165"/>
      <c r="G4" s="165"/>
    </row>
    <row r="5" spans="1:15" ht="14.25">
      <c r="A5" s="119"/>
      <c r="B5" s="119"/>
      <c r="C5" s="119"/>
      <c r="D5" s="119"/>
      <c r="E5" s="171"/>
      <c r="F5" s="172"/>
      <c r="G5" s="173"/>
      <c r="H5" s="174"/>
      <c r="I5" s="175"/>
      <c r="J5" s="175"/>
      <c r="K5" s="175"/>
      <c r="L5" s="175"/>
      <c r="M5" s="175"/>
      <c r="N5" s="176"/>
      <c r="O5" s="177"/>
    </row>
    <row r="6" spans="1:15" ht="19.149999999999999" thickBot="1">
      <c r="A6" s="179" t="s">
        <v>1</v>
      </c>
      <c r="B6" s="179"/>
      <c r="C6" s="180"/>
      <c r="D6" s="180"/>
      <c r="E6" s="180"/>
      <c r="F6" s="177"/>
    </row>
    <row r="7" spans="1:15" ht="18.75">
      <c r="A7" s="180"/>
      <c r="B7" s="180"/>
      <c r="C7" s="180"/>
      <c r="D7" s="180"/>
      <c r="E7" s="180"/>
      <c r="F7" s="177"/>
    </row>
    <row r="8" spans="1:15" ht="14.25">
      <c r="A8" s="1" t="s">
        <v>2</v>
      </c>
      <c r="B8" s="1"/>
    </row>
    <row r="9" spans="1:15" ht="14.25">
      <c r="A9" s="252" t="s">
        <v>3</v>
      </c>
      <c r="B9" s="252"/>
    </row>
    <row r="11" spans="1:15">
      <c r="A11" s="181" t="s">
        <v>4</v>
      </c>
      <c r="B11" s="234" t="s">
        <v>5</v>
      </c>
    </row>
    <row r="12" spans="1:15" ht="24.75">
      <c r="A12" s="181" t="s">
        <v>6</v>
      </c>
      <c r="B12" s="182" t="s">
        <v>7</v>
      </c>
    </row>
    <row r="13" spans="1:15" ht="49.5">
      <c r="A13" s="181" t="s">
        <v>8</v>
      </c>
      <c r="B13" s="234" t="s">
        <v>9</v>
      </c>
      <c r="D13" s="196"/>
    </row>
    <row r="14" spans="1:15" ht="24.75">
      <c r="A14" s="181" t="s">
        <v>10</v>
      </c>
      <c r="B14" s="182" t="s">
        <v>11</v>
      </c>
    </row>
    <row r="15" spans="1:15" ht="24.75">
      <c r="A15" s="181" t="s">
        <v>12</v>
      </c>
      <c r="B15" s="234" t="s">
        <v>13</v>
      </c>
    </row>
    <row r="16" spans="1:15" ht="24.75">
      <c r="A16" s="181" t="s">
        <v>14</v>
      </c>
      <c r="B16" s="182" t="s">
        <v>15</v>
      </c>
    </row>
    <row r="17" spans="1:4">
      <c r="A17" s="181" t="s">
        <v>16</v>
      </c>
      <c r="B17" s="182" t="s">
        <v>17</v>
      </c>
    </row>
    <row r="18" spans="1:4" ht="14.25">
      <c r="A18" s="181" t="s">
        <v>18</v>
      </c>
      <c r="B18" s="182" t="s">
        <v>19</v>
      </c>
    </row>
    <row r="19" spans="1:4" ht="37.15">
      <c r="A19" s="181" t="s">
        <v>20</v>
      </c>
      <c r="B19" s="182" t="s">
        <v>21</v>
      </c>
    </row>
    <row r="20" spans="1:4" ht="24.75">
      <c r="A20" s="181" t="s">
        <v>22</v>
      </c>
      <c r="B20" s="182" t="s">
        <v>23</v>
      </c>
      <c r="D20" s="196"/>
    </row>
    <row r="21" spans="1:4" ht="37.15">
      <c r="A21" s="181" t="s">
        <v>24</v>
      </c>
      <c r="B21" s="182" t="s">
        <v>25</v>
      </c>
      <c r="D21" s="196"/>
    </row>
    <row r="22" spans="1:4">
      <c r="A22" s="181"/>
      <c r="B22" s="182"/>
    </row>
    <row r="23" spans="1:4">
      <c r="A23" s="181"/>
      <c r="B23" s="182"/>
    </row>
    <row r="24" spans="1:4">
      <c r="A24" s="181"/>
      <c r="B24" s="182"/>
    </row>
    <row r="25" spans="1:4">
      <c r="A25" s="181"/>
      <c r="B25" s="182"/>
    </row>
    <row r="26" spans="1:4">
      <c r="A26" s="183"/>
      <c r="B26" s="182"/>
    </row>
  </sheetData>
  <mergeCells count="2">
    <mergeCell ref="A8:B8"/>
    <mergeCell ref="A9:B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64C1-8963-4AAF-9D33-1D458F9EBE89}">
  <dimension ref="A1:K32"/>
  <sheetViews>
    <sheetView topLeftCell="A10" workbookViewId="0">
      <selection activeCell="A20" sqref="A20:D20"/>
    </sheetView>
  </sheetViews>
  <sheetFormatPr defaultColWidth="9.1328125" defaultRowHeight="14.25"/>
  <cols>
    <col min="1" max="1" width="45.3984375" style="165" customWidth="1"/>
    <col min="2" max="2" width="15.59765625" style="165" customWidth="1"/>
    <col min="3" max="3" width="11.3984375" style="165" customWidth="1"/>
    <col min="4" max="4" width="18" style="165" customWidth="1"/>
    <col min="5" max="16384" width="9.1328125" style="165"/>
  </cols>
  <sheetData>
    <row r="1" spans="1:7" ht="25.5">
      <c r="A1" s="166"/>
    </row>
    <row r="2" spans="1:7" ht="25.5">
      <c r="A2" s="166"/>
    </row>
    <row r="3" spans="1:7" ht="25.5">
      <c r="A3" s="166"/>
    </row>
    <row r="4" spans="1:7" ht="21">
      <c r="A4" s="168" t="s">
        <v>26</v>
      </c>
      <c r="B4" s="169"/>
      <c r="C4" s="169"/>
      <c r="D4" s="169"/>
      <c r="E4" s="170"/>
    </row>
    <row r="5" spans="1:7">
      <c r="A5" s="119"/>
      <c r="B5" s="119"/>
      <c r="C5" s="119"/>
      <c r="D5" s="119"/>
      <c r="E5" s="171"/>
      <c r="F5" s="172"/>
      <c r="G5" s="173"/>
    </row>
    <row r="6" spans="1:7" ht="19.149999999999999" thickBot="1">
      <c r="A6" s="179" t="s">
        <v>27</v>
      </c>
      <c r="B6" s="179"/>
      <c r="C6" s="180"/>
      <c r="D6" s="180"/>
      <c r="E6" s="180"/>
      <c r="F6" s="177"/>
      <c r="G6" s="178"/>
    </row>
    <row r="7" spans="1:7">
      <c r="A7" s="178" t="s">
        <v>28</v>
      </c>
      <c r="B7" s="255" t="s">
        <v>29</v>
      </c>
      <c r="C7" s="255"/>
      <c r="D7" s="255"/>
    </row>
    <row r="8" spans="1:7">
      <c r="A8" s="178" t="s">
        <v>30</v>
      </c>
      <c r="B8" s="256" t="str">
        <f>IF(A26="naam inschrijver invullen","&lt;&lt;vul de naam in op het inschrijfblad&gt;&gt;",A26)</f>
        <v>&lt;&lt;vul de naam in op het inschrijfblad&gt;&gt;</v>
      </c>
      <c r="C8" s="256"/>
      <c r="D8" s="256"/>
    </row>
    <row r="9" spans="1:7">
      <c r="A9" s="178"/>
      <c r="B9" s="184"/>
      <c r="C9" s="185"/>
      <c r="D9" s="185"/>
    </row>
    <row r="10" spans="1:7">
      <c r="A10" s="257" t="s">
        <v>31</v>
      </c>
      <c r="B10" s="257"/>
      <c r="C10" s="257"/>
      <c r="D10" s="257"/>
    </row>
    <row r="11" spans="1:7">
      <c r="A11" s="258" t="s">
        <v>32</v>
      </c>
      <c r="B11" s="258"/>
      <c r="C11" s="258"/>
      <c r="D11" s="258"/>
    </row>
    <row r="12" spans="1:7">
      <c r="A12" s="259" t="s">
        <v>33</v>
      </c>
      <c r="B12" s="259"/>
      <c r="C12" s="259"/>
      <c r="D12" s="259"/>
    </row>
    <row r="13" spans="1:7">
      <c r="A13" s="178"/>
      <c r="B13" s="178"/>
      <c r="C13" s="178"/>
      <c r="D13" s="178"/>
    </row>
    <row r="14" spans="1:7" ht="15.75">
      <c r="A14" s="186" t="s">
        <v>34</v>
      </c>
      <c r="B14" s="178"/>
      <c r="C14" s="178"/>
      <c r="D14" s="178"/>
    </row>
    <row r="15" spans="1:7">
      <c r="A15" s="187" t="s">
        <v>35</v>
      </c>
      <c r="B15" s="187" t="s">
        <v>36</v>
      </c>
      <c r="C15" s="188"/>
      <c r="D15" s="178"/>
    </row>
    <row r="16" spans="1:7" ht="16.5">
      <c r="A16" s="189" t="s">
        <v>37</v>
      </c>
      <c r="B16" s="190">
        <f>'Totalen '!U24</f>
        <v>0</v>
      </c>
      <c r="C16" s="191"/>
      <c r="D16" s="191"/>
    </row>
    <row r="17" spans="1:11">
      <c r="A17" s="178"/>
      <c r="B17" s="260"/>
      <c r="C17" s="261"/>
      <c r="D17" s="261"/>
    </row>
    <row r="18" spans="1:11">
      <c r="A18" s="178"/>
      <c r="B18" s="261"/>
      <c r="C18" s="261"/>
      <c r="D18" s="261"/>
      <c r="G18" s="197"/>
      <c r="H18" s="197"/>
      <c r="I18" s="197"/>
      <c r="J18" s="197"/>
      <c r="K18" s="197"/>
    </row>
    <row r="19" spans="1:11">
      <c r="A19" s="178"/>
      <c r="B19" s="192"/>
      <c r="C19" s="192"/>
      <c r="D19" s="192"/>
    </row>
    <row r="20" spans="1:11" ht="29.25" customHeight="1">
      <c r="A20" s="253" t="s">
        <v>38</v>
      </c>
      <c r="B20" s="253"/>
      <c r="C20" s="253"/>
      <c r="D20" s="253"/>
    </row>
    <row r="21" spans="1:11">
      <c r="A21" s="178"/>
      <c r="B21" s="178"/>
      <c r="C21" s="178"/>
      <c r="D21" s="178"/>
    </row>
    <row r="22" spans="1:11" ht="15.75">
      <c r="A22" s="186" t="s">
        <v>39</v>
      </c>
      <c r="B22" s="178"/>
      <c r="C22" s="178"/>
      <c r="D22" s="178"/>
    </row>
    <row r="23" spans="1:11">
      <c r="A23" s="178"/>
      <c r="B23" s="178"/>
      <c r="C23" s="178"/>
      <c r="D23" s="178"/>
    </row>
    <row r="24" spans="1:11">
      <c r="A24" s="224" t="s">
        <v>40</v>
      </c>
      <c r="B24" s="178"/>
      <c r="C24" s="178"/>
      <c r="D24" s="178"/>
    </row>
    <row r="25" spans="1:11">
      <c r="A25" s="224" t="s">
        <v>41</v>
      </c>
      <c r="B25" s="178"/>
      <c r="C25" s="178"/>
      <c r="D25" s="178"/>
    </row>
    <row r="26" spans="1:11">
      <c r="A26" s="224" t="s">
        <v>42</v>
      </c>
      <c r="B26" s="178"/>
      <c r="C26" s="178"/>
      <c r="D26" s="178"/>
    </row>
    <row r="27" spans="1:11">
      <c r="A27" s="224" t="s">
        <v>43</v>
      </c>
      <c r="B27" s="178"/>
      <c r="C27" s="178"/>
      <c r="D27" s="178"/>
    </row>
    <row r="28" spans="1:11">
      <c r="A28" s="182"/>
      <c r="B28" s="178"/>
      <c r="C28" s="178"/>
      <c r="D28" s="178"/>
    </row>
    <row r="29" spans="1:11">
      <c r="A29" s="182" t="s">
        <v>44</v>
      </c>
      <c r="B29" s="178"/>
      <c r="C29" s="178"/>
      <c r="D29" s="178"/>
    </row>
    <row r="30" spans="1:11" ht="60.75" customHeight="1">
      <c r="A30" s="254"/>
      <c r="B30" s="254"/>
      <c r="C30" s="254"/>
      <c r="D30" s="189"/>
    </row>
    <row r="31" spans="1:11">
      <c r="A31" s="178"/>
      <c r="B31" s="178"/>
      <c r="C31" s="178"/>
      <c r="D31" s="178"/>
    </row>
    <row r="32" spans="1:11">
      <c r="A32" s="178"/>
      <c r="B32" s="178"/>
      <c r="C32" s="178"/>
      <c r="D32" s="178"/>
    </row>
  </sheetData>
  <mergeCells count="8">
    <mergeCell ref="A20:D20"/>
    <mergeCell ref="A30:C30"/>
    <mergeCell ref="B7:D7"/>
    <mergeCell ref="B8:D8"/>
    <mergeCell ref="A10:D10"/>
    <mergeCell ref="A11:D11"/>
    <mergeCell ref="A12:D12"/>
    <mergeCell ref="B17:D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AA174"/>
  <sheetViews>
    <sheetView showGridLines="0" zoomScaleNormal="100" workbookViewId="0">
      <pane ySplit="9" topLeftCell="A10" activePane="bottomLeft" state="frozen"/>
      <selection pane="bottomLeft" activeCell="G52" sqref="G52"/>
    </sheetView>
  </sheetViews>
  <sheetFormatPr defaultRowHeight="14.25"/>
  <cols>
    <col min="1" max="1" width="20.1328125" customWidth="1"/>
    <col min="2" max="2" width="15.59765625" customWidth="1"/>
    <col min="3" max="3" width="39.59765625" customWidth="1"/>
    <col min="4" max="4" width="16.86328125" bestFit="1" customWidth="1"/>
    <col min="5" max="5" width="12.86328125" style="21" customWidth="1"/>
    <col min="6" max="6" width="12.59765625" customWidth="1"/>
    <col min="7" max="7" width="15.59765625" customWidth="1"/>
    <col min="8" max="8" width="18.3984375" customWidth="1"/>
    <col min="13" max="13" width="7.59765625" customWidth="1"/>
    <col min="15" max="15" width="17.59765625" customWidth="1"/>
  </cols>
  <sheetData>
    <row r="1" spans="1:27" ht="21">
      <c r="A1" s="152" t="s">
        <v>45</v>
      </c>
      <c r="B1" s="31"/>
      <c r="C1" s="31"/>
      <c r="D1" s="31"/>
      <c r="E1" s="32"/>
      <c r="F1" s="31"/>
      <c r="G1" s="33"/>
      <c r="H1" s="34"/>
      <c r="I1" s="35"/>
      <c r="J1" s="35"/>
      <c r="K1" s="35"/>
      <c r="L1" s="35"/>
      <c r="M1" s="35"/>
      <c r="N1" s="2"/>
      <c r="O1" s="3"/>
    </row>
    <row r="2" spans="1:27" ht="15.4">
      <c r="A2" s="36"/>
      <c r="B2" s="36"/>
      <c r="C2" s="36"/>
      <c r="D2" s="36"/>
      <c r="E2" s="37"/>
      <c r="F2" s="36"/>
      <c r="G2" s="38"/>
      <c r="H2" s="39"/>
      <c r="I2" s="36"/>
      <c r="J2" s="36"/>
      <c r="K2" s="36"/>
      <c r="L2" s="36"/>
      <c r="M2" s="36"/>
      <c r="N2" s="4"/>
      <c r="O2" s="4"/>
    </row>
    <row r="3" spans="1:27" ht="15.4">
      <c r="A3" s="40" t="s">
        <v>46</v>
      </c>
      <c r="B3" s="40"/>
      <c r="C3" s="40" t="s">
        <v>29</v>
      </c>
      <c r="D3" s="40"/>
      <c r="E3" s="156"/>
      <c r="F3" s="41"/>
      <c r="G3" s="24"/>
      <c r="H3" s="24"/>
      <c r="I3" s="24"/>
      <c r="J3" s="24"/>
      <c r="K3" s="24"/>
      <c r="L3" s="24"/>
      <c r="M3" s="24"/>
      <c r="N3" s="4"/>
      <c r="O3" s="4"/>
      <c r="Q3" s="165"/>
      <c r="R3" s="165"/>
    </row>
    <row r="4" spans="1:27" ht="15.4">
      <c r="A4" s="40" t="s">
        <v>47</v>
      </c>
      <c r="B4" s="40"/>
      <c r="C4" s="270"/>
      <c r="D4" s="270"/>
      <c r="E4" s="42"/>
      <c r="F4" s="41"/>
      <c r="G4" s="262" t="s">
        <v>48</v>
      </c>
      <c r="H4" s="264" t="s">
        <v>49</v>
      </c>
      <c r="I4" s="265"/>
      <c r="J4" s="265"/>
      <c r="K4" s="265"/>
      <c r="L4" s="265"/>
      <c r="M4" s="266"/>
      <c r="N4" s="4"/>
      <c r="O4" s="4"/>
    </row>
    <row r="5" spans="1:27" ht="15.4">
      <c r="A5" s="43"/>
      <c r="B5" s="40"/>
      <c r="C5" s="270"/>
      <c r="D5" s="270"/>
      <c r="E5" s="42"/>
      <c r="F5" s="41"/>
      <c r="G5" s="263"/>
      <c r="H5" s="267"/>
      <c r="I5" s="268"/>
      <c r="J5" s="268"/>
      <c r="K5" s="268"/>
      <c r="L5" s="268"/>
      <c r="M5" s="269"/>
      <c r="N5" s="4"/>
      <c r="O5" s="4"/>
    </row>
    <row r="6" spans="1:27" ht="86.25" customHeight="1">
      <c r="A6" s="43"/>
      <c r="B6" s="40"/>
      <c r="C6" s="219"/>
      <c r="D6" s="219"/>
      <c r="E6" s="42"/>
      <c r="F6" s="41"/>
      <c r="G6" s="233" t="s">
        <v>50</v>
      </c>
      <c r="H6" s="271" t="s">
        <v>51</v>
      </c>
      <c r="I6" s="272"/>
      <c r="J6" s="272"/>
      <c r="K6" s="272"/>
      <c r="L6" s="272"/>
      <c r="M6" s="273"/>
      <c r="N6" s="4"/>
      <c r="O6" s="4"/>
    </row>
    <row r="7" spans="1:27" ht="4.5" customHeight="1">
      <c r="A7" s="44"/>
      <c r="B7" s="44"/>
      <c r="C7" s="44"/>
      <c r="D7" s="44"/>
      <c r="E7" s="45"/>
      <c r="F7" s="44"/>
      <c r="G7" s="33"/>
      <c r="H7" s="34"/>
      <c r="I7" s="35"/>
      <c r="J7" s="36"/>
      <c r="K7" s="35"/>
      <c r="L7" s="35"/>
      <c r="M7" s="35"/>
      <c r="N7" s="2"/>
      <c r="O7" s="3"/>
    </row>
    <row r="8" spans="1:27" ht="69.75" customHeight="1">
      <c r="A8" s="46" t="s">
        <v>52</v>
      </c>
      <c r="B8" s="46" t="s">
        <v>53</v>
      </c>
      <c r="C8" s="46" t="s">
        <v>54</v>
      </c>
      <c r="D8" s="46" t="s">
        <v>55</v>
      </c>
      <c r="E8" s="46" t="s">
        <v>56</v>
      </c>
      <c r="F8" s="46" t="s">
        <v>57</v>
      </c>
      <c r="G8" s="47" t="s">
        <v>58</v>
      </c>
      <c r="H8" s="48" t="s">
        <v>59</v>
      </c>
      <c r="I8" s="35"/>
      <c r="J8" s="154" t="s">
        <v>60</v>
      </c>
      <c r="K8" s="154" t="s">
        <v>61</v>
      </c>
      <c r="L8" s="154" t="s">
        <v>62</v>
      </c>
      <c r="M8" s="154" t="s">
        <v>63</v>
      </c>
      <c r="N8" s="154" t="s">
        <v>64</v>
      </c>
      <c r="O8" s="154" t="s">
        <v>65</v>
      </c>
      <c r="P8" s="154" t="s">
        <v>66</v>
      </c>
      <c r="Q8" s="154" t="s">
        <v>67</v>
      </c>
      <c r="R8" s="154" t="s">
        <v>68</v>
      </c>
      <c r="S8" s="154" t="s">
        <v>69</v>
      </c>
      <c r="T8" s="154" t="s">
        <v>70</v>
      </c>
      <c r="U8" s="154" t="s">
        <v>71</v>
      </c>
      <c r="V8" s="154" t="s">
        <v>72</v>
      </c>
      <c r="W8" s="154" t="s">
        <v>73</v>
      </c>
      <c r="X8" s="154" t="s">
        <v>74</v>
      </c>
      <c r="Y8" s="154" t="s">
        <v>75</v>
      </c>
      <c r="Z8" s="154" t="s">
        <v>76</v>
      </c>
      <c r="AA8" s="154" t="s">
        <v>77</v>
      </c>
    </row>
    <row r="9" spans="1:27" ht="5.0999999999999996" customHeight="1">
      <c r="A9" s="49"/>
      <c r="B9" s="49"/>
      <c r="C9" s="49"/>
      <c r="D9" s="49"/>
      <c r="E9" s="50"/>
      <c r="F9" s="49"/>
      <c r="G9" s="51"/>
      <c r="H9" s="52"/>
      <c r="I9" s="53"/>
      <c r="J9" s="52"/>
      <c r="K9" s="52"/>
      <c r="L9" s="52"/>
      <c r="M9" s="52"/>
      <c r="N9" s="52"/>
      <c r="O9" s="52"/>
      <c r="P9" s="52"/>
      <c r="Q9" s="52"/>
      <c r="R9" s="52"/>
      <c r="S9" s="52"/>
      <c r="T9" s="52"/>
      <c r="U9" s="52"/>
      <c r="V9" s="52"/>
      <c r="W9" s="52"/>
      <c r="X9" s="52"/>
      <c r="Y9" s="52"/>
      <c r="Z9" s="52"/>
      <c r="AA9" s="52"/>
    </row>
    <row r="10" spans="1:27" ht="15" customHeight="1">
      <c r="A10" s="26" t="s">
        <v>78</v>
      </c>
      <c r="B10" s="26">
        <v>193</v>
      </c>
      <c r="C10" s="25" t="s">
        <v>79</v>
      </c>
      <c r="D10" s="54" t="s">
        <v>80</v>
      </c>
      <c r="E10" s="27">
        <f>COUNTIFS('Ruimtestaat en calculatie'!I:I,A10,'Ruimtestaat en calculatie'!J:J,B10)</f>
        <v>1</v>
      </c>
      <c r="F10" s="28">
        <f>SUMIFS('Ruimtestaat en calculatie'!G:G,'Ruimtestaat en calculatie'!I:I,A10,'Ruimtestaat en calculatie'!J:J,B10)</f>
        <v>25</v>
      </c>
      <c r="G10" s="225"/>
      <c r="H10" s="55" t="e">
        <f t="shared" ref="H10:H41" si="0">+B10/G10</f>
        <v>#DIV/0!</v>
      </c>
      <c r="I10" s="24"/>
      <c r="J10" s="155" t="s">
        <v>81</v>
      </c>
      <c r="K10" s="155">
        <v>193</v>
      </c>
      <c r="L10" s="155">
        <v>50</v>
      </c>
      <c r="M10" s="155" t="s">
        <v>81</v>
      </c>
      <c r="N10" s="155" t="s">
        <v>81</v>
      </c>
      <c r="O10" s="200" t="s">
        <v>81</v>
      </c>
      <c r="P10" s="200"/>
      <c r="Q10" s="200">
        <v>1</v>
      </c>
      <c r="R10" s="155" t="s">
        <v>81</v>
      </c>
      <c r="S10" s="155" t="s">
        <v>81</v>
      </c>
      <c r="T10" s="155" t="s">
        <v>81</v>
      </c>
      <c r="U10" s="155" t="s">
        <v>81</v>
      </c>
      <c r="V10" s="155" t="s">
        <v>81</v>
      </c>
      <c r="W10" s="155" t="s">
        <v>81</v>
      </c>
      <c r="X10" s="155" t="s">
        <v>81</v>
      </c>
      <c r="Y10" s="155" t="s">
        <v>81</v>
      </c>
      <c r="Z10" s="155" t="s">
        <v>81</v>
      </c>
      <c r="AA10" s="155" t="s">
        <v>81</v>
      </c>
    </row>
    <row r="11" spans="1:27" ht="15" customHeight="1">
      <c r="A11" s="26" t="s">
        <v>82</v>
      </c>
      <c r="B11" s="26">
        <v>243</v>
      </c>
      <c r="C11" s="201" t="s">
        <v>83</v>
      </c>
      <c r="D11" s="54" t="s">
        <v>84</v>
      </c>
      <c r="E11" s="27">
        <f>COUNTIFS('Ruimtestaat en calculatie'!I:I,A11,'Ruimtestaat en calculatie'!J:J,B11)</f>
        <v>1</v>
      </c>
      <c r="F11" s="28">
        <f>SUMIFS('Ruimtestaat en calculatie'!G:G,'Ruimtestaat en calculatie'!I:I,A11,'Ruimtestaat en calculatie'!J:J,B11)</f>
        <v>905</v>
      </c>
      <c r="G11" s="225"/>
      <c r="H11" s="55" t="e">
        <f t="shared" si="0"/>
        <v>#DIV/0!</v>
      </c>
      <c r="I11" s="53"/>
      <c r="J11" s="155">
        <v>243</v>
      </c>
      <c r="K11" s="155" t="s">
        <v>81</v>
      </c>
      <c r="L11" s="155" t="s">
        <v>81</v>
      </c>
      <c r="M11" s="155" t="s">
        <v>81</v>
      </c>
      <c r="N11" s="155">
        <v>243</v>
      </c>
      <c r="O11" s="200">
        <v>2</v>
      </c>
      <c r="P11" s="200"/>
      <c r="Q11" s="200"/>
      <c r="R11" s="155" t="s">
        <v>81</v>
      </c>
      <c r="S11" s="155">
        <v>243</v>
      </c>
      <c r="T11" s="155">
        <v>243</v>
      </c>
      <c r="U11" s="155">
        <v>243</v>
      </c>
      <c r="V11" s="155">
        <v>50</v>
      </c>
      <c r="W11" s="155">
        <v>6</v>
      </c>
      <c r="X11" s="155">
        <v>2</v>
      </c>
      <c r="Y11" s="155" t="s">
        <v>81</v>
      </c>
      <c r="Z11" s="155" t="s">
        <v>81</v>
      </c>
      <c r="AA11" s="155" t="s">
        <v>81</v>
      </c>
    </row>
    <row r="12" spans="1:27" ht="15" customHeight="1">
      <c r="A12" s="26" t="s">
        <v>85</v>
      </c>
      <c r="B12" s="26">
        <v>243</v>
      </c>
      <c r="C12" s="25" t="s">
        <v>86</v>
      </c>
      <c r="D12" s="54" t="s">
        <v>80</v>
      </c>
      <c r="E12" s="27">
        <f>COUNTIFS('Ruimtestaat en calculatie'!I:I,A12,'Ruimtestaat en calculatie'!J:J,B12)</f>
        <v>1</v>
      </c>
      <c r="F12" s="28">
        <f>SUMIFS('Ruimtestaat en calculatie'!G:G,'Ruimtestaat en calculatie'!I:I,A12,'Ruimtestaat en calculatie'!J:J,B12)</f>
        <v>11.45</v>
      </c>
      <c r="G12" s="225"/>
      <c r="H12" s="55" t="e">
        <f t="shared" si="0"/>
        <v>#DIV/0!</v>
      </c>
      <c r="I12" s="24"/>
      <c r="J12" s="155" t="s">
        <v>81</v>
      </c>
      <c r="K12" s="155">
        <v>193</v>
      </c>
      <c r="L12" s="155">
        <v>50</v>
      </c>
      <c r="M12" s="155" t="s">
        <v>81</v>
      </c>
      <c r="N12" s="155" t="s">
        <v>81</v>
      </c>
      <c r="O12" s="200" t="s">
        <v>81</v>
      </c>
      <c r="P12" s="200"/>
      <c r="Q12" s="200">
        <v>1</v>
      </c>
      <c r="R12" s="155" t="s">
        <v>81</v>
      </c>
      <c r="S12" s="155">
        <v>243</v>
      </c>
      <c r="T12" s="155">
        <v>243</v>
      </c>
      <c r="U12" s="155">
        <v>243</v>
      </c>
      <c r="V12" s="155">
        <v>50</v>
      </c>
      <c r="W12" s="155">
        <v>6</v>
      </c>
      <c r="X12" s="155">
        <v>2</v>
      </c>
      <c r="Y12" s="155" t="s">
        <v>81</v>
      </c>
      <c r="Z12" s="155" t="s">
        <v>81</v>
      </c>
      <c r="AA12" s="155" t="s">
        <v>81</v>
      </c>
    </row>
    <row r="13" spans="1:27" ht="15" customHeight="1">
      <c r="A13" s="26" t="s">
        <v>87</v>
      </c>
      <c r="B13" s="26">
        <v>243</v>
      </c>
      <c r="C13" s="25" t="s">
        <v>86</v>
      </c>
      <c r="D13" s="54" t="s">
        <v>88</v>
      </c>
      <c r="E13" s="27">
        <f>COUNTIFS('Ruimtestaat en calculatie'!I:I,A13,'Ruimtestaat en calculatie'!J:J,B13)</f>
        <v>1</v>
      </c>
      <c r="F13" s="28">
        <f>SUMIFS('Ruimtestaat en calculatie'!G:G,'Ruimtestaat en calculatie'!I:I,A13,'Ruimtestaat en calculatie'!J:J,B13)</f>
        <v>238.8</v>
      </c>
      <c r="G13" s="225"/>
      <c r="H13" s="55" t="e">
        <f t="shared" si="0"/>
        <v>#DIV/0!</v>
      </c>
      <c r="I13" s="24"/>
      <c r="J13" s="155">
        <v>243</v>
      </c>
      <c r="K13" s="155" t="s">
        <v>81</v>
      </c>
      <c r="L13" s="155" t="s">
        <v>81</v>
      </c>
      <c r="M13" s="155">
        <v>50</v>
      </c>
      <c r="N13" s="155" t="s">
        <v>81</v>
      </c>
      <c r="O13" s="200" t="s">
        <v>81</v>
      </c>
      <c r="P13" s="200"/>
      <c r="Q13" s="200"/>
      <c r="R13" s="155" t="s">
        <v>81</v>
      </c>
      <c r="S13" s="155">
        <v>243</v>
      </c>
      <c r="T13" s="155">
        <v>243</v>
      </c>
      <c r="U13" s="155">
        <v>243</v>
      </c>
      <c r="V13" s="155">
        <v>50</v>
      </c>
      <c r="W13" s="155">
        <v>6</v>
      </c>
      <c r="X13" s="155">
        <v>2</v>
      </c>
      <c r="Y13" s="155" t="s">
        <v>81</v>
      </c>
      <c r="Z13" s="155" t="s">
        <v>81</v>
      </c>
      <c r="AA13" s="155" t="s">
        <v>81</v>
      </c>
    </row>
    <row r="14" spans="1:27" ht="15" customHeight="1">
      <c r="A14" s="26" t="s">
        <v>89</v>
      </c>
      <c r="B14" s="26">
        <v>243</v>
      </c>
      <c r="C14" s="25" t="s">
        <v>90</v>
      </c>
      <c r="D14" s="54" t="s">
        <v>91</v>
      </c>
      <c r="E14" s="27">
        <f>COUNTIFS('Ruimtestaat en calculatie'!I:I,A14,'Ruimtestaat en calculatie'!J:J,B14)</f>
        <v>16</v>
      </c>
      <c r="F14" s="28">
        <f>SUMIFS('Ruimtestaat en calculatie'!G:G,'Ruimtestaat en calculatie'!I:I,A14,'Ruimtestaat en calculatie'!J:J,B14)</f>
        <v>1276.6999999999998</v>
      </c>
      <c r="G14" s="225"/>
      <c r="H14" s="55" t="e">
        <f t="shared" si="0"/>
        <v>#DIV/0!</v>
      </c>
      <c r="I14" s="53"/>
      <c r="J14" s="155" t="s">
        <v>81</v>
      </c>
      <c r="K14" s="155">
        <v>193</v>
      </c>
      <c r="L14" s="155">
        <v>50</v>
      </c>
      <c r="M14" s="155" t="s">
        <v>81</v>
      </c>
      <c r="N14" s="155" t="s">
        <v>81</v>
      </c>
      <c r="O14" s="200" t="s">
        <v>81</v>
      </c>
      <c r="P14" s="200"/>
      <c r="Q14" s="200">
        <v>1</v>
      </c>
      <c r="R14" s="155" t="s">
        <v>81</v>
      </c>
      <c r="S14" s="155"/>
      <c r="T14" s="155">
        <v>243</v>
      </c>
      <c r="U14" s="155">
        <v>243</v>
      </c>
      <c r="V14" s="155">
        <v>50</v>
      </c>
      <c r="W14" s="155">
        <v>6</v>
      </c>
      <c r="X14" s="155">
        <v>2</v>
      </c>
      <c r="Y14" s="155" t="s">
        <v>81</v>
      </c>
      <c r="Z14" s="155" t="s">
        <v>81</v>
      </c>
      <c r="AA14" s="155" t="s">
        <v>81</v>
      </c>
    </row>
    <row r="15" spans="1:27" ht="15" customHeight="1">
      <c r="A15" s="26" t="s">
        <v>92</v>
      </c>
      <c r="B15" s="26">
        <v>243</v>
      </c>
      <c r="C15" s="201" t="s">
        <v>93</v>
      </c>
      <c r="D15" s="54" t="s">
        <v>84</v>
      </c>
      <c r="E15" s="27">
        <f>COUNTIFS('Ruimtestaat en calculatie'!I:I,A15,'Ruimtestaat en calculatie'!J:J,B15)</f>
        <v>1</v>
      </c>
      <c r="F15" s="28">
        <f>SUMIFS('Ruimtestaat en calculatie'!G:G,'Ruimtestaat en calculatie'!I:I,A15,'Ruimtestaat en calculatie'!J:J,B15)</f>
        <v>10.8</v>
      </c>
      <c r="G15" s="225"/>
      <c r="H15" s="55" t="e">
        <f t="shared" si="0"/>
        <v>#DIV/0!</v>
      </c>
      <c r="I15" s="53"/>
      <c r="J15" s="155">
        <v>243</v>
      </c>
      <c r="K15" s="155" t="s">
        <v>81</v>
      </c>
      <c r="L15" s="155" t="s">
        <v>81</v>
      </c>
      <c r="M15" s="155">
        <v>50</v>
      </c>
      <c r="N15" s="155" t="s">
        <v>81</v>
      </c>
      <c r="O15" s="200">
        <v>2</v>
      </c>
      <c r="P15" s="200"/>
      <c r="Q15" s="200"/>
      <c r="R15" s="155" t="s">
        <v>81</v>
      </c>
      <c r="S15" s="155"/>
      <c r="T15" s="155">
        <v>243</v>
      </c>
      <c r="U15" s="155">
        <v>243</v>
      </c>
      <c r="V15" s="155">
        <v>50</v>
      </c>
      <c r="W15" s="155">
        <v>6</v>
      </c>
      <c r="X15" s="155">
        <v>2</v>
      </c>
      <c r="Y15" s="155" t="s">
        <v>81</v>
      </c>
      <c r="Z15" s="155" t="s">
        <v>81</v>
      </c>
      <c r="AA15" s="155" t="s">
        <v>81</v>
      </c>
    </row>
    <row r="16" spans="1:27" ht="15" customHeight="1">
      <c r="A16" s="26" t="s">
        <v>94</v>
      </c>
      <c r="B16" s="26">
        <v>243</v>
      </c>
      <c r="C16" s="201" t="s">
        <v>95</v>
      </c>
      <c r="D16" s="25" t="s">
        <v>96</v>
      </c>
      <c r="E16" s="27">
        <f>COUNTIFS('Ruimtestaat en calculatie'!I:I,A16,'Ruimtestaat en calculatie'!J:J,B16)</f>
        <v>1</v>
      </c>
      <c r="F16" s="28">
        <f>SUMIFS('Ruimtestaat en calculatie'!G:G,'Ruimtestaat en calculatie'!I:I,A16,'Ruimtestaat en calculatie'!J:J,B16)</f>
        <v>35.9</v>
      </c>
      <c r="G16" s="225"/>
      <c r="H16" s="55" t="e">
        <f t="shared" si="0"/>
        <v>#DIV/0!</v>
      </c>
      <c r="I16" s="53"/>
      <c r="J16" s="155">
        <v>243</v>
      </c>
      <c r="K16" s="155" t="s">
        <v>81</v>
      </c>
      <c r="L16" s="155" t="s">
        <v>81</v>
      </c>
      <c r="M16" s="155">
        <v>50</v>
      </c>
      <c r="N16" s="155" t="s">
        <v>81</v>
      </c>
      <c r="O16" s="200" t="s">
        <v>81</v>
      </c>
      <c r="P16" s="200"/>
      <c r="Q16" s="200"/>
      <c r="R16" s="155" t="s">
        <v>81</v>
      </c>
      <c r="S16" s="155">
        <v>243</v>
      </c>
      <c r="T16" s="155">
        <v>243</v>
      </c>
      <c r="U16" s="155">
        <v>243</v>
      </c>
      <c r="V16" s="155">
        <v>50</v>
      </c>
      <c r="W16" s="155">
        <v>6</v>
      </c>
      <c r="X16" s="155">
        <v>2</v>
      </c>
      <c r="Y16" s="155" t="s">
        <v>81</v>
      </c>
      <c r="Z16" s="155" t="s">
        <v>81</v>
      </c>
      <c r="AA16" s="155" t="s">
        <v>81</v>
      </c>
    </row>
    <row r="17" spans="1:27" ht="15" customHeight="1">
      <c r="A17" s="203" t="s">
        <v>97</v>
      </c>
      <c r="B17" s="26">
        <v>143</v>
      </c>
      <c r="C17" s="201" t="s">
        <v>98</v>
      </c>
      <c r="D17" s="54" t="s">
        <v>99</v>
      </c>
      <c r="E17" s="27">
        <f>COUNTIFS('Ruimtestaat en calculatie'!I:I,A17,'Ruimtestaat en calculatie'!J:J,B17)</f>
        <v>1</v>
      </c>
      <c r="F17" s="28">
        <f>SUMIFS('Ruimtestaat en calculatie'!G:G,'Ruimtestaat en calculatie'!I:I,A17,'Ruimtestaat en calculatie'!J:J,B17)</f>
        <v>61.9</v>
      </c>
      <c r="G17" s="225"/>
      <c r="H17" s="55" t="e">
        <f t="shared" si="0"/>
        <v>#DIV/0!</v>
      </c>
      <c r="I17" s="53"/>
      <c r="J17" s="155" t="s">
        <v>81</v>
      </c>
      <c r="K17" s="155">
        <v>93</v>
      </c>
      <c r="L17" s="155">
        <v>50</v>
      </c>
      <c r="M17" s="155" t="s">
        <v>81</v>
      </c>
      <c r="N17" s="155" t="s">
        <v>81</v>
      </c>
      <c r="O17" s="200" t="s">
        <v>81</v>
      </c>
      <c r="P17" s="200"/>
      <c r="Q17" s="200">
        <v>1</v>
      </c>
      <c r="R17" s="155" t="s">
        <v>81</v>
      </c>
      <c r="S17" s="155">
        <v>143</v>
      </c>
      <c r="T17" s="155">
        <v>143</v>
      </c>
      <c r="U17" s="155">
        <v>143</v>
      </c>
      <c r="V17" s="155">
        <v>50</v>
      </c>
      <c r="W17" s="155">
        <v>6</v>
      </c>
      <c r="X17" s="155">
        <v>2</v>
      </c>
      <c r="Y17" s="155" t="s">
        <v>81</v>
      </c>
      <c r="Z17" s="155" t="s">
        <v>81</v>
      </c>
      <c r="AA17" s="155" t="s">
        <v>81</v>
      </c>
    </row>
    <row r="18" spans="1:27" ht="15" customHeight="1">
      <c r="A18" s="26" t="s">
        <v>97</v>
      </c>
      <c r="B18" s="26">
        <v>243</v>
      </c>
      <c r="C18" s="201" t="s">
        <v>100</v>
      </c>
      <c r="D18" s="54" t="s">
        <v>99</v>
      </c>
      <c r="E18" s="27">
        <f>COUNTIFS('Ruimtestaat en calculatie'!I:I,A18,'Ruimtestaat en calculatie'!J:J,B18)</f>
        <v>6</v>
      </c>
      <c r="F18" s="28">
        <f>SUMIFS('Ruimtestaat en calculatie'!G:G,'Ruimtestaat en calculatie'!I:I,A18,'Ruimtestaat en calculatie'!J:J,B18)</f>
        <v>597</v>
      </c>
      <c r="G18" s="225"/>
      <c r="H18" s="55" t="e">
        <f t="shared" si="0"/>
        <v>#DIV/0!</v>
      </c>
      <c r="I18" s="53"/>
      <c r="J18" s="155" t="s">
        <v>81</v>
      </c>
      <c r="K18" s="155">
        <v>193</v>
      </c>
      <c r="L18" s="155">
        <v>50</v>
      </c>
      <c r="M18" s="155" t="s">
        <v>81</v>
      </c>
      <c r="N18" s="155" t="s">
        <v>81</v>
      </c>
      <c r="O18" s="200" t="s">
        <v>81</v>
      </c>
      <c r="P18" s="200"/>
      <c r="Q18" s="200">
        <v>1</v>
      </c>
      <c r="R18" s="155" t="s">
        <v>81</v>
      </c>
      <c r="S18" s="155">
        <v>243</v>
      </c>
      <c r="T18" s="155">
        <v>243</v>
      </c>
      <c r="U18" s="155">
        <v>243</v>
      </c>
      <c r="V18" s="155">
        <v>50</v>
      </c>
      <c r="W18" s="155">
        <v>6</v>
      </c>
      <c r="X18" s="155">
        <v>2</v>
      </c>
      <c r="Y18" s="155" t="s">
        <v>81</v>
      </c>
      <c r="Z18" s="155" t="s">
        <v>81</v>
      </c>
      <c r="AA18" s="155" t="s">
        <v>81</v>
      </c>
    </row>
    <row r="19" spans="1:27" ht="15" customHeight="1">
      <c r="A19" s="203" t="s">
        <v>101</v>
      </c>
      <c r="B19" s="26">
        <v>243</v>
      </c>
      <c r="C19" s="201" t="s">
        <v>102</v>
      </c>
      <c r="D19" s="54" t="s">
        <v>99</v>
      </c>
      <c r="E19" s="27">
        <f>COUNTIFS('Ruimtestaat en calculatie'!I:I,A19,'Ruimtestaat en calculatie'!J:J,B19)</f>
        <v>1</v>
      </c>
      <c r="F19" s="28">
        <f>SUMIFS('Ruimtestaat en calculatie'!G:G,'Ruimtestaat en calculatie'!I:I,A19,'Ruimtestaat en calculatie'!J:J,B19)</f>
        <v>240</v>
      </c>
      <c r="G19" s="225"/>
      <c r="H19" s="55" t="e">
        <f t="shared" si="0"/>
        <v>#DIV/0!</v>
      </c>
      <c r="I19" s="53"/>
      <c r="J19" s="155" t="s">
        <v>81</v>
      </c>
      <c r="K19" s="155">
        <v>193</v>
      </c>
      <c r="L19" s="155">
        <v>50</v>
      </c>
      <c r="M19" s="155" t="s">
        <v>81</v>
      </c>
      <c r="N19" s="155" t="s">
        <v>81</v>
      </c>
      <c r="O19" s="200" t="s">
        <v>81</v>
      </c>
      <c r="P19" s="200"/>
      <c r="Q19" s="200"/>
      <c r="R19" s="155" t="s">
        <v>81</v>
      </c>
      <c r="S19" s="155">
        <v>243</v>
      </c>
      <c r="T19" s="155">
        <v>243</v>
      </c>
      <c r="U19" s="155">
        <v>243</v>
      </c>
      <c r="V19" s="155">
        <v>50</v>
      </c>
      <c r="W19" s="155">
        <v>6</v>
      </c>
      <c r="X19" s="155">
        <v>2</v>
      </c>
      <c r="Y19" s="155" t="s">
        <v>81</v>
      </c>
      <c r="Z19" s="155" t="s">
        <v>81</v>
      </c>
      <c r="AA19" s="155" t="s">
        <v>81</v>
      </c>
    </row>
    <row r="20" spans="1:27" ht="15" customHeight="1">
      <c r="A20" s="26" t="s">
        <v>103</v>
      </c>
      <c r="B20" s="26">
        <v>50</v>
      </c>
      <c r="C20" s="25" t="s">
        <v>104</v>
      </c>
      <c r="D20" s="54" t="s">
        <v>105</v>
      </c>
      <c r="E20" s="27">
        <f>COUNTIFS('Ruimtestaat en calculatie'!I:I,A20,'Ruimtestaat en calculatie'!J:J,B20)</f>
        <v>1</v>
      </c>
      <c r="F20" s="28">
        <f>SUMIFS('Ruimtestaat en calculatie'!G:G,'Ruimtestaat en calculatie'!I:I,A20,'Ruimtestaat en calculatie'!J:J,B20)</f>
        <v>417.3</v>
      </c>
      <c r="G20" s="225"/>
      <c r="H20" s="55" t="e">
        <f t="shared" si="0"/>
        <v>#DIV/0!</v>
      </c>
      <c r="I20" s="24"/>
      <c r="J20" s="155" t="s">
        <v>81</v>
      </c>
      <c r="K20" s="155" t="s">
        <v>81</v>
      </c>
      <c r="L20" s="155" t="s">
        <v>81</v>
      </c>
      <c r="M20" s="155" t="s">
        <v>81</v>
      </c>
      <c r="N20" s="155" t="s">
        <v>81</v>
      </c>
      <c r="O20" s="200" t="s">
        <v>81</v>
      </c>
      <c r="P20" s="200"/>
      <c r="Q20" s="200"/>
      <c r="R20" s="155" t="s">
        <v>81</v>
      </c>
      <c r="S20" s="155" t="s">
        <v>81</v>
      </c>
      <c r="T20" s="155" t="s">
        <v>81</v>
      </c>
      <c r="U20" s="155" t="s">
        <v>81</v>
      </c>
      <c r="V20" s="155">
        <v>50</v>
      </c>
      <c r="W20" s="155" t="s">
        <v>81</v>
      </c>
      <c r="X20" s="155" t="s">
        <v>81</v>
      </c>
      <c r="Y20" s="155" t="s">
        <v>81</v>
      </c>
      <c r="Z20" s="155" t="s">
        <v>81</v>
      </c>
      <c r="AA20" s="155" t="s">
        <v>81</v>
      </c>
    </row>
    <row r="21" spans="1:27" ht="15" customHeight="1">
      <c r="A21" s="26" t="s">
        <v>103</v>
      </c>
      <c r="B21" s="26">
        <v>149</v>
      </c>
      <c r="C21" s="201" t="s">
        <v>106</v>
      </c>
      <c r="D21" s="54" t="s">
        <v>107</v>
      </c>
      <c r="E21" s="27">
        <f>COUNTIFS('Ruimtestaat en calculatie'!I:I,A21,'Ruimtestaat en calculatie'!J:J,B21)</f>
        <v>1</v>
      </c>
      <c r="F21" s="28">
        <f>SUMIFS('Ruimtestaat en calculatie'!G:G,'Ruimtestaat en calculatie'!I:I,A21,'Ruimtestaat en calculatie'!J:J,B21)</f>
        <v>92.51</v>
      </c>
      <c r="G21" s="225"/>
      <c r="H21" s="55" t="e">
        <f t="shared" si="0"/>
        <v>#DIV/0!</v>
      </c>
      <c r="I21" s="53"/>
      <c r="J21" s="155">
        <v>149</v>
      </c>
      <c r="K21" s="155" t="s">
        <v>81</v>
      </c>
      <c r="L21" s="155" t="s">
        <v>81</v>
      </c>
      <c r="M21" s="155">
        <v>50</v>
      </c>
      <c r="N21" s="155">
        <v>2</v>
      </c>
      <c r="O21" s="200" t="s">
        <v>81</v>
      </c>
      <c r="P21" s="200"/>
      <c r="Q21" s="200"/>
      <c r="R21" s="155" t="s">
        <v>81</v>
      </c>
      <c r="S21" s="155">
        <v>149</v>
      </c>
      <c r="T21" s="155">
        <v>149</v>
      </c>
      <c r="U21" s="155">
        <v>149</v>
      </c>
      <c r="V21" s="155">
        <v>52</v>
      </c>
      <c r="W21" s="155">
        <v>6</v>
      </c>
      <c r="X21" s="155">
        <v>2</v>
      </c>
      <c r="Y21" s="155" t="s">
        <v>81</v>
      </c>
      <c r="Z21" s="155" t="s">
        <v>81</v>
      </c>
      <c r="AA21" s="155" t="s">
        <v>81</v>
      </c>
    </row>
    <row r="22" spans="1:27" ht="15" customHeight="1">
      <c r="A22" s="26" t="s">
        <v>103</v>
      </c>
      <c r="B22" s="26">
        <v>243</v>
      </c>
      <c r="C22" s="201" t="s">
        <v>108</v>
      </c>
      <c r="D22" s="54" t="s">
        <v>88</v>
      </c>
      <c r="E22" s="27">
        <f>COUNTIFS('Ruimtestaat en calculatie'!I:I,A22,'Ruimtestaat en calculatie'!J:J,B22)</f>
        <v>4</v>
      </c>
      <c r="F22" s="28">
        <f>SUMIFS('Ruimtestaat en calculatie'!G:G,'Ruimtestaat en calculatie'!I:I,A22,'Ruimtestaat en calculatie'!J:J,B22)</f>
        <v>326.10000000000002</v>
      </c>
      <c r="G22" s="225"/>
      <c r="H22" s="55" t="e">
        <f t="shared" si="0"/>
        <v>#DIV/0!</v>
      </c>
      <c r="I22" s="53"/>
      <c r="J22" s="155">
        <v>243</v>
      </c>
      <c r="K22" s="155" t="s">
        <v>81</v>
      </c>
      <c r="L22" s="155" t="s">
        <v>81</v>
      </c>
      <c r="M22" s="155">
        <v>50</v>
      </c>
      <c r="N22" s="155" t="s">
        <v>81</v>
      </c>
      <c r="O22" s="200" t="s">
        <v>81</v>
      </c>
      <c r="P22" s="200"/>
      <c r="Q22" s="200"/>
      <c r="R22" s="155" t="s">
        <v>81</v>
      </c>
      <c r="S22" s="155">
        <v>243</v>
      </c>
      <c r="T22" s="155">
        <v>243</v>
      </c>
      <c r="U22" s="155">
        <v>243</v>
      </c>
      <c r="V22" s="155">
        <v>50</v>
      </c>
      <c r="W22" s="155">
        <v>6</v>
      </c>
      <c r="X22" s="155">
        <v>2</v>
      </c>
      <c r="Y22" s="155" t="s">
        <v>81</v>
      </c>
      <c r="Z22" s="155" t="s">
        <v>81</v>
      </c>
      <c r="AA22" s="155" t="s">
        <v>81</v>
      </c>
    </row>
    <row r="23" spans="1:27" ht="15" customHeight="1">
      <c r="A23" s="203" t="s">
        <v>109</v>
      </c>
      <c r="B23" s="26">
        <v>243</v>
      </c>
      <c r="C23" s="201" t="s">
        <v>110</v>
      </c>
      <c r="D23" s="25" t="s">
        <v>111</v>
      </c>
      <c r="E23" s="27">
        <f>COUNTIFS('Ruimtestaat en calculatie'!I:I,A23,'Ruimtestaat en calculatie'!J:J,B23)</f>
        <v>1</v>
      </c>
      <c r="F23" s="28">
        <f>SUMIFS('Ruimtestaat en calculatie'!G:G,'Ruimtestaat en calculatie'!I:I,A23,'Ruimtestaat en calculatie'!J:J,B23)</f>
        <v>320</v>
      </c>
      <c r="G23" s="225"/>
      <c r="H23" s="55" t="e">
        <f t="shared" si="0"/>
        <v>#DIV/0!</v>
      </c>
      <c r="I23" s="53"/>
      <c r="J23" s="155">
        <v>143</v>
      </c>
      <c r="K23" s="155" t="s">
        <v>81</v>
      </c>
      <c r="L23" s="155" t="s">
        <v>81</v>
      </c>
      <c r="M23" s="155" t="s">
        <v>81</v>
      </c>
      <c r="N23" s="155">
        <v>100</v>
      </c>
      <c r="O23" s="200" t="s">
        <v>81</v>
      </c>
      <c r="P23" s="200"/>
      <c r="Q23" s="200"/>
      <c r="R23" s="155" t="s">
        <v>81</v>
      </c>
      <c r="S23" s="155">
        <v>243</v>
      </c>
      <c r="T23" s="155">
        <v>243</v>
      </c>
      <c r="U23" s="155">
        <v>243</v>
      </c>
      <c r="V23" s="155">
        <v>50</v>
      </c>
      <c r="W23" s="155">
        <v>6</v>
      </c>
      <c r="X23" s="155">
        <v>2</v>
      </c>
      <c r="Y23" s="155" t="s">
        <v>81</v>
      </c>
      <c r="Z23" s="155" t="s">
        <v>81</v>
      </c>
      <c r="AA23" s="155" t="s">
        <v>81</v>
      </c>
    </row>
    <row r="24" spans="1:27" ht="15" customHeight="1">
      <c r="A24" s="26" t="s">
        <v>112</v>
      </c>
      <c r="B24" s="26">
        <v>1</v>
      </c>
      <c r="C24" s="201" t="s">
        <v>113</v>
      </c>
      <c r="D24" s="54" t="s">
        <v>99</v>
      </c>
      <c r="E24" s="27">
        <f>COUNTIFS('Ruimtestaat en calculatie'!I:I,A24,'Ruimtestaat en calculatie'!J:J,B24)</f>
        <v>16</v>
      </c>
      <c r="F24" s="28">
        <f>SUMIFS('Ruimtestaat en calculatie'!G:G,'Ruimtestaat en calculatie'!I:I,A24,'Ruimtestaat en calculatie'!J:J,B24)</f>
        <v>300.80000000000007</v>
      </c>
      <c r="G24" s="251"/>
      <c r="H24" s="55"/>
      <c r="I24" s="53"/>
      <c r="J24" s="155" t="s">
        <v>81</v>
      </c>
      <c r="K24" s="155" t="s">
        <v>81</v>
      </c>
      <c r="L24" s="155" t="s">
        <v>81</v>
      </c>
      <c r="M24" s="155" t="s">
        <v>81</v>
      </c>
      <c r="N24" s="155" t="s">
        <v>81</v>
      </c>
      <c r="O24" s="200" t="s">
        <v>81</v>
      </c>
      <c r="P24" s="200"/>
      <c r="Q24" s="200">
        <v>1</v>
      </c>
      <c r="R24" s="155" t="s">
        <v>81</v>
      </c>
      <c r="S24" s="155" t="s">
        <v>81</v>
      </c>
      <c r="T24" s="155" t="s">
        <v>81</v>
      </c>
      <c r="U24" s="155" t="s">
        <v>81</v>
      </c>
      <c r="V24" s="155" t="s">
        <v>81</v>
      </c>
      <c r="W24" s="155" t="s">
        <v>81</v>
      </c>
      <c r="X24" s="155" t="s">
        <v>81</v>
      </c>
      <c r="Y24" s="155" t="s">
        <v>81</v>
      </c>
      <c r="Z24" s="155" t="s">
        <v>81</v>
      </c>
      <c r="AA24" s="155" t="s">
        <v>81</v>
      </c>
    </row>
    <row r="25" spans="1:27" ht="15" customHeight="1">
      <c r="A25" s="26" t="s">
        <v>114</v>
      </c>
      <c r="B25" s="26">
        <v>243</v>
      </c>
      <c r="C25" s="201" t="s">
        <v>115</v>
      </c>
      <c r="D25" s="54" t="s">
        <v>116</v>
      </c>
      <c r="E25" s="27">
        <f>COUNTIFS('Ruimtestaat en calculatie'!I:I,A25,'Ruimtestaat en calculatie'!J:J,B25)</f>
        <v>1</v>
      </c>
      <c r="F25" s="28">
        <f>SUMIFS('Ruimtestaat en calculatie'!G:G,'Ruimtestaat en calculatie'!I:I,A25,'Ruimtestaat en calculatie'!J:J,B25)</f>
        <v>3.8</v>
      </c>
      <c r="G25" s="225"/>
      <c r="H25" s="55" t="e">
        <f t="shared" si="0"/>
        <v>#DIV/0!</v>
      </c>
      <c r="I25" s="53"/>
      <c r="J25" s="155">
        <v>243</v>
      </c>
      <c r="K25" s="155" t="s">
        <v>81</v>
      </c>
      <c r="L25" s="155" t="s">
        <v>81</v>
      </c>
      <c r="M25" s="155">
        <v>38</v>
      </c>
      <c r="N25" s="155">
        <v>12</v>
      </c>
      <c r="O25" s="200" t="s">
        <v>81</v>
      </c>
      <c r="P25" s="200"/>
      <c r="Q25" s="200"/>
      <c r="R25" s="155" t="s">
        <v>81</v>
      </c>
      <c r="S25" s="155">
        <v>243</v>
      </c>
      <c r="T25" s="155">
        <v>243</v>
      </c>
      <c r="U25" s="155" t="s">
        <v>81</v>
      </c>
      <c r="V25" s="155">
        <v>50</v>
      </c>
      <c r="W25" s="155">
        <v>6</v>
      </c>
      <c r="X25" s="155">
        <v>2</v>
      </c>
      <c r="Y25" s="155" t="s">
        <v>81</v>
      </c>
      <c r="Z25" s="155" t="s">
        <v>81</v>
      </c>
      <c r="AA25" s="155" t="s">
        <v>81</v>
      </c>
    </row>
    <row r="26" spans="1:27" ht="15" customHeight="1">
      <c r="A26" s="26" t="s">
        <v>117</v>
      </c>
      <c r="B26" s="26">
        <v>149</v>
      </c>
      <c r="C26" s="201" t="s">
        <v>118</v>
      </c>
      <c r="D26" s="54" t="s">
        <v>119</v>
      </c>
      <c r="E26" s="27">
        <f>COUNTIFS('Ruimtestaat en calculatie'!I:I,A26,'Ruimtestaat en calculatie'!J:J,B26)</f>
        <v>1</v>
      </c>
      <c r="F26" s="28">
        <f>SUMIFS('Ruimtestaat en calculatie'!G:G,'Ruimtestaat en calculatie'!I:I,A26,'Ruimtestaat en calculatie'!J:J,B26)</f>
        <v>3</v>
      </c>
      <c r="G26" s="225"/>
      <c r="H26" s="55" t="e">
        <f t="shared" si="0"/>
        <v>#DIV/0!</v>
      </c>
      <c r="I26" s="53"/>
      <c r="J26" s="155" t="s">
        <v>81</v>
      </c>
      <c r="K26" s="155" t="s">
        <v>81</v>
      </c>
      <c r="L26" s="155">
        <v>149</v>
      </c>
      <c r="M26" s="155" t="s">
        <v>81</v>
      </c>
      <c r="N26" s="155" t="s">
        <v>81</v>
      </c>
      <c r="O26" s="200" t="s">
        <v>81</v>
      </c>
      <c r="P26" s="200"/>
      <c r="Q26" s="200"/>
      <c r="R26" s="155" t="s">
        <v>81</v>
      </c>
      <c r="S26" s="155" t="s">
        <v>81</v>
      </c>
      <c r="T26" s="155">
        <v>149</v>
      </c>
      <c r="U26" s="155" t="s">
        <v>81</v>
      </c>
      <c r="V26" s="155">
        <v>52</v>
      </c>
      <c r="W26" s="155" t="s">
        <v>81</v>
      </c>
      <c r="X26" s="155">
        <v>2</v>
      </c>
      <c r="Y26" s="155" t="s">
        <v>81</v>
      </c>
      <c r="Z26" s="155" t="s">
        <v>81</v>
      </c>
      <c r="AA26" s="155" t="s">
        <v>81</v>
      </c>
    </row>
    <row r="27" spans="1:27" ht="15" customHeight="1">
      <c r="A27" s="26" t="s">
        <v>117</v>
      </c>
      <c r="B27" s="26">
        <v>243</v>
      </c>
      <c r="C27" s="201" t="s">
        <v>120</v>
      </c>
      <c r="D27" s="54" t="s">
        <v>119</v>
      </c>
      <c r="E27" s="27">
        <f>COUNTIFS('Ruimtestaat en calculatie'!I:I,A27,'Ruimtestaat en calculatie'!J:J,B27)</f>
        <v>1</v>
      </c>
      <c r="F27" s="28">
        <f>SUMIFS('Ruimtestaat en calculatie'!G:G,'Ruimtestaat en calculatie'!I:I,A27,'Ruimtestaat en calculatie'!J:J,B27)</f>
        <v>22.5</v>
      </c>
      <c r="G27" s="225"/>
      <c r="H27" s="55" t="e">
        <f t="shared" si="0"/>
        <v>#DIV/0!</v>
      </c>
      <c r="I27" s="24"/>
      <c r="J27" s="155" t="s">
        <v>81</v>
      </c>
      <c r="K27" s="155" t="s">
        <v>81</v>
      </c>
      <c r="L27" s="155">
        <v>243</v>
      </c>
      <c r="M27" s="155" t="s">
        <v>81</v>
      </c>
      <c r="N27" s="155" t="s">
        <v>81</v>
      </c>
      <c r="O27" s="200" t="s">
        <v>81</v>
      </c>
      <c r="P27" s="200"/>
      <c r="Q27" s="200"/>
      <c r="R27" s="155" t="s">
        <v>81</v>
      </c>
      <c r="S27" s="155" t="s">
        <v>81</v>
      </c>
      <c r="T27" s="155">
        <v>243</v>
      </c>
      <c r="U27" s="155" t="s">
        <v>81</v>
      </c>
      <c r="V27" s="155">
        <v>50</v>
      </c>
      <c r="W27" s="155">
        <v>6</v>
      </c>
      <c r="X27" s="155">
        <v>2</v>
      </c>
      <c r="Y27" s="155" t="s">
        <v>81</v>
      </c>
      <c r="Z27" s="155" t="s">
        <v>81</v>
      </c>
      <c r="AA27" s="155" t="s">
        <v>81</v>
      </c>
    </row>
    <row r="28" spans="1:27" ht="15" customHeight="1">
      <c r="A28" s="26" t="s">
        <v>121</v>
      </c>
      <c r="B28" s="26">
        <v>149</v>
      </c>
      <c r="C28" s="25" t="s">
        <v>122</v>
      </c>
      <c r="D28" s="54" t="s">
        <v>107</v>
      </c>
      <c r="E28" s="27">
        <f>COUNTIFS('Ruimtestaat en calculatie'!I:I,A28,'Ruimtestaat en calculatie'!J:J,B28)</f>
        <v>1</v>
      </c>
      <c r="F28" s="28">
        <f>SUMIFS('Ruimtestaat en calculatie'!G:G,'Ruimtestaat en calculatie'!I:I,A28,'Ruimtestaat en calculatie'!J:J,B28)</f>
        <v>170.32</v>
      </c>
      <c r="G28" s="225"/>
      <c r="H28" s="55" t="e">
        <f t="shared" si="0"/>
        <v>#DIV/0!</v>
      </c>
      <c r="I28" s="53"/>
      <c r="J28" s="155">
        <v>149</v>
      </c>
      <c r="K28" s="155" t="s">
        <v>81</v>
      </c>
      <c r="L28" s="155" t="s">
        <v>81</v>
      </c>
      <c r="M28" s="155">
        <v>40</v>
      </c>
      <c r="N28" s="155">
        <v>12</v>
      </c>
      <c r="O28" s="200" t="s">
        <v>81</v>
      </c>
      <c r="P28" s="200"/>
      <c r="Q28" s="200"/>
      <c r="R28" s="155" t="s">
        <v>81</v>
      </c>
      <c r="S28" s="155" t="s">
        <v>81</v>
      </c>
      <c r="T28" s="155">
        <v>149</v>
      </c>
      <c r="U28" s="155" t="s">
        <v>81</v>
      </c>
      <c r="V28" s="155">
        <v>52</v>
      </c>
      <c r="W28" s="155" t="s">
        <v>81</v>
      </c>
      <c r="X28" s="155">
        <v>2</v>
      </c>
      <c r="Y28" s="155" t="s">
        <v>81</v>
      </c>
      <c r="Z28" s="155" t="s">
        <v>81</v>
      </c>
      <c r="AA28" s="155" t="s">
        <v>81</v>
      </c>
    </row>
    <row r="29" spans="1:27" ht="15" customHeight="1">
      <c r="A29" s="26" t="s">
        <v>123</v>
      </c>
      <c r="B29" s="26">
        <v>243</v>
      </c>
      <c r="C29" s="25" t="s">
        <v>124</v>
      </c>
      <c r="D29" s="25" t="s">
        <v>96</v>
      </c>
      <c r="E29" s="27">
        <f>COUNTIFS('Ruimtestaat en calculatie'!I:I,A29,'Ruimtestaat en calculatie'!J:J,B29)</f>
        <v>7</v>
      </c>
      <c r="F29" s="28">
        <f>SUMIFS('Ruimtestaat en calculatie'!G:G,'Ruimtestaat en calculatie'!I:I,A29,'Ruimtestaat en calculatie'!J:J,B29)</f>
        <v>128.69999999999999</v>
      </c>
      <c r="G29" s="225"/>
      <c r="H29" s="55" t="e">
        <f t="shared" si="0"/>
        <v>#DIV/0!</v>
      </c>
      <c r="I29" s="53"/>
      <c r="J29" s="155">
        <v>243</v>
      </c>
      <c r="K29" s="155" t="s">
        <v>81</v>
      </c>
      <c r="L29" s="155" t="s">
        <v>81</v>
      </c>
      <c r="M29" s="155">
        <v>50</v>
      </c>
      <c r="N29" s="155" t="s">
        <v>81</v>
      </c>
      <c r="O29" s="200" t="s">
        <v>81</v>
      </c>
      <c r="P29" s="200"/>
      <c r="Q29" s="200"/>
      <c r="R29" s="155" t="s">
        <v>81</v>
      </c>
      <c r="S29" s="155" t="s">
        <v>81</v>
      </c>
      <c r="T29" s="155">
        <v>243</v>
      </c>
      <c r="U29" s="155" t="s">
        <v>81</v>
      </c>
      <c r="V29" s="155">
        <v>50</v>
      </c>
      <c r="W29" s="155">
        <v>6</v>
      </c>
      <c r="X29" s="155">
        <v>2</v>
      </c>
      <c r="Y29" s="155" t="s">
        <v>81</v>
      </c>
      <c r="Z29" s="155" t="s">
        <v>81</v>
      </c>
      <c r="AA29" s="155" t="s">
        <v>81</v>
      </c>
    </row>
    <row r="30" spans="1:27" ht="15" customHeight="1">
      <c r="A30" s="26" t="s">
        <v>125</v>
      </c>
      <c r="B30" s="26">
        <v>1</v>
      </c>
      <c r="C30" s="201" t="s">
        <v>126</v>
      </c>
      <c r="D30" s="54" t="s">
        <v>99</v>
      </c>
      <c r="E30" s="27">
        <f>COUNTIFS('Ruimtestaat en calculatie'!I:I,A30,'Ruimtestaat en calculatie'!J:J,B30)</f>
        <v>5</v>
      </c>
      <c r="F30" s="28">
        <f>SUMIFS('Ruimtestaat en calculatie'!G:G,'Ruimtestaat en calculatie'!I:I,A30,'Ruimtestaat en calculatie'!J:J,B30)</f>
        <v>442.9</v>
      </c>
      <c r="G30" s="251"/>
      <c r="H30" s="55"/>
      <c r="I30" s="53"/>
      <c r="J30" s="155" t="s">
        <v>81</v>
      </c>
      <c r="K30" s="155" t="s">
        <v>81</v>
      </c>
      <c r="L30" s="155" t="s">
        <v>81</v>
      </c>
      <c r="M30" s="155" t="s">
        <v>81</v>
      </c>
      <c r="N30" s="155" t="s">
        <v>81</v>
      </c>
      <c r="O30" s="200" t="s">
        <v>81</v>
      </c>
      <c r="P30" s="200"/>
      <c r="Q30" s="200">
        <v>1</v>
      </c>
      <c r="R30" s="155" t="s">
        <v>81</v>
      </c>
      <c r="S30" s="155" t="s">
        <v>81</v>
      </c>
      <c r="T30" s="155" t="s">
        <v>81</v>
      </c>
      <c r="U30" s="155" t="s">
        <v>81</v>
      </c>
      <c r="V30" s="155" t="s">
        <v>81</v>
      </c>
      <c r="W30" s="155" t="s">
        <v>81</v>
      </c>
      <c r="X30" s="155" t="s">
        <v>81</v>
      </c>
      <c r="Y30" s="155" t="s">
        <v>81</v>
      </c>
      <c r="Z30" s="155" t="s">
        <v>81</v>
      </c>
      <c r="AA30" s="155" t="s">
        <v>81</v>
      </c>
    </row>
    <row r="31" spans="1:27" ht="15" customHeight="1">
      <c r="A31" s="202" t="s">
        <v>125</v>
      </c>
      <c r="B31" s="202">
        <v>143</v>
      </c>
      <c r="C31" s="201" t="s">
        <v>127</v>
      </c>
      <c r="D31" s="54" t="s">
        <v>99</v>
      </c>
      <c r="E31" s="27">
        <f>COUNTIFS('Ruimtestaat en calculatie'!I:I,A31,'Ruimtestaat en calculatie'!J:J,B31)</f>
        <v>5</v>
      </c>
      <c r="F31" s="28">
        <f>SUMIFS('Ruimtestaat en calculatie'!G:G,'Ruimtestaat en calculatie'!I:I,A31,'Ruimtestaat en calculatie'!J:J,B31)</f>
        <v>63.85</v>
      </c>
      <c r="G31" s="225"/>
      <c r="H31" s="55" t="e">
        <f t="shared" si="0"/>
        <v>#DIV/0!</v>
      </c>
      <c r="I31" s="53"/>
      <c r="J31" s="155" t="s">
        <v>81</v>
      </c>
      <c r="K31" s="155">
        <v>93</v>
      </c>
      <c r="L31" s="155">
        <v>50</v>
      </c>
      <c r="M31" s="155" t="s">
        <v>81</v>
      </c>
      <c r="N31" s="155" t="s">
        <v>81</v>
      </c>
      <c r="O31" s="200" t="s">
        <v>81</v>
      </c>
      <c r="P31" s="200"/>
      <c r="Q31" s="200">
        <v>1</v>
      </c>
      <c r="R31" s="155" t="s">
        <v>81</v>
      </c>
      <c r="S31" s="155" t="s">
        <v>81</v>
      </c>
      <c r="T31" s="155">
        <v>143</v>
      </c>
      <c r="U31" s="155" t="s">
        <v>81</v>
      </c>
      <c r="V31" s="155">
        <v>50</v>
      </c>
      <c r="W31" s="155">
        <v>6</v>
      </c>
      <c r="X31" s="155">
        <v>2</v>
      </c>
      <c r="Y31" s="155" t="s">
        <v>81</v>
      </c>
      <c r="Z31" s="155" t="s">
        <v>81</v>
      </c>
      <c r="AA31" s="155" t="s">
        <v>81</v>
      </c>
    </row>
    <row r="32" spans="1:27" ht="15" customHeight="1">
      <c r="A32" s="26" t="s">
        <v>125</v>
      </c>
      <c r="B32" s="26">
        <v>243</v>
      </c>
      <c r="C32" s="201" t="s">
        <v>128</v>
      </c>
      <c r="D32" s="54" t="s">
        <v>99</v>
      </c>
      <c r="E32" s="27">
        <f>COUNTIFS('Ruimtestaat en calculatie'!I:I,A32,'Ruimtestaat en calculatie'!J:J,B32)</f>
        <v>8</v>
      </c>
      <c r="F32" s="28">
        <f>SUMIFS('Ruimtestaat en calculatie'!G:G,'Ruimtestaat en calculatie'!I:I,A32,'Ruimtestaat en calculatie'!J:J,B32)</f>
        <v>240.1</v>
      </c>
      <c r="G32" s="225"/>
      <c r="H32" s="55" t="e">
        <f t="shared" si="0"/>
        <v>#DIV/0!</v>
      </c>
      <c r="I32" s="24"/>
      <c r="J32" s="155" t="s">
        <v>81</v>
      </c>
      <c r="K32" s="155">
        <v>193</v>
      </c>
      <c r="L32" s="155">
        <v>50</v>
      </c>
      <c r="M32" s="155" t="s">
        <v>81</v>
      </c>
      <c r="N32" s="155" t="s">
        <v>81</v>
      </c>
      <c r="O32" s="200" t="s">
        <v>81</v>
      </c>
      <c r="P32" s="200"/>
      <c r="Q32" s="200">
        <v>1</v>
      </c>
      <c r="R32" s="155" t="s">
        <v>81</v>
      </c>
      <c r="S32" s="155" t="s">
        <v>81</v>
      </c>
      <c r="T32" s="155">
        <v>243</v>
      </c>
      <c r="U32" s="155" t="s">
        <v>81</v>
      </c>
      <c r="V32" s="155">
        <v>50</v>
      </c>
      <c r="W32" s="155">
        <v>6</v>
      </c>
      <c r="X32" s="155">
        <v>2</v>
      </c>
      <c r="Y32" s="155" t="s">
        <v>81</v>
      </c>
      <c r="Z32" s="155" t="s">
        <v>81</v>
      </c>
      <c r="AA32" s="155" t="s">
        <v>81</v>
      </c>
    </row>
    <row r="33" spans="1:27" ht="15" customHeight="1">
      <c r="A33" s="26" t="s">
        <v>129</v>
      </c>
      <c r="B33" s="26">
        <v>2</v>
      </c>
      <c r="C33" s="201" t="s">
        <v>130</v>
      </c>
      <c r="D33" s="54" t="s">
        <v>84</v>
      </c>
      <c r="E33" s="27">
        <f>COUNTIFS('Ruimtestaat en calculatie'!I:I,A33,'Ruimtestaat en calculatie'!J:J,B33)</f>
        <v>3</v>
      </c>
      <c r="F33" s="28">
        <f>SUMIFS('Ruimtestaat en calculatie'!G:G,'Ruimtestaat en calculatie'!I:I,A33,'Ruimtestaat en calculatie'!J:J,B33)</f>
        <v>199.7</v>
      </c>
      <c r="G33" s="225"/>
      <c r="H33" s="55" t="e">
        <f t="shared" si="0"/>
        <v>#DIV/0!</v>
      </c>
      <c r="I33" s="53"/>
      <c r="J33" s="155" t="s">
        <v>81</v>
      </c>
      <c r="K33" s="155" t="s">
        <v>81</v>
      </c>
      <c r="L33" s="155" t="s">
        <v>81</v>
      </c>
      <c r="M33" s="155" t="s">
        <v>81</v>
      </c>
      <c r="N33" s="155">
        <v>2</v>
      </c>
      <c r="O33" s="200">
        <v>2</v>
      </c>
      <c r="P33" s="200"/>
      <c r="Q33" s="200"/>
      <c r="R33" s="155" t="s">
        <v>81</v>
      </c>
      <c r="S33" s="155" t="s">
        <v>81</v>
      </c>
      <c r="T33" s="155" t="s">
        <v>81</v>
      </c>
      <c r="U33" s="155" t="s">
        <v>81</v>
      </c>
      <c r="V33" s="155" t="s">
        <v>81</v>
      </c>
      <c r="W33" s="155" t="s">
        <v>81</v>
      </c>
      <c r="X33" s="155" t="s">
        <v>81</v>
      </c>
      <c r="Y33" s="155" t="s">
        <v>81</v>
      </c>
      <c r="Z33" s="155" t="s">
        <v>81</v>
      </c>
      <c r="AA33" s="155" t="s">
        <v>81</v>
      </c>
    </row>
    <row r="34" spans="1:27" ht="15" customHeight="1">
      <c r="A34" s="203" t="s">
        <v>129</v>
      </c>
      <c r="B34" s="26">
        <v>149</v>
      </c>
      <c r="C34" s="201" t="s">
        <v>127</v>
      </c>
      <c r="D34" s="54" t="s">
        <v>131</v>
      </c>
      <c r="E34" s="27">
        <f>COUNTIFS('Ruimtestaat en calculatie'!I:I,A34,'Ruimtestaat en calculatie'!J:J,B34)</f>
        <v>5</v>
      </c>
      <c r="F34" s="28">
        <f>SUMIFS('Ruimtestaat en calculatie'!G:G,'Ruimtestaat en calculatie'!I:I,A34,'Ruimtestaat en calculatie'!J:J,B34)</f>
        <v>135.13999999999999</v>
      </c>
      <c r="G34" s="225"/>
      <c r="H34" s="55" t="e">
        <f t="shared" si="0"/>
        <v>#DIV/0!</v>
      </c>
      <c r="I34" s="53"/>
      <c r="J34" s="155">
        <v>149</v>
      </c>
      <c r="K34" s="155" t="s">
        <v>81</v>
      </c>
      <c r="L34" s="155" t="s">
        <v>81</v>
      </c>
      <c r="M34" s="155">
        <v>40</v>
      </c>
      <c r="N34" s="155">
        <v>12</v>
      </c>
      <c r="O34" s="200" t="s">
        <v>81</v>
      </c>
      <c r="P34" s="200"/>
      <c r="Q34" s="200"/>
      <c r="R34" s="155" t="s">
        <v>81</v>
      </c>
      <c r="S34" s="155" t="s">
        <v>81</v>
      </c>
      <c r="T34" s="155">
        <v>149</v>
      </c>
      <c r="U34" s="155" t="s">
        <v>81</v>
      </c>
      <c r="V34" s="155">
        <v>52</v>
      </c>
      <c r="W34" s="155">
        <v>6</v>
      </c>
      <c r="X34" s="155">
        <v>2</v>
      </c>
      <c r="Y34" s="155" t="s">
        <v>81</v>
      </c>
      <c r="Z34" s="155" t="s">
        <v>81</v>
      </c>
      <c r="AA34" s="155" t="s">
        <v>81</v>
      </c>
    </row>
    <row r="35" spans="1:27" ht="15" customHeight="1">
      <c r="A35" s="202" t="s">
        <v>132</v>
      </c>
      <c r="B35" s="202">
        <v>243</v>
      </c>
      <c r="C35" s="201" t="s">
        <v>133</v>
      </c>
      <c r="D35" s="54" t="s">
        <v>111</v>
      </c>
      <c r="E35" s="27">
        <f>COUNTIFS('Ruimtestaat en calculatie'!I:I,A35,'Ruimtestaat en calculatie'!J:J,B35)</f>
        <v>1</v>
      </c>
      <c r="F35" s="28">
        <f>SUMIFS('Ruimtestaat en calculatie'!G:G,'Ruimtestaat en calculatie'!I:I,A35,'Ruimtestaat en calculatie'!J:J,B35)</f>
        <v>300</v>
      </c>
      <c r="G35" s="225"/>
      <c r="H35" s="55" t="e">
        <f t="shared" si="0"/>
        <v>#DIV/0!</v>
      </c>
      <c r="I35" s="53"/>
      <c r="J35" s="155" t="s">
        <v>81</v>
      </c>
      <c r="K35" s="155" t="s">
        <v>81</v>
      </c>
      <c r="L35" s="155" t="s">
        <v>81</v>
      </c>
      <c r="M35" s="155" t="s">
        <v>81</v>
      </c>
      <c r="N35" s="155">
        <v>243</v>
      </c>
      <c r="O35" s="200" t="s">
        <v>81</v>
      </c>
      <c r="P35" s="200"/>
      <c r="Q35" s="200"/>
      <c r="R35" s="155" t="s">
        <v>81</v>
      </c>
      <c r="S35" s="155" t="s">
        <v>81</v>
      </c>
      <c r="T35" s="155">
        <v>243</v>
      </c>
      <c r="U35" s="155" t="s">
        <v>81</v>
      </c>
      <c r="V35" s="155">
        <v>50</v>
      </c>
      <c r="W35" s="155">
        <v>6</v>
      </c>
      <c r="X35" s="155">
        <v>2</v>
      </c>
      <c r="Y35" s="155" t="s">
        <v>81</v>
      </c>
      <c r="Z35" s="155" t="s">
        <v>81</v>
      </c>
      <c r="AA35" s="155" t="s">
        <v>81</v>
      </c>
    </row>
    <row r="36" spans="1:27" ht="15" customHeight="1">
      <c r="A36" s="203" t="s">
        <v>134</v>
      </c>
      <c r="B36" s="26">
        <v>243</v>
      </c>
      <c r="C36" s="201" t="s">
        <v>124</v>
      </c>
      <c r="D36" s="54" t="s">
        <v>135</v>
      </c>
      <c r="E36" s="27">
        <f>COUNTIFS('Ruimtestaat en calculatie'!I:I,A36,'Ruimtestaat en calculatie'!J:J,B36)</f>
        <v>4</v>
      </c>
      <c r="F36" s="28">
        <f>SUMIFS('Ruimtestaat en calculatie'!G:G,'Ruimtestaat en calculatie'!I:I,A36,'Ruimtestaat en calculatie'!J:J,B36)</f>
        <v>39.300000000000004</v>
      </c>
      <c r="G36" s="225"/>
      <c r="H36" s="55" t="e">
        <f t="shared" si="0"/>
        <v>#DIV/0!</v>
      </c>
      <c r="I36" s="53"/>
      <c r="J36" s="155">
        <v>243</v>
      </c>
      <c r="K36" s="155" t="s">
        <v>81</v>
      </c>
      <c r="L36" s="155" t="s">
        <v>81</v>
      </c>
      <c r="M36" s="155">
        <v>38</v>
      </c>
      <c r="N36" s="155">
        <v>12</v>
      </c>
      <c r="O36" s="200" t="s">
        <v>81</v>
      </c>
      <c r="P36" s="200"/>
      <c r="Q36" s="200"/>
      <c r="R36" s="155" t="s">
        <v>81</v>
      </c>
      <c r="S36" s="155" t="s">
        <v>81</v>
      </c>
      <c r="T36" s="155">
        <v>243</v>
      </c>
      <c r="U36" s="155" t="s">
        <v>81</v>
      </c>
      <c r="V36" s="155">
        <v>50</v>
      </c>
      <c r="W36" s="155">
        <v>6</v>
      </c>
      <c r="X36" s="155">
        <v>2</v>
      </c>
      <c r="Y36" s="155" t="s">
        <v>81</v>
      </c>
      <c r="Z36" s="155" t="s">
        <v>81</v>
      </c>
      <c r="AA36" s="155" t="s">
        <v>81</v>
      </c>
    </row>
    <row r="37" spans="1:27" ht="15" customHeight="1">
      <c r="A37" s="203" t="s">
        <v>136</v>
      </c>
      <c r="B37" s="26">
        <v>243</v>
      </c>
      <c r="C37" s="201" t="s">
        <v>124</v>
      </c>
      <c r="D37" s="54" t="s">
        <v>116</v>
      </c>
      <c r="E37" s="27">
        <f>COUNTIFS('Ruimtestaat en calculatie'!I:I,A37,'Ruimtestaat en calculatie'!J:J,B37)</f>
        <v>11</v>
      </c>
      <c r="F37" s="28">
        <f>SUMIFS('Ruimtestaat en calculatie'!G:G,'Ruimtestaat en calculatie'!I:I,A37,'Ruimtestaat en calculatie'!J:J,B37)</f>
        <v>411.79999999999995</v>
      </c>
      <c r="G37" s="225"/>
      <c r="H37" s="55" t="e">
        <f t="shared" si="0"/>
        <v>#DIV/0!</v>
      </c>
      <c r="I37" s="53"/>
      <c r="J37" s="155">
        <v>193</v>
      </c>
      <c r="K37" s="155" t="s">
        <v>81</v>
      </c>
      <c r="L37" s="155" t="s">
        <v>81</v>
      </c>
      <c r="M37" s="155" t="s">
        <v>81</v>
      </c>
      <c r="N37" s="155">
        <v>50</v>
      </c>
      <c r="O37" s="200" t="s">
        <v>81</v>
      </c>
      <c r="P37" s="200"/>
      <c r="Q37" s="200"/>
      <c r="R37" s="155" t="s">
        <v>81</v>
      </c>
      <c r="S37" s="155" t="s">
        <v>81</v>
      </c>
      <c r="T37" s="155">
        <v>243</v>
      </c>
      <c r="U37" s="155" t="s">
        <v>81</v>
      </c>
      <c r="V37" s="155">
        <v>50</v>
      </c>
      <c r="W37" s="155">
        <v>6</v>
      </c>
      <c r="X37" s="155">
        <v>2</v>
      </c>
      <c r="Y37" s="155" t="s">
        <v>81</v>
      </c>
      <c r="Z37" s="155" t="s">
        <v>81</v>
      </c>
      <c r="AA37" s="155" t="s">
        <v>81</v>
      </c>
    </row>
    <row r="38" spans="1:27" ht="15" customHeight="1">
      <c r="A38" s="203" t="s">
        <v>137</v>
      </c>
      <c r="B38" s="26">
        <v>243</v>
      </c>
      <c r="C38" s="25" t="s">
        <v>138</v>
      </c>
      <c r="D38" s="54" t="s">
        <v>111</v>
      </c>
      <c r="E38" s="27">
        <f>COUNTIFS('Ruimtestaat en calculatie'!I:I,A38,'Ruimtestaat en calculatie'!J:J,B38)</f>
        <v>1</v>
      </c>
      <c r="F38" s="28">
        <f>SUMIFS('Ruimtestaat en calculatie'!G:G,'Ruimtestaat en calculatie'!I:I,A38,'Ruimtestaat en calculatie'!J:J,B38)</f>
        <v>35</v>
      </c>
      <c r="G38" s="225"/>
      <c r="H38" s="55" t="e">
        <f t="shared" si="0"/>
        <v>#DIV/0!</v>
      </c>
      <c r="I38" s="24"/>
      <c r="J38" s="155">
        <v>143</v>
      </c>
      <c r="K38" s="155" t="s">
        <v>81</v>
      </c>
      <c r="L38" s="155" t="s">
        <v>81</v>
      </c>
      <c r="M38" s="155" t="s">
        <v>81</v>
      </c>
      <c r="N38" s="155">
        <v>100</v>
      </c>
      <c r="O38" s="200" t="s">
        <v>81</v>
      </c>
      <c r="P38" s="200"/>
      <c r="Q38" s="200"/>
      <c r="R38" s="155" t="s">
        <v>81</v>
      </c>
      <c r="S38" s="155" t="s">
        <v>81</v>
      </c>
      <c r="T38" s="155">
        <v>243</v>
      </c>
      <c r="U38" s="155" t="s">
        <v>81</v>
      </c>
      <c r="V38" s="155">
        <v>50</v>
      </c>
      <c r="W38" s="155">
        <v>6</v>
      </c>
      <c r="X38" s="155">
        <v>2</v>
      </c>
      <c r="Y38" s="155" t="s">
        <v>81</v>
      </c>
      <c r="Z38" s="155" t="s">
        <v>81</v>
      </c>
      <c r="AA38" s="155" t="s">
        <v>81</v>
      </c>
    </row>
    <row r="39" spans="1:27" ht="15" customHeight="1">
      <c r="A39" s="203" t="s">
        <v>139</v>
      </c>
      <c r="B39" s="26">
        <v>243</v>
      </c>
      <c r="C39" s="25" t="s">
        <v>124</v>
      </c>
      <c r="D39" s="54" t="s">
        <v>88</v>
      </c>
      <c r="E39" s="27">
        <f>COUNTIFS('Ruimtestaat en calculatie'!I:I,A39,'Ruimtestaat en calculatie'!J:J,B39)</f>
        <v>11</v>
      </c>
      <c r="F39" s="28">
        <f>SUMIFS('Ruimtestaat en calculatie'!G:G,'Ruimtestaat en calculatie'!I:I,A39,'Ruimtestaat en calculatie'!J:J,B39)</f>
        <v>646.1</v>
      </c>
      <c r="G39" s="225"/>
      <c r="H39" s="55" t="e">
        <f t="shared" si="0"/>
        <v>#DIV/0!</v>
      </c>
      <c r="I39" s="53"/>
      <c r="J39" s="155">
        <v>243</v>
      </c>
      <c r="K39" s="155" t="s">
        <v>81</v>
      </c>
      <c r="L39" s="155" t="s">
        <v>81</v>
      </c>
      <c r="M39" s="155">
        <v>50</v>
      </c>
      <c r="N39" s="155" t="s">
        <v>81</v>
      </c>
      <c r="O39" s="200" t="s">
        <v>81</v>
      </c>
      <c r="P39" s="200"/>
      <c r="Q39" s="200"/>
      <c r="R39" s="155" t="s">
        <v>81</v>
      </c>
      <c r="S39" s="155" t="s">
        <v>81</v>
      </c>
      <c r="T39" s="155">
        <v>243</v>
      </c>
      <c r="U39" s="155" t="s">
        <v>81</v>
      </c>
      <c r="V39" s="155">
        <v>50</v>
      </c>
      <c r="W39" s="155">
        <v>6</v>
      </c>
      <c r="X39" s="155">
        <v>2</v>
      </c>
      <c r="Y39" s="155" t="s">
        <v>81</v>
      </c>
      <c r="Z39" s="155" t="s">
        <v>81</v>
      </c>
      <c r="AA39" s="155" t="s">
        <v>81</v>
      </c>
    </row>
    <row r="40" spans="1:27" ht="15" customHeight="1">
      <c r="A40" s="203" t="s">
        <v>140</v>
      </c>
      <c r="B40" s="26">
        <v>243</v>
      </c>
      <c r="C40" s="25" t="s">
        <v>124</v>
      </c>
      <c r="D40" s="25" t="s">
        <v>84</v>
      </c>
      <c r="E40" s="27">
        <f>COUNTIFS('Ruimtestaat en calculatie'!I:I,A40,'Ruimtestaat en calculatie'!J:J,B40)</f>
        <v>1</v>
      </c>
      <c r="F40" s="28">
        <f>SUMIFS('Ruimtestaat en calculatie'!G:G,'Ruimtestaat en calculatie'!I:I,A40,'Ruimtestaat en calculatie'!J:J,B40)</f>
        <v>53.4</v>
      </c>
      <c r="G40" s="225"/>
      <c r="H40" s="55" t="e">
        <f t="shared" si="0"/>
        <v>#DIV/0!</v>
      </c>
      <c r="I40" s="53"/>
      <c r="J40" s="155">
        <v>243</v>
      </c>
      <c r="K40" s="155" t="s">
        <v>81</v>
      </c>
      <c r="L40" s="155" t="s">
        <v>81</v>
      </c>
      <c r="M40" s="155">
        <v>38</v>
      </c>
      <c r="N40" s="155">
        <v>12</v>
      </c>
      <c r="O40" s="200">
        <v>2</v>
      </c>
      <c r="P40" s="200"/>
      <c r="Q40" s="200"/>
      <c r="R40" s="155" t="s">
        <v>81</v>
      </c>
      <c r="S40" s="155" t="s">
        <v>81</v>
      </c>
      <c r="T40" s="155">
        <v>243</v>
      </c>
      <c r="U40" s="155" t="s">
        <v>81</v>
      </c>
      <c r="V40" s="155">
        <v>50</v>
      </c>
      <c r="W40" s="155">
        <v>6</v>
      </c>
      <c r="X40" s="155">
        <v>2</v>
      </c>
      <c r="Y40" s="155" t="s">
        <v>81</v>
      </c>
      <c r="Z40" s="155" t="s">
        <v>81</v>
      </c>
      <c r="AA40" s="155" t="s">
        <v>81</v>
      </c>
    </row>
    <row r="41" spans="1:27" ht="15" customHeight="1">
      <c r="A41" s="203" t="s">
        <v>141</v>
      </c>
      <c r="B41" s="26">
        <v>50</v>
      </c>
      <c r="C41" s="201" t="s">
        <v>142</v>
      </c>
      <c r="D41" s="54" t="s">
        <v>143</v>
      </c>
      <c r="E41" s="27">
        <f>COUNTIFS('Ruimtestaat en calculatie'!I:I,A41,'Ruimtestaat en calculatie'!J:J,B41)</f>
        <v>2</v>
      </c>
      <c r="F41" s="28">
        <f>SUMIFS('Ruimtestaat en calculatie'!G:G,'Ruimtestaat en calculatie'!I:I,A41,'Ruimtestaat en calculatie'!J:J,B41)</f>
        <v>226</v>
      </c>
      <c r="G41" s="225"/>
      <c r="H41" s="55" t="e">
        <f t="shared" si="0"/>
        <v>#DIV/0!</v>
      </c>
      <c r="I41" s="53"/>
      <c r="J41" s="155" t="s">
        <v>81</v>
      </c>
      <c r="K41" s="155" t="s">
        <v>81</v>
      </c>
      <c r="L41" s="155" t="s">
        <v>81</v>
      </c>
      <c r="M41" s="155" t="s">
        <v>81</v>
      </c>
      <c r="N41" s="155" t="s">
        <v>81</v>
      </c>
      <c r="O41" s="200" t="s">
        <v>81</v>
      </c>
      <c r="P41" s="200"/>
      <c r="Q41" s="200"/>
      <c r="R41" s="155" t="s">
        <v>81</v>
      </c>
      <c r="S41" s="155" t="s">
        <v>81</v>
      </c>
      <c r="T41" s="155">
        <v>50</v>
      </c>
      <c r="U41" s="155" t="s">
        <v>81</v>
      </c>
      <c r="V41" s="155">
        <v>50</v>
      </c>
      <c r="W41" s="155">
        <v>6</v>
      </c>
      <c r="X41" s="155">
        <v>2</v>
      </c>
      <c r="Y41" s="155" t="s">
        <v>81</v>
      </c>
      <c r="Z41" s="155" t="s">
        <v>81</v>
      </c>
      <c r="AA41" s="155" t="s">
        <v>81</v>
      </c>
    </row>
    <row r="42" spans="1:27" ht="15" customHeight="1">
      <c r="A42" s="26" t="s">
        <v>144</v>
      </c>
      <c r="B42" s="26">
        <v>243</v>
      </c>
      <c r="C42" s="201" t="s">
        <v>145</v>
      </c>
      <c r="D42" s="54" t="s">
        <v>99</v>
      </c>
      <c r="E42" s="27">
        <f>COUNTIFS('Ruimtestaat en calculatie'!I:I,A42,'Ruimtestaat en calculatie'!J:J,B42)</f>
        <v>2</v>
      </c>
      <c r="F42" s="28">
        <f>SUMIFS('Ruimtestaat en calculatie'!G:G,'Ruimtestaat en calculatie'!I:I,A42,'Ruimtestaat en calculatie'!J:J,B42)</f>
        <v>13.65</v>
      </c>
      <c r="G42" s="225"/>
      <c r="H42" s="55" t="e">
        <f t="shared" ref="H42:H73" si="1">+B42/G42</f>
        <v>#DIV/0!</v>
      </c>
      <c r="I42" s="24"/>
      <c r="J42" s="155" t="s">
        <v>81</v>
      </c>
      <c r="K42" s="155">
        <v>193</v>
      </c>
      <c r="L42" s="155">
        <v>50</v>
      </c>
      <c r="M42" s="155" t="s">
        <v>81</v>
      </c>
      <c r="N42" s="155" t="s">
        <v>81</v>
      </c>
      <c r="O42" s="200" t="s">
        <v>81</v>
      </c>
      <c r="P42" s="200"/>
      <c r="Q42" s="200">
        <v>1</v>
      </c>
      <c r="R42" s="155" t="s">
        <v>81</v>
      </c>
      <c r="S42" s="155" t="s">
        <v>81</v>
      </c>
      <c r="T42" s="155">
        <v>243</v>
      </c>
      <c r="U42" s="155" t="s">
        <v>81</v>
      </c>
      <c r="V42" s="155">
        <v>50</v>
      </c>
      <c r="W42" s="155" t="s">
        <v>81</v>
      </c>
      <c r="X42" s="155">
        <v>2</v>
      </c>
      <c r="Y42" s="155" t="s">
        <v>81</v>
      </c>
      <c r="Z42" s="155" t="s">
        <v>81</v>
      </c>
      <c r="AA42" s="155" t="s">
        <v>81</v>
      </c>
    </row>
    <row r="43" spans="1:27" ht="15" customHeight="1">
      <c r="A43" s="26" t="s">
        <v>146</v>
      </c>
      <c r="B43" s="26">
        <v>143</v>
      </c>
      <c r="C43" s="25" t="s">
        <v>147</v>
      </c>
      <c r="D43" s="54" t="s">
        <v>96</v>
      </c>
      <c r="E43" s="27">
        <f>COUNTIFS('Ruimtestaat en calculatie'!I:I,A43,'Ruimtestaat en calculatie'!J:J,B43)</f>
        <v>1</v>
      </c>
      <c r="F43" s="28">
        <f>SUMIFS('Ruimtestaat en calculatie'!G:G,'Ruimtestaat en calculatie'!I:I,A43,'Ruimtestaat en calculatie'!J:J,B43)</f>
        <v>9.6</v>
      </c>
      <c r="G43" s="225"/>
      <c r="H43" s="55" t="e">
        <f t="shared" si="1"/>
        <v>#DIV/0!</v>
      </c>
      <c r="I43" s="53"/>
      <c r="J43" s="155">
        <v>143</v>
      </c>
      <c r="K43" s="155" t="s">
        <v>81</v>
      </c>
      <c r="L43" s="155" t="s">
        <v>81</v>
      </c>
      <c r="M43" s="155">
        <v>50</v>
      </c>
      <c r="N43" s="155" t="s">
        <v>81</v>
      </c>
      <c r="O43" s="200" t="s">
        <v>81</v>
      </c>
      <c r="P43" s="200"/>
      <c r="Q43" s="200"/>
      <c r="R43" s="155" t="s">
        <v>81</v>
      </c>
      <c r="S43" s="155">
        <v>143</v>
      </c>
      <c r="T43" s="155">
        <v>143</v>
      </c>
      <c r="U43" s="155">
        <v>143</v>
      </c>
      <c r="V43" s="155">
        <v>50</v>
      </c>
      <c r="W43" s="155">
        <v>6</v>
      </c>
      <c r="X43" s="155">
        <v>2</v>
      </c>
      <c r="Y43" s="155" t="s">
        <v>81</v>
      </c>
      <c r="Z43" s="155" t="s">
        <v>81</v>
      </c>
      <c r="AA43" s="155" t="s">
        <v>81</v>
      </c>
    </row>
    <row r="44" spans="1:27">
      <c r="A44" s="26" t="s">
        <v>148</v>
      </c>
      <c r="B44" s="26">
        <v>243</v>
      </c>
      <c r="C44" s="25" t="s">
        <v>149</v>
      </c>
      <c r="D44" s="54" t="s">
        <v>96</v>
      </c>
      <c r="E44" s="27">
        <f>COUNTIFS('Ruimtestaat en calculatie'!I:I,A44,'Ruimtestaat en calculatie'!J:J,B44)</f>
        <v>2</v>
      </c>
      <c r="F44" s="28">
        <f>SUMIFS('Ruimtestaat en calculatie'!G:G,'Ruimtestaat en calculatie'!I:I,A44,'Ruimtestaat en calculatie'!J:J,B44)</f>
        <v>39.799999999999997</v>
      </c>
      <c r="G44" s="225"/>
      <c r="H44" s="55" t="e">
        <f t="shared" si="1"/>
        <v>#DIV/0!</v>
      </c>
      <c r="I44" s="53"/>
      <c r="J44" s="155">
        <v>243</v>
      </c>
      <c r="K44" s="155" t="s">
        <v>81</v>
      </c>
      <c r="L44" s="155" t="s">
        <v>81</v>
      </c>
      <c r="M44" s="155">
        <v>50</v>
      </c>
      <c r="N44" s="155" t="s">
        <v>81</v>
      </c>
      <c r="O44" s="200" t="s">
        <v>81</v>
      </c>
      <c r="P44" s="200"/>
      <c r="Q44" s="200"/>
      <c r="R44" s="155" t="s">
        <v>81</v>
      </c>
      <c r="S44" s="155">
        <v>243</v>
      </c>
      <c r="T44" s="155">
        <v>243</v>
      </c>
      <c r="U44" s="155" t="s">
        <v>81</v>
      </c>
      <c r="V44" s="155">
        <v>50</v>
      </c>
      <c r="W44" s="155">
        <v>6</v>
      </c>
      <c r="X44" s="155">
        <v>2</v>
      </c>
      <c r="Y44" s="155" t="s">
        <v>81</v>
      </c>
      <c r="Z44" s="155" t="s">
        <v>81</v>
      </c>
      <c r="AA44" s="155" t="s">
        <v>81</v>
      </c>
    </row>
    <row r="45" spans="1:27">
      <c r="A45" s="26" t="s">
        <v>150</v>
      </c>
      <c r="B45" s="26">
        <v>243</v>
      </c>
      <c r="C45" s="201" t="s">
        <v>151</v>
      </c>
      <c r="D45" s="54" t="s">
        <v>116</v>
      </c>
      <c r="E45" s="27">
        <f>COUNTIFS('Ruimtestaat en calculatie'!I:I,A45,'Ruimtestaat en calculatie'!J:J,B45)</f>
        <v>2</v>
      </c>
      <c r="F45" s="28">
        <f>SUMIFS('Ruimtestaat en calculatie'!G:G,'Ruimtestaat en calculatie'!I:I,A45,'Ruimtestaat en calculatie'!J:J,B45)</f>
        <v>19.600000000000001</v>
      </c>
      <c r="G45" s="225"/>
      <c r="H45" s="55" t="e">
        <f t="shared" si="1"/>
        <v>#DIV/0!</v>
      </c>
      <c r="I45" s="53"/>
      <c r="J45" s="155">
        <v>243</v>
      </c>
      <c r="K45" s="155" t="s">
        <v>81</v>
      </c>
      <c r="L45" s="155" t="s">
        <v>81</v>
      </c>
      <c r="M45" s="155">
        <v>38</v>
      </c>
      <c r="N45" s="155">
        <v>12</v>
      </c>
      <c r="O45" s="200" t="s">
        <v>81</v>
      </c>
      <c r="P45" s="200"/>
      <c r="Q45" s="200"/>
      <c r="R45" s="155" t="s">
        <v>81</v>
      </c>
      <c r="S45" s="155">
        <v>243</v>
      </c>
      <c r="T45" s="155">
        <v>243</v>
      </c>
      <c r="U45" s="155" t="s">
        <v>81</v>
      </c>
      <c r="V45" s="155">
        <v>50</v>
      </c>
      <c r="W45" s="155">
        <v>6</v>
      </c>
      <c r="X45" s="155">
        <v>2</v>
      </c>
      <c r="Y45" s="155" t="s">
        <v>81</v>
      </c>
      <c r="Z45" s="155" t="s">
        <v>81</v>
      </c>
      <c r="AA45" s="155" t="s">
        <v>81</v>
      </c>
    </row>
    <row r="46" spans="1:27">
      <c r="A46" s="26" t="s">
        <v>152</v>
      </c>
      <c r="B46" s="26">
        <v>149</v>
      </c>
      <c r="C46" s="25" t="s">
        <v>153</v>
      </c>
      <c r="D46" s="54" t="s">
        <v>135</v>
      </c>
      <c r="E46" s="27">
        <f>COUNTIFS('Ruimtestaat en calculatie'!I:I,A46,'Ruimtestaat en calculatie'!J:J,B46)</f>
        <v>2</v>
      </c>
      <c r="F46" s="28">
        <f>SUMIFS('Ruimtestaat en calculatie'!G:G,'Ruimtestaat en calculatie'!I:I,A46,'Ruimtestaat en calculatie'!J:J,B46)</f>
        <v>41.2</v>
      </c>
      <c r="G46" s="225"/>
      <c r="H46" s="55" t="e">
        <f t="shared" si="1"/>
        <v>#DIV/0!</v>
      </c>
      <c r="I46" s="24"/>
      <c r="J46" s="155" t="s">
        <v>81</v>
      </c>
      <c r="K46" s="155" t="s">
        <v>81</v>
      </c>
      <c r="L46" s="155" t="s">
        <v>81</v>
      </c>
      <c r="M46" s="155">
        <v>137</v>
      </c>
      <c r="N46" s="155">
        <v>12</v>
      </c>
      <c r="O46" s="200" t="s">
        <v>81</v>
      </c>
      <c r="P46" s="200"/>
      <c r="Q46" s="200"/>
      <c r="R46" s="155" t="s">
        <v>81</v>
      </c>
      <c r="S46" s="155">
        <v>149</v>
      </c>
      <c r="T46" s="155">
        <v>149</v>
      </c>
      <c r="U46" s="155" t="s">
        <v>81</v>
      </c>
      <c r="V46" s="155">
        <v>52</v>
      </c>
      <c r="W46" s="155" t="s">
        <v>81</v>
      </c>
      <c r="X46" s="155">
        <v>2</v>
      </c>
      <c r="Y46" s="155">
        <v>137</v>
      </c>
      <c r="Z46" s="155">
        <v>12</v>
      </c>
      <c r="AA46" s="155">
        <v>149</v>
      </c>
    </row>
    <row r="47" spans="1:27">
      <c r="A47" s="26" t="s">
        <v>154</v>
      </c>
      <c r="B47" s="26">
        <v>243</v>
      </c>
      <c r="C47" s="25" t="s">
        <v>155</v>
      </c>
      <c r="D47" s="54" t="s">
        <v>96</v>
      </c>
      <c r="E47" s="27">
        <f>COUNTIFS('Ruimtestaat en calculatie'!I:I,A47,'Ruimtestaat en calculatie'!J:J,B47)</f>
        <v>1</v>
      </c>
      <c r="F47" s="28">
        <f>SUMIFS('Ruimtestaat en calculatie'!G:G,'Ruimtestaat en calculatie'!I:I,A47,'Ruimtestaat en calculatie'!J:J,B47)</f>
        <v>6.5</v>
      </c>
      <c r="G47" s="225"/>
      <c r="H47" s="55" t="e">
        <f t="shared" si="1"/>
        <v>#DIV/0!</v>
      </c>
      <c r="I47" s="24"/>
      <c r="J47" s="155">
        <v>243</v>
      </c>
      <c r="K47" s="155" t="s">
        <v>81</v>
      </c>
      <c r="L47" s="155" t="s">
        <v>81</v>
      </c>
      <c r="M47" s="155">
        <v>50</v>
      </c>
      <c r="N47" s="155" t="s">
        <v>81</v>
      </c>
      <c r="O47" s="200" t="s">
        <v>81</v>
      </c>
      <c r="P47" s="200"/>
      <c r="Q47" s="200"/>
      <c r="R47" s="155" t="s">
        <v>81</v>
      </c>
      <c r="S47" s="155"/>
      <c r="T47" s="155">
        <v>243</v>
      </c>
      <c r="U47" s="155">
        <v>243</v>
      </c>
      <c r="V47" s="155">
        <v>50</v>
      </c>
      <c r="W47" s="155">
        <v>6</v>
      </c>
      <c r="X47" s="155">
        <v>2</v>
      </c>
      <c r="Y47" s="155" t="s">
        <v>81</v>
      </c>
      <c r="Z47" s="155" t="s">
        <v>81</v>
      </c>
      <c r="AA47" s="155" t="s">
        <v>81</v>
      </c>
    </row>
    <row r="48" spans="1:27">
      <c r="A48" s="26" t="s">
        <v>156</v>
      </c>
      <c r="B48" s="26">
        <v>143</v>
      </c>
      <c r="C48" s="25" t="s">
        <v>155</v>
      </c>
      <c r="D48" s="54" t="s">
        <v>99</v>
      </c>
      <c r="E48" s="27">
        <f>COUNTIFS('Ruimtestaat en calculatie'!I:I,A48,'Ruimtestaat en calculatie'!J:J,B48)</f>
        <v>7</v>
      </c>
      <c r="F48" s="28">
        <f>SUMIFS('Ruimtestaat en calculatie'!G:G,'Ruimtestaat en calculatie'!I:I,A48,'Ruimtestaat en calculatie'!J:J,B48)</f>
        <v>185.00000000000003</v>
      </c>
      <c r="G48" s="225"/>
      <c r="H48" s="55" t="e">
        <f t="shared" si="1"/>
        <v>#DIV/0!</v>
      </c>
      <c r="I48" s="24"/>
      <c r="J48" s="155" t="s">
        <v>81</v>
      </c>
      <c r="K48" s="155">
        <v>93</v>
      </c>
      <c r="L48" s="155">
        <v>50</v>
      </c>
      <c r="M48" s="155" t="s">
        <v>81</v>
      </c>
      <c r="N48" s="155" t="s">
        <v>81</v>
      </c>
      <c r="O48" s="200" t="s">
        <v>81</v>
      </c>
      <c r="P48" s="200"/>
      <c r="Q48" s="200">
        <v>1</v>
      </c>
      <c r="R48" s="155" t="s">
        <v>81</v>
      </c>
      <c r="S48" s="155"/>
      <c r="T48" s="155">
        <v>143</v>
      </c>
      <c r="U48" s="155">
        <v>143</v>
      </c>
      <c r="V48" s="155">
        <v>50</v>
      </c>
      <c r="W48" s="155">
        <v>6</v>
      </c>
      <c r="X48" s="155">
        <v>2</v>
      </c>
      <c r="Y48" s="155" t="s">
        <v>81</v>
      </c>
      <c r="Z48" s="155" t="s">
        <v>81</v>
      </c>
      <c r="AA48" s="155" t="s">
        <v>81</v>
      </c>
    </row>
    <row r="49" spans="1:27">
      <c r="A49" s="203" t="s">
        <v>156</v>
      </c>
      <c r="B49" s="26">
        <v>149</v>
      </c>
      <c r="C49" s="201" t="s">
        <v>157</v>
      </c>
      <c r="D49" s="54" t="s">
        <v>99</v>
      </c>
      <c r="E49" s="27">
        <f>COUNTIFS('Ruimtestaat en calculatie'!I:I,A49,'Ruimtestaat en calculatie'!J:J,B49)</f>
        <v>2</v>
      </c>
      <c r="F49" s="28">
        <f>SUMIFS('Ruimtestaat en calculatie'!G:G,'Ruimtestaat en calculatie'!I:I,A49,'Ruimtestaat en calculatie'!J:J,B49)</f>
        <v>57.88</v>
      </c>
      <c r="G49" s="225"/>
      <c r="H49" s="55" t="e">
        <f t="shared" si="1"/>
        <v>#DIV/0!</v>
      </c>
      <c r="I49" s="53"/>
      <c r="J49" s="155" t="s">
        <v>81</v>
      </c>
      <c r="K49" s="155">
        <v>97</v>
      </c>
      <c r="L49" s="155">
        <v>52</v>
      </c>
      <c r="M49" s="155" t="s">
        <v>81</v>
      </c>
      <c r="N49" s="155" t="s">
        <v>81</v>
      </c>
      <c r="O49" s="200" t="s">
        <v>81</v>
      </c>
      <c r="P49" s="200"/>
      <c r="Q49" s="200">
        <v>1</v>
      </c>
      <c r="R49" s="155" t="s">
        <v>81</v>
      </c>
      <c r="S49" s="155"/>
      <c r="T49" s="155">
        <v>149</v>
      </c>
      <c r="U49" s="155">
        <v>149</v>
      </c>
      <c r="V49" s="155">
        <v>52</v>
      </c>
      <c r="W49" s="155">
        <v>6</v>
      </c>
      <c r="X49" s="155">
        <v>2</v>
      </c>
      <c r="Y49" s="155" t="s">
        <v>81</v>
      </c>
      <c r="Z49" s="155" t="s">
        <v>81</v>
      </c>
      <c r="AA49" s="155" t="s">
        <v>81</v>
      </c>
    </row>
    <row r="50" spans="1:27">
      <c r="A50" s="203" t="s">
        <v>156</v>
      </c>
      <c r="B50" s="26">
        <v>243</v>
      </c>
      <c r="C50" s="201" t="s">
        <v>158</v>
      </c>
      <c r="D50" s="54" t="s">
        <v>99</v>
      </c>
      <c r="E50" s="27">
        <f>COUNTIFS('Ruimtestaat en calculatie'!I:I,A50,'Ruimtestaat en calculatie'!J:J,B50)</f>
        <v>56</v>
      </c>
      <c r="F50" s="28">
        <f>SUMIFS('Ruimtestaat en calculatie'!G:G,'Ruimtestaat en calculatie'!I:I,A50,'Ruimtestaat en calculatie'!J:J,B50)</f>
        <v>1164.4899999999998</v>
      </c>
      <c r="G50" s="225"/>
      <c r="H50" s="55" t="e">
        <f t="shared" si="1"/>
        <v>#DIV/0!</v>
      </c>
      <c r="I50" s="53"/>
      <c r="J50" s="155" t="s">
        <v>81</v>
      </c>
      <c r="K50" s="155">
        <v>193</v>
      </c>
      <c r="L50" s="155">
        <v>50</v>
      </c>
      <c r="M50" s="155" t="s">
        <v>81</v>
      </c>
      <c r="N50" s="155" t="s">
        <v>81</v>
      </c>
      <c r="O50" s="200" t="s">
        <v>81</v>
      </c>
      <c r="P50" s="200"/>
      <c r="Q50" s="200">
        <v>1</v>
      </c>
      <c r="R50" s="155" t="s">
        <v>81</v>
      </c>
      <c r="S50" s="155"/>
      <c r="T50" s="155">
        <v>243</v>
      </c>
      <c r="U50" s="155">
        <v>243</v>
      </c>
      <c r="V50" s="155">
        <v>50</v>
      </c>
      <c r="W50" s="155">
        <v>6</v>
      </c>
      <c r="X50" s="155">
        <v>2</v>
      </c>
      <c r="Y50" s="155" t="s">
        <v>81</v>
      </c>
      <c r="Z50" s="155" t="s">
        <v>81</v>
      </c>
      <c r="AA50" s="155" t="s">
        <v>81</v>
      </c>
    </row>
    <row r="51" spans="1:27">
      <c r="A51" s="26" t="s">
        <v>159</v>
      </c>
      <c r="B51" s="26">
        <v>149</v>
      </c>
      <c r="C51" s="25" t="s">
        <v>160</v>
      </c>
      <c r="D51" s="54" t="s">
        <v>84</v>
      </c>
      <c r="E51" s="27">
        <f>COUNTIFS('Ruimtestaat en calculatie'!I:I,A51,'Ruimtestaat en calculatie'!J:J,B51)</f>
        <v>1</v>
      </c>
      <c r="F51" s="28">
        <f>SUMIFS('Ruimtestaat en calculatie'!G:G,'Ruimtestaat en calculatie'!I:I,A51,'Ruimtestaat en calculatie'!J:J,B51)</f>
        <v>18.57</v>
      </c>
      <c r="G51" s="225"/>
      <c r="H51" s="55" t="e">
        <f t="shared" si="1"/>
        <v>#DIV/0!</v>
      </c>
      <c r="I51" s="53"/>
      <c r="J51" s="155">
        <v>149</v>
      </c>
      <c r="K51" s="155" t="s">
        <v>81</v>
      </c>
      <c r="L51" s="155" t="s">
        <v>81</v>
      </c>
      <c r="M51" s="155">
        <v>50</v>
      </c>
      <c r="N51" s="155">
        <v>2</v>
      </c>
      <c r="O51" s="200" t="s">
        <v>81</v>
      </c>
      <c r="P51" s="200"/>
      <c r="Q51" s="200"/>
      <c r="R51" s="155" t="s">
        <v>81</v>
      </c>
      <c r="S51" s="155"/>
      <c r="T51" s="155">
        <v>149</v>
      </c>
      <c r="U51" s="155">
        <v>149</v>
      </c>
      <c r="V51" s="155">
        <v>52</v>
      </c>
      <c r="W51" s="155">
        <v>6</v>
      </c>
      <c r="X51" s="155">
        <v>2</v>
      </c>
      <c r="Y51" s="155" t="s">
        <v>81</v>
      </c>
      <c r="Z51" s="155" t="s">
        <v>81</v>
      </c>
      <c r="AA51" s="155" t="s">
        <v>81</v>
      </c>
    </row>
    <row r="52" spans="1:27">
      <c r="A52" s="26" t="s">
        <v>161</v>
      </c>
      <c r="B52" s="26">
        <v>1</v>
      </c>
      <c r="C52" s="25" t="s">
        <v>162</v>
      </c>
      <c r="D52" s="54" t="s">
        <v>96</v>
      </c>
      <c r="E52" s="27">
        <f>COUNTIFS('Ruimtestaat en calculatie'!I:I,A52,'Ruimtestaat en calculatie'!J:J,B52)</f>
        <v>1</v>
      </c>
      <c r="F52" s="28">
        <f>SUMIFS('Ruimtestaat en calculatie'!G:G,'Ruimtestaat en calculatie'!I:I,A52,'Ruimtestaat en calculatie'!J:J,B52)</f>
        <v>4</v>
      </c>
      <c r="G52" s="251"/>
      <c r="H52" s="55"/>
      <c r="I52" s="53"/>
      <c r="J52" s="155" t="s">
        <v>81</v>
      </c>
      <c r="K52" s="155" t="s">
        <v>81</v>
      </c>
      <c r="L52" s="155" t="s">
        <v>81</v>
      </c>
      <c r="M52" s="155" t="s">
        <v>81</v>
      </c>
      <c r="N52" s="155" t="s">
        <v>81</v>
      </c>
      <c r="O52" s="200" t="s">
        <v>81</v>
      </c>
      <c r="P52" s="200">
        <v>1</v>
      </c>
      <c r="Q52" s="200"/>
      <c r="R52" s="155" t="s">
        <v>81</v>
      </c>
      <c r="S52" s="155" t="s">
        <v>81</v>
      </c>
      <c r="T52" s="155" t="s">
        <v>81</v>
      </c>
      <c r="U52" s="155" t="s">
        <v>81</v>
      </c>
      <c r="V52" s="155" t="s">
        <v>81</v>
      </c>
      <c r="W52" s="155" t="s">
        <v>81</v>
      </c>
      <c r="X52" s="155" t="s">
        <v>81</v>
      </c>
      <c r="Y52" s="155" t="s">
        <v>81</v>
      </c>
      <c r="Z52" s="155" t="s">
        <v>81</v>
      </c>
      <c r="AA52" s="155" t="s">
        <v>81</v>
      </c>
    </row>
    <row r="53" spans="1:27">
      <c r="A53" s="26" t="s">
        <v>161</v>
      </c>
      <c r="B53" s="26">
        <v>149</v>
      </c>
      <c r="C53" s="25" t="s">
        <v>163</v>
      </c>
      <c r="D53" s="54" t="s">
        <v>164</v>
      </c>
      <c r="E53" s="27">
        <f>COUNTIFS('Ruimtestaat en calculatie'!I:I,A53,'Ruimtestaat en calculatie'!J:J,B53)</f>
        <v>1</v>
      </c>
      <c r="F53" s="28">
        <f>SUMIFS('Ruimtestaat en calculatie'!G:G,'Ruimtestaat en calculatie'!I:I,A53,'Ruimtestaat en calculatie'!J:J,B53)</f>
        <v>2.5</v>
      </c>
      <c r="G53" s="225"/>
      <c r="H53" s="55" t="e">
        <f t="shared" si="1"/>
        <v>#DIV/0!</v>
      </c>
      <c r="I53" s="53"/>
      <c r="J53" s="155">
        <v>149</v>
      </c>
      <c r="K53" s="155" t="s">
        <v>81</v>
      </c>
      <c r="L53" s="155" t="s">
        <v>81</v>
      </c>
      <c r="M53" s="155">
        <v>52</v>
      </c>
      <c r="N53" s="155" t="s">
        <v>81</v>
      </c>
      <c r="O53" s="200" t="s">
        <v>81</v>
      </c>
      <c r="P53" s="200"/>
      <c r="Q53" s="200"/>
      <c r="R53" s="155" t="s">
        <v>81</v>
      </c>
      <c r="S53" s="155" t="s">
        <v>81</v>
      </c>
      <c r="T53" s="155">
        <v>149</v>
      </c>
      <c r="U53" s="155">
        <v>149</v>
      </c>
      <c r="V53" s="155" t="s">
        <v>81</v>
      </c>
      <c r="W53" s="155" t="s">
        <v>81</v>
      </c>
      <c r="X53" s="155">
        <v>2</v>
      </c>
      <c r="Y53" s="155" t="s">
        <v>81</v>
      </c>
      <c r="Z53" s="155" t="s">
        <v>81</v>
      </c>
      <c r="AA53" s="155" t="s">
        <v>81</v>
      </c>
    </row>
    <row r="54" spans="1:27">
      <c r="A54" s="203" t="s">
        <v>165</v>
      </c>
      <c r="B54" s="26">
        <v>243</v>
      </c>
      <c r="C54" s="201" t="s">
        <v>166</v>
      </c>
      <c r="D54" s="54" t="s">
        <v>96</v>
      </c>
      <c r="E54" s="27">
        <f>COUNTIFS('Ruimtestaat en calculatie'!I:I,A54,'Ruimtestaat en calculatie'!J:J,B54)</f>
        <v>1</v>
      </c>
      <c r="F54" s="28">
        <f>SUMIFS('Ruimtestaat en calculatie'!G:G,'Ruimtestaat en calculatie'!I:I,A54,'Ruimtestaat en calculatie'!J:J,B54)</f>
        <v>3.25</v>
      </c>
      <c r="G54" s="225"/>
      <c r="H54" s="55" t="e">
        <f t="shared" si="1"/>
        <v>#DIV/0!</v>
      </c>
      <c r="I54" s="24"/>
      <c r="J54" s="155">
        <v>243</v>
      </c>
      <c r="K54" s="155" t="s">
        <v>81</v>
      </c>
      <c r="L54" s="155" t="s">
        <v>81</v>
      </c>
      <c r="M54" s="155">
        <v>50</v>
      </c>
      <c r="N54" s="155" t="s">
        <v>81</v>
      </c>
      <c r="O54" s="200" t="s">
        <v>81</v>
      </c>
      <c r="P54" s="200"/>
      <c r="Q54" s="200"/>
      <c r="R54" s="155" t="s">
        <v>81</v>
      </c>
      <c r="S54" s="155" t="s">
        <v>81</v>
      </c>
      <c r="T54" s="155">
        <v>243</v>
      </c>
      <c r="U54" s="155">
        <v>243</v>
      </c>
      <c r="V54" s="155" t="s">
        <v>81</v>
      </c>
      <c r="W54" s="155" t="s">
        <v>81</v>
      </c>
      <c r="X54" s="155">
        <v>2</v>
      </c>
      <c r="Y54" s="155" t="s">
        <v>81</v>
      </c>
      <c r="Z54" s="155" t="s">
        <v>81</v>
      </c>
      <c r="AA54" s="155" t="s">
        <v>81</v>
      </c>
    </row>
    <row r="55" spans="1:27">
      <c r="A55" s="26" t="s">
        <v>161</v>
      </c>
      <c r="B55" s="26">
        <v>243</v>
      </c>
      <c r="C55" s="201" t="s">
        <v>163</v>
      </c>
      <c r="D55" s="54" t="s">
        <v>96</v>
      </c>
      <c r="E55" s="27">
        <f>COUNTIFS('Ruimtestaat en calculatie'!I:I,A55,'Ruimtestaat en calculatie'!J:J,B55)</f>
        <v>2</v>
      </c>
      <c r="F55" s="28">
        <f>SUMIFS('Ruimtestaat en calculatie'!G:G,'Ruimtestaat en calculatie'!I:I,A55,'Ruimtestaat en calculatie'!J:J,B55)</f>
        <v>11.2</v>
      </c>
      <c r="G55" s="225"/>
      <c r="H55" s="55" t="e">
        <f t="shared" si="1"/>
        <v>#DIV/0!</v>
      </c>
      <c r="I55" s="24"/>
      <c r="J55" s="155">
        <v>243</v>
      </c>
      <c r="K55" s="155" t="s">
        <v>81</v>
      </c>
      <c r="L55" s="155" t="s">
        <v>81</v>
      </c>
      <c r="M55" s="155">
        <v>50</v>
      </c>
      <c r="N55" s="155" t="s">
        <v>81</v>
      </c>
      <c r="O55" s="200" t="s">
        <v>81</v>
      </c>
      <c r="P55" s="200"/>
      <c r="Q55" s="200"/>
      <c r="R55" s="155" t="s">
        <v>81</v>
      </c>
      <c r="S55" s="155" t="s">
        <v>81</v>
      </c>
      <c r="T55" s="155">
        <v>243</v>
      </c>
      <c r="U55" s="155" t="s">
        <v>81</v>
      </c>
      <c r="V55" s="155" t="s">
        <v>81</v>
      </c>
      <c r="W55" s="155" t="s">
        <v>81</v>
      </c>
      <c r="X55" s="155">
        <v>2</v>
      </c>
      <c r="Y55" s="155" t="s">
        <v>81</v>
      </c>
      <c r="Z55" s="155" t="s">
        <v>81</v>
      </c>
      <c r="AA55" s="155" t="s">
        <v>81</v>
      </c>
    </row>
    <row r="56" spans="1:27">
      <c r="A56" s="26" t="s">
        <v>167</v>
      </c>
      <c r="B56" s="26">
        <v>149</v>
      </c>
      <c r="C56" s="25" t="s">
        <v>168</v>
      </c>
      <c r="D56" s="54" t="s">
        <v>169</v>
      </c>
      <c r="E56" s="27">
        <f>COUNTIFS('Ruimtestaat en calculatie'!I:I,A56,'Ruimtestaat en calculatie'!J:J,B56)</f>
        <v>1</v>
      </c>
      <c r="F56" s="28">
        <f>SUMIFS('Ruimtestaat en calculatie'!G:G,'Ruimtestaat en calculatie'!I:I,A56,'Ruimtestaat en calculatie'!J:J,B56)</f>
        <v>2</v>
      </c>
      <c r="G56" s="225"/>
      <c r="H56" s="55" t="e">
        <f t="shared" si="1"/>
        <v>#DIV/0!</v>
      </c>
      <c r="I56" s="24"/>
      <c r="J56" s="155">
        <v>149</v>
      </c>
      <c r="K56" s="155" t="s">
        <v>81</v>
      </c>
      <c r="L56" s="155" t="s">
        <v>81</v>
      </c>
      <c r="M56" s="155">
        <v>52</v>
      </c>
      <c r="N56" s="155">
        <v>2</v>
      </c>
      <c r="O56" s="200" t="s">
        <v>81</v>
      </c>
      <c r="P56" s="200"/>
      <c r="Q56" s="200"/>
      <c r="R56" s="155" t="s">
        <v>81</v>
      </c>
      <c r="S56" s="155" t="s">
        <v>81</v>
      </c>
      <c r="T56" s="155">
        <v>149</v>
      </c>
      <c r="U56" s="155">
        <v>149</v>
      </c>
      <c r="V56" s="155" t="s">
        <v>81</v>
      </c>
      <c r="W56" s="155" t="s">
        <v>81</v>
      </c>
      <c r="X56" s="155">
        <v>2</v>
      </c>
      <c r="Y56" s="155" t="s">
        <v>81</v>
      </c>
      <c r="Z56" s="155" t="s">
        <v>81</v>
      </c>
      <c r="AA56" s="155" t="s">
        <v>81</v>
      </c>
    </row>
    <row r="57" spans="1:27">
      <c r="A57" s="203" t="s">
        <v>170</v>
      </c>
      <c r="B57" s="26">
        <v>243</v>
      </c>
      <c r="C57" s="25" t="s">
        <v>171</v>
      </c>
      <c r="D57" s="54" t="s">
        <v>96</v>
      </c>
      <c r="E57" s="27">
        <f>COUNTIFS('Ruimtestaat en calculatie'!I:I,A57,'Ruimtestaat en calculatie'!J:J,B57)</f>
        <v>1</v>
      </c>
      <c r="F57" s="28">
        <f>SUMIFS('Ruimtestaat en calculatie'!G:G,'Ruimtestaat en calculatie'!I:I,A57,'Ruimtestaat en calculatie'!J:J,B57)</f>
        <v>51.84</v>
      </c>
      <c r="G57" s="225"/>
      <c r="H57" s="55" t="e">
        <f t="shared" si="1"/>
        <v>#DIV/0!</v>
      </c>
      <c r="I57" s="24"/>
      <c r="J57" s="155">
        <v>243</v>
      </c>
      <c r="K57" s="155" t="s">
        <v>81</v>
      </c>
      <c r="L57" s="155" t="s">
        <v>81</v>
      </c>
      <c r="M57" s="155">
        <v>243</v>
      </c>
      <c r="N57" s="155" t="s">
        <v>81</v>
      </c>
      <c r="O57" s="200" t="s">
        <v>81</v>
      </c>
      <c r="P57" s="200">
        <v>1</v>
      </c>
      <c r="Q57" s="200"/>
      <c r="R57" s="155" t="s">
        <v>81</v>
      </c>
      <c r="S57" s="155"/>
      <c r="T57" s="155">
        <v>243</v>
      </c>
      <c r="U57" s="155">
        <v>243</v>
      </c>
      <c r="V57" s="155">
        <v>50</v>
      </c>
      <c r="W57" s="155">
        <v>6</v>
      </c>
      <c r="X57" s="155">
        <v>2</v>
      </c>
      <c r="Y57" s="155" t="s">
        <v>81</v>
      </c>
      <c r="Z57" s="155" t="s">
        <v>81</v>
      </c>
      <c r="AA57" s="155" t="s">
        <v>81</v>
      </c>
    </row>
    <row r="58" spans="1:27">
      <c r="A58" s="26" t="s">
        <v>172</v>
      </c>
      <c r="B58" s="26">
        <v>243</v>
      </c>
      <c r="C58" s="25" t="s">
        <v>173</v>
      </c>
      <c r="D58" s="54" t="s">
        <v>174</v>
      </c>
      <c r="E58" s="27">
        <f>COUNTIFS('Ruimtestaat en calculatie'!I:I,A58,'Ruimtestaat en calculatie'!J:J,B58)</f>
        <v>31</v>
      </c>
      <c r="F58" s="28">
        <f>SUMIFS('Ruimtestaat en calculatie'!G:G,'Ruimtestaat en calculatie'!I:I,A58,'Ruimtestaat en calculatie'!J:J,B58)</f>
        <v>1288.1999999999998</v>
      </c>
      <c r="G58" s="225"/>
      <c r="H58" s="55" t="e">
        <f t="shared" si="1"/>
        <v>#DIV/0!</v>
      </c>
      <c r="I58" s="24"/>
      <c r="J58" s="155">
        <v>243</v>
      </c>
      <c r="K58" s="155" t="s">
        <v>81</v>
      </c>
      <c r="L58" s="155" t="s">
        <v>81</v>
      </c>
      <c r="M58" s="155">
        <v>50</v>
      </c>
      <c r="N58" s="155" t="s">
        <v>81</v>
      </c>
      <c r="O58" s="200" t="s">
        <v>81</v>
      </c>
      <c r="P58" s="200"/>
      <c r="Q58" s="200"/>
      <c r="R58" s="155" t="s">
        <v>81</v>
      </c>
      <c r="S58" s="155"/>
      <c r="T58" s="155">
        <v>243</v>
      </c>
      <c r="U58" s="155">
        <v>243</v>
      </c>
      <c r="V58" s="155">
        <v>50</v>
      </c>
      <c r="W58" s="155">
        <v>6</v>
      </c>
      <c r="X58" s="155">
        <v>2</v>
      </c>
      <c r="Y58" s="155" t="s">
        <v>81</v>
      </c>
      <c r="Z58" s="155" t="s">
        <v>81</v>
      </c>
      <c r="AA58" s="155" t="s">
        <v>81</v>
      </c>
    </row>
    <row r="59" spans="1:27">
      <c r="A59" s="26" t="s">
        <v>175</v>
      </c>
      <c r="B59" s="26">
        <v>243</v>
      </c>
      <c r="C59" s="201" t="s">
        <v>176</v>
      </c>
      <c r="D59" s="54" t="s">
        <v>99</v>
      </c>
      <c r="E59" s="27">
        <f>COUNTIFS('Ruimtestaat en calculatie'!I:I,A59,'Ruimtestaat en calculatie'!J:J,B59)</f>
        <v>21</v>
      </c>
      <c r="F59" s="28">
        <f>SUMIFS('Ruimtestaat en calculatie'!G:G,'Ruimtestaat en calculatie'!I:I,A59,'Ruimtestaat en calculatie'!J:J,B59)</f>
        <v>1045.9699999999998</v>
      </c>
      <c r="G59" s="225"/>
      <c r="H59" s="55" t="e">
        <f t="shared" si="1"/>
        <v>#DIV/0!</v>
      </c>
      <c r="I59" s="24"/>
      <c r="J59" s="155" t="s">
        <v>81</v>
      </c>
      <c r="K59" s="155">
        <v>193</v>
      </c>
      <c r="L59" s="155">
        <v>50</v>
      </c>
      <c r="M59" s="155" t="s">
        <v>81</v>
      </c>
      <c r="N59" s="155" t="s">
        <v>81</v>
      </c>
      <c r="O59" s="200" t="s">
        <v>81</v>
      </c>
      <c r="P59" s="200"/>
      <c r="Q59" s="200">
        <v>1</v>
      </c>
      <c r="R59" s="155" t="s">
        <v>81</v>
      </c>
      <c r="S59" s="155"/>
      <c r="T59" s="155">
        <v>243</v>
      </c>
      <c r="U59" s="155">
        <v>243</v>
      </c>
      <c r="V59" s="155">
        <v>50</v>
      </c>
      <c r="W59" s="155">
        <v>6</v>
      </c>
      <c r="X59" s="155">
        <v>2</v>
      </c>
      <c r="Y59" s="155" t="s">
        <v>81</v>
      </c>
      <c r="Z59" s="155" t="s">
        <v>81</v>
      </c>
      <c r="AA59" s="155" t="s">
        <v>81</v>
      </c>
    </row>
    <row r="60" spans="1:27">
      <c r="A60" s="26" t="s">
        <v>177</v>
      </c>
      <c r="B60" s="26">
        <v>12</v>
      </c>
      <c r="C60" s="25" t="s">
        <v>178</v>
      </c>
      <c r="D60" s="54" t="s">
        <v>84</v>
      </c>
      <c r="E60" s="27">
        <f>COUNTIFS('Ruimtestaat en calculatie'!I:I,A60,'Ruimtestaat en calculatie'!J:J,B60)</f>
        <v>1</v>
      </c>
      <c r="F60" s="28">
        <f>SUMIFS('Ruimtestaat en calculatie'!G:G,'Ruimtestaat en calculatie'!I:I,A60,'Ruimtestaat en calculatie'!J:J,B60)</f>
        <v>6</v>
      </c>
      <c r="G60" s="225"/>
      <c r="H60" s="55" t="e">
        <f t="shared" si="1"/>
        <v>#DIV/0!</v>
      </c>
      <c r="I60" s="24"/>
      <c r="J60" s="155">
        <v>12</v>
      </c>
      <c r="K60" s="155" t="s">
        <v>81</v>
      </c>
      <c r="L60" s="155" t="s">
        <v>81</v>
      </c>
      <c r="M60" s="155" t="s">
        <v>81</v>
      </c>
      <c r="N60" s="155" t="s">
        <v>81</v>
      </c>
      <c r="O60" s="200" t="s">
        <v>81</v>
      </c>
      <c r="P60" s="200"/>
      <c r="Q60" s="200"/>
      <c r="R60" s="155" t="s">
        <v>81</v>
      </c>
      <c r="S60" s="155" t="s">
        <v>81</v>
      </c>
      <c r="T60" s="155">
        <v>12</v>
      </c>
      <c r="U60" s="155">
        <v>12</v>
      </c>
      <c r="V60" s="155">
        <v>12</v>
      </c>
      <c r="W60" s="155" t="s">
        <v>81</v>
      </c>
      <c r="X60" s="155">
        <v>1</v>
      </c>
      <c r="Y60" s="155" t="s">
        <v>81</v>
      </c>
      <c r="Z60" s="155" t="s">
        <v>81</v>
      </c>
      <c r="AA60" s="155" t="s">
        <v>81</v>
      </c>
    </row>
    <row r="61" spans="1:27">
      <c r="A61" s="26" t="s">
        <v>179</v>
      </c>
      <c r="B61" s="26">
        <v>243</v>
      </c>
      <c r="C61" s="25" t="s">
        <v>180</v>
      </c>
      <c r="D61" s="54" t="s">
        <v>116</v>
      </c>
      <c r="E61" s="27">
        <f>COUNTIFS('Ruimtestaat en calculatie'!I:I,A61,'Ruimtestaat en calculatie'!J:J,B61)</f>
        <v>1</v>
      </c>
      <c r="F61" s="28">
        <f>SUMIFS('Ruimtestaat en calculatie'!G:G,'Ruimtestaat en calculatie'!I:I,A61,'Ruimtestaat en calculatie'!J:J,B61)</f>
        <v>18</v>
      </c>
      <c r="G61" s="225"/>
      <c r="H61" s="55" t="e">
        <f t="shared" si="1"/>
        <v>#DIV/0!</v>
      </c>
      <c r="I61" s="24"/>
      <c r="J61" s="155" t="s">
        <v>81</v>
      </c>
      <c r="K61" s="155" t="s">
        <v>81</v>
      </c>
      <c r="L61" s="155" t="s">
        <v>81</v>
      </c>
      <c r="M61" s="155" t="s">
        <v>81</v>
      </c>
      <c r="N61" s="155" t="s">
        <v>81</v>
      </c>
      <c r="O61" s="200" t="s">
        <v>81</v>
      </c>
      <c r="P61" s="200"/>
      <c r="Q61" s="200"/>
      <c r="R61" s="155" t="s">
        <v>81</v>
      </c>
      <c r="S61" s="155">
        <v>243</v>
      </c>
      <c r="T61" s="155">
        <v>243</v>
      </c>
      <c r="U61" s="155">
        <v>243</v>
      </c>
      <c r="V61" s="155">
        <v>50</v>
      </c>
      <c r="W61" s="155">
        <v>6</v>
      </c>
      <c r="X61" s="155">
        <v>2</v>
      </c>
      <c r="Y61" s="155" t="s">
        <v>81</v>
      </c>
      <c r="Z61" s="155" t="s">
        <v>81</v>
      </c>
      <c r="AA61" s="155" t="s">
        <v>81</v>
      </c>
    </row>
    <row r="62" spans="1:27" ht="15" customHeight="1">
      <c r="A62" s="26" t="s">
        <v>181</v>
      </c>
      <c r="B62" s="26">
        <v>243</v>
      </c>
      <c r="C62" s="201" t="s">
        <v>182</v>
      </c>
      <c r="D62" s="25" t="s">
        <v>111</v>
      </c>
      <c r="E62" s="27">
        <f>COUNTIFS('Ruimtestaat en calculatie'!I:I,A62,'Ruimtestaat en calculatie'!J:J,B62)</f>
        <v>1</v>
      </c>
      <c r="F62" s="28">
        <f>SUMIFS('Ruimtestaat en calculatie'!G:G,'Ruimtestaat en calculatie'!I:I,A62,'Ruimtestaat en calculatie'!J:J,B62)</f>
        <v>195</v>
      </c>
      <c r="G62" s="225"/>
      <c r="H62" s="55" t="e">
        <f t="shared" si="1"/>
        <v>#DIV/0!</v>
      </c>
      <c r="I62" s="53"/>
      <c r="J62" s="155">
        <v>143</v>
      </c>
      <c r="K62" s="155" t="s">
        <v>81</v>
      </c>
      <c r="L62" s="155" t="s">
        <v>81</v>
      </c>
      <c r="M62" s="155" t="s">
        <v>81</v>
      </c>
      <c r="N62" s="155">
        <v>100</v>
      </c>
      <c r="O62" s="200" t="s">
        <v>81</v>
      </c>
      <c r="P62" s="200"/>
      <c r="Q62" s="200"/>
      <c r="R62" s="155" t="s">
        <v>81</v>
      </c>
      <c r="S62" s="155">
        <v>243</v>
      </c>
      <c r="T62" s="155">
        <v>243</v>
      </c>
      <c r="U62" s="155">
        <v>243</v>
      </c>
      <c r="V62" s="155">
        <v>50</v>
      </c>
      <c r="W62" s="155">
        <v>6</v>
      </c>
      <c r="X62" s="155">
        <v>2</v>
      </c>
      <c r="Y62" s="155" t="s">
        <v>81</v>
      </c>
      <c r="Z62" s="155" t="s">
        <v>81</v>
      </c>
      <c r="AA62" s="155" t="s">
        <v>81</v>
      </c>
    </row>
    <row r="63" spans="1:27" ht="15" customHeight="1">
      <c r="A63" s="26" t="s">
        <v>183</v>
      </c>
      <c r="B63" s="26">
        <v>243</v>
      </c>
      <c r="C63" s="201" t="s">
        <v>184</v>
      </c>
      <c r="D63" s="54" t="s">
        <v>99</v>
      </c>
      <c r="E63" s="27">
        <f>COUNTIFS('Ruimtestaat en calculatie'!I:I,A63,'Ruimtestaat en calculatie'!J:J,B63)</f>
        <v>2</v>
      </c>
      <c r="F63" s="28">
        <f>SUMIFS('Ruimtestaat en calculatie'!G:G,'Ruimtestaat en calculatie'!I:I,A63,'Ruimtestaat en calculatie'!J:J,B63)</f>
        <v>11.55</v>
      </c>
      <c r="G63" s="225"/>
      <c r="H63" s="55" t="e">
        <f t="shared" si="1"/>
        <v>#DIV/0!</v>
      </c>
      <c r="I63" s="24"/>
      <c r="J63" s="155" t="s">
        <v>81</v>
      </c>
      <c r="K63" s="155">
        <v>193</v>
      </c>
      <c r="L63" s="155">
        <v>50</v>
      </c>
      <c r="M63" s="155" t="s">
        <v>81</v>
      </c>
      <c r="N63" s="155" t="s">
        <v>81</v>
      </c>
      <c r="O63" s="200" t="s">
        <v>81</v>
      </c>
      <c r="P63" s="200"/>
      <c r="Q63" s="200">
        <v>1</v>
      </c>
      <c r="R63" s="155" t="s">
        <v>81</v>
      </c>
      <c r="S63" s="155">
        <v>243</v>
      </c>
      <c r="T63" s="155">
        <v>243</v>
      </c>
      <c r="U63" s="155">
        <v>243</v>
      </c>
      <c r="V63" s="155">
        <v>50</v>
      </c>
      <c r="W63" s="155">
        <v>6</v>
      </c>
      <c r="X63" s="155">
        <v>2</v>
      </c>
      <c r="Y63" s="155" t="s">
        <v>81</v>
      </c>
      <c r="Z63" s="155" t="s">
        <v>81</v>
      </c>
      <c r="AA63" s="155" t="s">
        <v>81</v>
      </c>
    </row>
    <row r="64" spans="1:27" ht="15" customHeight="1">
      <c r="A64" s="26" t="s">
        <v>185</v>
      </c>
      <c r="B64" s="26">
        <v>243</v>
      </c>
      <c r="C64" s="201" t="s">
        <v>186</v>
      </c>
      <c r="D64" s="54" t="s">
        <v>143</v>
      </c>
      <c r="E64" s="27">
        <f>COUNTIFS('Ruimtestaat en calculatie'!I:I,A64,'Ruimtestaat en calculatie'!J:J,B64)</f>
        <v>1</v>
      </c>
      <c r="F64" s="28">
        <f>SUMIFS('Ruimtestaat en calculatie'!G:G,'Ruimtestaat en calculatie'!I:I,A64,'Ruimtestaat en calculatie'!J:J,B64)</f>
        <v>13.7</v>
      </c>
      <c r="G64" s="225"/>
      <c r="H64" s="55" t="e">
        <f t="shared" si="1"/>
        <v>#DIV/0!</v>
      </c>
      <c r="I64" s="53"/>
      <c r="J64" s="155">
        <v>193</v>
      </c>
      <c r="K64" s="155" t="s">
        <v>81</v>
      </c>
      <c r="L64" s="155" t="s">
        <v>81</v>
      </c>
      <c r="M64" s="155" t="s">
        <v>81</v>
      </c>
      <c r="N64" s="155">
        <v>50</v>
      </c>
      <c r="O64" s="200" t="s">
        <v>81</v>
      </c>
      <c r="P64" s="200"/>
      <c r="Q64" s="200"/>
      <c r="R64" s="155" t="s">
        <v>81</v>
      </c>
      <c r="S64" s="155">
        <v>243</v>
      </c>
      <c r="T64" s="155">
        <v>243</v>
      </c>
      <c r="U64" s="155">
        <v>243</v>
      </c>
      <c r="V64" s="155">
        <v>50</v>
      </c>
      <c r="W64" s="155">
        <v>6</v>
      </c>
      <c r="X64" s="155">
        <v>2</v>
      </c>
      <c r="Y64" s="155" t="s">
        <v>81</v>
      </c>
      <c r="Z64" s="155" t="s">
        <v>81</v>
      </c>
      <c r="AA64" s="155" t="s">
        <v>81</v>
      </c>
    </row>
    <row r="65" spans="1:27" ht="15" customHeight="1">
      <c r="A65" s="26" t="s">
        <v>187</v>
      </c>
      <c r="B65" s="26">
        <v>12</v>
      </c>
      <c r="C65" s="25" t="s">
        <v>188</v>
      </c>
      <c r="D65" s="54" t="s">
        <v>96</v>
      </c>
      <c r="E65" s="27">
        <f>COUNTIFS('Ruimtestaat en calculatie'!I:I,A65,'Ruimtestaat en calculatie'!J:J,B65)</f>
        <v>1</v>
      </c>
      <c r="F65" s="28">
        <f>SUMIFS('Ruimtestaat en calculatie'!G:G,'Ruimtestaat en calculatie'!I:I,A65,'Ruimtestaat en calculatie'!J:J,B65)</f>
        <v>22.2</v>
      </c>
      <c r="G65" s="225"/>
      <c r="H65" s="55" t="e">
        <f t="shared" si="1"/>
        <v>#DIV/0!</v>
      </c>
      <c r="I65" s="53"/>
      <c r="J65" s="155">
        <v>12</v>
      </c>
      <c r="K65" s="155" t="s">
        <v>81</v>
      </c>
      <c r="L65" s="155" t="s">
        <v>81</v>
      </c>
      <c r="M65" s="155">
        <v>12</v>
      </c>
      <c r="N65" s="155" t="s">
        <v>81</v>
      </c>
      <c r="O65" s="200" t="s">
        <v>81</v>
      </c>
      <c r="P65" s="200"/>
      <c r="Q65" s="200"/>
      <c r="R65" s="155" t="s">
        <v>81</v>
      </c>
      <c r="S65" s="155" t="s">
        <v>81</v>
      </c>
      <c r="T65" s="155" t="s">
        <v>81</v>
      </c>
      <c r="U65" s="155" t="s">
        <v>81</v>
      </c>
      <c r="V65" s="155" t="s">
        <v>81</v>
      </c>
      <c r="W65" s="155" t="s">
        <v>81</v>
      </c>
      <c r="X65" s="155">
        <v>1</v>
      </c>
      <c r="Y65" s="155" t="s">
        <v>81</v>
      </c>
      <c r="Z65" s="155" t="s">
        <v>81</v>
      </c>
      <c r="AA65" s="155" t="s">
        <v>81</v>
      </c>
    </row>
    <row r="66" spans="1:27" ht="15" customHeight="1">
      <c r="A66" s="26" t="s">
        <v>189</v>
      </c>
      <c r="B66" s="26">
        <v>143</v>
      </c>
      <c r="C66" s="25" t="s">
        <v>190</v>
      </c>
      <c r="D66" s="54" t="s">
        <v>135</v>
      </c>
      <c r="E66" s="27">
        <f>COUNTIFS('Ruimtestaat en calculatie'!I:I,A66,'Ruimtestaat en calculatie'!J:J,B66)</f>
        <v>4</v>
      </c>
      <c r="F66" s="28">
        <f>SUMIFS('Ruimtestaat en calculatie'!G:G,'Ruimtestaat en calculatie'!I:I,A66,'Ruimtestaat en calculatie'!J:J,B66)</f>
        <v>8.9</v>
      </c>
      <c r="G66" s="225"/>
      <c r="H66" s="55" t="e">
        <f t="shared" si="1"/>
        <v>#DIV/0!</v>
      </c>
      <c r="I66" s="24"/>
      <c r="J66" s="155" t="s">
        <v>81</v>
      </c>
      <c r="K66" s="155" t="s">
        <v>81</v>
      </c>
      <c r="L66" s="155" t="s">
        <v>81</v>
      </c>
      <c r="M66" s="155">
        <v>131</v>
      </c>
      <c r="N66" s="155">
        <v>12</v>
      </c>
      <c r="O66" s="200" t="s">
        <v>81</v>
      </c>
      <c r="P66" s="200"/>
      <c r="Q66" s="200"/>
      <c r="R66" s="155" t="s">
        <v>81</v>
      </c>
      <c r="S66" s="155">
        <v>143</v>
      </c>
      <c r="T66" s="155" t="s">
        <v>81</v>
      </c>
      <c r="U66" s="155" t="s">
        <v>81</v>
      </c>
      <c r="V66" s="155">
        <v>50</v>
      </c>
      <c r="W66" s="155" t="s">
        <v>81</v>
      </c>
      <c r="X66" s="155" t="s">
        <v>81</v>
      </c>
      <c r="Y66" s="155">
        <v>131</v>
      </c>
      <c r="Z66" s="155">
        <v>12</v>
      </c>
      <c r="AA66" s="155">
        <v>143</v>
      </c>
    </row>
    <row r="67" spans="1:27" ht="15" customHeight="1">
      <c r="A67" s="26" t="s">
        <v>189</v>
      </c>
      <c r="B67" s="26">
        <v>149</v>
      </c>
      <c r="C67" s="25" t="s">
        <v>191</v>
      </c>
      <c r="D67" s="54" t="s">
        <v>107</v>
      </c>
      <c r="E67" s="27">
        <f>COUNTIFS('Ruimtestaat en calculatie'!I:I,A67,'Ruimtestaat en calculatie'!J:J,B67)</f>
        <v>2</v>
      </c>
      <c r="F67" s="28">
        <f>SUMIFS('Ruimtestaat en calculatie'!G:G,'Ruimtestaat en calculatie'!I:I,A67,'Ruimtestaat en calculatie'!J:J,B67)</f>
        <v>13.46</v>
      </c>
      <c r="G67" s="225"/>
      <c r="H67" s="55" t="e">
        <f t="shared" si="1"/>
        <v>#DIV/0!</v>
      </c>
      <c r="I67" s="53"/>
      <c r="J67" s="155" t="s">
        <v>81</v>
      </c>
      <c r="K67" s="155" t="s">
        <v>81</v>
      </c>
      <c r="L67" s="155" t="s">
        <v>81</v>
      </c>
      <c r="M67" s="155">
        <v>137</v>
      </c>
      <c r="N67" s="155">
        <v>12</v>
      </c>
      <c r="O67" s="200" t="s">
        <v>81</v>
      </c>
      <c r="P67" s="200"/>
      <c r="Q67" s="200"/>
      <c r="R67" s="155" t="s">
        <v>81</v>
      </c>
      <c r="S67" s="155">
        <v>149</v>
      </c>
      <c r="T67" s="155" t="s">
        <v>81</v>
      </c>
      <c r="U67" s="155" t="s">
        <v>81</v>
      </c>
      <c r="V67" s="155">
        <v>52</v>
      </c>
      <c r="W67" s="155" t="s">
        <v>81</v>
      </c>
      <c r="X67" s="155" t="s">
        <v>81</v>
      </c>
      <c r="Y67" s="155">
        <v>137</v>
      </c>
      <c r="Z67" s="155">
        <v>12</v>
      </c>
      <c r="AA67" s="155">
        <v>149</v>
      </c>
    </row>
    <row r="68" spans="1:27" ht="15" customHeight="1">
      <c r="A68" s="26" t="s">
        <v>189</v>
      </c>
      <c r="B68" s="26">
        <v>243</v>
      </c>
      <c r="C68" s="25" t="s">
        <v>192</v>
      </c>
      <c r="D68" s="54" t="s">
        <v>135</v>
      </c>
      <c r="E68" s="27">
        <f>COUNTIFS('Ruimtestaat en calculatie'!I:I,A68,'Ruimtestaat en calculatie'!J:J,B68)</f>
        <v>92</v>
      </c>
      <c r="F68" s="28">
        <f>SUMIFS('Ruimtestaat en calculatie'!G:G,'Ruimtestaat en calculatie'!I:I,A68,'Ruimtestaat en calculatie'!J:J,B68)</f>
        <v>432.6699999999999</v>
      </c>
      <c r="G68" s="225"/>
      <c r="H68" s="55" t="e">
        <f t="shared" si="1"/>
        <v>#DIV/0!</v>
      </c>
      <c r="I68" s="53"/>
      <c r="J68" s="155" t="s">
        <v>81</v>
      </c>
      <c r="K68" s="155" t="s">
        <v>81</v>
      </c>
      <c r="L68" s="155" t="s">
        <v>81</v>
      </c>
      <c r="M68" s="155">
        <v>231</v>
      </c>
      <c r="N68" s="155">
        <v>12</v>
      </c>
      <c r="O68" s="200" t="s">
        <v>81</v>
      </c>
      <c r="P68" s="200"/>
      <c r="Q68" s="200"/>
      <c r="R68" s="155" t="s">
        <v>81</v>
      </c>
      <c r="S68" s="155">
        <v>243</v>
      </c>
      <c r="T68" s="155" t="s">
        <v>81</v>
      </c>
      <c r="U68" s="155" t="s">
        <v>81</v>
      </c>
      <c r="V68" s="155">
        <v>50</v>
      </c>
      <c r="W68" s="155" t="s">
        <v>81</v>
      </c>
      <c r="X68" s="155" t="s">
        <v>81</v>
      </c>
      <c r="Y68" s="155">
        <v>231</v>
      </c>
      <c r="Z68" s="155">
        <v>12</v>
      </c>
      <c r="AA68" s="155">
        <v>243</v>
      </c>
    </row>
    <row r="69" spans="1:27" ht="15" customHeight="1">
      <c r="A69" s="26" t="s">
        <v>193</v>
      </c>
      <c r="B69" s="26">
        <v>50</v>
      </c>
      <c r="C69" s="25" t="s">
        <v>194</v>
      </c>
      <c r="D69" s="54" t="s">
        <v>195</v>
      </c>
      <c r="E69" s="27">
        <f>COUNTIFS('Ruimtestaat en calculatie'!I:I,A69,'Ruimtestaat en calculatie'!J:J,B69)</f>
        <v>1</v>
      </c>
      <c r="F69" s="28">
        <f>SUMIFS('Ruimtestaat en calculatie'!G:G,'Ruimtestaat en calculatie'!I:I,A69,'Ruimtestaat en calculatie'!J:J,B69)</f>
        <v>10</v>
      </c>
      <c r="G69" s="225"/>
      <c r="H69" s="55" t="e">
        <f t="shared" si="1"/>
        <v>#DIV/0!</v>
      </c>
      <c r="I69" s="53"/>
      <c r="J69" s="155">
        <v>50</v>
      </c>
      <c r="K69" s="155" t="s">
        <v>81</v>
      </c>
      <c r="L69" s="155" t="s">
        <v>81</v>
      </c>
      <c r="M69" s="155" t="s">
        <v>81</v>
      </c>
      <c r="N69" s="155" t="s">
        <v>81</v>
      </c>
      <c r="O69" s="200" t="s">
        <v>81</v>
      </c>
      <c r="P69" s="200"/>
      <c r="Q69" s="200"/>
      <c r="R69" s="155" t="s">
        <v>81</v>
      </c>
      <c r="S69" s="155" t="s">
        <v>81</v>
      </c>
      <c r="T69" s="155">
        <v>50</v>
      </c>
      <c r="U69" s="155" t="s">
        <v>81</v>
      </c>
      <c r="V69" s="155">
        <v>50</v>
      </c>
      <c r="W69" s="155" t="s">
        <v>81</v>
      </c>
      <c r="X69" s="155">
        <v>2</v>
      </c>
      <c r="Y69" s="155" t="s">
        <v>81</v>
      </c>
      <c r="Z69" s="155" t="s">
        <v>81</v>
      </c>
      <c r="AA69" s="155" t="s">
        <v>81</v>
      </c>
    </row>
    <row r="70" spans="1:27" ht="15" customHeight="1">
      <c r="A70" s="26" t="s">
        <v>193</v>
      </c>
      <c r="B70" s="26">
        <v>149</v>
      </c>
      <c r="C70" s="25" t="s">
        <v>196</v>
      </c>
      <c r="D70" s="25" t="s">
        <v>197</v>
      </c>
      <c r="E70" s="27">
        <f>COUNTIFS('Ruimtestaat en calculatie'!I:I,A70,'Ruimtestaat en calculatie'!J:J,B70)</f>
        <v>1</v>
      </c>
      <c r="F70" s="28">
        <f>SUMIFS('Ruimtestaat en calculatie'!G:G,'Ruimtestaat en calculatie'!I:I,A70,'Ruimtestaat en calculatie'!J:J,B70)</f>
        <v>13.23</v>
      </c>
      <c r="G70" s="225"/>
      <c r="H70" s="55" t="e">
        <f t="shared" si="1"/>
        <v>#DIV/0!</v>
      </c>
      <c r="I70" s="53"/>
      <c r="J70" s="155">
        <v>149</v>
      </c>
      <c r="K70" s="155" t="s">
        <v>81</v>
      </c>
      <c r="L70" s="155" t="s">
        <v>81</v>
      </c>
      <c r="M70" s="155">
        <v>52</v>
      </c>
      <c r="N70" s="155" t="s">
        <v>81</v>
      </c>
      <c r="O70" s="200" t="s">
        <v>81</v>
      </c>
      <c r="P70" s="200"/>
      <c r="Q70" s="200"/>
      <c r="R70" s="155" t="s">
        <v>81</v>
      </c>
      <c r="S70" s="155" t="s">
        <v>81</v>
      </c>
      <c r="T70" s="155">
        <v>149</v>
      </c>
      <c r="U70" s="155" t="s">
        <v>81</v>
      </c>
      <c r="V70" s="155">
        <v>52</v>
      </c>
      <c r="W70" s="155" t="s">
        <v>81</v>
      </c>
      <c r="X70" s="155">
        <v>2</v>
      </c>
      <c r="Y70" s="155" t="s">
        <v>81</v>
      </c>
      <c r="Z70" s="155" t="s">
        <v>81</v>
      </c>
      <c r="AA70" s="155" t="s">
        <v>81</v>
      </c>
    </row>
    <row r="71" spans="1:27" ht="15" customHeight="1">
      <c r="A71" s="26" t="s">
        <v>198</v>
      </c>
      <c r="B71" s="26">
        <v>143</v>
      </c>
      <c r="C71" s="201" t="s">
        <v>199</v>
      </c>
      <c r="D71" s="54" t="s">
        <v>99</v>
      </c>
      <c r="E71" s="27">
        <f>COUNTIFS('Ruimtestaat en calculatie'!I:I,A71,'Ruimtestaat en calculatie'!J:J,B71)</f>
        <v>3</v>
      </c>
      <c r="F71" s="28">
        <f>SUMIFS('Ruimtestaat en calculatie'!G:G,'Ruimtestaat en calculatie'!I:I,A71,'Ruimtestaat en calculatie'!J:J,B71)</f>
        <v>18.16</v>
      </c>
      <c r="G71" s="225"/>
      <c r="H71" s="55" t="e">
        <f t="shared" si="1"/>
        <v>#DIV/0!</v>
      </c>
      <c r="I71" s="53"/>
      <c r="J71" s="155" t="s">
        <v>81</v>
      </c>
      <c r="K71" s="155">
        <v>93</v>
      </c>
      <c r="L71" s="155">
        <v>50</v>
      </c>
      <c r="M71" s="155" t="s">
        <v>81</v>
      </c>
      <c r="N71" s="155" t="s">
        <v>81</v>
      </c>
      <c r="O71" s="200" t="s">
        <v>81</v>
      </c>
      <c r="P71" s="200"/>
      <c r="Q71" s="200">
        <v>1</v>
      </c>
      <c r="R71" s="155" t="s">
        <v>81</v>
      </c>
      <c r="S71" s="155" t="s">
        <v>81</v>
      </c>
      <c r="T71" s="155">
        <v>143</v>
      </c>
      <c r="U71" s="155" t="s">
        <v>81</v>
      </c>
      <c r="V71" s="155">
        <v>50</v>
      </c>
      <c r="W71" s="155" t="s">
        <v>81</v>
      </c>
      <c r="X71" s="155">
        <v>2</v>
      </c>
      <c r="Y71" s="155" t="s">
        <v>81</v>
      </c>
      <c r="Z71" s="155" t="s">
        <v>81</v>
      </c>
      <c r="AA71" s="155" t="s">
        <v>81</v>
      </c>
    </row>
    <row r="72" spans="1:27" ht="15" customHeight="1">
      <c r="A72" s="26" t="s">
        <v>200</v>
      </c>
      <c r="B72" s="26">
        <v>50</v>
      </c>
      <c r="C72" s="25" t="s">
        <v>201</v>
      </c>
      <c r="D72" s="54" t="s">
        <v>202</v>
      </c>
      <c r="E72" s="27">
        <f>COUNTIFS('Ruimtestaat en calculatie'!I:I,A72,'Ruimtestaat en calculatie'!J:J,B72)</f>
        <v>2</v>
      </c>
      <c r="F72" s="28">
        <f>SUMIFS('Ruimtestaat en calculatie'!G:G,'Ruimtestaat en calculatie'!I:I,A72,'Ruimtestaat en calculatie'!J:J,B72)</f>
        <v>150</v>
      </c>
      <c r="G72" s="225"/>
      <c r="H72" s="55" t="e">
        <f t="shared" si="1"/>
        <v>#DIV/0!</v>
      </c>
      <c r="I72" s="53"/>
      <c r="J72" s="155">
        <v>50</v>
      </c>
      <c r="K72" s="155" t="s">
        <v>81</v>
      </c>
      <c r="L72" s="155" t="s">
        <v>81</v>
      </c>
      <c r="M72" s="155">
        <v>12</v>
      </c>
      <c r="N72" s="155" t="s">
        <v>81</v>
      </c>
      <c r="O72" s="200" t="s">
        <v>81</v>
      </c>
      <c r="P72" s="200"/>
      <c r="Q72" s="200"/>
      <c r="R72" s="155" t="s">
        <v>81</v>
      </c>
      <c r="S72" s="155" t="s">
        <v>81</v>
      </c>
      <c r="T72" s="155">
        <v>50</v>
      </c>
      <c r="U72" s="155" t="s">
        <v>81</v>
      </c>
      <c r="V72" s="155">
        <v>50</v>
      </c>
      <c r="W72" s="155" t="s">
        <v>81</v>
      </c>
      <c r="X72" s="155">
        <v>2</v>
      </c>
      <c r="Y72" s="155" t="s">
        <v>81</v>
      </c>
      <c r="Z72" s="155" t="s">
        <v>81</v>
      </c>
      <c r="AA72" s="155" t="s">
        <v>81</v>
      </c>
    </row>
    <row r="73" spans="1:27" ht="15" customHeight="1">
      <c r="A73" s="26" t="s">
        <v>200</v>
      </c>
      <c r="B73" s="26">
        <v>149</v>
      </c>
      <c r="C73" s="25" t="s">
        <v>203</v>
      </c>
      <c r="D73" s="54" t="s">
        <v>204</v>
      </c>
      <c r="E73" s="27">
        <f>COUNTIFS('Ruimtestaat en calculatie'!I:I,A73,'Ruimtestaat en calculatie'!J:J,B73)</f>
        <v>5</v>
      </c>
      <c r="F73" s="28">
        <f>SUMIFS('Ruimtestaat en calculatie'!G:G,'Ruimtestaat en calculatie'!I:I,A73,'Ruimtestaat en calculatie'!J:J,B73)</f>
        <v>113.60000000000002</v>
      </c>
      <c r="G73" s="225"/>
      <c r="H73" s="55" t="e">
        <f t="shared" si="1"/>
        <v>#DIV/0!</v>
      </c>
      <c r="I73" s="53"/>
      <c r="J73" s="155">
        <v>149</v>
      </c>
      <c r="K73" s="155" t="s">
        <v>81</v>
      </c>
      <c r="L73" s="155" t="s">
        <v>81</v>
      </c>
      <c r="M73" s="155">
        <v>50</v>
      </c>
      <c r="N73" s="155">
        <v>2</v>
      </c>
      <c r="O73" s="200" t="s">
        <v>81</v>
      </c>
      <c r="P73" s="200"/>
      <c r="Q73" s="200"/>
      <c r="R73" s="155" t="s">
        <v>81</v>
      </c>
      <c r="S73" s="155" t="s">
        <v>81</v>
      </c>
      <c r="T73" s="155">
        <v>149</v>
      </c>
      <c r="U73" s="155" t="s">
        <v>81</v>
      </c>
      <c r="V73" s="155">
        <v>52</v>
      </c>
      <c r="W73" s="155" t="s">
        <v>81</v>
      </c>
      <c r="X73" s="155">
        <v>2</v>
      </c>
      <c r="Y73" s="155" t="s">
        <v>81</v>
      </c>
      <c r="Z73" s="155" t="s">
        <v>81</v>
      </c>
      <c r="AA73" s="155" t="s">
        <v>81</v>
      </c>
    </row>
    <row r="74" spans="1:27">
      <c r="A74" s="203" t="s">
        <v>205</v>
      </c>
      <c r="B74" s="26">
        <v>243</v>
      </c>
      <c r="C74" s="25" t="s">
        <v>206</v>
      </c>
      <c r="D74" s="54" t="s">
        <v>202</v>
      </c>
      <c r="E74" s="27">
        <f>COUNTIFS('Ruimtestaat en calculatie'!I:I,A74,'Ruimtestaat en calculatie'!J:J,B74)</f>
        <v>2</v>
      </c>
      <c r="F74" s="28">
        <f>SUMIFS('Ruimtestaat en calculatie'!G:G,'Ruimtestaat en calculatie'!I:I,A74,'Ruimtestaat en calculatie'!J:J,B74)</f>
        <v>92</v>
      </c>
      <c r="G74" s="225"/>
      <c r="H74" s="55" t="e">
        <f t="shared" ref="H74:H81" si="2">+B74/G74</f>
        <v>#DIV/0!</v>
      </c>
      <c r="I74" s="24"/>
      <c r="J74" s="155">
        <v>243</v>
      </c>
      <c r="K74" s="155" t="s">
        <v>81</v>
      </c>
      <c r="L74" s="155" t="s">
        <v>81</v>
      </c>
      <c r="M74" s="155">
        <v>50</v>
      </c>
      <c r="N74" s="155" t="s">
        <v>81</v>
      </c>
      <c r="O74" s="200" t="s">
        <v>81</v>
      </c>
      <c r="P74" s="200"/>
      <c r="Q74" s="200"/>
      <c r="R74" s="155" t="s">
        <v>81</v>
      </c>
      <c r="S74" s="155" t="s">
        <v>81</v>
      </c>
      <c r="T74" s="155">
        <v>243</v>
      </c>
      <c r="U74" s="155" t="s">
        <v>81</v>
      </c>
      <c r="V74" s="155">
        <v>50</v>
      </c>
      <c r="W74" s="155" t="s">
        <v>81</v>
      </c>
      <c r="X74" s="155">
        <v>2</v>
      </c>
      <c r="Y74" s="155" t="s">
        <v>81</v>
      </c>
      <c r="Z74" s="155" t="s">
        <v>81</v>
      </c>
      <c r="AA74" s="155" t="s">
        <v>81</v>
      </c>
    </row>
    <row r="75" spans="1:27">
      <c r="A75" s="26" t="s">
        <v>200</v>
      </c>
      <c r="B75" s="26">
        <v>243</v>
      </c>
      <c r="C75" s="25" t="s">
        <v>206</v>
      </c>
      <c r="D75" s="54" t="s">
        <v>116</v>
      </c>
      <c r="E75" s="27">
        <f>COUNTIFS('Ruimtestaat en calculatie'!I:I,A75,'Ruimtestaat en calculatie'!J:J,B75)</f>
        <v>18</v>
      </c>
      <c r="F75" s="28">
        <f>SUMIFS('Ruimtestaat en calculatie'!G:G,'Ruimtestaat en calculatie'!I:I,A75,'Ruimtestaat en calculatie'!J:J,B75)</f>
        <v>382.1</v>
      </c>
      <c r="G75" s="225"/>
      <c r="H75" s="55" t="e">
        <f t="shared" si="2"/>
        <v>#DIV/0!</v>
      </c>
      <c r="I75" s="53"/>
      <c r="J75" s="155">
        <v>243</v>
      </c>
      <c r="K75" s="155" t="s">
        <v>81</v>
      </c>
      <c r="L75" s="155" t="s">
        <v>81</v>
      </c>
      <c r="M75" s="155">
        <v>48</v>
      </c>
      <c r="N75" s="155">
        <v>2</v>
      </c>
      <c r="O75" s="200" t="s">
        <v>81</v>
      </c>
      <c r="P75" s="200"/>
      <c r="Q75" s="200"/>
      <c r="R75" s="155" t="s">
        <v>81</v>
      </c>
      <c r="S75" s="155" t="s">
        <v>81</v>
      </c>
      <c r="T75" s="155">
        <v>243</v>
      </c>
      <c r="U75" s="155" t="s">
        <v>81</v>
      </c>
      <c r="V75" s="155">
        <v>50</v>
      </c>
      <c r="W75" s="155" t="s">
        <v>81</v>
      </c>
      <c r="X75" s="155">
        <v>2</v>
      </c>
      <c r="Y75" s="155" t="s">
        <v>81</v>
      </c>
      <c r="Z75" s="155" t="s">
        <v>81</v>
      </c>
      <c r="AA75" s="155" t="s">
        <v>81</v>
      </c>
    </row>
    <row r="76" spans="1:27">
      <c r="A76" s="26" t="s">
        <v>207</v>
      </c>
      <c r="B76" s="26">
        <v>243</v>
      </c>
      <c r="C76" s="25" t="s">
        <v>208</v>
      </c>
      <c r="D76" s="54" t="s">
        <v>209</v>
      </c>
      <c r="E76" s="27">
        <f>COUNTIFS('Ruimtestaat en calculatie'!I:I,A76,'Ruimtestaat en calculatie'!J:J,B76)</f>
        <v>2</v>
      </c>
      <c r="F76" s="28">
        <f>SUMIFS('Ruimtestaat en calculatie'!G:G,'Ruimtestaat en calculatie'!I:I,A76,'Ruimtestaat en calculatie'!J:J,B76)</f>
        <v>37</v>
      </c>
      <c r="G76" s="225"/>
      <c r="H76" s="55" t="e">
        <f t="shared" si="2"/>
        <v>#DIV/0!</v>
      </c>
      <c r="I76" s="24"/>
      <c r="J76" s="155">
        <v>243</v>
      </c>
      <c r="K76" s="155" t="s">
        <v>81</v>
      </c>
      <c r="L76" s="155" t="s">
        <v>81</v>
      </c>
      <c r="M76" s="155" t="s">
        <v>81</v>
      </c>
      <c r="N76" s="155">
        <v>12</v>
      </c>
      <c r="O76" s="200" t="s">
        <v>81</v>
      </c>
      <c r="P76" s="200"/>
      <c r="Q76" s="200"/>
      <c r="R76" s="155" t="s">
        <v>81</v>
      </c>
      <c r="S76" s="155" t="s">
        <v>81</v>
      </c>
      <c r="T76" s="155">
        <v>243</v>
      </c>
      <c r="U76" s="155" t="s">
        <v>81</v>
      </c>
      <c r="V76" s="155">
        <v>50</v>
      </c>
      <c r="W76" s="155" t="s">
        <v>81</v>
      </c>
      <c r="X76" s="155">
        <v>2</v>
      </c>
      <c r="Y76" s="155" t="s">
        <v>81</v>
      </c>
      <c r="Z76" s="155" t="s">
        <v>81</v>
      </c>
      <c r="AA76" s="155" t="s">
        <v>81</v>
      </c>
    </row>
    <row r="77" spans="1:27">
      <c r="A77" s="26" t="s">
        <v>210</v>
      </c>
      <c r="B77" s="26">
        <v>24</v>
      </c>
      <c r="C77" s="25" t="s">
        <v>211</v>
      </c>
      <c r="D77" s="54" t="s">
        <v>99</v>
      </c>
      <c r="E77" s="27">
        <f>COUNTIFS('Ruimtestaat en calculatie'!I:I,A77,'Ruimtestaat en calculatie'!J:J,B77)</f>
        <v>2</v>
      </c>
      <c r="F77" s="28">
        <f>SUMIFS('Ruimtestaat en calculatie'!G:G,'Ruimtestaat en calculatie'!I:I,A77,'Ruimtestaat en calculatie'!J:J,B77)</f>
        <v>6</v>
      </c>
      <c r="G77" s="225"/>
      <c r="H77" s="55" t="e">
        <f t="shared" si="2"/>
        <v>#DIV/0!</v>
      </c>
      <c r="I77" s="53"/>
      <c r="J77" s="155" t="s">
        <v>81</v>
      </c>
      <c r="K77" s="155" t="s">
        <v>81</v>
      </c>
      <c r="L77" s="155">
        <v>24</v>
      </c>
      <c r="M77" s="155" t="s">
        <v>81</v>
      </c>
      <c r="N77" s="155" t="s">
        <v>81</v>
      </c>
      <c r="O77" s="200" t="s">
        <v>81</v>
      </c>
      <c r="P77" s="200"/>
      <c r="Q77" s="200"/>
      <c r="R77" s="155" t="s">
        <v>81</v>
      </c>
      <c r="S77" s="155" t="s">
        <v>81</v>
      </c>
      <c r="T77" s="155">
        <v>24</v>
      </c>
      <c r="U77" s="155">
        <v>24</v>
      </c>
      <c r="V77" s="155">
        <v>24</v>
      </c>
      <c r="W77" s="155">
        <v>6</v>
      </c>
      <c r="X77" s="155">
        <v>2</v>
      </c>
      <c r="Y77" s="155" t="s">
        <v>81</v>
      </c>
      <c r="Z77" s="155" t="s">
        <v>81</v>
      </c>
      <c r="AA77" s="155" t="s">
        <v>81</v>
      </c>
    </row>
    <row r="78" spans="1:27">
      <c r="A78" s="203" t="s">
        <v>212</v>
      </c>
      <c r="B78" s="26">
        <v>24</v>
      </c>
      <c r="C78" s="25" t="s">
        <v>213</v>
      </c>
      <c r="D78" s="54" t="s">
        <v>99</v>
      </c>
      <c r="E78" s="27">
        <f>COUNTIFS('Ruimtestaat en calculatie'!I:I,A78,'Ruimtestaat en calculatie'!J:J,B78)</f>
        <v>1</v>
      </c>
      <c r="F78" s="28">
        <f>SUMIFS('Ruimtestaat en calculatie'!G:G,'Ruimtestaat en calculatie'!I:I,A78,'Ruimtestaat en calculatie'!J:J,B78)</f>
        <v>30</v>
      </c>
      <c r="G78" s="225"/>
      <c r="H78" s="55" t="e">
        <f t="shared" si="2"/>
        <v>#DIV/0!</v>
      </c>
      <c r="I78" s="24"/>
      <c r="J78" s="155" t="s">
        <v>81</v>
      </c>
      <c r="K78" s="155" t="s">
        <v>81</v>
      </c>
      <c r="L78" s="155">
        <v>24</v>
      </c>
      <c r="M78" s="155" t="s">
        <v>81</v>
      </c>
      <c r="N78" s="155" t="s">
        <v>81</v>
      </c>
      <c r="O78" s="200" t="s">
        <v>81</v>
      </c>
      <c r="P78" s="200"/>
      <c r="Q78" s="200">
        <v>1</v>
      </c>
      <c r="R78" s="155" t="s">
        <v>81</v>
      </c>
      <c r="S78" s="155" t="s">
        <v>81</v>
      </c>
      <c r="T78" s="155">
        <v>24</v>
      </c>
      <c r="U78" s="155">
        <v>24</v>
      </c>
      <c r="V78" s="155">
        <v>24</v>
      </c>
      <c r="W78" s="155">
        <v>6</v>
      </c>
      <c r="X78" s="155">
        <v>2</v>
      </c>
      <c r="Y78" s="155" t="s">
        <v>81</v>
      </c>
      <c r="Z78" s="155" t="s">
        <v>81</v>
      </c>
      <c r="AA78" s="155" t="s">
        <v>81</v>
      </c>
    </row>
    <row r="79" spans="1:27">
      <c r="A79" s="26" t="s">
        <v>210</v>
      </c>
      <c r="B79" s="26">
        <v>143</v>
      </c>
      <c r="C79" s="25" t="s">
        <v>214</v>
      </c>
      <c r="D79" s="54" t="s">
        <v>99</v>
      </c>
      <c r="E79" s="27">
        <f>COUNTIFS('Ruimtestaat en calculatie'!I:I,A79,'Ruimtestaat en calculatie'!J:J,B79)</f>
        <v>1</v>
      </c>
      <c r="F79" s="28">
        <f>SUMIFS('Ruimtestaat en calculatie'!G:G,'Ruimtestaat en calculatie'!I:I,A79,'Ruimtestaat en calculatie'!J:J,B79)</f>
        <v>61.4</v>
      </c>
      <c r="G79" s="225"/>
      <c r="H79" s="55" t="e">
        <f t="shared" si="2"/>
        <v>#DIV/0!</v>
      </c>
      <c r="I79" s="53"/>
      <c r="J79" s="155" t="s">
        <v>81</v>
      </c>
      <c r="K79" s="155">
        <v>93</v>
      </c>
      <c r="L79" s="155">
        <v>50</v>
      </c>
      <c r="M79" s="155" t="s">
        <v>81</v>
      </c>
      <c r="N79" s="155" t="s">
        <v>81</v>
      </c>
      <c r="O79" s="200" t="s">
        <v>81</v>
      </c>
      <c r="P79" s="200"/>
      <c r="Q79" s="200">
        <v>1</v>
      </c>
      <c r="R79" s="155" t="s">
        <v>81</v>
      </c>
      <c r="S79" s="155">
        <v>143</v>
      </c>
      <c r="T79" s="155">
        <v>143</v>
      </c>
      <c r="U79" s="155">
        <v>143</v>
      </c>
      <c r="V79" s="155">
        <v>50</v>
      </c>
      <c r="W79" s="155">
        <v>6</v>
      </c>
      <c r="X79" s="155">
        <v>2</v>
      </c>
      <c r="Y79" s="155" t="s">
        <v>81</v>
      </c>
      <c r="Z79" s="155" t="s">
        <v>81</v>
      </c>
      <c r="AA79" s="155" t="s">
        <v>81</v>
      </c>
    </row>
    <row r="80" spans="1:27">
      <c r="A80" s="26" t="s">
        <v>210</v>
      </c>
      <c r="B80" s="26">
        <v>243</v>
      </c>
      <c r="C80" s="201" t="s">
        <v>215</v>
      </c>
      <c r="D80" s="54" t="s">
        <v>99</v>
      </c>
      <c r="E80" s="27">
        <f>COUNTIFS('Ruimtestaat en calculatie'!I:I,A80,'Ruimtestaat en calculatie'!J:J,B80)</f>
        <v>3</v>
      </c>
      <c r="F80" s="28">
        <f>SUMIFS('Ruimtestaat en calculatie'!G:G,'Ruimtestaat en calculatie'!I:I,A80,'Ruimtestaat en calculatie'!J:J,B80)</f>
        <v>221.85</v>
      </c>
      <c r="G80" s="225"/>
      <c r="H80" s="55" t="e">
        <f t="shared" si="2"/>
        <v>#DIV/0!</v>
      </c>
      <c r="I80" s="24"/>
      <c r="J80" s="155" t="s">
        <v>81</v>
      </c>
      <c r="K80" s="155">
        <v>193</v>
      </c>
      <c r="L80" s="155">
        <v>50</v>
      </c>
      <c r="M80" s="155" t="s">
        <v>81</v>
      </c>
      <c r="N80" s="155" t="s">
        <v>81</v>
      </c>
      <c r="O80" s="200" t="s">
        <v>81</v>
      </c>
      <c r="P80" s="200"/>
      <c r="Q80" s="200">
        <v>1</v>
      </c>
      <c r="R80" s="155" t="s">
        <v>81</v>
      </c>
      <c r="S80" s="155">
        <v>243</v>
      </c>
      <c r="T80" s="155">
        <v>243</v>
      </c>
      <c r="U80" s="155">
        <v>243</v>
      </c>
      <c r="V80" s="155">
        <v>50</v>
      </c>
      <c r="W80" s="155">
        <v>6</v>
      </c>
      <c r="X80" s="155">
        <v>2</v>
      </c>
      <c r="Y80" s="155" t="s">
        <v>81</v>
      </c>
      <c r="Z80" s="155" t="s">
        <v>81</v>
      </c>
      <c r="AA80" s="155" t="s">
        <v>81</v>
      </c>
    </row>
    <row r="81" spans="1:27">
      <c r="A81" s="26" t="s">
        <v>216</v>
      </c>
      <c r="B81" s="26">
        <v>243</v>
      </c>
      <c r="C81" s="25" t="s">
        <v>217</v>
      </c>
      <c r="D81" s="54" t="s">
        <v>135</v>
      </c>
      <c r="E81" s="27">
        <f>COUNTIFS('Ruimtestaat en calculatie'!I:I,A81,'Ruimtestaat en calculatie'!J:J,B81)</f>
        <v>2</v>
      </c>
      <c r="F81" s="28">
        <f>SUMIFS('Ruimtestaat en calculatie'!G:G,'Ruimtestaat en calculatie'!I:I,A81,'Ruimtestaat en calculatie'!J:J,B81)</f>
        <v>45.3</v>
      </c>
      <c r="G81" s="225"/>
      <c r="H81" s="55" t="e">
        <f t="shared" si="2"/>
        <v>#DIV/0!</v>
      </c>
      <c r="I81" s="24"/>
      <c r="J81" s="155" t="s">
        <v>81</v>
      </c>
      <c r="K81" s="155" t="s">
        <v>81</v>
      </c>
      <c r="L81" s="155" t="s">
        <v>81</v>
      </c>
      <c r="M81" s="155">
        <v>231</v>
      </c>
      <c r="N81" s="155">
        <v>12</v>
      </c>
      <c r="O81" s="200" t="s">
        <v>81</v>
      </c>
      <c r="P81" s="200"/>
      <c r="Q81" s="200"/>
      <c r="R81" s="155" t="s">
        <v>81</v>
      </c>
      <c r="S81" s="155">
        <v>243</v>
      </c>
      <c r="T81" s="155">
        <v>243</v>
      </c>
      <c r="U81" s="155" t="s">
        <v>81</v>
      </c>
      <c r="V81" s="155">
        <v>50</v>
      </c>
      <c r="W81" s="155" t="s">
        <v>81</v>
      </c>
      <c r="X81" s="155">
        <v>1</v>
      </c>
      <c r="Y81" s="155">
        <v>231</v>
      </c>
      <c r="Z81" s="155">
        <v>12</v>
      </c>
      <c r="AA81" s="155">
        <v>243</v>
      </c>
    </row>
    <row r="82" spans="1:27">
      <c r="A82" s="24"/>
      <c r="B82" s="24"/>
      <c r="C82" s="24"/>
      <c r="D82" s="24"/>
      <c r="E82" s="29"/>
      <c r="F82" s="30"/>
      <c r="G82" s="250"/>
      <c r="H82" s="24"/>
      <c r="I82" s="24"/>
      <c r="J82" s="24"/>
      <c r="K82" s="24"/>
      <c r="L82" s="24"/>
      <c r="M82" s="24"/>
    </row>
    <row r="83" spans="1:27">
      <c r="A83" s="24"/>
      <c r="B83" s="24"/>
      <c r="C83" s="24"/>
      <c r="D83" s="24"/>
      <c r="E83" s="29"/>
      <c r="F83" s="24"/>
      <c r="G83" s="24"/>
      <c r="H83" s="24"/>
      <c r="I83" s="24"/>
      <c r="J83" s="24"/>
      <c r="K83" s="24"/>
      <c r="L83" s="24"/>
      <c r="M83" s="24"/>
    </row>
    <row r="84" spans="1:27">
      <c r="A84" s="24"/>
      <c r="B84" s="24"/>
      <c r="C84" s="24"/>
      <c r="D84" s="24"/>
      <c r="E84" s="29"/>
      <c r="F84" s="30"/>
      <c r="G84" s="24"/>
      <c r="H84" s="24"/>
      <c r="I84" s="24"/>
      <c r="J84" s="24"/>
      <c r="K84" s="24"/>
      <c r="L84" s="24"/>
      <c r="M84" s="24"/>
    </row>
    <row r="85" spans="1:27">
      <c r="A85" s="24"/>
      <c r="B85" s="24"/>
      <c r="C85" s="24"/>
      <c r="D85" s="24"/>
      <c r="E85" s="29"/>
      <c r="F85" s="24"/>
      <c r="G85" s="24"/>
      <c r="H85" s="24"/>
      <c r="I85" s="24"/>
      <c r="J85" s="24"/>
      <c r="K85" s="24"/>
      <c r="L85" s="24"/>
      <c r="M85" s="24"/>
    </row>
    <row r="86" spans="1:27">
      <c r="A86" s="24"/>
      <c r="B86" s="24"/>
      <c r="C86" s="24"/>
      <c r="D86" s="24"/>
      <c r="E86" s="29"/>
      <c r="F86" s="24"/>
      <c r="G86" s="24"/>
      <c r="H86" s="24"/>
      <c r="I86" s="24"/>
      <c r="J86" s="24"/>
      <c r="K86" s="24"/>
      <c r="L86" s="24"/>
      <c r="M86" s="24"/>
    </row>
    <row r="87" spans="1:27">
      <c r="A87" s="24"/>
      <c r="B87" s="24"/>
      <c r="C87" s="24"/>
      <c r="D87" s="24"/>
      <c r="E87" s="29"/>
      <c r="F87" s="24"/>
      <c r="G87" s="24"/>
      <c r="H87" s="24"/>
      <c r="I87" s="24"/>
      <c r="J87" s="24"/>
      <c r="K87" s="24"/>
      <c r="L87" s="24"/>
      <c r="M87" s="24"/>
    </row>
    <row r="88" spans="1:27">
      <c r="A88" s="24"/>
      <c r="B88" s="24"/>
      <c r="C88" s="24"/>
      <c r="D88" s="24"/>
      <c r="E88" s="29"/>
      <c r="F88" s="24"/>
      <c r="G88" s="24"/>
      <c r="H88" s="24"/>
      <c r="I88" s="24"/>
      <c r="J88" s="24"/>
      <c r="K88" s="24"/>
      <c r="L88" s="24"/>
      <c r="M88" s="24"/>
    </row>
    <row r="89" spans="1:27">
      <c r="A89" s="24"/>
      <c r="B89" s="24"/>
      <c r="C89" s="24"/>
      <c r="D89" s="24"/>
      <c r="E89" s="29"/>
      <c r="F89" s="24"/>
      <c r="G89" s="24"/>
      <c r="H89" s="24"/>
      <c r="I89" s="24"/>
      <c r="J89" s="24"/>
      <c r="K89" s="24"/>
      <c r="L89" s="24"/>
      <c r="M89" s="24"/>
    </row>
    <row r="90" spans="1:27">
      <c r="A90" s="24"/>
      <c r="B90" s="24"/>
      <c r="C90" s="24"/>
      <c r="D90" s="24"/>
      <c r="E90" s="29"/>
      <c r="F90" s="24"/>
      <c r="G90" s="24"/>
      <c r="H90" s="24"/>
      <c r="I90" s="24"/>
      <c r="J90" s="24"/>
      <c r="K90" s="24"/>
      <c r="L90" s="24"/>
      <c r="M90" s="24"/>
    </row>
    <row r="91" spans="1:27">
      <c r="A91" s="24"/>
      <c r="B91" s="24"/>
      <c r="C91" s="24"/>
      <c r="D91" s="24"/>
      <c r="E91" s="29"/>
      <c r="F91" s="24"/>
      <c r="G91" s="24"/>
      <c r="H91" s="24"/>
      <c r="I91" s="24"/>
      <c r="J91" s="24"/>
      <c r="K91" s="24"/>
      <c r="L91" s="24"/>
      <c r="M91" s="24"/>
    </row>
    <row r="92" spans="1:27">
      <c r="A92" s="24"/>
      <c r="B92" s="24"/>
      <c r="C92" s="24"/>
      <c r="D92" s="24"/>
      <c r="E92" s="29"/>
      <c r="F92" s="24"/>
      <c r="G92" s="24"/>
      <c r="H92" s="24"/>
      <c r="I92" s="24"/>
      <c r="J92" s="24"/>
      <c r="K92" s="24"/>
      <c r="L92" s="24"/>
      <c r="M92" s="24"/>
    </row>
    <row r="93" spans="1:27">
      <c r="A93" s="24"/>
      <c r="B93" s="24"/>
      <c r="C93" s="24"/>
      <c r="D93" s="24"/>
      <c r="E93" s="29"/>
      <c r="F93" s="24"/>
      <c r="G93" s="24"/>
      <c r="H93" s="24"/>
      <c r="I93" s="24"/>
      <c r="J93" s="24"/>
      <c r="K93" s="24"/>
      <c r="L93" s="24"/>
      <c r="M93" s="24"/>
    </row>
    <row r="94" spans="1:27">
      <c r="A94" s="24"/>
      <c r="B94" s="24"/>
      <c r="C94" s="24"/>
      <c r="D94" s="24"/>
      <c r="E94" s="29"/>
      <c r="F94" s="24"/>
      <c r="G94" s="24"/>
      <c r="H94" s="24"/>
      <c r="I94" s="24"/>
      <c r="J94" s="24"/>
      <c r="K94" s="24"/>
      <c r="L94" s="24"/>
      <c r="M94" s="24"/>
    </row>
    <row r="95" spans="1:27">
      <c r="A95" s="24"/>
      <c r="B95" s="24"/>
      <c r="C95" s="24"/>
      <c r="D95" s="24"/>
      <c r="E95" s="29"/>
      <c r="F95" s="24"/>
      <c r="G95" s="24"/>
      <c r="H95" s="24"/>
      <c r="I95" s="24"/>
      <c r="J95" s="24"/>
      <c r="K95" s="24"/>
      <c r="L95" s="24"/>
      <c r="M95" s="24"/>
    </row>
    <row r="96" spans="1:27">
      <c r="A96" s="24"/>
      <c r="B96" s="24"/>
      <c r="C96" s="24"/>
      <c r="D96" s="24"/>
      <c r="E96" s="29"/>
      <c r="F96" s="24"/>
      <c r="G96" s="24"/>
      <c r="H96" s="24"/>
      <c r="I96" s="24"/>
      <c r="J96" s="24"/>
      <c r="K96" s="24"/>
      <c r="L96" s="24"/>
      <c r="M96" s="24"/>
    </row>
    <row r="97" spans="1:13">
      <c r="A97" s="24"/>
      <c r="B97" s="24"/>
      <c r="C97" s="24"/>
      <c r="D97" s="24"/>
      <c r="E97" s="29"/>
      <c r="F97" s="24"/>
      <c r="G97" s="24"/>
      <c r="H97" s="24"/>
      <c r="I97" s="24"/>
      <c r="J97" s="24"/>
      <c r="K97" s="24"/>
      <c r="L97" s="24"/>
      <c r="M97" s="24"/>
    </row>
    <row r="98" spans="1:13">
      <c r="A98" s="24"/>
      <c r="B98" s="24"/>
      <c r="C98" s="24"/>
      <c r="D98" s="24"/>
      <c r="E98" s="29"/>
      <c r="F98" s="24"/>
      <c r="G98" s="24"/>
      <c r="H98" s="24"/>
      <c r="I98" s="24"/>
      <c r="J98" s="24"/>
      <c r="K98" s="24"/>
      <c r="L98" s="24"/>
      <c r="M98" s="24"/>
    </row>
    <row r="99" spans="1:13">
      <c r="A99" s="24"/>
      <c r="B99" s="24"/>
      <c r="C99" s="24"/>
      <c r="D99" s="24"/>
      <c r="E99" s="29"/>
      <c r="F99" s="24"/>
      <c r="G99" s="24"/>
      <c r="H99" s="24"/>
      <c r="I99" s="24"/>
      <c r="J99" s="24"/>
      <c r="K99" s="24"/>
      <c r="L99" s="24"/>
      <c r="M99" s="24"/>
    </row>
    <row r="100" spans="1:13">
      <c r="A100" s="24"/>
      <c r="B100" s="24"/>
      <c r="C100" s="24"/>
      <c r="D100" s="24"/>
      <c r="E100" s="29"/>
      <c r="F100" s="24"/>
      <c r="G100" s="24"/>
      <c r="H100" s="24"/>
      <c r="I100" s="24"/>
      <c r="J100" s="24"/>
      <c r="K100" s="24"/>
      <c r="L100" s="24"/>
      <c r="M100" s="24"/>
    </row>
    <row r="101" spans="1:13">
      <c r="A101" s="24"/>
      <c r="B101" s="24"/>
      <c r="C101" s="24"/>
      <c r="D101" s="24"/>
      <c r="E101" s="29"/>
      <c r="F101" s="24"/>
      <c r="G101" s="24"/>
      <c r="H101" s="24"/>
      <c r="I101" s="24"/>
      <c r="J101" s="24"/>
      <c r="K101" s="24"/>
      <c r="L101" s="24"/>
      <c r="M101" s="24"/>
    </row>
    <row r="102" spans="1:13">
      <c r="A102" s="24"/>
      <c r="B102" s="24"/>
      <c r="C102" s="24"/>
      <c r="D102" s="24"/>
      <c r="E102" s="29"/>
      <c r="F102" s="24"/>
      <c r="G102" s="24"/>
      <c r="H102" s="24"/>
      <c r="I102" s="24"/>
      <c r="J102" s="24"/>
      <c r="K102" s="24"/>
      <c r="L102" s="24"/>
      <c r="M102" s="24"/>
    </row>
    <row r="103" spans="1:13">
      <c r="A103" s="24"/>
      <c r="B103" s="24"/>
      <c r="C103" s="24"/>
      <c r="D103" s="24"/>
      <c r="E103" s="29"/>
      <c r="F103" s="24"/>
      <c r="G103" s="24"/>
      <c r="H103" s="24"/>
      <c r="I103" s="24"/>
      <c r="J103" s="24"/>
      <c r="K103" s="24"/>
      <c r="L103" s="24"/>
      <c r="M103" s="24"/>
    </row>
    <row r="104" spans="1:13">
      <c r="A104" s="24"/>
      <c r="B104" s="24"/>
      <c r="C104" s="24"/>
      <c r="D104" s="24"/>
      <c r="E104" s="29"/>
      <c r="F104" s="24"/>
      <c r="G104" s="24"/>
      <c r="H104" s="24"/>
      <c r="I104" s="24"/>
      <c r="J104" s="24"/>
      <c r="K104" s="24"/>
      <c r="L104" s="24"/>
      <c r="M104" s="24"/>
    </row>
    <row r="105" spans="1:13">
      <c r="A105" s="24"/>
      <c r="B105" s="24"/>
      <c r="C105" s="24"/>
      <c r="D105" s="24"/>
      <c r="E105" s="29"/>
      <c r="F105" s="24"/>
      <c r="G105" s="24"/>
      <c r="H105" s="24"/>
      <c r="I105" s="24"/>
      <c r="J105" s="24"/>
      <c r="K105" s="24"/>
      <c r="L105" s="24"/>
      <c r="M105" s="24"/>
    </row>
    <row r="106" spans="1:13">
      <c r="A106" s="24"/>
      <c r="B106" s="24"/>
      <c r="C106" s="24"/>
      <c r="D106" s="24"/>
      <c r="E106" s="29"/>
      <c r="F106" s="24"/>
      <c r="G106" s="24"/>
      <c r="H106" s="24"/>
      <c r="I106" s="24"/>
      <c r="J106" s="24"/>
      <c r="K106" s="24"/>
      <c r="L106" s="24"/>
      <c r="M106" s="24"/>
    </row>
    <row r="107" spans="1:13">
      <c r="A107" s="24"/>
      <c r="B107" s="24"/>
      <c r="C107" s="24"/>
      <c r="D107" s="24"/>
      <c r="E107" s="29"/>
      <c r="F107" s="24"/>
      <c r="G107" s="24"/>
      <c r="H107" s="24"/>
      <c r="I107" s="24"/>
      <c r="J107" s="24"/>
      <c r="K107" s="24"/>
      <c r="L107" s="24"/>
      <c r="M107" s="24"/>
    </row>
    <row r="108" spans="1:13">
      <c r="A108" s="24"/>
      <c r="B108" s="24"/>
      <c r="C108" s="24"/>
      <c r="D108" s="24"/>
      <c r="E108" s="29"/>
      <c r="F108" s="24"/>
      <c r="G108" s="24"/>
      <c r="H108" s="24"/>
      <c r="I108" s="24"/>
      <c r="J108" s="24"/>
      <c r="K108" s="24"/>
      <c r="L108" s="24"/>
      <c r="M108" s="24"/>
    </row>
    <row r="109" spans="1:13">
      <c r="A109" s="24"/>
      <c r="B109" s="24"/>
      <c r="C109" s="24"/>
      <c r="D109" s="24"/>
      <c r="E109" s="29"/>
      <c r="F109" s="24"/>
      <c r="G109" s="24"/>
      <c r="H109" s="24"/>
      <c r="I109" s="24"/>
      <c r="J109" s="24"/>
      <c r="K109" s="24"/>
      <c r="L109" s="24"/>
      <c r="M109" s="24"/>
    </row>
    <row r="110" spans="1:13">
      <c r="A110" s="24"/>
      <c r="B110" s="24"/>
      <c r="C110" s="24"/>
      <c r="D110" s="24"/>
      <c r="E110" s="29"/>
      <c r="F110" s="24"/>
      <c r="G110" s="24"/>
      <c r="H110" s="24"/>
      <c r="I110" s="24"/>
      <c r="J110" s="24"/>
      <c r="K110" s="24"/>
      <c r="L110" s="24"/>
      <c r="M110" s="24"/>
    </row>
    <row r="111" spans="1:13">
      <c r="A111" s="24"/>
      <c r="B111" s="24"/>
      <c r="C111" s="24"/>
      <c r="D111" s="24"/>
      <c r="E111" s="29"/>
      <c r="F111" s="24"/>
      <c r="G111" s="24"/>
      <c r="H111" s="24"/>
      <c r="I111" s="24"/>
      <c r="J111" s="24"/>
      <c r="K111" s="24"/>
      <c r="L111" s="24"/>
      <c r="M111" s="24"/>
    </row>
    <row r="112" spans="1:13">
      <c r="A112" s="24"/>
      <c r="B112" s="24"/>
      <c r="C112" s="24"/>
      <c r="D112" s="24"/>
      <c r="E112" s="29"/>
      <c r="F112" s="24"/>
      <c r="G112" s="24"/>
      <c r="H112" s="24"/>
      <c r="I112" s="24"/>
      <c r="J112" s="24"/>
      <c r="K112" s="24"/>
      <c r="L112" s="24"/>
      <c r="M112" s="24"/>
    </row>
    <row r="113" spans="1:13">
      <c r="A113" s="24"/>
      <c r="B113" s="24"/>
      <c r="C113" s="24"/>
      <c r="D113" s="24"/>
      <c r="E113" s="29"/>
      <c r="F113" s="24"/>
      <c r="G113" s="24"/>
      <c r="H113" s="24"/>
      <c r="I113" s="24"/>
      <c r="J113" s="24"/>
      <c r="K113" s="24"/>
      <c r="L113" s="24"/>
      <c r="M113" s="24"/>
    </row>
    <row r="114" spans="1:13">
      <c r="A114" s="24"/>
      <c r="B114" s="24"/>
      <c r="C114" s="24"/>
      <c r="D114" s="24"/>
      <c r="E114" s="29"/>
      <c r="F114" s="24"/>
      <c r="G114" s="24"/>
      <c r="H114" s="24"/>
      <c r="I114" s="24"/>
      <c r="J114" s="24"/>
      <c r="K114" s="24"/>
      <c r="L114" s="24"/>
      <c r="M114" s="24"/>
    </row>
    <row r="115" spans="1:13">
      <c r="A115" s="24"/>
      <c r="B115" s="24"/>
      <c r="C115" s="24"/>
      <c r="D115" s="24"/>
      <c r="E115" s="29"/>
      <c r="F115" s="24"/>
      <c r="G115" s="24"/>
      <c r="H115" s="24"/>
      <c r="I115" s="24"/>
      <c r="J115" s="24"/>
      <c r="K115" s="24"/>
      <c r="L115" s="24"/>
      <c r="M115" s="24"/>
    </row>
    <row r="116" spans="1:13">
      <c r="A116" s="24"/>
      <c r="B116" s="24"/>
      <c r="C116" s="24"/>
      <c r="D116" s="24"/>
      <c r="E116" s="29"/>
      <c r="F116" s="24"/>
      <c r="G116" s="24"/>
      <c r="H116" s="24"/>
      <c r="I116" s="24"/>
      <c r="J116" s="24"/>
      <c r="K116" s="24"/>
      <c r="L116" s="24"/>
      <c r="M116" s="24"/>
    </row>
    <row r="117" spans="1:13">
      <c r="A117" s="24"/>
      <c r="B117" s="24"/>
      <c r="C117" s="24"/>
      <c r="D117" s="24"/>
      <c r="E117" s="29"/>
      <c r="F117" s="24"/>
      <c r="G117" s="24"/>
      <c r="H117" s="24"/>
      <c r="I117" s="24"/>
      <c r="J117" s="24"/>
      <c r="K117" s="24"/>
      <c r="L117" s="24"/>
      <c r="M117" s="24"/>
    </row>
    <row r="118" spans="1:13">
      <c r="A118" s="24"/>
      <c r="B118" s="24"/>
      <c r="C118" s="24"/>
      <c r="D118" s="24"/>
      <c r="E118" s="29"/>
      <c r="F118" s="24"/>
      <c r="G118" s="24"/>
      <c r="H118" s="24"/>
      <c r="I118" s="24"/>
      <c r="J118" s="24"/>
      <c r="K118" s="24"/>
      <c r="L118" s="24"/>
      <c r="M118" s="24"/>
    </row>
    <row r="119" spans="1:13">
      <c r="A119" s="24"/>
      <c r="B119" s="24"/>
      <c r="C119" s="24"/>
      <c r="D119" s="24"/>
      <c r="E119" s="29"/>
      <c r="F119" s="24"/>
      <c r="G119" s="24"/>
      <c r="H119" s="24"/>
      <c r="I119" s="24"/>
      <c r="J119" s="24"/>
      <c r="K119" s="24"/>
      <c r="L119" s="24"/>
      <c r="M119" s="24"/>
    </row>
    <row r="120" spans="1:13">
      <c r="A120" s="24"/>
      <c r="B120" s="24"/>
      <c r="C120" s="24"/>
      <c r="D120" s="24"/>
      <c r="E120" s="29"/>
      <c r="F120" s="24"/>
      <c r="G120" s="24"/>
      <c r="H120" s="24"/>
      <c r="I120" s="24"/>
      <c r="J120" s="24"/>
      <c r="K120" s="24"/>
      <c r="L120" s="24"/>
      <c r="M120" s="24"/>
    </row>
    <row r="121" spans="1:13">
      <c r="A121" s="24"/>
      <c r="B121" s="24"/>
      <c r="C121" s="24"/>
      <c r="D121" s="24"/>
      <c r="E121" s="29"/>
      <c r="F121" s="24"/>
      <c r="G121" s="24"/>
      <c r="H121" s="24"/>
      <c r="I121" s="24"/>
      <c r="J121" s="24"/>
      <c r="K121" s="24"/>
      <c r="L121" s="24"/>
      <c r="M121" s="24"/>
    </row>
    <row r="122" spans="1:13">
      <c r="A122" s="24"/>
      <c r="B122" s="24"/>
      <c r="C122" s="24"/>
      <c r="D122" s="24"/>
      <c r="E122" s="29"/>
      <c r="F122" s="24"/>
      <c r="G122" s="24"/>
      <c r="H122" s="24"/>
      <c r="I122" s="24"/>
      <c r="J122" s="24"/>
      <c r="K122" s="24"/>
      <c r="L122" s="24"/>
      <c r="M122" s="24"/>
    </row>
    <row r="123" spans="1:13">
      <c r="A123" s="24"/>
      <c r="B123" s="24"/>
      <c r="C123" s="24"/>
      <c r="D123" s="24"/>
      <c r="E123" s="29"/>
      <c r="F123" s="24"/>
      <c r="G123" s="24"/>
      <c r="H123" s="24"/>
      <c r="I123" s="24"/>
      <c r="J123" s="24"/>
      <c r="K123" s="24"/>
      <c r="L123" s="24"/>
      <c r="M123" s="24"/>
    </row>
    <row r="124" spans="1:13">
      <c r="A124" s="24"/>
      <c r="B124" s="24"/>
      <c r="C124" s="24"/>
      <c r="D124" s="24"/>
      <c r="E124" s="29"/>
      <c r="F124" s="24"/>
      <c r="G124" s="24"/>
      <c r="H124" s="24"/>
      <c r="I124" s="24"/>
      <c r="J124" s="24"/>
      <c r="K124" s="24"/>
      <c r="L124" s="24"/>
      <c r="M124" s="24"/>
    </row>
    <row r="125" spans="1:13">
      <c r="A125" s="24"/>
      <c r="B125" s="24"/>
      <c r="C125" s="24"/>
      <c r="D125" s="24"/>
      <c r="E125" s="29"/>
      <c r="F125" s="24"/>
      <c r="G125" s="24"/>
      <c r="H125" s="24"/>
      <c r="I125" s="24"/>
      <c r="J125" s="24"/>
      <c r="K125" s="24"/>
      <c r="L125" s="24"/>
      <c r="M125" s="24"/>
    </row>
    <row r="126" spans="1:13">
      <c r="A126" s="24"/>
      <c r="B126" s="24"/>
      <c r="C126" s="24"/>
      <c r="D126" s="24"/>
      <c r="E126" s="29"/>
      <c r="F126" s="24"/>
      <c r="G126" s="24"/>
      <c r="H126" s="24"/>
      <c r="I126" s="24"/>
      <c r="J126" s="24"/>
      <c r="K126" s="24"/>
      <c r="L126" s="24"/>
      <c r="M126" s="24"/>
    </row>
    <row r="127" spans="1:13">
      <c r="A127" s="24"/>
      <c r="B127" s="24"/>
      <c r="C127" s="24"/>
      <c r="D127" s="24"/>
      <c r="E127" s="29"/>
      <c r="F127" s="24"/>
      <c r="G127" s="24"/>
      <c r="H127" s="24"/>
      <c r="I127" s="24"/>
      <c r="J127" s="24"/>
      <c r="K127" s="24"/>
      <c r="L127" s="24"/>
      <c r="M127" s="24"/>
    </row>
    <row r="128" spans="1:13">
      <c r="A128" s="24"/>
      <c r="B128" s="24"/>
      <c r="C128" s="24"/>
      <c r="D128" s="24"/>
      <c r="E128" s="29"/>
      <c r="F128" s="24"/>
      <c r="G128" s="24"/>
      <c r="H128" s="24"/>
      <c r="I128" s="24"/>
      <c r="J128" s="24"/>
      <c r="K128" s="24"/>
      <c r="L128" s="24"/>
      <c r="M128" s="24"/>
    </row>
    <row r="129" spans="1:13">
      <c r="A129" s="24"/>
      <c r="B129" s="24"/>
      <c r="C129" s="24"/>
      <c r="D129" s="24"/>
      <c r="E129" s="29"/>
      <c r="F129" s="24"/>
      <c r="G129" s="24"/>
      <c r="H129" s="24"/>
      <c r="I129" s="24"/>
      <c r="J129" s="24"/>
      <c r="K129" s="24"/>
      <c r="L129" s="24"/>
      <c r="M129" s="24"/>
    </row>
    <row r="130" spans="1:13">
      <c r="A130" s="24"/>
      <c r="B130" s="24"/>
      <c r="C130" s="24"/>
      <c r="D130" s="24"/>
      <c r="E130" s="29"/>
      <c r="F130" s="24"/>
      <c r="G130" s="24"/>
      <c r="H130" s="24"/>
      <c r="I130" s="24"/>
      <c r="J130" s="24"/>
      <c r="K130" s="24"/>
      <c r="L130" s="24"/>
      <c r="M130" s="24"/>
    </row>
    <row r="131" spans="1:13">
      <c r="A131" s="24"/>
      <c r="B131" s="24"/>
      <c r="C131" s="24"/>
      <c r="D131" s="24"/>
      <c r="E131" s="29"/>
      <c r="F131" s="24"/>
      <c r="G131" s="24"/>
      <c r="H131" s="24"/>
      <c r="I131" s="24"/>
      <c r="J131" s="24"/>
      <c r="K131" s="24"/>
      <c r="L131" s="24"/>
      <c r="M131" s="24"/>
    </row>
    <row r="132" spans="1:13">
      <c r="A132" s="24"/>
      <c r="B132" s="24"/>
      <c r="C132" s="24"/>
      <c r="D132" s="24"/>
      <c r="E132" s="29"/>
      <c r="F132" s="24"/>
      <c r="G132" s="24"/>
      <c r="H132" s="24"/>
      <c r="I132" s="24"/>
      <c r="J132" s="24"/>
      <c r="K132" s="24"/>
      <c r="L132" s="24"/>
      <c r="M132" s="24"/>
    </row>
    <row r="133" spans="1:13">
      <c r="A133" s="24"/>
      <c r="B133" s="24"/>
      <c r="C133" s="24"/>
      <c r="D133" s="24"/>
      <c r="E133" s="29"/>
      <c r="F133" s="24"/>
      <c r="G133" s="24"/>
      <c r="H133" s="24"/>
      <c r="I133" s="24"/>
      <c r="J133" s="24"/>
      <c r="K133" s="24"/>
      <c r="L133" s="24"/>
      <c r="M133" s="24"/>
    </row>
    <row r="134" spans="1:13">
      <c r="A134" s="24"/>
      <c r="B134" s="24"/>
      <c r="C134" s="24"/>
      <c r="D134" s="24"/>
      <c r="E134" s="29"/>
      <c r="F134" s="24"/>
      <c r="G134" s="24"/>
      <c r="H134" s="24"/>
      <c r="I134" s="24"/>
      <c r="J134" s="24"/>
      <c r="K134" s="24"/>
      <c r="L134" s="24"/>
      <c r="M134" s="24"/>
    </row>
    <row r="135" spans="1:13">
      <c r="A135" s="24"/>
      <c r="B135" s="24"/>
      <c r="C135" s="24"/>
      <c r="D135" s="24"/>
      <c r="E135" s="29"/>
      <c r="F135" s="24"/>
      <c r="G135" s="24"/>
      <c r="H135" s="24"/>
      <c r="I135" s="24"/>
      <c r="J135" s="24"/>
      <c r="K135" s="24"/>
      <c r="L135" s="24"/>
      <c r="M135" s="24"/>
    </row>
    <row r="136" spans="1:13">
      <c r="A136" s="24"/>
      <c r="B136" s="24"/>
      <c r="C136" s="24"/>
      <c r="D136" s="24"/>
      <c r="E136" s="29"/>
      <c r="F136" s="24"/>
      <c r="G136" s="24"/>
      <c r="H136" s="24"/>
      <c r="I136" s="24"/>
      <c r="J136" s="24"/>
      <c r="K136" s="24"/>
      <c r="L136" s="24"/>
      <c r="M136" s="24"/>
    </row>
    <row r="137" spans="1:13">
      <c r="A137" s="24"/>
      <c r="B137" s="24"/>
      <c r="C137" s="24"/>
      <c r="D137" s="24"/>
      <c r="E137" s="29"/>
      <c r="F137" s="24"/>
      <c r="G137" s="24"/>
      <c r="H137" s="24"/>
      <c r="I137" s="24"/>
      <c r="J137" s="24"/>
      <c r="K137" s="24"/>
      <c r="L137" s="24"/>
      <c r="M137" s="24"/>
    </row>
    <row r="138" spans="1:13">
      <c r="A138" s="24"/>
      <c r="B138" s="24"/>
      <c r="C138" s="24"/>
      <c r="D138" s="24"/>
      <c r="E138" s="29"/>
      <c r="F138" s="24"/>
      <c r="G138" s="24"/>
      <c r="H138" s="24"/>
      <c r="I138" s="24"/>
      <c r="J138" s="24"/>
      <c r="K138" s="24"/>
      <c r="L138" s="24"/>
      <c r="M138" s="24"/>
    </row>
    <row r="139" spans="1:13">
      <c r="A139" s="24"/>
      <c r="B139" s="24"/>
      <c r="C139" s="24"/>
      <c r="D139" s="24"/>
      <c r="E139" s="29"/>
      <c r="F139" s="24"/>
      <c r="G139" s="24"/>
      <c r="H139" s="24"/>
      <c r="I139" s="24"/>
      <c r="J139" s="24"/>
      <c r="K139" s="24"/>
      <c r="L139" s="24"/>
      <c r="M139" s="24"/>
    </row>
    <row r="140" spans="1:13">
      <c r="A140" s="24"/>
      <c r="B140" s="24"/>
      <c r="C140" s="24"/>
      <c r="D140" s="24"/>
      <c r="E140" s="29"/>
      <c r="F140" s="24"/>
      <c r="G140" s="24"/>
      <c r="H140" s="24"/>
      <c r="I140" s="24"/>
      <c r="J140" s="24"/>
      <c r="K140" s="24"/>
      <c r="L140" s="24"/>
      <c r="M140" s="24"/>
    </row>
    <row r="141" spans="1:13">
      <c r="A141" s="24"/>
      <c r="B141" s="24"/>
      <c r="C141" s="24"/>
      <c r="D141" s="24"/>
      <c r="E141" s="29"/>
      <c r="F141" s="24"/>
      <c r="G141" s="24"/>
      <c r="H141" s="24"/>
      <c r="I141" s="24"/>
      <c r="J141" s="24"/>
      <c r="K141" s="24"/>
      <c r="L141" s="24"/>
      <c r="M141" s="24"/>
    </row>
    <row r="142" spans="1:13">
      <c r="A142" s="24"/>
      <c r="B142" s="24"/>
      <c r="C142" s="24"/>
      <c r="D142" s="24"/>
      <c r="E142" s="29"/>
      <c r="F142" s="24"/>
      <c r="G142" s="24"/>
      <c r="H142" s="24"/>
      <c r="I142" s="24"/>
      <c r="J142" s="24"/>
      <c r="K142" s="24"/>
      <c r="L142" s="24"/>
      <c r="M142" s="24"/>
    </row>
    <row r="143" spans="1:13">
      <c r="A143" s="24"/>
      <c r="B143" s="24"/>
      <c r="C143" s="24"/>
      <c r="D143" s="24"/>
      <c r="E143" s="29"/>
      <c r="F143" s="24"/>
      <c r="G143" s="24"/>
      <c r="H143" s="24"/>
      <c r="I143" s="24"/>
      <c r="J143" s="24"/>
      <c r="K143" s="24"/>
      <c r="L143" s="24"/>
      <c r="M143" s="24"/>
    </row>
    <row r="144" spans="1:13">
      <c r="A144" s="24"/>
      <c r="B144" s="24"/>
      <c r="C144" s="24"/>
      <c r="D144" s="24"/>
      <c r="E144" s="29"/>
      <c r="F144" s="24"/>
      <c r="G144" s="24"/>
      <c r="H144" s="24"/>
      <c r="I144" s="24"/>
      <c r="J144" s="24"/>
      <c r="K144" s="24"/>
      <c r="L144" s="24"/>
      <c r="M144" s="24"/>
    </row>
    <row r="145" spans="1:13">
      <c r="A145" s="24"/>
      <c r="B145" s="24"/>
      <c r="C145" s="24"/>
      <c r="D145" s="24"/>
      <c r="E145" s="29"/>
      <c r="F145" s="24"/>
      <c r="G145" s="24"/>
      <c r="H145" s="24"/>
      <c r="I145" s="24"/>
      <c r="J145" s="24"/>
      <c r="K145" s="24"/>
      <c r="L145" s="24"/>
      <c r="M145" s="24"/>
    </row>
    <row r="146" spans="1:13">
      <c r="A146" s="24"/>
      <c r="B146" s="24"/>
      <c r="C146" s="24"/>
      <c r="D146" s="24"/>
      <c r="E146" s="29"/>
      <c r="F146" s="24"/>
      <c r="G146" s="24"/>
      <c r="H146" s="24"/>
      <c r="I146" s="24"/>
      <c r="J146" s="24"/>
      <c r="K146" s="24"/>
      <c r="L146" s="24"/>
      <c r="M146" s="24"/>
    </row>
    <row r="147" spans="1:13">
      <c r="A147" s="24"/>
      <c r="B147" s="24"/>
      <c r="C147" s="24"/>
      <c r="D147" s="24"/>
      <c r="E147" s="29"/>
      <c r="F147" s="24"/>
      <c r="G147" s="24"/>
      <c r="H147" s="24"/>
      <c r="I147" s="24"/>
      <c r="J147" s="24"/>
      <c r="K147" s="24"/>
      <c r="L147" s="24"/>
      <c r="M147" s="24"/>
    </row>
    <row r="148" spans="1:13">
      <c r="A148" s="24"/>
      <c r="B148" s="24"/>
      <c r="C148" s="24"/>
      <c r="D148" s="24"/>
      <c r="E148" s="29"/>
      <c r="F148" s="24"/>
      <c r="G148" s="24"/>
      <c r="H148" s="24"/>
      <c r="I148" s="24"/>
      <c r="J148" s="24"/>
      <c r="K148" s="24"/>
      <c r="L148" s="24"/>
      <c r="M148" s="24"/>
    </row>
    <row r="149" spans="1:13">
      <c r="A149" s="24"/>
      <c r="B149" s="24"/>
      <c r="C149" s="24"/>
      <c r="D149" s="24"/>
      <c r="E149" s="29"/>
      <c r="F149" s="24"/>
      <c r="G149" s="24"/>
      <c r="H149" s="24"/>
      <c r="I149" s="24"/>
      <c r="J149" s="24"/>
      <c r="K149" s="24"/>
      <c r="L149" s="24"/>
      <c r="M149" s="24"/>
    </row>
    <row r="150" spans="1:13">
      <c r="A150" s="24"/>
      <c r="B150" s="24"/>
      <c r="C150" s="24"/>
      <c r="D150" s="24"/>
      <c r="E150" s="29"/>
      <c r="F150" s="24"/>
      <c r="G150" s="24"/>
      <c r="H150" s="24"/>
      <c r="I150" s="24"/>
      <c r="J150" s="24"/>
      <c r="K150" s="24"/>
      <c r="L150" s="24"/>
      <c r="M150" s="24"/>
    </row>
    <row r="151" spans="1:13">
      <c r="A151" s="24"/>
      <c r="B151" s="24"/>
      <c r="C151" s="24"/>
      <c r="D151" s="24"/>
      <c r="E151" s="29"/>
      <c r="F151" s="24"/>
      <c r="G151" s="24"/>
      <c r="H151" s="24"/>
      <c r="I151" s="24"/>
      <c r="J151" s="24"/>
      <c r="K151" s="24"/>
      <c r="L151" s="24"/>
      <c r="M151" s="24"/>
    </row>
    <row r="152" spans="1:13">
      <c r="A152" s="24"/>
      <c r="B152" s="24"/>
      <c r="C152" s="24"/>
      <c r="D152" s="24"/>
      <c r="E152" s="29"/>
      <c r="F152" s="24"/>
      <c r="G152" s="24"/>
      <c r="H152" s="24"/>
      <c r="I152" s="24"/>
      <c r="J152" s="24"/>
      <c r="K152" s="24"/>
      <c r="L152" s="24"/>
      <c r="M152" s="24"/>
    </row>
    <row r="153" spans="1:13">
      <c r="A153" s="24"/>
      <c r="B153" s="24"/>
      <c r="C153" s="24"/>
      <c r="D153" s="24"/>
      <c r="E153" s="29"/>
      <c r="F153" s="24"/>
      <c r="G153" s="24"/>
      <c r="H153" s="24"/>
      <c r="I153" s="24"/>
      <c r="J153" s="24"/>
      <c r="K153" s="24"/>
      <c r="L153" s="24"/>
      <c r="M153" s="24"/>
    </row>
    <row r="154" spans="1:13">
      <c r="A154" s="24"/>
      <c r="B154" s="24"/>
      <c r="C154" s="24"/>
      <c r="D154" s="24"/>
      <c r="E154" s="29"/>
      <c r="F154" s="24"/>
      <c r="G154" s="24"/>
      <c r="H154" s="24"/>
      <c r="I154" s="24"/>
      <c r="J154" s="24"/>
      <c r="K154" s="24"/>
      <c r="L154" s="24"/>
      <c r="M154" s="24"/>
    </row>
    <row r="155" spans="1:13">
      <c r="A155" s="24"/>
      <c r="B155" s="24"/>
      <c r="C155" s="24"/>
      <c r="D155" s="24"/>
      <c r="E155" s="29"/>
      <c r="F155" s="24"/>
      <c r="G155" s="24"/>
      <c r="H155" s="24"/>
      <c r="I155" s="24"/>
      <c r="J155" s="24"/>
      <c r="K155" s="24"/>
      <c r="L155" s="24"/>
      <c r="M155" s="24"/>
    </row>
    <row r="156" spans="1:13">
      <c r="A156" s="24"/>
      <c r="B156" s="24"/>
      <c r="C156" s="24"/>
      <c r="D156" s="24"/>
      <c r="E156" s="29"/>
      <c r="F156" s="24"/>
      <c r="G156" s="24"/>
      <c r="H156" s="24"/>
      <c r="I156" s="24"/>
      <c r="J156" s="24"/>
      <c r="K156" s="24"/>
      <c r="L156" s="24"/>
      <c r="M156" s="24"/>
    </row>
    <row r="157" spans="1:13">
      <c r="A157" s="24"/>
      <c r="B157" s="24"/>
      <c r="C157" s="24"/>
      <c r="D157" s="24"/>
      <c r="E157" s="29"/>
      <c r="F157" s="24"/>
      <c r="G157" s="24"/>
      <c r="H157" s="24"/>
      <c r="I157" s="24"/>
      <c r="J157" s="24"/>
      <c r="K157" s="24"/>
      <c r="L157" s="24"/>
      <c r="M157" s="24"/>
    </row>
    <row r="158" spans="1:13">
      <c r="A158" s="24"/>
      <c r="B158" s="24"/>
      <c r="C158" s="24"/>
      <c r="D158" s="24"/>
      <c r="E158" s="29"/>
      <c r="F158" s="24"/>
      <c r="G158" s="24"/>
      <c r="H158" s="24"/>
      <c r="I158" s="24"/>
      <c r="J158" s="24"/>
      <c r="K158" s="24"/>
      <c r="L158" s="24"/>
      <c r="M158" s="24"/>
    </row>
    <row r="159" spans="1:13">
      <c r="A159" s="24"/>
      <c r="B159" s="24"/>
      <c r="C159" s="24"/>
      <c r="D159" s="24"/>
      <c r="E159" s="29"/>
      <c r="F159" s="24"/>
      <c r="G159" s="24"/>
      <c r="H159" s="24"/>
      <c r="I159" s="24"/>
      <c r="J159" s="24"/>
      <c r="K159" s="24"/>
      <c r="L159" s="24"/>
      <c r="M159" s="24"/>
    </row>
    <row r="160" spans="1:13">
      <c r="A160" s="24"/>
      <c r="B160" s="24"/>
      <c r="C160" s="24"/>
      <c r="D160" s="24"/>
      <c r="E160" s="29"/>
      <c r="F160" s="24"/>
      <c r="G160" s="24"/>
      <c r="H160" s="24"/>
      <c r="I160" s="24"/>
      <c r="J160" s="24"/>
      <c r="K160" s="24"/>
      <c r="L160" s="24"/>
      <c r="M160" s="24"/>
    </row>
    <row r="161" spans="1:13">
      <c r="A161" s="24"/>
      <c r="B161" s="24"/>
      <c r="C161" s="24"/>
      <c r="D161" s="24"/>
      <c r="E161" s="29"/>
      <c r="F161" s="24"/>
      <c r="G161" s="24"/>
      <c r="H161" s="24"/>
      <c r="I161" s="24"/>
      <c r="J161" s="24"/>
      <c r="K161" s="24"/>
      <c r="L161" s="24"/>
      <c r="M161" s="24"/>
    </row>
    <row r="162" spans="1:13">
      <c r="A162" s="24"/>
      <c r="B162" s="24"/>
      <c r="C162" s="24"/>
      <c r="D162" s="24"/>
      <c r="E162" s="29"/>
      <c r="F162" s="24"/>
      <c r="G162" s="24"/>
      <c r="H162" s="24"/>
      <c r="I162" s="24"/>
      <c r="J162" s="24"/>
      <c r="K162" s="24"/>
      <c r="L162" s="24"/>
      <c r="M162" s="24"/>
    </row>
    <row r="163" spans="1:13">
      <c r="A163" s="24"/>
      <c r="B163" s="24"/>
      <c r="C163" s="24"/>
      <c r="D163" s="24"/>
      <c r="E163" s="29"/>
      <c r="F163" s="24"/>
      <c r="G163" s="24"/>
      <c r="H163" s="24"/>
      <c r="I163" s="24"/>
      <c r="J163" s="24"/>
      <c r="K163" s="24"/>
      <c r="L163" s="24"/>
      <c r="M163" s="24"/>
    </row>
    <row r="164" spans="1:13">
      <c r="A164" s="24"/>
      <c r="B164" s="24"/>
      <c r="C164" s="24"/>
      <c r="D164" s="24"/>
      <c r="E164" s="29"/>
      <c r="F164" s="24"/>
      <c r="G164" s="24"/>
      <c r="H164" s="24"/>
      <c r="I164" s="24"/>
      <c r="J164" s="24"/>
      <c r="K164" s="24"/>
      <c r="L164" s="24"/>
      <c r="M164" s="24"/>
    </row>
    <row r="165" spans="1:13">
      <c r="A165" s="24"/>
      <c r="B165" s="24"/>
      <c r="C165" s="24"/>
      <c r="D165" s="24"/>
      <c r="E165" s="29"/>
      <c r="F165" s="24"/>
      <c r="G165" s="24"/>
      <c r="H165" s="24"/>
      <c r="I165" s="24"/>
      <c r="J165" s="24"/>
      <c r="K165" s="24"/>
      <c r="L165" s="24"/>
      <c r="M165" s="24"/>
    </row>
    <row r="166" spans="1:13">
      <c r="A166" s="24"/>
      <c r="B166" s="24"/>
      <c r="C166" s="24"/>
      <c r="D166" s="24"/>
      <c r="E166" s="29"/>
      <c r="F166" s="24"/>
      <c r="G166" s="24"/>
      <c r="H166" s="24"/>
      <c r="I166" s="24"/>
      <c r="J166" s="24"/>
      <c r="K166" s="24"/>
      <c r="L166" s="24"/>
      <c r="M166" s="24"/>
    </row>
    <row r="167" spans="1:13">
      <c r="A167" s="24"/>
      <c r="B167" s="24"/>
      <c r="C167" s="24"/>
      <c r="D167" s="24"/>
      <c r="E167" s="29"/>
      <c r="F167" s="24"/>
      <c r="G167" s="24"/>
      <c r="H167" s="24"/>
      <c r="I167" s="24"/>
      <c r="J167" s="24"/>
      <c r="K167" s="24"/>
      <c r="L167" s="24"/>
      <c r="M167" s="24"/>
    </row>
    <row r="168" spans="1:13">
      <c r="A168" s="24"/>
      <c r="B168" s="24"/>
      <c r="C168" s="24"/>
      <c r="D168" s="24"/>
      <c r="E168" s="29"/>
      <c r="F168" s="24"/>
      <c r="G168" s="24"/>
      <c r="H168" s="24"/>
      <c r="I168" s="24"/>
      <c r="J168" s="24"/>
      <c r="K168" s="24"/>
      <c r="L168" s="24"/>
      <c r="M168" s="24"/>
    </row>
    <row r="169" spans="1:13">
      <c r="A169" s="24"/>
      <c r="B169" s="24"/>
      <c r="C169" s="24"/>
      <c r="D169" s="24"/>
      <c r="E169" s="29"/>
      <c r="F169" s="24"/>
      <c r="G169" s="24"/>
      <c r="H169" s="24"/>
      <c r="I169" s="24"/>
      <c r="J169" s="24"/>
      <c r="K169" s="24"/>
      <c r="L169" s="24"/>
      <c r="M169" s="24"/>
    </row>
    <row r="170" spans="1:13">
      <c r="A170" s="24"/>
      <c r="B170" s="24"/>
      <c r="C170" s="24"/>
      <c r="D170" s="24"/>
      <c r="E170" s="29"/>
      <c r="F170" s="24"/>
      <c r="G170" s="24"/>
      <c r="H170" s="24"/>
      <c r="I170" s="24"/>
      <c r="J170" s="24"/>
      <c r="K170" s="24"/>
      <c r="L170" s="24"/>
      <c r="M170" s="24"/>
    </row>
    <row r="171" spans="1:13">
      <c r="A171" s="24"/>
      <c r="B171" s="24"/>
      <c r="C171" s="24"/>
      <c r="D171" s="24"/>
      <c r="E171" s="29"/>
      <c r="F171" s="24"/>
      <c r="G171" s="24"/>
      <c r="H171" s="24"/>
      <c r="I171" s="24"/>
      <c r="J171" s="24"/>
      <c r="K171" s="24"/>
      <c r="L171" s="24"/>
      <c r="M171" s="24"/>
    </row>
    <row r="172" spans="1:13">
      <c r="A172" s="24"/>
      <c r="B172" s="24"/>
      <c r="C172" s="24"/>
      <c r="D172" s="24"/>
      <c r="E172" s="29"/>
      <c r="F172" s="24"/>
      <c r="G172" s="24"/>
      <c r="H172" s="24"/>
      <c r="I172" s="24"/>
      <c r="J172" s="24"/>
      <c r="K172" s="24"/>
      <c r="L172" s="24"/>
      <c r="M172" s="24"/>
    </row>
    <row r="173" spans="1:13">
      <c r="A173" s="24"/>
      <c r="B173" s="24"/>
      <c r="C173" s="24"/>
      <c r="D173" s="24"/>
      <c r="E173" s="29"/>
      <c r="F173" s="24"/>
      <c r="G173" s="24"/>
      <c r="H173" s="24"/>
      <c r="I173" s="24"/>
      <c r="J173" s="24"/>
      <c r="K173" s="24"/>
      <c r="L173" s="24"/>
      <c r="M173" s="24"/>
    </row>
    <row r="174" spans="1:13">
      <c r="A174" s="24"/>
      <c r="B174" s="24"/>
      <c r="C174" s="24"/>
      <c r="D174" s="24"/>
      <c r="E174" s="29"/>
      <c r="F174" s="24"/>
      <c r="G174" s="24"/>
      <c r="H174" s="24"/>
      <c r="I174" s="24"/>
      <c r="J174" s="24"/>
      <c r="K174" s="24"/>
      <c r="L174" s="24"/>
      <c r="M174" s="24"/>
    </row>
  </sheetData>
  <autoFilter ref="A8:H81" xr:uid="{66EEAA47-7119-4866-A91C-C1BC17F1F57B}"/>
  <sortState ref="A10:AA81">
    <sortCondition ref="A10:A81"/>
    <sortCondition ref="B10:B81"/>
  </sortState>
  <mergeCells count="4">
    <mergeCell ref="G4:G5"/>
    <mergeCell ref="H4:M5"/>
    <mergeCell ref="C4:D5"/>
    <mergeCell ref="H6:M6"/>
  </mergeCells>
  <pageMargins left="0.70866141732283472" right="0.70866141732283472" top="0.74803149606299213" bottom="0.74803149606299213"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6C75F-B74A-4FE9-B8DB-9EFE40C6D40A}">
  <sheetPr>
    <tabColor rgb="FFFFFF99"/>
  </sheetPr>
  <dimension ref="A1:L48"/>
  <sheetViews>
    <sheetView showGridLines="0" workbookViewId="0">
      <selection activeCell="G12" sqref="G12"/>
    </sheetView>
  </sheetViews>
  <sheetFormatPr defaultRowHeight="14.25"/>
  <cols>
    <col min="1" max="1" width="38.3984375" customWidth="1"/>
    <col min="2" max="4" width="15.59765625" customWidth="1"/>
    <col min="5" max="5" width="17.86328125" bestFit="1" customWidth="1"/>
    <col min="6" max="6" width="11.86328125" customWidth="1"/>
    <col min="7" max="7" width="10.3984375" bestFit="1" customWidth="1"/>
    <col min="8" max="10" width="14.3984375" customWidth="1"/>
    <col min="11" max="11" width="15.59765625" customWidth="1"/>
    <col min="12" max="12" width="2" customWidth="1"/>
  </cols>
  <sheetData>
    <row r="1" spans="1:12" ht="21">
      <c r="A1" s="153" t="s">
        <v>218</v>
      </c>
      <c r="B1" s="117"/>
      <c r="C1" s="117"/>
      <c r="D1" s="117"/>
    </row>
    <row r="3" spans="1:12">
      <c r="A3" s="40" t="s">
        <v>46</v>
      </c>
      <c r="B3" s="40" t="s">
        <v>29</v>
      </c>
      <c r="C3" s="40"/>
      <c r="D3" s="40"/>
      <c r="E3" s="118"/>
      <c r="F3" s="118"/>
      <c r="G3" s="118"/>
      <c r="H3" s="14"/>
      <c r="I3" s="14"/>
      <c r="J3" s="14"/>
      <c r="K3" s="41"/>
      <c r="L3" s="41"/>
    </row>
    <row r="4" spans="1:12">
      <c r="A4" s="40" t="s">
        <v>47</v>
      </c>
      <c r="B4" s="226">
        <f>Invulblad!C4</f>
        <v>0</v>
      </c>
      <c r="C4" s="226"/>
      <c r="D4" s="226"/>
      <c r="E4" s="226"/>
      <c r="F4" s="223"/>
      <c r="G4" s="223"/>
      <c r="H4" s="223"/>
      <c r="I4" s="223"/>
      <c r="J4" s="223"/>
      <c r="K4" s="85"/>
      <c r="L4" s="85"/>
    </row>
    <row r="5" spans="1:12" ht="15.75" customHeight="1">
      <c r="A5" s="14"/>
      <c r="B5" s="226"/>
      <c r="C5" s="226"/>
      <c r="D5" s="226"/>
      <c r="E5" s="226"/>
      <c r="F5" s="223"/>
      <c r="G5" s="223"/>
      <c r="H5" s="223"/>
      <c r="I5" s="223"/>
      <c r="J5" s="223"/>
    </row>
    <row r="6" spans="1:12">
      <c r="A6" s="22"/>
      <c r="B6" s="14"/>
      <c r="C6" s="14"/>
      <c r="D6" s="14"/>
      <c r="E6" s="14"/>
      <c r="F6" s="14"/>
      <c r="G6" s="14"/>
      <c r="H6" s="14"/>
      <c r="I6" s="14"/>
      <c r="J6" s="14"/>
    </row>
    <row r="8" spans="1:12">
      <c r="A8" s="274" t="s">
        <v>219</v>
      </c>
      <c r="B8" s="274"/>
      <c r="C8" s="274"/>
      <c r="D8" s="274"/>
      <c r="E8" s="274"/>
      <c r="F8" s="274"/>
      <c r="G8" s="274"/>
      <c r="H8" s="274"/>
      <c r="I8" s="274"/>
      <c r="J8" s="274"/>
      <c r="K8" s="274"/>
    </row>
    <row r="10" spans="1:12">
      <c r="A10" s="119"/>
      <c r="B10" s="119"/>
      <c r="C10" s="119"/>
      <c r="D10" s="119"/>
      <c r="E10" s="119"/>
      <c r="F10" s="119"/>
      <c r="G10" s="119"/>
      <c r="H10" s="119"/>
      <c r="I10" s="119"/>
      <c r="J10" s="119"/>
      <c r="K10" s="119"/>
      <c r="L10" s="119"/>
    </row>
    <row r="11" spans="1:12" s="18" customFormat="1" ht="60" customHeight="1">
      <c r="A11" s="120" t="s">
        <v>220</v>
      </c>
      <c r="B11" s="214" t="s">
        <v>221</v>
      </c>
      <c r="C11" s="121" t="s">
        <v>222</v>
      </c>
      <c r="D11" s="121" t="s">
        <v>223</v>
      </c>
      <c r="E11" s="214" t="s">
        <v>224</v>
      </c>
      <c r="F11" s="121" t="s">
        <v>222</v>
      </c>
      <c r="G11" s="121" t="s">
        <v>223</v>
      </c>
      <c r="H11" s="214" t="s">
        <v>225</v>
      </c>
      <c r="I11" s="121" t="s">
        <v>222</v>
      </c>
      <c r="J11" s="121" t="s">
        <v>223</v>
      </c>
      <c r="K11" s="121" t="s">
        <v>226</v>
      </c>
      <c r="L11" s="122"/>
    </row>
    <row r="12" spans="1:12" ht="25.5" customHeight="1">
      <c r="A12" s="212" t="s">
        <v>227</v>
      </c>
      <c r="B12" s="227"/>
      <c r="C12" s="213"/>
      <c r="D12" s="218"/>
      <c r="E12" s="227"/>
      <c r="F12" s="213"/>
      <c r="G12" s="218"/>
      <c r="H12" s="227"/>
      <c r="I12" s="213"/>
      <c r="J12" s="218"/>
      <c r="K12" s="126"/>
      <c r="L12" s="126"/>
    </row>
    <row r="13" spans="1:12">
      <c r="A13" s="129" t="s">
        <v>228</v>
      </c>
      <c r="B13" s="215">
        <f>SUMIFS('Ruimtestaat en calculatie'!G12:G523,'Ruimtestaat en calculatie'!A12:A523,A13,'Ruimtestaat en calculatie'!R12:R523,"x")</f>
        <v>55.84</v>
      </c>
      <c r="C13" s="211">
        <v>1</v>
      </c>
      <c r="D13" s="216">
        <f>B13*$B$12*C13</f>
        <v>0</v>
      </c>
      <c r="E13" s="215">
        <f>SUMIFS('Ruimtestaat en calculatie'!G12:G523,'Ruimtestaat en calculatie'!A12:A523,A13,'Ruimtestaat en calculatie'!S12:S523,"x")</f>
        <v>915.8</v>
      </c>
      <c r="F13" s="211">
        <v>2</v>
      </c>
      <c r="G13" s="216">
        <f>E13*$E$12*F13</f>
        <v>0</v>
      </c>
      <c r="H13" s="215">
        <f>SUMIFS('Ruimtestaat en calculatie'!G12:G523,'Ruimtestaat en calculatie'!A12:A523,A13,'Ruimtestaat en calculatie'!T12:T523,"x")</f>
        <v>2984.8100000000009</v>
      </c>
      <c r="I13" s="211">
        <v>1</v>
      </c>
      <c r="J13" s="216">
        <f>H13*$H$12*I13</f>
        <v>0</v>
      </c>
      <c r="K13" s="132">
        <f>D13+G13+J13</f>
        <v>0</v>
      </c>
      <c r="L13" s="133"/>
    </row>
    <row r="14" spans="1:12">
      <c r="A14" s="129" t="s">
        <v>229</v>
      </c>
      <c r="B14" s="130">
        <f>SUMIFS('Ruimtestaat en calculatie'!G12:G523,'Ruimtestaat en calculatie'!A12:A523,A14,'Ruimtestaat en calculatie'!R12:R523,"x")</f>
        <v>0</v>
      </c>
      <c r="C14" s="211">
        <v>0</v>
      </c>
      <c r="D14" s="216">
        <f t="shared" ref="D14:D16" si="0">B14*$B$12*C14</f>
        <v>0</v>
      </c>
      <c r="E14" s="130">
        <f>SUMIFS('Ruimtestaat en calculatie'!G12:G523,'Ruimtestaat en calculatie'!A12:A523,A14,'Ruimtestaat en calculatie'!S12:S523,"x")</f>
        <v>253.10000000000002</v>
      </c>
      <c r="F14" s="211">
        <v>2</v>
      </c>
      <c r="G14" s="216">
        <f t="shared" ref="G14:G16" si="1">E14*$E$12*F14</f>
        <v>0</v>
      </c>
      <c r="H14" s="130">
        <f>SUMIFS('Ruimtestaat en calculatie'!G12:G523,'Ruimtestaat en calculatie'!A12:A523,A14,'Ruimtestaat en calculatie'!T12:T523,"x")</f>
        <v>2065.8499999999995</v>
      </c>
      <c r="I14" s="211">
        <v>1</v>
      </c>
      <c r="J14" s="216">
        <f>H14*$H$12*I14</f>
        <v>0</v>
      </c>
      <c r="K14" s="132">
        <f t="shared" ref="K14:K16" si="2">D14+G14+J14</f>
        <v>0</v>
      </c>
      <c r="L14" s="133"/>
    </row>
    <row r="15" spans="1:12">
      <c r="A15" s="129" t="s">
        <v>230</v>
      </c>
      <c r="B15" s="130">
        <f>SUMIFS('Ruimtestaat en calculatie'!G12:G523,'Ruimtestaat en calculatie'!A12:A523,A15,'Ruimtestaat en calculatie'!R12:R523,"x")</f>
        <v>0</v>
      </c>
      <c r="C15" s="211">
        <v>0</v>
      </c>
      <c r="D15" s="216">
        <f t="shared" si="0"/>
        <v>0</v>
      </c>
      <c r="E15" s="130">
        <f>SUMIFS('Ruimtestaat en calculatie'!G12:G523,'Ruimtestaat en calculatie'!A12:A523,A15,'Ruimtestaat en calculatie'!S12:S523,"x")</f>
        <v>0</v>
      </c>
      <c r="F15" s="211">
        <v>0</v>
      </c>
      <c r="G15" s="216">
        <f t="shared" si="1"/>
        <v>0</v>
      </c>
      <c r="H15" s="130">
        <f>SUMIFS('Ruimtestaat en calculatie'!G12:G523,'Ruimtestaat en calculatie'!A12:A523,A15,'Ruimtestaat en calculatie'!T12:T523,"x")</f>
        <v>358.68000000000012</v>
      </c>
      <c r="I15" s="211">
        <v>1</v>
      </c>
      <c r="J15" s="216">
        <f>H15*$H$12*I15</f>
        <v>0</v>
      </c>
      <c r="K15" s="132">
        <f t="shared" si="2"/>
        <v>0</v>
      </c>
      <c r="L15" s="133"/>
    </row>
    <row r="16" spans="1:12">
      <c r="A16" s="129" t="s">
        <v>231</v>
      </c>
      <c r="B16" s="130">
        <f>SUMIFS('Ruimtestaat en calculatie'!G12:G523,'Ruimtestaat en calculatie'!A12:A523,A16,'Ruimtestaat en calculatie'!R12:R523,"x")</f>
        <v>0</v>
      </c>
      <c r="C16" s="211">
        <v>0</v>
      </c>
      <c r="D16" s="216">
        <f t="shared" si="0"/>
        <v>0</v>
      </c>
      <c r="E16" s="130">
        <f>SUMIFS('Ruimtestaat en calculatie'!G12:G523,'Ruimtestaat en calculatie'!A12:A523,A16,'Ruimtestaat en calculatie'!S12:S523,"x")</f>
        <v>0</v>
      </c>
      <c r="F16" s="211">
        <v>0</v>
      </c>
      <c r="G16" s="216">
        <f t="shared" si="1"/>
        <v>0</v>
      </c>
      <c r="H16" s="130">
        <f>SUMIFS('Ruimtestaat en calculatie'!G12:G523,'Ruimtestaat en calculatie'!A12:A523,A16,'Ruimtestaat en calculatie'!T12:T523,"x")</f>
        <v>390.30999999999995</v>
      </c>
      <c r="I16" s="211">
        <v>1</v>
      </c>
      <c r="J16" s="216">
        <f>H16*$H$12*I16</f>
        <v>0</v>
      </c>
      <c r="K16" s="132">
        <f t="shared" si="2"/>
        <v>0</v>
      </c>
      <c r="L16" s="133"/>
    </row>
    <row r="17" spans="1:12" ht="7.5" customHeight="1">
      <c r="A17" s="136"/>
      <c r="B17" s="136"/>
      <c r="C17" s="136"/>
      <c r="D17" s="217"/>
      <c r="E17" s="136"/>
      <c r="F17" s="136"/>
      <c r="G17" s="217"/>
      <c r="H17" s="137"/>
      <c r="I17" s="136"/>
      <c r="J17" s="217"/>
      <c r="K17" s="137"/>
      <c r="L17" s="133"/>
    </row>
    <row r="18" spans="1:12">
      <c r="A18" s="139" t="s">
        <v>232</v>
      </c>
      <c r="B18" s="140">
        <f>SUM(B13:B17)</f>
        <v>55.84</v>
      </c>
      <c r="C18" s="140"/>
      <c r="D18" s="140">
        <f>SUM(D13:D17)</f>
        <v>0</v>
      </c>
      <c r="E18" s="237">
        <f>SUM(E13:E17)</f>
        <v>1168.9000000000001</v>
      </c>
      <c r="F18" s="141"/>
      <c r="G18" s="140">
        <f>SUM(G13:G17)</f>
        <v>0</v>
      </c>
      <c r="H18" s="142">
        <f>SUM(H13:H17)</f>
        <v>5799.65</v>
      </c>
      <c r="I18" s="140"/>
      <c r="J18" s="140">
        <f>SUM(J13:J17)</f>
        <v>0</v>
      </c>
      <c r="K18" s="220">
        <f>SUM(K13:K17)</f>
        <v>0</v>
      </c>
      <c r="L18" s="145"/>
    </row>
    <row r="19" spans="1:12">
      <c r="A19" s="119"/>
      <c r="B19" s="119"/>
      <c r="C19" s="119"/>
      <c r="D19" s="119"/>
      <c r="E19" s="119"/>
      <c r="F19" s="119"/>
      <c r="G19" s="119"/>
      <c r="H19" s="119"/>
      <c r="I19" s="119"/>
      <c r="J19" s="119"/>
      <c r="K19" s="119"/>
      <c r="L19" s="119"/>
    </row>
    <row r="20" spans="1:12">
      <c r="A20" s="228"/>
      <c r="B20" s="119" t="s">
        <v>233</v>
      </c>
      <c r="C20" s="119"/>
      <c r="D20" s="119"/>
      <c r="E20" s="119"/>
      <c r="F20" s="119"/>
      <c r="G20" s="119"/>
      <c r="H20" s="119"/>
      <c r="I20" s="119"/>
      <c r="J20" s="119"/>
      <c r="K20" s="119"/>
      <c r="L20" s="119"/>
    </row>
    <row r="21" spans="1:12">
      <c r="A21" s="119"/>
      <c r="B21" s="119"/>
      <c r="C21" s="119"/>
      <c r="D21" s="119"/>
      <c r="E21" s="119"/>
      <c r="F21" s="119"/>
      <c r="G21" s="119"/>
      <c r="H21" s="119"/>
      <c r="I21" s="119"/>
      <c r="J21" s="119"/>
      <c r="K21" s="119"/>
      <c r="L21" s="119"/>
    </row>
    <row r="22" spans="1:12">
      <c r="A22" s="194" t="s">
        <v>234</v>
      </c>
      <c r="B22" s="119" t="s">
        <v>235</v>
      </c>
      <c r="C22" s="119"/>
      <c r="D22" s="119"/>
      <c r="E22" s="119"/>
      <c r="F22" s="119"/>
      <c r="G22" s="119"/>
      <c r="H22" s="119"/>
      <c r="I22" s="119"/>
      <c r="J22" s="119"/>
      <c r="K22" s="119"/>
      <c r="L22" s="119"/>
    </row>
    <row r="23" spans="1:12">
      <c r="A23" s="119" t="s">
        <v>236</v>
      </c>
      <c r="B23" s="119" t="s">
        <v>237</v>
      </c>
      <c r="C23" s="119"/>
      <c r="D23" s="119"/>
      <c r="E23" s="119"/>
      <c r="F23" s="119"/>
      <c r="G23" s="119"/>
      <c r="H23" s="119"/>
      <c r="I23" s="119"/>
      <c r="J23" s="119"/>
      <c r="K23" s="119"/>
      <c r="L23" s="119"/>
    </row>
    <row r="24" spans="1:12">
      <c r="A24" s="133"/>
      <c r="B24" s="119" t="s">
        <v>238</v>
      </c>
      <c r="C24" s="119"/>
      <c r="D24" s="119"/>
      <c r="E24" s="119"/>
      <c r="F24" s="119"/>
      <c r="G24" s="119"/>
      <c r="H24" s="119"/>
      <c r="I24" s="119"/>
      <c r="J24" s="119"/>
      <c r="K24" s="119"/>
      <c r="L24" s="119"/>
    </row>
    <row r="25" spans="1:12">
      <c r="A25" s="119"/>
      <c r="B25" s="14"/>
      <c r="C25" s="14"/>
      <c r="D25" s="14"/>
      <c r="H25" s="119"/>
      <c r="I25" s="119"/>
      <c r="J25" s="119"/>
      <c r="K25" s="119"/>
      <c r="L25" s="119"/>
    </row>
    <row r="26" spans="1:12">
      <c r="A26" s="119"/>
      <c r="B26" s="119"/>
      <c r="C26" s="119"/>
      <c r="D26" s="119"/>
      <c r="E26" s="119"/>
      <c r="F26" s="119"/>
      <c r="G26" s="119"/>
      <c r="H26" s="119"/>
      <c r="I26" s="119"/>
      <c r="J26" s="119"/>
      <c r="K26" s="119"/>
      <c r="L26" s="119"/>
    </row>
    <row r="27" spans="1:12">
      <c r="A27" s="117" t="s">
        <v>232</v>
      </c>
      <c r="B27" s="21"/>
      <c r="C27" s="21"/>
      <c r="D27" s="21"/>
    </row>
    <row r="28" spans="1:12">
      <c r="B28" s="21"/>
      <c r="C28" s="21"/>
      <c r="D28" s="21"/>
    </row>
    <row r="29" spans="1:12">
      <c r="A29" s="275" t="str">
        <f>Inschrijfblad!A24</f>
        <v>naam ondertekenaar invullen</v>
      </c>
      <c r="B29" s="275"/>
      <c r="C29" s="275"/>
      <c r="D29" s="275"/>
      <c r="E29" s="275"/>
      <c r="F29" s="208"/>
      <c r="G29" s="208"/>
    </row>
    <row r="30" spans="1:12">
      <c r="A30" s="275" t="str">
        <f>Inschrijfblad!A25</f>
        <v>functie ondertekenaar invullen</v>
      </c>
      <c r="B30" s="275"/>
      <c r="C30" s="275"/>
      <c r="D30" s="275"/>
      <c r="E30" s="275"/>
      <c r="F30" s="208"/>
      <c r="G30" s="208"/>
    </row>
    <row r="31" spans="1:12">
      <c r="A31" s="275" t="str">
        <f>Inschrijfblad!A26</f>
        <v>naam inschrijver invullen</v>
      </c>
      <c r="B31" s="275"/>
      <c r="C31" s="275"/>
      <c r="D31" s="275"/>
      <c r="E31" s="275"/>
      <c r="F31" s="208"/>
      <c r="G31" s="208"/>
    </row>
    <row r="32" spans="1:12">
      <c r="A32" s="275" t="str">
        <f>Inschrijfblad!A27</f>
        <v>datum ondertekening invullen</v>
      </c>
      <c r="B32" s="275"/>
      <c r="C32" s="275"/>
      <c r="D32" s="275"/>
      <c r="E32" s="275"/>
      <c r="F32" s="208"/>
      <c r="G32" s="208"/>
    </row>
    <row r="33" spans="1:10">
      <c r="A33" s="193"/>
      <c r="B33" s="20"/>
      <c r="C33" s="20"/>
      <c r="D33" s="20"/>
      <c r="E33" s="20"/>
      <c r="F33" s="20"/>
      <c r="G33" s="20"/>
      <c r="H33" s="9"/>
      <c r="I33" s="9"/>
      <c r="J33" s="9"/>
    </row>
    <row r="34" spans="1:10">
      <c r="A34" s="277" t="s">
        <v>239</v>
      </c>
      <c r="B34" s="277"/>
      <c r="C34" s="277"/>
      <c r="D34" s="277"/>
      <c r="E34" s="277"/>
      <c r="F34" s="209"/>
      <c r="G34" s="209"/>
      <c r="H34" s="9"/>
      <c r="I34" s="9"/>
      <c r="J34" s="9"/>
    </row>
    <row r="35" spans="1:10" ht="47.25" customHeight="1">
      <c r="A35" s="254"/>
      <c r="B35" s="254"/>
      <c r="C35" s="254"/>
      <c r="D35" s="254"/>
      <c r="E35" s="254"/>
      <c r="F35" s="208"/>
      <c r="G35" s="208"/>
      <c r="H35" s="9"/>
      <c r="I35" s="9"/>
      <c r="J35" s="9"/>
    </row>
    <row r="36" spans="1:10">
      <c r="A36" s="11"/>
      <c r="B36" s="11"/>
      <c r="C36" s="11"/>
      <c r="D36" s="11"/>
      <c r="E36" s="9"/>
      <c r="F36" s="9"/>
      <c r="G36" s="9"/>
      <c r="H36" s="9"/>
      <c r="I36" s="9"/>
      <c r="J36" s="9"/>
    </row>
    <row r="37" spans="1:10">
      <c r="A37" s="8"/>
      <c r="B37" s="8"/>
      <c r="C37" s="8"/>
      <c r="D37" s="8"/>
      <c r="E37" s="235"/>
      <c r="F37" s="235"/>
      <c r="G37" s="235"/>
      <c r="H37" s="9"/>
      <c r="I37" s="9"/>
      <c r="J37" s="9"/>
    </row>
    <row r="38" spans="1:10">
      <c r="A38" s="12"/>
      <c r="B38" s="12"/>
      <c r="C38" s="12"/>
      <c r="D38" s="12"/>
      <c r="E38" s="12"/>
      <c r="F38" s="12"/>
      <c r="G38" s="12"/>
      <c r="H38" s="9"/>
      <c r="I38" s="9"/>
      <c r="J38" s="9"/>
    </row>
    <row r="39" spans="1:10" ht="15" customHeight="1">
      <c r="A39" s="276"/>
      <c r="B39" s="276"/>
      <c r="C39" s="276"/>
      <c r="D39" s="276"/>
      <c r="E39" s="276"/>
      <c r="F39" s="207"/>
      <c r="G39" s="207"/>
      <c r="H39" s="10"/>
      <c r="I39" s="10"/>
      <c r="J39" s="10"/>
    </row>
    <row r="40" spans="1:10">
      <c r="A40" s="276"/>
      <c r="B40" s="276"/>
      <c r="C40" s="276"/>
      <c r="D40" s="276"/>
      <c r="E40" s="276"/>
      <c r="F40" s="207"/>
      <c r="G40" s="207"/>
      <c r="H40" s="10"/>
      <c r="I40" s="10"/>
      <c r="J40" s="10"/>
    </row>
    <row r="41" spans="1:10">
      <c r="A41" s="276"/>
      <c r="B41" s="276"/>
      <c r="C41" s="276"/>
      <c r="D41" s="276"/>
      <c r="E41" s="276"/>
      <c r="F41" s="207"/>
      <c r="G41" s="207"/>
      <c r="H41" s="10"/>
      <c r="I41" s="10"/>
      <c r="J41" s="10"/>
    </row>
    <row r="42" spans="1:10">
      <c r="A42" s="276"/>
      <c r="B42" s="276"/>
      <c r="C42" s="276"/>
      <c r="D42" s="276"/>
      <c r="E42" s="276"/>
      <c r="F42" s="207"/>
      <c r="G42" s="207"/>
      <c r="H42" s="10"/>
      <c r="I42" s="10"/>
      <c r="J42" s="10"/>
    </row>
    <row r="43" spans="1:10">
      <c r="A43" s="276"/>
      <c r="B43" s="276"/>
      <c r="C43" s="276"/>
      <c r="D43" s="276"/>
      <c r="E43" s="276"/>
      <c r="F43" s="207"/>
      <c r="G43" s="207"/>
      <c r="H43" s="10"/>
      <c r="I43" s="10"/>
      <c r="J43" s="10"/>
    </row>
    <row r="44" spans="1:10" ht="15" customHeight="1">
      <c r="A44" s="276"/>
      <c r="B44" s="276"/>
      <c r="C44" s="276"/>
      <c r="D44" s="276"/>
      <c r="E44" s="276"/>
      <c r="F44" s="207"/>
      <c r="G44" s="207"/>
      <c r="H44" s="10"/>
      <c r="I44" s="10"/>
      <c r="J44" s="10"/>
    </row>
    <row r="45" spans="1:10">
      <c r="A45" s="276"/>
      <c r="B45" s="276"/>
      <c r="C45" s="276"/>
      <c r="D45" s="276"/>
      <c r="E45" s="276"/>
      <c r="F45" s="207"/>
      <c r="G45" s="207"/>
      <c r="H45" s="10"/>
      <c r="I45" s="10"/>
      <c r="J45" s="10"/>
    </row>
    <row r="46" spans="1:10">
      <c r="A46" s="276"/>
      <c r="B46" s="276"/>
      <c r="C46" s="276"/>
      <c r="D46" s="276"/>
      <c r="E46" s="276"/>
      <c r="F46" s="207"/>
      <c r="G46" s="207"/>
      <c r="H46" s="10"/>
      <c r="I46" s="10"/>
      <c r="J46" s="10"/>
    </row>
    <row r="47" spans="1:10">
      <c r="A47" s="276"/>
      <c r="B47" s="276"/>
      <c r="C47" s="276"/>
      <c r="D47" s="276"/>
      <c r="E47" s="276"/>
      <c r="F47" s="207"/>
      <c r="G47" s="207"/>
      <c r="H47" s="13"/>
      <c r="I47" s="13"/>
      <c r="J47" s="13"/>
    </row>
    <row r="48" spans="1:10">
      <c r="A48" s="8"/>
      <c r="B48" s="8"/>
      <c r="C48" s="8"/>
      <c r="D48" s="8"/>
      <c r="E48" s="9"/>
      <c r="F48" s="9"/>
      <c r="G48" s="9"/>
      <c r="H48" s="9"/>
      <c r="I48" s="9"/>
      <c r="J48" s="9"/>
    </row>
  </sheetData>
  <mergeCells count="16">
    <mergeCell ref="A8:K8"/>
    <mergeCell ref="A29:E29"/>
    <mergeCell ref="A30:E30"/>
    <mergeCell ref="A31:E31"/>
    <mergeCell ref="A47:E47"/>
    <mergeCell ref="A32:E32"/>
    <mergeCell ref="A34:E34"/>
    <mergeCell ref="A35:E35"/>
    <mergeCell ref="A39:E39"/>
    <mergeCell ref="A40:E40"/>
    <mergeCell ref="A41:E41"/>
    <mergeCell ref="A42:E42"/>
    <mergeCell ref="A43:E43"/>
    <mergeCell ref="A44:E44"/>
    <mergeCell ref="A45:E45"/>
    <mergeCell ref="A46:E4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T856"/>
  <sheetViews>
    <sheetView showGridLines="0" zoomScale="85" zoomScaleNormal="85" workbookViewId="0">
      <selection activeCell="E373" sqref="E373"/>
    </sheetView>
  </sheetViews>
  <sheetFormatPr defaultRowHeight="16.5" customHeight="1"/>
  <cols>
    <col min="1" max="1" width="26.1328125" style="20" customWidth="1"/>
    <col min="2" max="2" width="31.1328125" style="20" customWidth="1"/>
    <col min="3" max="3" width="17.3984375" style="16" customWidth="1"/>
    <col min="4" max="4" width="33.86328125" bestFit="1" customWidth="1"/>
    <col min="5" max="6" width="15.59765625" customWidth="1"/>
    <col min="7" max="7" width="13.86328125" style="16" customWidth="1"/>
    <col min="8" max="8" width="13" customWidth="1"/>
    <col min="9" max="9" width="19.1328125" style="16" bestFit="1" customWidth="1"/>
    <col min="10" max="10" width="10.86328125" customWidth="1"/>
    <col min="11" max="11" width="12.59765625" style="14" customWidth="1"/>
    <col min="12" max="12" width="11.3984375" style="14" customWidth="1"/>
    <col min="13" max="13" width="17.1328125" style="14" bestFit="1" customWidth="1"/>
    <col min="14" max="14" width="11.3984375" style="14" customWidth="1"/>
    <col min="15" max="15" width="23.3984375" style="15" customWidth="1"/>
    <col min="16" max="16" width="39.86328125" bestFit="1" customWidth="1"/>
    <col min="17" max="17" width="39.86328125" customWidth="1"/>
    <col min="18" max="18" width="14.3984375" customWidth="1"/>
    <col min="19" max="19" width="12.86328125" customWidth="1"/>
    <col min="20" max="20" width="13.59765625" customWidth="1"/>
  </cols>
  <sheetData>
    <row r="1" spans="1:20" ht="21">
      <c r="A1" s="152" t="s">
        <v>240</v>
      </c>
      <c r="B1" s="152"/>
    </row>
    <row r="2" spans="1:20" s="116" customFormat="1" ht="13.15">
      <c r="A2" s="56" t="s">
        <v>241</v>
      </c>
      <c r="B2" s="56"/>
      <c r="C2" s="57"/>
      <c r="D2" s="58"/>
      <c r="E2" s="58"/>
      <c r="F2" s="58"/>
      <c r="G2" s="59"/>
      <c r="H2" s="60"/>
      <c r="I2" s="57"/>
      <c r="J2" s="58"/>
      <c r="K2" s="58"/>
      <c r="L2" s="61"/>
      <c r="M2" s="61"/>
      <c r="N2" s="61"/>
      <c r="O2" s="62"/>
    </row>
    <row r="3" spans="1:20" s="116" customFormat="1" ht="13.15">
      <c r="A3" s="63" t="s">
        <v>242</v>
      </c>
      <c r="B3" s="63"/>
      <c r="C3" s="64"/>
      <c r="D3" s="65"/>
      <c r="E3" s="66"/>
      <c r="F3" s="66"/>
      <c r="G3" s="64"/>
      <c r="H3" s="67"/>
      <c r="I3" s="68"/>
      <c r="J3" s="66"/>
      <c r="K3" s="66"/>
      <c r="L3" s="69"/>
      <c r="M3" s="69"/>
      <c r="N3" s="69"/>
      <c r="O3" s="70"/>
    </row>
    <row r="4" spans="1:20" s="116" customFormat="1" ht="13.15">
      <c r="A4" s="63"/>
      <c r="B4" s="63"/>
      <c r="C4" s="64"/>
      <c r="D4" s="65"/>
      <c r="E4" s="66"/>
      <c r="F4" s="66"/>
      <c r="G4" s="64"/>
      <c r="H4" s="67"/>
      <c r="I4" s="68"/>
      <c r="J4" s="66"/>
      <c r="K4" s="66"/>
      <c r="L4" s="69"/>
      <c r="M4" s="69"/>
      <c r="N4" s="69"/>
      <c r="O4" s="70"/>
    </row>
    <row r="5" spans="1:20" ht="16.5" customHeight="1">
      <c r="A5" s="80" t="s">
        <v>46</v>
      </c>
      <c r="B5" s="80"/>
      <c r="C5" s="284" t="str">
        <f>+Invulblad!C3</f>
        <v>Hotelschool The Hague</v>
      </c>
      <c r="D5" s="284"/>
      <c r="E5" s="41"/>
      <c r="F5" s="41"/>
      <c r="G5" s="73"/>
      <c r="H5" s="76"/>
      <c r="I5" s="77"/>
      <c r="J5" s="75"/>
    </row>
    <row r="6" spans="1:20" ht="16.5" customHeight="1">
      <c r="A6" s="80" t="s">
        <v>47</v>
      </c>
      <c r="B6" s="80"/>
      <c r="C6" s="278">
        <f>+Invulblad!C4</f>
        <v>0</v>
      </c>
      <c r="D6" s="278"/>
      <c r="E6" s="81"/>
      <c r="F6" s="81"/>
      <c r="G6" s="73"/>
      <c r="H6" s="76"/>
      <c r="I6" s="77"/>
      <c r="J6" s="75"/>
      <c r="K6" s="282" t="s">
        <v>243</v>
      </c>
      <c r="L6" s="264" t="s">
        <v>244</v>
      </c>
      <c r="M6" s="265"/>
      <c r="N6" s="265"/>
      <c r="O6" s="266"/>
    </row>
    <row r="7" spans="1:20" ht="16.5" customHeight="1">
      <c r="A7" s="82"/>
      <c r="B7" s="82"/>
      <c r="C7" s="278"/>
      <c r="D7" s="278"/>
      <c r="E7" s="81"/>
      <c r="F7" s="81"/>
      <c r="G7" s="71"/>
      <c r="H7" s="76"/>
      <c r="I7" s="77"/>
      <c r="J7" s="75"/>
      <c r="K7" s="283"/>
      <c r="L7" s="267"/>
      <c r="M7" s="268"/>
      <c r="N7" s="268"/>
      <c r="O7" s="269"/>
    </row>
    <row r="8" spans="1:20" ht="16.5" customHeight="1">
      <c r="A8" s="82"/>
      <c r="B8" s="82"/>
      <c r="C8" s="83"/>
      <c r="D8" s="84"/>
      <c r="E8" s="75"/>
      <c r="F8" s="75"/>
      <c r="G8" s="73"/>
      <c r="H8" s="76"/>
      <c r="I8" s="77"/>
      <c r="J8" s="75"/>
      <c r="K8" s="75"/>
      <c r="L8" s="78"/>
      <c r="M8" s="85"/>
      <c r="N8" s="78"/>
      <c r="O8" s="79"/>
    </row>
    <row r="9" spans="1:20" ht="16.5" customHeight="1">
      <c r="A9" s="82" t="s">
        <v>245</v>
      </c>
      <c r="B9" s="82"/>
      <c r="C9" s="83"/>
      <c r="D9" s="84"/>
      <c r="E9" s="75"/>
      <c r="F9" s="75"/>
      <c r="G9" s="86">
        <f>SUM(G12:G523)</f>
        <v>13848.239999999994</v>
      </c>
      <c r="H9" s="86">
        <f>SUM(H12:H523)</f>
        <v>3384.88</v>
      </c>
      <c r="I9" s="279"/>
      <c r="J9" s="280"/>
      <c r="K9" s="280"/>
      <c r="L9" s="281"/>
      <c r="M9" s="87">
        <f>SUM(M12:M523)</f>
        <v>0</v>
      </c>
      <c r="N9" s="229"/>
      <c r="O9" s="88">
        <f>SUM(O12:O523)</f>
        <v>0</v>
      </c>
    </row>
    <row r="10" spans="1:20" ht="16.5" customHeight="1">
      <c r="A10" s="89"/>
      <c r="B10" s="89"/>
      <c r="C10" s="73"/>
      <c r="D10" s="74"/>
      <c r="E10" s="75"/>
      <c r="F10" s="75"/>
      <c r="G10" s="73"/>
      <c r="H10" s="76"/>
      <c r="I10" s="77"/>
      <c r="J10" s="75"/>
      <c r="K10" s="75"/>
      <c r="L10" s="78"/>
      <c r="M10" s="78"/>
      <c r="N10" s="78"/>
      <c r="O10" s="79"/>
    </row>
    <row r="11" spans="1:20" s="19" customFormat="1" ht="71.25">
      <c r="A11" s="90" t="s">
        <v>246</v>
      </c>
      <c r="B11" s="90" t="s">
        <v>247</v>
      </c>
      <c r="C11" s="46" t="s">
        <v>248</v>
      </c>
      <c r="D11" s="46" t="s">
        <v>249</v>
      </c>
      <c r="E11" s="46" t="s">
        <v>55</v>
      </c>
      <c r="F11" s="46" t="s">
        <v>250</v>
      </c>
      <c r="G11" s="46" t="s">
        <v>251</v>
      </c>
      <c r="H11" s="46" t="s">
        <v>252</v>
      </c>
      <c r="I11" s="46" t="s">
        <v>52</v>
      </c>
      <c r="J11" s="46" t="s">
        <v>253</v>
      </c>
      <c r="K11" s="46" t="s">
        <v>254</v>
      </c>
      <c r="L11" s="46" t="s">
        <v>255</v>
      </c>
      <c r="M11" s="46" t="s">
        <v>256</v>
      </c>
      <c r="N11" s="46" t="s">
        <v>257</v>
      </c>
      <c r="O11" s="91" t="s">
        <v>258</v>
      </c>
      <c r="P11" s="91" t="s">
        <v>259</v>
      </c>
      <c r="Q11" s="91" t="s">
        <v>260</v>
      </c>
      <c r="R11" s="91" t="s">
        <v>261</v>
      </c>
      <c r="S11" s="91" t="s">
        <v>262</v>
      </c>
      <c r="T11" s="91" t="s">
        <v>263</v>
      </c>
    </row>
    <row r="12" spans="1:20" s="23" customFormat="1" ht="17.25" customHeight="1">
      <c r="A12" s="198" t="s">
        <v>264</v>
      </c>
      <c r="B12" s="112" t="s">
        <v>265</v>
      </c>
      <c r="C12" s="113"/>
      <c r="D12" s="104" t="s">
        <v>171</v>
      </c>
      <c r="E12" s="104" t="s">
        <v>96</v>
      </c>
      <c r="F12" s="104" t="s">
        <v>96</v>
      </c>
      <c r="G12" s="210">
        <v>51.84</v>
      </c>
      <c r="H12" s="104"/>
      <c r="I12" s="244" t="s">
        <v>170</v>
      </c>
      <c r="J12" s="103">
        <v>243</v>
      </c>
      <c r="K12" s="230">
        <v>1</v>
      </c>
      <c r="L12" s="95">
        <f>SUMIFS(Invulblad!G:G,Invulblad!A:A,I12,Invulblad!B:B,J12)*K12</f>
        <v>0</v>
      </c>
      <c r="M12" s="95">
        <f>+L12*G12</f>
        <v>0</v>
      </c>
      <c r="N12" s="95">
        <f>N$9</f>
        <v>0</v>
      </c>
      <c r="O12" s="96">
        <f>+N12*M12</f>
        <v>0</v>
      </c>
      <c r="P12" s="231"/>
      <c r="Q12" s="241"/>
      <c r="R12" s="241" t="s">
        <v>266</v>
      </c>
      <c r="S12" s="241"/>
      <c r="T12" s="241"/>
    </row>
    <row r="13" spans="1:20" ht="16.5" customHeight="1">
      <c r="A13" s="112" t="s">
        <v>264</v>
      </c>
      <c r="B13" s="112" t="s">
        <v>265</v>
      </c>
      <c r="C13" s="113"/>
      <c r="D13" s="104" t="s">
        <v>267</v>
      </c>
      <c r="E13" s="104" t="s">
        <v>99</v>
      </c>
      <c r="F13" s="104" t="s">
        <v>99</v>
      </c>
      <c r="G13" s="210">
        <v>51.84</v>
      </c>
      <c r="H13" s="104"/>
      <c r="I13" s="109" t="s">
        <v>175</v>
      </c>
      <c r="J13" s="103">
        <v>243</v>
      </c>
      <c r="K13" s="230">
        <v>1</v>
      </c>
      <c r="L13" s="95">
        <f>SUMIFS(Invulblad!G:G,Invulblad!A:A,I13,Invulblad!B:B,J13)*K13</f>
        <v>0</v>
      </c>
      <c r="M13" s="95">
        <f t="shared" ref="M13:M75" si="0">+L13*G13</f>
        <v>0</v>
      </c>
      <c r="N13" s="95">
        <f t="shared" ref="N13:N75" si="1">N$9</f>
        <v>0</v>
      </c>
      <c r="O13" s="96">
        <f t="shared" ref="O13:O75" si="2">+N13*M13</f>
        <v>0</v>
      </c>
      <c r="P13" s="231"/>
      <c r="Q13" s="241"/>
      <c r="R13" s="239"/>
      <c r="S13" s="239"/>
      <c r="T13" s="204" t="s">
        <v>266</v>
      </c>
    </row>
    <row r="14" spans="1:20" ht="16.5" customHeight="1">
      <c r="A14" s="112" t="s">
        <v>264</v>
      </c>
      <c r="B14" s="112" t="s">
        <v>265</v>
      </c>
      <c r="C14" s="113"/>
      <c r="D14" s="104" t="s">
        <v>268</v>
      </c>
      <c r="E14" s="104" t="s">
        <v>99</v>
      </c>
      <c r="F14" s="104" t="s">
        <v>99</v>
      </c>
      <c r="G14" s="210">
        <v>51.84</v>
      </c>
      <c r="H14" s="104"/>
      <c r="I14" s="113" t="s">
        <v>175</v>
      </c>
      <c r="J14" s="103">
        <v>243</v>
      </c>
      <c r="K14" s="230">
        <v>1</v>
      </c>
      <c r="L14" s="95">
        <f>SUMIFS(Invulblad!G:G,Invulblad!A:A,I14,Invulblad!B:B,J14)*K14</f>
        <v>0</v>
      </c>
      <c r="M14" s="95">
        <f t="shared" si="0"/>
        <v>0</v>
      </c>
      <c r="N14" s="95">
        <f t="shared" si="1"/>
        <v>0</v>
      </c>
      <c r="O14" s="96">
        <f t="shared" si="2"/>
        <v>0</v>
      </c>
      <c r="P14" s="231"/>
      <c r="Q14" s="241"/>
      <c r="R14" s="239"/>
      <c r="S14" s="239"/>
      <c r="T14" s="204" t="s">
        <v>266</v>
      </c>
    </row>
    <row r="15" spans="1:20" ht="16.5" customHeight="1">
      <c r="A15" s="112" t="s">
        <v>264</v>
      </c>
      <c r="B15" s="112" t="s">
        <v>265</v>
      </c>
      <c r="C15" s="113"/>
      <c r="D15" s="104" t="s">
        <v>269</v>
      </c>
      <c r="E15" s="104" t="s">
        <v>99</v>
      </c>
      <c r="F15" s="104" t="s">
        <v>99</v>
      </c>
      <c r="G15" s="210">
        <v>51.84</v>
      </c>
      <c r="H15" s="104"/>
      <c r="I15" s="113" t="s">
        <v>175</v>
      </c>
      <c r="J15" s="103">
        <v>243</v>
      </c>
      <c r="K15" s="230">
        <v>1</v>
      </c>
      <c r="L15" s="95">
        <f>SUMIFS(Invulblad!G:G,Invulblad!A:A,I15,Invulblad!B:B,J15)*K15</f>
        <v>0</v>
      </c>
      <c r="M15" s="95">
        <f t="shared" si="0"/>
        <v>0</v>
      </c>
      <c r="N15" s="95">
        <f t="shared" si="1"/>
        <v>0</v>
      </c>
      <c r="O15" s="96">
        <f t="shared" si="2"/>
        <v>0</v>
      </c>
      <c r="P15" s="231"/>
      <c r="Q15" s="241"/>
      <c r="R15" s="239"/>
      <c r="S15" s="239"/>
      <c r="T15" s="204" t="s">
        <v>266</v>
      </c>
    </row>
    <row r="16" spans="1:20" ht="16.5" customHeight="1">
      <c r="A16" s="112" t="s">
        <v>264</v>
      </c>
      <c r="B16" s="112" t="s">
        <v>265</v>
      </c>
      <c r="C16" s="113"/>
      <c r="D16" s="104" t="s">
        <v>270</v>
      </c>
      <c r="E16" s="104" t="s">
        <v>99</v>
      </c>
      <c r="F16" s="104" t="s">
        <v>99</v>
      </c>
      <c r="G16" s="210">
        <v>67.89</v>
      </c>
      <c r="H16" s="104"/>
      <c r="I16" s="113" t="s">
        <v>175</v>
      </c>
      <c r="J16" s="103">
        <v>243</v>
      </c>
      <c r="K16" s="230">
        <v>1</v>
      </c>
      <c r="L16" s="95">
        <f>SUMIFS(Invulblad!G:G,Invulblad!A:A,I16,Invulblad!B:B,J16)*K16</f>
        <v>0</v>
      </c>
      <c r="M16" s="95">
        <f t="shared" si="0"/>
        <v>0</v>
      </c>
      <c r="N16" s="95">
        <f t="shared" si="1"/>
        <v>0</v>
      </c>
      <c r="O16" s="96">
        <f t="shared" si="2"/>
        <v>0</v>
      </c>
      <c r="P16" s="231"/>
      <c r="Q16" s="241"/>
      <c r="R16" s="239"/>
      <c r="S16" s="239"/>
      <c r="T16" s="204" t="s">
        <v>266</v>
      </c>
    </row>
    <row r="17" spans="1:20" ht="16.5" customHeight="1">
      <c r="A17" s="112" t="s">
        <v>264</v>
      </c>
      <c r="B17" s="112" t="s">
        <v>265</v>
      </c>
      <c r="C17" s="113"/>
      <c r="D17" s="104" t="s">
        <v>271</v>
      </c>
      <c r="E17" s="104" t="s">
        <v>99</v>
      </c>
      <c r="F17" s="104" t="s">
        <v>99</v>
      </c>
      <c r="G17" s="210">
        <v>15.75</v>
      </c>
      <c r="H17" s="104"/>
      <c r="I17" s="113" t="s">
        <v>175</v>
      </c>
      <c r="J17" s="103">
        <v>243</v>
      </c>
      <c r="K17" s="230">
        <v>1</v>
      </c>
      <c r="L17" s="95">
        <f>SUMIFS(Invulblad!G:G,Invulblad!A:A,I17,Invulblad!B:B,J17)*K17</f>
        <v>0</v>
      </c>
      <c r="M17" s="95">
        <f t="shared" si="0"/>
        <v>0</v>
      </c>
      <c r="N17" s="95">
        <f t="shared" si="1"/>
        <v>0</v>
      </c>
      <c r="O17" s="96">
        <f t="shared" si="2"/>
        <v>0</v>
      </c>
      <c r="P17" s="231"/>
      <c r="Q17" s="241"/>
      <c r="R17" s="239"/>
      <c r="S17" s="239"/>
      <c r="T17" s="204" t="s">
        <v>266</v>
      </c>
    </row>
    <row r="18" spans="1:20" ht="16.5" customHeight="1">
      <c r="A18" s="112" t="s">
        <v>264</v>
      </c>
      <c r="B18" s="112" t="s">
        <v>265</v>
      </c>
      <c r="C18" s="113"/>
      <c r="D18" s="104" t="s">
        <v>272</v>
      </c>
      <c r="E18" s="99" t="s">
        <v>99</v>
      </c>
      <c r="F18" s="99" t="s">
        <v>99</v>
      </c>
      <c r="G18" s="210">
        <v>37.96</v>
      </c>
      <c r="H18" s="104"/>
      <c r="I18" s="113" t="s">
        <v>175</v>
      </c>
      <c r="J18" s="103">
        <v>243</v>
      </c>
      <c r="K18" s="230">
        <v>1</v>
      </c>
      <c r="L18" s="95">
        <f>SUMIFS(Invulblad!G:G,Invulblad!A:A,I18,Invulblad!B:B,J18)*K18</f>
        <v>0</v>
      </c>
      <c r="M18" s="95">
        <f t="shared" si="0"/>
        <v>0</v>
      </c>
      <c r="N18" s="95">
        <f t="shared" si="1"/>
        <v>0</v>
      </c>
      <c r="O18" s="96">
        <f t="shared" si="2"/>
        <v>0</v>
      </c>
      <c r="P18" s="231"/>
      <c r="Q18" s="241"/>
      <c r="R18" s="239"/>
      <c r="S18" s="239"/>
      <c r="T18" s="204" t="s">
        <v>266</v>
      </c>
    </row>
    <row r="19" spans="1:20" ht="16.5" customHeight="1">
      <c r="A19" s="112" t="s">
        <v>264</v>
      </c>
      <c r="B19" s="112" t="s">
        <v>265</v>
      </c>
      <c r="C19" s="113"/>
      <c r="D19" s="104" t="s">
        <v>273</v>
      </c>
      <c r="E19" s="99" t="s">
        <v>99</v>
      </c>
      <c r="F19" s="99" t="s">
        <v>99</v>
      </c>
      <c r="G19" s="210">
        <v>15.75</v>
      </c>
      <c r="H19" s="104"/>
      <c r="I19" s="102" t="s">
        <v>175</v>
      </c>
      <c r="J19" s="103">
        <v>243</v>
      </c>
      <c r="K19" s="230">
        <v>1</v>
      </c>
      <c r="L19" s="95">
        <f>SUMIFS(Invulblad!G:G,Invulblad!A:A,I19,Invulblad!B:B,J19)*K19</f>
        <v>0</v>
      </c>
      <c r="M19" s="95">
        <f t="shared" si="0"/>
        <v>0</v>
      </c>
      <c r="N19" s="95">
        <f t="shared" si="1"/>
        <v>0</v>
      </c>
      <c r="O19" s="96">
        <f t="shared" si="2"/>
        <v>0</v>
      </c>
      <c r="P19" s="231"/>
      <c r="Q19" s="241"/>
      <c r="R19" s="239"/>
      <c r="S19" s="239"/>
      <c r="T19" s="204" t="s">
        <v>266</v>
      </c>
    </row>
    <row r="20" spans="1:20" ht="16.5" customHeight="1">
      <c r="A20" s="112" t="s">
        <v>264</v>
      </c>
      <c r="B20" s="112" t="s">
        <v>265</v>
      </c>
      <c r="C20" s="113"/>
      <c r="D20" s="104" t="s">
        <v>274</v>
      </c>
      <c r="E20" s="104" t="s">
        <v>99</v>
      </c>
      <c r="F20" s="104" t="s">
        <v>99</v>
      </c>
      <c r="G20" s="210">
        <v>53.29</v>
      </c>
      <c r="H20" s="104"/>
      <c r="I20" s="109" t="s">
        <v>175</v>
      </c>
      <c r="J20" s="103">
        <v>243</v>
      </c>
      <c r="K20" s="230">
        <v>1</v>
      </c>
      <c r="L20" s="95">
        <f>SUMIFS(Invulblad!G:G,Invulblad!A:A,I20,Invulblad!B:B,J20)*K20</f>
        <v>0</v>
      </c>
      <c r="M20" s="95">
        <f t="shared" si="0"/>
        <v>0</v>
      </c>
      <c r="N20" s="95">
        <f t="shared" si="1"/>
        <v>0</v>
      </c>
      <c r="O20" s="96">
        <f t="shared" si="2"/>
        <v>0</v>
      </c>
      <c r="P20" s="231"/>
      <c r="Q20" s="241"/>
      <c r="R20" s="239"/>
      <c r="S20" s="239"/>
      <c r="T20" s="204" t="s">
        <v>266</v>
      </c>
    </row>
    <row r="21" spans="1:20" ht="16.5" customHeight="1">
      <c r="A21" s="112" t="s">
        <v>264</v>
      </c>
      <c r="B21" s="112" t="s">
        <v>265</v>
      </c>
      <c r="C21" s="113"/>
      <c r="D21" s="104" t="s">
        <v>275</v>
      </c>
      <c r="E21" s="104" t="s">
        <v>99</v>
      </c>
      <c r="F21" s="104" t="s">
        <v>99</v>
      </c>
      <c r="G21" s="210">
        <v>41.4</v>
      </c>
      <c r="H21" s="104"/>
      <c r="I21" s="102" t="s">
        <v>175</v>
      </c>
      <c r="J21" s="103">
        <v>243</v>
      </c>
      <c r="K21" s="230">
        <v>1</v>
      </c>
      <c r="L21" s="95">
        <f>SUMIFS(Invulblad!G:G,Invulblad!A:A,I21,Invulblad!B:B,J21)*K21</f>
        <v>0</v>
      </c>
      <c r="M21" s="95">
        <f t="shared" si="0"/>
        <v>0</v>
      </c>
      <c r="N21" s="95">
        <f t="shared" si="1"/>
        <v>0</v>
      </c>
      <c r="O21" s="96">
        <f t="shared" si="2"/>
        <v>0</v>
      </c>
      <c r="P21" s="231"/>
      <c r="Q21" s="241"/>
      <c r="R21" s="239"/>
      <c r="S21" s="239"/>
      <c r="T21" s="204" t="s">
        <v>266</v>
      </c>
    </row>
    <row r="22" spans="1:20" ht="16.5" customHeight="1">
      <c r="A22" s="112" t="s">
        <v>264</v>
      </c>
      <c r="B22" s="112" t="s">
        <v>265</v>
      </c>
      <c r="C22" s="113"/>
      <c r="D22" s="104" t="s">
        <v>276</v>
      </c>
      <c r="E22" s="99" t="s">
        <v>99</v>
      </c>
      <c r="F22" s="99" t="s">
        <v>99</v>
      </c>
      <c r="G22" s="210">
        <v>93.44</v>
      </c>
      <c r="H22" s="104"/>
      <c r="I22" s="113" t="s">
        <v>175</v>
      </c>
      <c r="J22" s="103">
        <v>243</v>
      </c>
      <c r="K22" s="230">
        <v>1</v>
      </c>
      <c r="L22" s="95">
        <f>SUMIFS(Invulblad!G:G,Invulblad!A:A,I22,Invulblad!B:B,J22)*K22</f>
        <v>0</v>
      </c>
      <c r="M22" s="95">
        <f t="shared" si="0"/>
        <v>0</v>
      </c>
      <c r="N22" s="95">
        <f t="shared" si="1"/>
        <v>0</v>
      </c>
      <c r="O22" s="96">
        <f t="shared" si="2"/>
        <v>0</v>
      </c>
      <c r="P22" s="231"/>
      <c r="Q22" s="241"/>
      <c r="R22" s="239"/>
      <c r="S22" s="239"/>
      <c r="T22" s="204" t="s">
        <v>266</v>
      </c>
    </row>
    <row r="23" spans="1:20" ht="16.5" customHeight="1">
      <c r="A23" s="112" t="s">
        <v>264</v>
      </c>
      <c r="B23" s="112" t="s">
        <v>265</v>
      </c>
      <c r="C23" s="113"/>
      <c r="D23" s="104" t="s">
        <v>277</v>
      </c>
      <c r="E23" s="99" t="s">
        <v>99</v>
      </c>
      <c r="F23" s="99" t="s">
        <v>99</v>
      </c>
      <c r="G23" s="210">
        <v>41.4</v>
      </c>
      <c r="H23" s="104"/>
      <c r="I23" s="102" t="s">
        <v>175</v>
      </c>
      <c r="J23" s="103">
        <v>243</v>
      </c>
      <c r="K23" s="230">
        <v>1</v>
      </c>
      <c r="L23" s="95">
        <f>SUMIFS(Invulblad!G:G,Invulblad!A:A,I23,Invulblad!B:B,J23)*K23</f>
        <v>0</v>
      </c>
      <c r="M23" s="95">
        <f t="shared" si="0"/>
        <v>0</v>
      </c>
      <c r="N23" s="95">
        <f t="shared" si="1"/>
        <v>0</v>
      </c>
      <c r="O23" s="96">
        <f t="shared" si="2"/>
        <v>0</v>
      </c>
      <c r="P23" s="231"/>
      <c r="Q23" s="241"/>
      <c r="R23" s="239"/>
      <c r="S23" s="239"/>
      <c r="T23" s="204" t="s">
        <v>266</v>
      </c>
    </row>
    <row r="24" spans="1:20" ht="16.5" customHeight="1">
      <c r="A24" s="112" t="s">
        <v>264</v>
      </c>
      <c r="B24" s="112" t="s">
        <v>265</v>
      </c>
      <c r="C24" s="113"/>
      <c r="D24" s="104" t="s">
        <v>278</v>
      </c>
      <c r="E24" s="99" t="s">
        <v>99</v>
      </c>
      <c r="F24" s="99" t="s">
        <v>99</v>
      </c>
      <c r="G24" s="210">
        <v>107.31</v>
      </c>
      <c r="H24" s="104"/>
      <c r="I24" s="113" t="s">
        <v>175</v>
      </c>
      <c r="J24" s="103">
        <v>243</v>
      </c>
      <c r="K24" s="230">
        <v>1</v>
      </c>
      <c r="L24" s="95">
        <f>SUMIFS(Invulblad!G:G,Invulblad!A:A,I24,Invulblad!B:B,J24)*K24</f>
        <v>0</v>
      </c>
      <c r="M24" s="95">
        <f t="shared" si="0"/>
        <v>0</v>
      </c>
      <c r="N24" s="95">
        <f t="shared" si="1"/>
        <v>0</v>
      </c>
      <c r="O24" s="96">
        <f t="shared" si="2"/>
        <v>0</v>
      </c>
      <c r="P24" s="231"/>
      <c r="Q24" s="241"/>
      <c r="R24" s="239"/>
      <c r="S24" s="239"/>
      <c r="T24" s="204" t="s">
        <v>266</v>
      </c>
    </row>
    <row r="25" spans="1:20" ht="16.5" customHeight="1">
      <c r="A25" s="112" t="s">
        <v>264</v>
      </c>
      <c r="B25" s="112" t="s">
        <v>265</v>
      </c>
      <c r="C25" s="113"/>
      <c r="D25" s="104" t="s">
        <v>279</v>
      </c>
      <c r="E25" s="99" t="s">
        <v>99</v>
      </c>
      <c r="F25" s="99" t="s">
        <v>99</v>
      </c>
      <c r="G25" s="210">
        <v>41.4</v>
      </c>
      <c r="H25" s="104"/>
      <c r="I25" s="113" t="s">
        <v>175</v>
      </c>
      <c r="J25" s="103">
        <v>243</v>
      </c>
      <c r="K25" s="230">
        <v>1</v>
      </c>
      <c r="L25" s="95">
        <f>SUMIFS(Invulblad!G:G,Invulblad!A:A,I25,Invulblad!B:B,J25)*K25</f>
        <v>0</v>
      </c>
      <c r="M25" s="95">
        <f t="shared" si="0"/>
        <v>0</v>
      </c>
      <c r="N25" s="95">
        <f t="shared" si="1"/>
        <v>0</v>
      </c>
      <c r="O25" s="96">
        <f t="shared" si="2"/>
        <v>0</v>
      </c>
      <c r="P25" s="231"/>
      <c r="Q25" s="241"/>
      <c r="R25" s="239"/>
      <c r="S25" s="239"/>
      <c r="T25" s="204" t="s">
        <v>266</v>
      </c>
    </row>
    <row r="26" spans="1:20" ht="16.5" customHeight="1">
      <c r="A26" s="112" t="s">
        <v>264</v>
      </c>
      <c r="B26" s="112" t="s">
        <v>265</v>
      </c>
      <c r="C26" s="113"/>
      <c r="D26" s="104" t="s">
        <v>280</v>
      </c>
      <c r="E26" s="99" t="s">
        <v>99</v>
      </c>
      <c r="F26" s="99" t="s">
        <v>99</v>
      </c>
      <c r="G26" s="210">
        <v>39.42</v>
      </c>
      <c r="H26" s="104"/>
      <c r="I26" s="102" t="s">
        <v>175</v>
      </c>
      <c r="J26" s="103">
        <v>243</v>
      </c>
      <c r="K26" s="230">
        <v>1</v>
      </c>
      <c r="L26" s="95">
        <f>SUMIFS(Invulblad!G:G,Invulblad!A:A,I26,Invulblad!B:B,J26)*K26</f>
        <v>0</v>
      </c>
      <c r="M26" s="95">
        <f t="shared" si="0"/>
        <v>0</v>
      </c>
      <c r="N26" s="95">
        <f t="shared" si="1"/>
        <v>0</v>
      </c>
      <c r="O26" s="96">
        <f t="shared" si="2"/>
        <v>0</v>
      </c>
      <c r="P26" s="231"/>
      <c r="Q26" s="241"/>
      <c r="R26" s="239"/>
      <c r="S26" s="239"/>
      <c r="T26" s="204" t="s">
        <v>266</v>
      </c>
    </row>
    <row r="27" spans="1:20" ht="16.5" customHeight="1">
      <c r="A27" s="112" t="s">
        <v>264</v>
      </c>
      <c r="B27" s="112" t="s">
        <v>265</v>
      </c>
      <c r="C27" s="113"/>
      <c r="D27" s="104" t="s">
        <v>281</v>
      </c>
      <c r="E27" s="99" t="s">
        <v>99</v>
      </c>
      <c r="F27" s="99" t="s">
        <v>99</v>
      </c>
      <c r="G27" s="210">
        <v>39.42</v>
      </c>
      <c r="H27" s="104"/>
      <c r="I27" s="113" t="s">
        <v>175</v>
      </c>
      <c r="J27" s="103">
        <v>243</v>
      </c>
      <c r="K27" s="230">
        <v>1</v>
      </c>
      <c r="L27" s="95">
        <f>SUMIFS(Invulblad!G:G,Invulblad!A:A,I27,Invulblad!B:B,J27)*K27</f>
        <v>0</v>
      </c>
      <c r="M27" s="95">
        <f t="shared" si="0"/>
        <v>0</v>
      </c>
      <c r="N27" s="95">
        <f t="shared" si="1"/>
        <v>0</v>
      </c>
      <c r="O27" s="96">
        <f t="shared" si="2"/>
        <v>0</v>
      </c>
      <c r="P27" s="231"/>
      <c r="Q27" s="241"/>
      <c r="R27" s="239"/>
      <c r="S27" s="239"/>
      <c r="T27" s="204" t="s">
        <v>266</v>
      </c>
    </row>
    <row r="28" spans="1:20" ht="16.5" customHeight="1">
      <c r="A28" s="112" t="s">
        <v>264</v>
      </c>
      <c r="B28" s="112" t="s">
        <v>265</v>
      </c>
      <c r="C28" s="113"/>
      <c r="D28" s="104" t="s">
        <v>282</v>
      </c>
      <c r="E28" s="99" t="s">
        <v>99</v>
      </c>
      <c r="F28" s="99" t="s">
        <v>99</v>
      </c>
      <c r="G28" s="210">
        <v>39.42</v>
      </c>
      <c r="H28" s="104"/>
      <c r="I28" s="113" t="s">
        <v>175</v>
      </c>
      <c r="J28" s="103">
        <v>243</v>
      </c>
      <c r="K28" s="230">
        <v>1</v>
      </c>
      <c r="L28" s="95">
        <f>SUMIFS(Invulblad!G:G,Invulblad!A:A,I28,Invulblad!B:B,J28)*K28</f>
        <v>0</v>
      </c>
      <c r="M28" s="95">
        <f t="shared" si="0"/>
        <v>0</v>
      </c>
      <c r="N28" s="95">
        <f t="shared" si="1"/>
        <v>0</v>
      </c>
      <c r="O28" s="96">
        <f t="shared" si="2"/>
        <v>0</v>
      </c>
      <c r="P28" s="231"/>
      <c r="Q28" s="241"/>
      <c r="R28" s="239"/>
      <c r="S28" s="239"/>
      <c r="T28" s="204" t="s">
        <v>266</v>
      </c>
    </row>
    <row r="29" spans="1:20" ht="16.5" customHeight="1">
      <c r="A29" s="112" t="s">
        <v>264</v>
      </c>
      <c r="B29" s="112" t="s">
        <v>265</v>
      </c>
      <c r="C29" s="113"/>
      <c r="D29" s="104" t="s">
        <v>283</v>
      </c>
      <c r="E29" s="99" t="s">
        <v>99</v>
      </c>
      <c r="F29" s="99" t="s">
        <v>99</v>
      </c>
      <c r="G29" s="210">
        <v>54.02</v>
      </c>
      <c r="H29" s="104"/>
      <c r="I29" s="102" t="s">
        <v>175</v>
      </c>
      <c r="J29" s="103">
        <v>243</v>
      </c>
      <c r="K29" s="230">
        <v>1</v>
      </c>
      <c r="L29" s="95">
        <f>SUMIFS(Invulblad!G:G,Invulblad!A:A,I29,Invulblad!B:B,J29)*K29</f>
        <v>0</v>
      </c>
      <c r="M29" s="95">
        <f t="shared" si="0"/>
        <v>0</v>
      </c>
      <c r="N29" s="95">
        <f t="shared" si="1"/>
        <v>0</v>
      </c>
      <c r="O29" s="96">
        <f t="shared" si="2"/>
        <v>0</v>
      </c>
      <c r="P29" s="231"/>
      <c r="Q29" s="241"/>
      <c r="R29" s="239"/>
      <c r="S29" s="239"/>
      <c r="T29" s="204" t="s">
        <v>266</v>
      </c>
    </row>
    <row r="30" spans="1:20" ht="16.5" customHeight="1">
      <c r="A30" s="112" t="s">
        <v>264</v>
      </c>
      <c r="B30" s="112" t="s">
        <v>265</v>
      </c>
      <c r="C30" s="113"/>
      <c r="D30" s="104" t="s">
        <v>284</v>
      </c>
      <c r="E30" s="99" t="s">
        <v>99</v>
      </c>
      <c r="F30" s="99" t="s">
        <v>99</v>
      </c>
      <c r="G30" s="210">
        <v>54.02</v>
      </c>
      <c r="H30" s="104"/>
      <c r="I30" s="113" t="s">
        <v>175</v>
      </c>
      <c r="J30" s="103">
        <v>243</v>
      </c>
      <c r="K30" s="230">
        <v>1</v>
      </c>
      <c r="L30" s="95">
        <f>SUMIFS(Invulblad!G:G,Invulblad!A:A,I30,Invulblad!B:B,J30)*K30</f>
        <v>0</v>
      </c>
      <c r="M30" s="95">
        <f t="shared" si="0"/>
        <v>0</v>
      </c>
      <c r="N30" s="95">
        <f t="shared" si="1"/>
        <v>0</v>
      </c>
      <c r="O30" s="96">
        <f t="shared" si="2"/>
        <v>0</v>
      </c>
      <c r="P30" s="231"/>
      <c r="Q30" s="241"/>
      <c r="R30" s="239"/>
      <c r="S30" s="239"/>
      <c r="T30" s="204" t="s">
        <v>266</v>
      </c>
    </row>
    <row r="31" spans="1:20" ht="16.5" customHeight="1">
      <c r="A31" s="112" t="s">
        <v>264</v>
      </c>
      <c r="B31" s="112" t="s">
        <v>265</v>
      </c>
      <c r="C31" s="113"/>
      <c r="D31" s="104" t="s">
        <v>285</v>
      </c>
      <c r="E31" s="99" t="s">
        <v>99</v>
      </c>
      <c r="F31" s="99" t="s">
        <v>99</v>
      </c>
      <c r="G31" s="210">
        <v>55.11</v>
      </c>
      <c r="H31" s="104"/>
      <c r="I31" s="102" t="s">
        <v>175</v>
      </c>
      <c r="J31" s="103">
        <v>243</v>
      </c>
      <c r="K31" s="230">
        <v>1</v>
      </c>
      <c r="L31" s="95">
        <f>SUMIFS(Invulblad!G:G,Invulblad!A:A,I31,Invulblad!B:B,J31)*K31</f>
        <v>0</v>
      </c>
      <c r="M31" s="95">
        <f t="shared" si="0"/>
        <v>0</v>
      </c>
      <c r="N31" s="95">
        <f t="shared" si="1"/>
        <v>0</v>
      </c>
      <c r="O31" s="96">
        <f t="shared" si="2"/>
        <v>0</v>
      </c>
      <c r="P31" s="231"/>
      <c r="Q31" s="241"/>
      <c r="R31" s="239"/>
      <c r="S31" s="239"/>
      <c r="T31" s="204" t="s">
        <v>266</v>
      </c>
    </row>
    <row r="32" spans="1:20" ht="16.5" customHeight="1">
      <c r="A32" s="112" t="s">
        <v>264</v>
      </c>
      <c r="B32" s="112" t="s">
        <v>265</v>
      </c>
      <c r="C32" s="113"/>
      <c r="D32" s="104" t="s">
        <v>286</v>
      </c>
      <c r="E32" s="99" t="s">
        <v>99</v>
      </c>
      <c r="F32" s="99" t="s">
        <v>99</v>
      </c>
      <c r="G32" s="210">
        <v>38.69</v>
      </c>
      <c r="H32" s="104"/>
      <c r="I32" s="113" t="s">
        <v>175</v>
      </c>
      <c r="J32" s="103">
        <v>243</v>
      </c>
      <c r="K32" s="230">
        <v>1</v>
      </c>
      <c r="L32" s="95">
        <f>SUMIFS(Invulblad!G:G,Invulblad!A:A,I32,Invulblad!B:B,J32)*K32</f>
        <v>0</v>
      </c>
      <c r="M32" s="95">
        <f t="shared" si="0"/>
        <v>0</v>
      </c>
      <c r="N32" s="95">
        <f t="shared" si="1"/>
        <v>0</v>
      </c>
      <c r="O32" s="96">
        <f t="shared" si="2"/>
        <v>0</v>
      </c>
      <c r="P32" s="231"/>
      <c r="Q32" s="241"/>
      <c r="R32" s="239"/>
      <c r="S32" s="239"/>
      <c r="T32" s="204" t="s">
        <v>266</v>
      </c>
    </row>
    <row r="33" spans="1:20" ht="16.5" customHeight="1">
      <c r="A33" s="112" t="s">
        <v>264</v>
      </c>
      <c r="B33" s="112" t="s">
        <v>287</v>
      </c>
      <c r="C33" s="113"/>
      <c r="D33" s="104" t="s">
        <v>288</v>
      </c>
      <c r="E33" s="104" t="s">
        <v>99</v>
      </c>
      <c r="F33" s="104" t="s">
        <v>99</v>
      </c>
      <c r="G33" s="210">
        <v>28.05</v>
      </c>
      <c r="H33" s="104"/>
      <c r="I33" s="113" t="s">
        <v>210</v>
      </c>
      <c r="J33" s="103">
        <v>243</v>
      </c>
      <c r="K33" s="230">
        <v>1</v>
      </c>
      <c r="L33" s="95">
        <f>SUMIFS(Invulblad!G:G,Invulblad!A:A,I33,Invulblad!B:B,J33)*K33</f>
        <v>0</v>
      </c>
      <c r="M33" s="95">
        <f t="shared" si="0"/>
        <v>0</v>
      </c>
      <c r="N33" s="95">
        <f t="shared" si="1"/>
        <v>0</v>
      </c>
      <c r="O33" s="96">
        <f t="shared" si="2"/>
        <v>0</v>
      </c>
      <c r="P33" s="231"/>
      <c r="Q33" s="241"/>
      <c r="R33" s="239"/>
      <c r="S33" s="239"/>
      <c r="T33" s="204" t="s">
        <v>266</v>
      </c>
    </row>
    <row r="34" spans="1:20" ht="16.5" customHeight="1">
      <c r="A34" s="112" t="s">
        <v>264</v>
      </c>
      <c r="B34" s="112" t="s">
        <v>287</v>
      </c>
      <c r="C34" s="113"/>
      <c r="D34" s="104" t="s">
        <v>289</v>
      </c>
      <c r="E34" s="99" t="s">
        <v>99</v>
      </c>
      <c r="F34" s="99" t="s">
        <v>99</v>
      </c>
      <c r="G34" s="210">
        <v>54.76</v>
      </c>
      <c r="H34" s="104"/>
      <c r="I34" s="113" t="s">
        <v>175</v>
      </c>
      <c r="J34" s="103">
        <v>243</v>
      </c>
      <c r="K34" s="230">
        <v>1</v>
      </c>
      <c r="L34" s="95">
        <f>SUMIFS(Invulblad!G:G,Invulblad!A:A,I34,Invulblad!B:B,J34)*K34</f>
        <v>0</v>
      </c>
      <c r="M34" s="95">
        <f t="shared" si="0"/>
        <v>0</v>
      </c>
      <c r="N34" s="95">
        <f t="shared" si="1"/>
        <v>0</v>
      </c>
      <c r="O34" s="96">
        <f t="shared" si="2"/>
        <v>0</v>
      </c>
      <c r="P34" s="231"/>
      <c r="Q34" s="241"/>
      <c r="R34" s="239"/>
      <c r="S34" s="239"/>
      <c r="T34" s="204" t="s">
        <v>266</v>
      </c>
    </row>
    <row r="35" spans="1:20" ht="16.5" customHeight="1">
      <c r="A35" s="112" t="s">
        <v>264</v>
      </c>
      <c r="B35" s="112" t="s">
        <v>265</v>
      </c>
      <c r="C35" s="113"/>
      <c r="D35" s="104" t="s">
        <v>290</v>
      </c>
      <c r="E35" s="104" t="s">
        <v>99</v>
      </c>
      <c r="F35" s="104" t="s">
        <v>99</v>
      </c>
      <c r="G35" s="210">
        <v>7.7</v>
      </c>
      <c r="H35" s="104"/>
      <c r="I35" s="113" t="s">
        <v>144</v>
      </c>
      <c r="J35" s="103">
        <v>243</v>
      </c>
      <c r="K35" s="230">
        <v>1</v>
      </c>
      <c r="L35" s="95">
        <f>SUMIFS(Invulblad!G:G,Invulblad!A:A,I35,Invulblad!B:B,J35)*K35</f>
        <v>0</v>
      </c>
      <c r="M35" s="95">
        <f t="shared" si="0"/>
        <v>0</v>
      </c>
      <c r="N35" s="95">
        <f t="shared" si="1"/>
        <v>0</v>
      </c>
      <c r="O35" s="96">
        <f t="shared" si="2"/>
        <v>0</v>
      </c>
      <c r="P35" s="231"/>
      <c r="Q35" s="241"/>
      <c r="R35" s="239"/>
      <c r="S35" s="239"/>
      <c r="T35" s="204" t="s">
        <v>266</v>
      </c>
    </row>
    <row r="36" spans="1:20" ht="16.5" customHeight="1">
      <c r="A36" s="112" t="s">
        <v>264</v>
      </c>
      <c r="B36" s="112" t="s">
        <v>265</v>
      </c>
      <c r="C36" s="113"/>
      <c r="D36" s="104" t="s">
        <v>291</v>
      </c>
      <c r="E36" s="104" t="s">
        <v>99</v>
      </c>
      <c r="F36" s="104" t="s">
        <v>99</v>
      </c>
      <c r="G36" s="210">
        <v>5.6</v>
      </c>
      <c r="H36" s="104"/>
      <c r="I36" s="113" t="s">
        <v>183</v>
      </c>
      <c r="J36" s="103">
        <v>243</v>
      </c>
      <c r="K36" s="230">
        <v>1</v>
      </c>
      <c r="L36" s="95">
        <f>SUMIFS(Invulblad!G:G,Invulblad!A:A,I36,Invulblad!B:B,J36)*K36</f>
        <v>0</v>
      </c>
      <c r="M36" s="95">
        <f t="shared" si="0"/>
        <v>0</v>
      </c>
      <c r="N36" s="95">
        <f t="shared" si="1"/>
        <v>0</v>
      </c>
      <c r="O36" s="96">
        <f t="shared" si="2"/>
        <v>0</v>
      </c>
      <c r="P36" s="231"/>
      <c r="Q36" s="241"/>
      <c r="R36" s="239"/>
      <c r="S36" s="239"/>
      <c r="T36" s="204" t="s">
        <v>266</v>
      </c>
    </row>
    <row r="37" spans="1:20" ht="16.5" customHeight="1">
      <c r="A37" s="112" t="s">
        <v>264</v>
      </c>
      <c r="B37" s="112" t="s">
        <v>265</v>
      </c>
      <c r="C37" s="113"/>
      <c r="D37" s="104" t="s">
        <v>292</v>
      </c>
      <c r="E37" s="104" t="s">
        <v>99</v>
      </c>
      <c r="F37" s="104" t="s">
        <v>99</v>
      </c>
      <c r="G37" s="210">
        <v>212.82</v>
      </c>
      <c r="H37" s="104"/>
      <c r="I37" s="102" t="s">
        <v>156</v>
      </c>
      <c r="J37" s="103">
        <v>243</v>
      </c>
      <c r="K37" s="230">
        <v>1</v>
      </c>
      <c r="L37" s="95">
        <f>SUMIFS(Invulblad!G:G,Invulblad!A:A,I37,Invulblad!B:B,J37)*K37</f>
        <v>0</v>
      </c>
      <c r="M37" s="95">
        <f t="shared" si="0"/>
        <v>0</v>
      </c>
      <c r="N37" s="95">
        <f t="shared" si="1"/>
        <v>0</v>
      </c>
      <c r="O37" s="96">
        <f t="shared" si="2"/>
        <v>0</v>
      </c>
      <c r="P37" s="231"/>
      <c r="Q37" s="241"/>
      <c r="R37" s="239"/>
      <c r="S37" s="239"/>
      <c r="T37" s="204" t="s">
        <v>266</v>
      </c>
    </row>
    <row r="38" spans="1:20" ht="16.5" customHeight="1">
      <c r="A38" s="112" t="s">
        <v>264</v>
      </c>
      <c r="B38" s="112" t="s">
        <v>265</v>
      </c>
      <c r="C38" s="113"/>
      <c r="D38" s="104" t="s">
        <v>293</v>
      </c>
      <c r="E38" s="104" t="s">
        <v>99</v>
      </c>
      <c r="F38" s="104" t="s">
        <v>99</v>
      </c>
      <c r="G38" s="210">
        <v>12.77</v>
      </c>
      <c r="H38" s="104"/>
      <c r="I38" s="113" t="s">
        <v>156</v>
      </c>
      <c r="J38" s="103">
        <v>243</v>
      </c>
      <c r="K38" s="230">
        <v>1</v>
      </c>
      <c r="L38" s="95">
        <f>SUMIFS(Invulblad!G:G,Invulblad!A:A,I38,Invulblad!B:B,J38)*K38</f>
        <v>0</v>
      </c>
      <c r="M38" s="95">
        <f t="shared" si="0"/>
        <v>0</v>
      </c>
      <c r="N38" s="95">
        <f t="shared" si="1"/>
        <v>0</v>
      </c>
      <c r="O38" s="96">
        <f t="shared" si="2"/>
        <v>0</v>
      </c>
      <c r="P38" s="231"/>
      <c r="Q38" s="241"/>
      <c r="R38" s="239"/>
      <c r="S38" s="239"/>
      <c r="T38" s="204" t="s">
        <v>266</v>
      </c>
    </row>
    <row r="39" spans="1:20" ht="16.5" customHeight="1">
      <c r="A39" s="112" t="s">
        <v>264</v>
      </c>
      <c r="B39" s="112" t="s">
        <v>265</v>
      </c>
      <c r="C39" s="113"/>
      <c r="D39" s="104" t="s">
        <v>294</v>
      </c>
      <c r="E39" s="104" t="s">
        <v>99</v>
      </c>
      <c r="F39" s="104" t="s">
        <v>99</v>
      </c>
      <c r="G39" s="210">
        <v>12.77</v>
      </c>
      <c r="H39" s="104"/>
      <c r="I39" s="113" t="s">
        <v>156</v>
      </c>
      <c r="J39" s="103">
        <v>243</v>
      </c>
      <c r="K39" s="230">
        <v>1</v>
      </c>
      <c r="L39" s="95">
        <f>SUMIFS(Invulblad!G:G,Invulblad!A:A,I39,Invulblad!B:B,J39)*K39</f>
        <v>0</v>
      </c>
      <c r="M39" s="95">
        <f t="shared" si="0"/>
        <v>0</v>
      </c>
      <c r="N39" s="95">
        <f t="shared" si="1"/>
        <v>0</v>
      </c>
      <c r="O39" s="96">
        <f t="shared" si="2"/>
        <v>0</v>
      </c>
      <c r="P39" s="231"/>
      <c r="Q39" s="241"/>
      <c r="R39" s="239"/>
      <c r="S39" s="239"/>
      <c r="T39" s="204" t="s">
        <v>266</v>
      </c>
    </row>
    <row r="40" spans="1:20" ht="16.5" customHeight="1">
      <c r="A40" s="112" t="s">
        <v>264</v>
      </c>
      <c r="B40" s="112" t="s">
        <v>265</v>
      </c>
      <c r="C40" s="113"/>
      <c r="D40" s="104" t="s">
        <v>295</v>
      </c>
      <c r="E40" s="104" t="s">
        <v>99</v>
      </c>
      <c r="F40" s="104" t="s">
        <v>99</v>
      </c>
      <c r="G40" s="210">
        <v>25.55</v>
      </c>
      <c r="H40" s="104"/>
      <c r="I40" s="113" t="s">
        <v>156</v>
      </c>
      <c r="J40" s="103">
        <v>243</v>
      </c>
      <c r="K40" s="230">
        <v>1</v>
      </c>
      <c r="L40" s="95">
        <f>SUMIFS(Invulblad!G:G,Invulblad!A:A,I40,Invulblad!B:B,J40)*K40</f>
        <v>0</v>
      </c>
      <c r="M40" s="95">
        <f t="shared" si="0"/>
        <v>0</v>
      </c>
      <c r="N40" s="95">
        <f t="shared" si="1"/>
        <v>0</v>
      </c>
      <c r="O40" s="96">
        <f t="shared" si="2"/>
        <v>0</v>
      </c>
      <c r="P40" s="231"/>
      <c r="Q40" s="241"/>
      <c r="R40" s="239"/>
      <c r="S40" s="239"/>
      <c r="T40" s="204" t="s">
        <v>266</v>
      </c>
    </row>
    <row r="41" spans="1:20" ht="16.5" customHeight="1">
      <c r="A41" s="112" t="s">
        <v>264</v>
      </c>
      <c r="B41" s="112" t="s">
        <v>265</v>
      </c>
      <c r="C41" s="113"/>
      <c r="D41" s="104" t="s">
        <v>296</v>
      </c>
      <c r="E41" s="104" t="s">
        <v>99</v>
      </c>
      <c r="F41" s="104" t="s">
        <v>99</v>
      </c>
      <c r="G41" s="210">
        <v>12.25</v>
      </c>
      <c r="H41" s="104"/>
      <c r="I41" s="102" t="s">
        <v>156</v>
      </c>
      <c r="J41" s="103">
        <v>243</v>
      </c>
      <c r="K41" s="230">
        <v>1</v>
      </c>
      <c r="L41" s="95">
        <f>SUMIFS(Invulblad!G:G,Invulblad!A:A,I41,Invulblad!B:B,J41)*K41</f>
        <v>0</v>
      </c>
      <c r="M41" s="95">
        <f t="shared" si="0"/>
        <v>0</v>
      </c>
      <c r="N41" s="95">
        <f t="shared" si="1"/>
        <v>0</v>
      </c>
      <c r="O41" s="96">
        <f t="shared" si="2"/>
        <v>0</v>
      </c>
      <c r="P41" s="231"/>
      <c r="Q41" s="241"/>
      <c r="R41" s="239"/>
      <c r="S41" s="239"/>
      <c r="T41" s="204" t="s">
        <v>266</v>
      </c>
    </row>
    <row r="42" spans="1:20" ht="16.5" customHeight="1">
      <c r="A42" s="112" t="s">
        <v>264</v>
      </c>
      <c r="B42" s="112" t="s">
        <v>265</v>
      </c>
      <c r="C42" s="113"/>
      <c r="D42" s="104" t="s">
        <v>297</v>
      </c>
      <c r="E42" s="104" t="s">
        <v>99</v>
      </c>
      <c r="F42" s="104" t="s">
        <v>99</v>
      </c>
      <c r="G42" s="210">
        <v>12.25</v>
      </c>
      <c r="H42" s="104"/>
      <c r="I42" s="113" t="s">
        <v>156</v>
      </c>
      <c r="J42" s="103">
        <v>243</v>
      </c>
      <c r="K42" s="230">
        <v>1</v>
      </c>
      <c r="L42" s="95">
        <f>SUMIFS(Invulblad!G:G,Invulblad!A:A,I42,Invulblad!B:B,J42)*K42</f>
        <v>0</v>
      </c>
      <c r="M42" s="95">
        <f t="shared" si="0"/>
        <v>0</v>
      </c>
      <c r="N42" s="95">
        <f t="shared" si="1"/>
        <v>0</v>
      </c>
      <c r="O42" s="96">
        <f t="shared" si="2"/>
        <v>0</v>
      </c>
      <c r="P42" s="231"/>
      <c r="Q42" s="241"/>
      <c r="R42" s="239"/>
      <c r="S42" s="239"/>
      <c r="T42" s="204" t="s">
        <v>266</v>
      </c>
    </row>
    <row r="43" spans="1:20" ht="16.5" customHeight="1">
      <c r="A43" s="112" t="s">
        <v>264</v>
      </c>
      <c r="B43" s="112" t="s">
        <v>265</v>
      </c>
      <c r="C43" s="113"/>
      <c r="D43" s="104" t="s">
        <v>298</v>
      </c>
      <c r="E43" s="104" t="s">
        <v>99</v>
      </c>
      <c r="F43" s="104" t="s">
        <v>99</v>
      </c>
      <c r="G43" s="210">
        <v>12.25</v>
      </c>
      <c r="H43" s="104"/>
      <c r="I43" s="102" t="s">
        <v>156</v>
      </c>
      <c r="J43" s="103">
        <v>243</v>
      </c>
      <c r="K43" s="230">
        <v>1</v>
      </c>
      <c r="L43" s="95">
        <f>SUMIFS(Invulblad!G:G,Invulblad!A:A,I43,Invulblad!B:B,J43)*K43</f>
        <v>0</v>
      </c>
      <c r="M43" s="95">
        <f t="shared" si="0"/>
        <v>0</v>
      </c>
      <c r="N43" s="95">
        <f t="shared" si="1"/>
        <v>0</v>
      </c>
      <c r="O43" s="96">
        <f t="shared" si="2"/>
        <v>0</v>
      </c>
      <c r="P43" s="231"/>
      <c r="Q43" s="241"/>
      <c r="R43" s="239"/>
      <c r="S43" s="239"/>
      <c r="T43" s="204" t="s">
        <v>266</v>
      </c>
    </row>
    <row r="44" spans="1:20" ht="16.5" customHeight="1">
      <c r="A44" s="112" t="s">
        <v>264</v>
      </c>
      <c r="B44" s="112" t="s">
        <v>265</v>
      </c>
      <c r="C44" s="113"/>
      <c r="D44" s="104" t="s">
        <v>299</v>
      </c>
      <c r="E44" s="104" t="s">
        <v>99</v>
      </c>
      <c r="F44" s="104" t="s">
        <v>99</v>
      </c>
      <c r="G44" s="210">
        <v>12.25</v>
      </c>
      <c r="H44" s="104"/>
      <c r="I44" s="113" t="s">
        <v>156</v>
      </c>
      <c r="J44" s="103">
        <v>243</v>
      </c>
      <c r="K44" s="230">
        <v>1</v>
      </c>
      <c r="L44" s="95">
        <f>SUMIFS(Invulblad!G:G,Invulblad!A:A,I44,Invulblad!B:B,J44)*K44</f>
        <v>0</v>
      </c>
      <c r="M44" s="95">
        <f t="shared" si="0"/>
        <v>0</v>
      </c>
      <c r="N44" s="95">
        <f t="shared" si="1"/>
        <v>0</v>
      </c>
      <c r="O44" s="96">
        <f t="shared" si="2"/>
        <v>0</v>
      </c>
      <c r="P44" s="231"/>
      <c r="Q44" s="241"/>
      <c r="R44" s="239"/>
      <c r="S44" s="239"/>
      <c r="T44" s="204" t="s">
        <v>266</v>
      </c>
    </row>
    <row r="45" spans="1:20" ht="16.5" customHeight="1">
      <c r="A45" s="112" t="s">
        <v>264</v>
      </c>
      <c r="B45" s="112" t="s">
        <v>265</v>
      </c>
      <c r="C45" s="113"/>
      <c r="D45" s="104" t="s">
        <v>300</v>
      </c>
      <c r="E45" s="99" t="s">
        <v>99</v>
      </c>
      <c r="F45" s="99" t="s">
        <v>99</v>
      </c>
      <c r="G45" s="210">
        <v>12.25</v>
      </c>
      <c r="H45" s="104"/>
      <c r="I45" s="113" t="s">
        <v>156</v>
      </c>
      <c r="J45" s="103">
        <v>243</v>
      </c>
      <c r="K45" s="230">
        <v>1</v>
      </c>
      <c r="L45" s="95">
        <f>SUMIFS(Invulblad!G:G,Invulblad!A:A,I45,Invulblad!B:B,J45)*K45</f>
        <v>0</v>
      </c>
      <c r="M45" s="95">
        <f t="shared" si="0"/>
        <v>0</v>
      </c>
      <c r="N45" s="95">
        <f t="shared" si="1"/>
        <v>0</v>
      </c>
      <c r="O45" s="96">
        <f t="shared" si="2"/>
        <v>0</v>
      </c>
      <c r="P45" s="231"/>
      <c r="Q45" s="241"/>
      <c r="R45" s="239"/>
      <c r="S45" s="239"/>
      <c r="T45" s="204" t="s">
        <v>266</v>
      </c>
    </row>
    <row r="46" spans="1:20" ht="16.5" customHeight="1">
      <c r="A46" s="112" t="s">
        <v>264</v>
      </c>
      <c r="B46" s="112" t="s">
        <v>265</v>
      </c>
      <c r="C46" s="113"/>
      <c r="D46" s="104" t="s">
        <v>301</v>
      </c>
      <c r="E46" s="104" t="s">
        <v>99</v>
      </c>
      <c r="F46" s="104" t="s">
        <v>99</v>
      </c>
      <c r="G46" s="210">
        <v>12.25</v>
      </c>
      <c r="H46" s="104"/>
      <c r="I46" s="113" t="s">
        <v>156</v>
      </c>
      <c r="J46" s="103">
        <v>243</v>
      </c>
      <c r="K46" s="230">
        <v>1</v>
      </c>
      <c r="L46" s="95">
        <f>SUMIFS(Invulblad!G:G,Invulblad!A:A,I46,Invulblad!B:B,J46)*K46</f>
        <v>0</v>
      </c>
      <c r="M46" s="95">
        <f t="shared" si="0"/>
        <v>0</v>
      </c>
      <c r="N46" s="95">
        <f t="shared" si="1"/>
        <v>0</v>
      </c>
      <c r="O46" s="96">
        <f t="shared" si="2"/>
        <v>0</v>
      </c>
      <c r="P46" s="231"/>
      <c r="Q46" s="241"/>
      <c r="R46" s="239"/>
      <c r="S46" s="239"/>
      <c r="T46" s="204" t="s">
        <v>266</v>
      </c>
    </row>
    <row r="47" spans="1:20" ht="16.5" customHeight="1">
      <c r="A47" s="112" t="s">
        <v>264</v>
      </c>
      <c r="B47" s="112" t="s">
        <v>265</v>
      </c>
      <c r="C47" s="113"/>
      <c r="D47" s="104" t="s">
        <v>302</v>
      </c>
      <c r="E47" s="104" t="s">
        <v>99</v>
      </c>
      <c r="F47" s="104" t="s">
        <v>99</v>
      </c>
      <c r="G47" s="210">
        <v>5.6</v>
      </c>
      <c r="H47" s="104"/>
      <c r="I47" s="102" t="s">
        <v>156</v>
      </c>
      <c r="J47" s="103">
        <v>243</v>
      </c>
      <c r="K47" s="230">
        <v>1</v>
      </c>
      <c r="L47" s="95">
        <f>SUMIFS(Invulblad!G:G,Invulblad!A:A,I47,Invulblad!B:B,J47)*K47</f>
        <v>0</v>
      </c>
      <c r="M47" s="95">
        <f t="shared" si="0"/>
        <v>0</v>
      </c>
      <c r="N47" s="95">
        <f t="shared" si="1"/>
        <v>0</v>
      </c>
      <c r="O47" s="96">
        <f t="shared" si="2"/>
        <v>0</v>
      </c>
      <c r="P47" s="231"/>
      <c r="Q47" s="241"/>
      <c r="R47" s="239"/>
      <c r="S47" s="239"/>
      <c r="T47" s="204" t="s">
        <v>266</v>
      </c>
    </row>
    <row r="48" spans="1:20" ht="16.5" customHeight="1">
      <c r="A48" s="112" t="s">
        <v>264</v>
      </c>
      <c r="B48" s="112" t="s">
        <v>287</v>
      </c>
      <c r="C48" s="113"/>
      <c r="D48" s="104" t="s">
        <v>303</v>
      </c>
      <c r="E48" s="99" t="s">
        <v>99</v>
      </c>
      <c r="F48" s="99" t="s">
        <v>99</v>
      </c>
      <c r="G48" s="210">
        <v>217.13</v>
      </c>
      <c r="H48" s="104"/>
      <c r="I48" s="113" t="s">
        <v>156</v>
      </c>
      <c r="J48" s="103">
        <v>243</v>
      </c>
      <c r="K48" s="230">
        <v>1</v>
      </c>
      <c r="L48" s="95">
        <f>SUMIFS(Invulblad!G:G,Invulblad!A:A,I48,Invulblad!B:B,J48)*K48</f>
        <v>0</v>
      </c>
      <c r="M48" s="95">
        <f t="shared" si="0"/>
        <v>0</v>
      </c>
      <c r="N48" s="95">
        <f t="shared" si="1"/>
        <v>0</v>
      </c>
      <c r="O48" s="96">
        <f t="shared" si="2"/>
        <v>0</v>
      </c>
      <c r="P48" s="231"/>
      <c r="Q48" s="241"/>
      <c r="R48" s="239"/>
      <c r="S48" s="239"/>
      <c r="T48" s="204" t="s">
        <v>266</v>
      </c>
    </row>
    <row r="49" spans="1:20" ht="16.5" customHeight="1">
      <c r="A49" s="112" t="s">
        <v>264</v>
      </c>
      <c r="B49" s="112" t="s">
        <v>287</v>
      </c>
      <c r="C49" s="113"/>
      <c r="D49" s="104" t="s">
        <v>304</v>
      </c>
      <c r="E49" s="104" t="s">
        <v>99</v>
      </c>
      <c r="F49" s="104" t="s">
        <v>99</v>
      </c>
      <c r="G49" s="210">
        <v>11.9</v>
      </c>
      <c r="H49" s="104"/>
      <c r="I49" s="113" t="s">
        <v>156</v>
      </c>
      <c r="J49" s="103">
        <v>243</v>
      </c>
      <c r="K49" s="230">
        <v>1</v>
      </c>
      <c r="L49" s="95">
        <f>SUMIFS(Invulblad!G:G,Invulblad!A:A,I49,Invulblad!B:B,J49)*K49</f>
        <v>0</v>
      </c>
      <c r="M49" s="95">
        <f t="shared" si="0"/>
        <v>0</v>
      </c>
      <c r="N49" s="95">
        <f t="shared" si="1"/>
        <v>0</v>
      </c>
      <c r="O49" s="96">
        <f t="shared" si="2"/>
        <v>0</v>
      </c>
      <c r="P49" s="231"/>
      <c r="Q49" s="241"/>
      <c r="R49" s="239"/>
      <c r="S49" s="239"/>
      <c r="T49" s="204" t="s">
        <v>266</v>
      </c>
    </row>
    <row r="50" spans="1:20" ht="16.5" customHeight="1">
      <c r="A50" s="112" t="s">
        <v>264</v>
      </c>
      <c r="B50" s="112" t="s">
        <v>287</v>
      </c>
      <c r="C50" s="113"/>
      <c r="D50" s="104" t="s">
        <v>305</v>
      </c>
      <c r="E50" s="104" t="s">
        <v>99</v>
      </c>
      <c r="F50" s="104" t="s">
        <v>99</v>
      </c>
      <c r="G50" s="210">
        <v>23.8</v>
      </c>
      <c r="H50" s="104"/>
      <c r="I50" s="102" t="s">
        <v>210</v>
      </c>
      <c r="J50" s="103">
        <v>243</v>
      </c>
      <c r="K50" s="230">
        <v>1</v>
      </c>
      <c r="L50" s="95">
        <f>SUMIFS(Invulblad!G:G,Invulblad!A:A,I50,Invulblad!B:B,J50)*K50</f>
        <v>0</v>
      </c>
      <c r="M50" s="95">
        <f t="shared" si="0"/>
        <v>0</v>
      </c>
      <c r="N50" s="95">
        <f t="shared" si="1"/>
        <v>0</v>
      </c>
      <c r="O50" s="96">
        <f t="shared" si="2"/>
        <v>0</v>
      </c>
      <c r="P50" s="231"/>
      <c r="Q50" s="241"/>
      <c r="R50" s="239"/>
      <c r="S50" s="239"/>
      <c r="T50" s="204" t="s">
        <v>266</v>
      </c>
    </row>
    <row r="51" spans="1:20" ht="16.5" customHeight="1">
      <c r="A51" s="112" t="s">
        <v>264</v>
      </c>
      <c r="B51" s="112" t="s">
        <v>287</v>
      </c>
      <c r="C51" s="113"/>
      <c r="D51" s="104" t="s">
        <v>306</v>
      </c>
      <c r="E51" s="104" t="s">
        <v>99</v>
      </c>
      <c r="F51" s="104" t="s">
        <v>99</v>
      </c>
      <c r="G51" s="210">
        <v>11.9</v>
      </c>
      <c r="H51" s="104"/>
      <c r="I51" s="113" t="s">
        <v>156</v>
      </c>
      <c r="J51" s="103">
        <v>243</v>
      </c>
      <c r="K51" s="230">
        <v>1</v>
      </c>
      <c r="L51" s="95">
        <f>SUMIFS(Invulblad!G:G,Invulblad!A:A,I51,Invulblad!B:B,J51)*K51</f>
        <v>0</v>
      </c>
      <c r="M51" s="95">
        <f t="shared" si="0"/>
        <v>0</v>
      </c>
      <c r="N51" s="95">
        <f t="shared" si="1"/>
        <v>0</v>
      </c>
      <c r="O51" s="96">
        <f t="shared" si="2"/>
        <v>0</v>
      </c>
      <c r="P51" s="231"/>
      <c r="Q51" s="241"/>
      <c r="R51" s="239"/>
      <c r="S51" s="239"/>
      <c r="T51" s="204" t="s">
        <v>266</v>
      </c>
    </row>
    <row r="52" spans="1:20" ht="16.5" customHeight="1">
      <c r="A52" s="112" t="s">
        <v>264</v>
      </c>
      <c r="B52" s="112" t="s">
        <v>287</v>
      </c>
      <c r="C52" s="113"/>
      <c r="D52" s="104" t="s">
        <v>307</v>
      </c>
      <c r="E52" s="104" t="s">
        <v>99</v>
      </c>
      <c r="F52" s="104" t="s">
        <v>99</v>
      </c>
      <c r="G52" s="210">
        <v>25.2</v>
      </c>
      <c r="H52" s="104"/>
      <c r="I52" s="204" t="s">
        <v>125</v>
      </c>
      <c r="J52" s="103">
        <v>243</v>
      </c>
      <c r="K52" s="230">
        <v>1</v>
      </c>
      <c r="L52" s="95">
        <f>SUMIFS(Invulblad!G:G,Invulblad!A:A,I52,Invulblad!B:B,J52)*K52</f>
        <v>0</v>
      </c>
      <c r="M52" s="95">
        <f t="shared" si="0"/>
        <v>0</v>
      </c>
      <c r="N52" s="95">
        <f t="shared" si="1"/>
        <v>0</v>
      </c>
      <c r="O52" s="96">
        <f t="shared" si="2"/>
        <v>0</v>
      </c>
      <c r="P52" s="231"/>
      <c r="Q52" s="241"/>
      <c r="R52" s="239"/>
      <c r="S52" s="239"/>
      <c r="T52" s="204" t="s">
        <v>266</v>
      </c>
    </row>
    <row r="53" spans="1:20" ht="16.5" customHeight="1">
      <c r="A53" s="112" t="s">
        <v>264</v>
      </c>
      <c r="B53" s="112" t="s">
        <v>287</v>
      </c>
      <c r="C53" s="113"/>
      <c r="D53" s="104" t="s">
        <v>308</v>
      </c>
      <c r="E53" s="104" t="s">
        <v>99</v>
      </c>
      <c r="F53" s="104" t="s">
        <v>99</v>
      </c>
      <c r="G53" s="210">
        <v>5.95</v>
      </c>
      <c r="H53" s="104"/>
      <c r="I53" s="102" t="s">
        <v>156</v>
      </c>
      <c r="J53" s="103">
        <v>243</v>
      </c>
      <c r="K53" s="230">
        <v>1</v>
      </c>
      <c r="L53" s="95">
        <f>SUMIFS(Invulblad!G:G,Invulblad!A:A,I53,Invulblad!B:B,J53)*K53</f>
        <v>0</v>
      </c>
      <c r="M53" s="95">
        <f t="shared" si="0"/>
        <v>0</v>
      </c>
      <c r="N53" s="95">
        <f t="shared" si="1"/>
        <v>0</v>
      </c>
      <c r="O53" s="96">
        <f t="shared" si="2"/>
        <v>0</v>
      </c>
      <c r="P53" s="231"/>
      <c r="Q53" s="241"/>
      <c r="R53" s="239"/>
      <c r="S53" s="239"/>
      <c r="T53" s="204" t="s">
        <v>266</v>
      </c>
    </row>
    <row r="54" spans="1:20" ht="16.5" customHeight="1">
      <c r="A54" s="112" t="s">
        <v>264</v>
      </c>
      <c r="B54" s="112" t="s">
        <v>287</v>
      </c>
      <c r="C54" s="113"/>
      <c r="D54" s="104" t="s">
        <v>309</v>
      </c>
      <c r="E54" s="104" t="s">
        <v>99</v>
      </c>
      <c r="F54" s="104" t="s">
        <v>99</v>
      </c>
      <c r="G54" s="210">
        <v>5.95</v>
      </c>
      <c r="H54" s="104"/>
      <c r="I54" s="113" t="s">
        <v>156</v>
      </c>
      <c r="J54" s="103">
        <v>243</v>
      </c>
      <c r="K54" s="230">
        <v>1</v>
      </c>
      <c r="L54" s="95">
        <f>SUMIFS(Invulblad!G:G,Invulblad!A:A,I54,Invulblad!B:B,J54)*K54</f>
        <v>0</v>
      </c>
      <c r="M54" s="95">
        <f t="shared" si="0"/>
        <v>0</v>
      </c>
      <c r="N54" s="95">
        <f t="shared" si="1"/>
        <v>0</v>
      </c>
      <c r="O54" s="96">
        <f t="shared" si="2"/>
        <v>0</v>
      </c>
      <c r="P54" s="231"/>
      <c r="Q54" s="241"/>
      <c r="R54" s="239"/>
      <c r="S54" s="239"/>
      <c r="T54" s="204" t="s">
        <v>266</v>
      </c>
    </row>
    <row r="55" spans="1:20" ht="16.5" customHeight="1">
      <c r="A55" s="112" t="s">
        <v>264</v>
      </c>
      <c r="B55" s="112" t="s">
        <v>287</v>
      </c>
      <c r="C55" s="113"/>
      <c r="D55" s="104" t="s">
        <v>310</v>
      </c>
      <c r="E55" s="104" t="s">
        <v>99</v>
      </c>
      <c r="F55" s="104" t="s">
        <v>99</v>
      </c>
      <c r="G55" s="210">
        <v>11.9</v>
      </c>
      <c r="H55" s="104"/>
      <c r="I55" s="113" t="s">
        <v>156</v>
      </c>
      <c r="J55" s="103">
        <v>243</v>
      </c>
      <c r="K55" s="230">
        <v>1</v>
      </c>
      <c r="L55" s="95">
        <f>SUMIFS(Invulblad!G:G,Invulblad!A:A,I55,Invulblad!B:B,J55)*K55</f>
        <v>0</v>
      </c>
      <c r="M55" s="95">
        <f t="shared" si="0"/>
        <v>0</v>
      </c>
      <c r="N55" s="95">
        <f t="shared" si="1"/>
        <v>0</v>
      </c>
      <c r="O55" s="96">
        <f t="shared" si="2"/>
        <v>0</v>
      </c>
      <c r="P55" s="231"/>
      <c r="Q55" s="241"/>
      <c r="R55" s="239"/>
      <c r="S55" s="239"/>
      <c r="T55" s="204" t="s">
        <v>266</v>
      </c>
    </row>
    <row r="56" spans="1:20" ht="16.5" customHeight="1">
      <c r="A56" s="112" t="s">
        <v>264</v>
      </c>
      <c r="B56" s="112" t="s">
        <v>287</v>
      </c>
      <c r="C56" s="113"/>
      <c r="D56" s="104" t="s">
        <v>311</v>
      </c>
      <c r="E56" s="99" t="s">
        <v>99</v>
      </c>
      <c r="F56" s="99" t="s">
        <v>99</v>
      </c>
      <c r="G56" s="210">
        <v>5.95</v>
      </c>
      <c r="H56" s="104"/>
      <c r="I56" s="102" t="s">
        <v>156</v>
      </c>
      <c r="J56" s="103">
        <v>243</v>
      </c>
      <c r="K56" s="230">
        <v>1</v>
      </c>
      <c r="L56" s="95">
        <f>SUMIFS(Invulblad!G:G,Invulblad!A:A,I56,Invulblad!B:B,J56)*K56</f>
        <v>0</v>
      </c>
      <c r="M56" s="95">
        <f t="shared" si="0"/>
        <v>0</v>
      </c>
      <c r="N56" s="95">
        <f t="shared" si="1"/>
        <v>0</v>
      </c>
      <c r="O56" s="96">
        <f t="shared" si="2"/>
        <v>0</v>
      </c>
      <c r="P56" s="231"/>
      <c r="Q56" s="241"/>
      <c r="R56" s="239"/>
      <c r="S56" s="239"/>
      <c r="T56" s="204" t="s">
        <v>266</v>
      </c>
    </row>
    <row r="57" spans="1:20" ht="16.5" customHeight="1">
      <c r="A57" s="112" t="s">
        <v>264</v>
      </c>
      <c r="B57" s="112" t="s">
        <v>287</v>
      </c>
      <c r="C57" s="113"/>
      <c r="D57" s="104" t="s">
        <v>312</v>
      </c>
      <c r="E57" s="104" t="s">
        <v>99</v>
      </c>
      <c r="F57" s="104" t="s">
        <v>99</v>
      </c>
      <c r="G57" s="210">
        <v>11.9</v>
      </c>
      <c r="H57" s="104"/>
      <c r="I57" s="113" t="s">
        <v>156</v>
      </c>
      <c r="J57" s="103">
        <v>243</v>
      </c>
      <c r="K57" s="230">
        <v>1</v>
      </c>
      <c r="L57" s="95">
        <f>SUMIFS(Invulblad!G:G,Invulblad!A:A,I57,Invulblad!B:B,J57)*K57</f>
        <v>0</v>
      </c>
      <c r="M57" s="95">
        <f t="shared" si="0"/>
        <v>0</v>
      </c>
      <c r="N57" s="95">
        <f t="shared" si="1"/>
        <v>0</v>
      </c>
      <c r="O57" s="96">
        <f t="shared" si="2"/>
        <v>0</v>
      </c>
      <c r="P57" s="231"/>
      <c r="Q57" s="241"/>
      <c r="R57" s="239"/>
      <c r="S57" s="239"/>
      <c r="T57" s="204" t="s">
        <v>266</v>
      </c>
    </row>
    <row r="58" spans="1:20" ht="16.5" customHeight="1">
      <c r="A58" s="112" t="s">
        <v>264</v>
      </c>
      <c r="B58" s="112" t="s">
        <v>265</v>
      </c>
      <c r="C58" s="113" t="s">
        <v>313</v>
      </c>
      <c r="D58" s="104" t="s">
        <v>208</v>
      </c>
      <c r="E58" s="99" t="s">
        <v>209</v>
      </c>
      <c r="F58" s="99" t="s">
        <v>209</v>
      </c>
      <c r="G58" s="210">
        <v>12</v>
      </c>
      <c r="H58" s="104"/>
      <c r="I58" s="113" t="s">
        <v>207</v>
      </c>
      <c r="J58" s="103">
        <v>243</v>
      </c>
      <c r="K58" s="230">
        <v>1</v>
      </c>
      <c r="L58" s="95">
        <f>SUMIFS(Invulblad!G:G,Invulblad!A:A,I58,Invulblad!B:B,J58)*K58</f>
        <v>0</v>
      </c>
      <c r="M58" s="95">
        <f t="shared" si="0"/>
        <v>0</v>
      </c>
      <c r="N58" s="95">
        <f t="shared" si="1"/>
        <v>0</v>
      </c>
      <c r="O58" s="96">
        <f t="shared" si="2"/>
        <v>0</v>
      </c>
      <c r="P58" s="231"/>
      <c r="Q58" s="241"/>
      <c r="R58" s="239"/>
      <c r="S58" s="239"/>
      <c r="T58" s="204"/>
    </row>
    <row r="59" spans="1:20" ht="16.5" customHeight="1">
      <c r="A59" s="112" t="s">
        <v>264</v>
      </c>
      <c r="B59" s="112" t="s">
        <v>265</v>
      </c>
      <c r="C59" s="113" t="s">
        <v>314</v>
      </c>
      <c r="D59" s="104" t="s">
        <v>315</v>
      </c>
      <c r="E59" s="104" t="s">
        <v>99</v>
      </c>
      <c r="F59" s="104" t="s">
        <v>99</v>
      </c>
      <c r="G59" s="210">
        <v>170</v>
      </c>
      <c r="H59" s="104"/>
      <c r="I59" s="102" t="s">
        <v>210</v>
      </c>
      <c r="J59" s="103">
        <v>243</v>
      </c>
      <c r="K59" s="230">
        <v>1</v>
      </c>
      <c r="L59" s="95">
        <f>SUMIFS(Invulblad!G:G,Invulblad!A:A,I59,Invulblad!B:B,J59)*K59</f>
        <v>0</v>
      </c>
      <c r="M59" s="95">
        <f t="shared" si="0"/>
        <v>0</v>
      </c>
      <c r="N59" s="95">
        <f t="shared" si="1"/>
        <v>0</v>
      </c>
      <c r="O59" s="96">
        <f t="shared" si="2"/>
        <v>0</v>
      </c>
      <c r="P59" s="231"/>
      <c r="Q59" s="241"/>
      <c r="R59" s="239"/>
      <c r="S59" s="239"/>
      <c r="T59" s="204" t="s">
        <v>266</v>
      </c>
    </row>
    <row r="60" spans="1:20" ht="16.5" customHeight="1">
      <c r="A60" s="112" t="s">
        <v>264</v>
      </c>
      <c r="B60" s="112" t="s">
        <v>265</v>
      </c>
      <c r="C60" s="204" t="s">
        <v>316</v>
      </c>
      <c r="D60" s="104" t="s">
        <v>317</v>
      </c>
      <c r="E60" s="104" t="s">
        <v>135</v>
      </c>
      <c r="F60" s="104" t="s">
        <v>135</v>
      </c>
      <c r="G60" s="210"/>
      <c r="H60" s="239" t="s">
        <v>318</v>
      </c>
      <c r="I60" s="113" t="s">
        <v>92</v>
      </c>
      <c r="J60" s="103" t="s">
        <v>81</v>
      </c>
      <c r="K60" s="230">
        <v>1</v>
      </c>
      <c r="L60" s="95">
        <f>SUMIFS(Invulblad!G:G,Invulblad!A:A,I60,Invulblad!B:B,J60)*K60</f>
        <v>0</v>
      </c>
      <c r="M60" s="95">
        <f t="shared" si="0"/>
        <v>0</v>
      </c>
      <c r="N60" s="95">
        <f t="shared" si="1"/>
        <v>0</v>
      </c>
      <c r="O60" s="96">
        <f t="shared" si="2"/>
        <v>0</v>
      </c>
      <c r="P60" s="231"/>
      <c r="Q60" s="241"/>
      <c r="R60" s="239"/>
      <c r="S60" s="239"/>
      <c r="T60" s="204"/>
    </row>
    <row r="61" spans="1:20" ht="16.5" customHeight="1">
      <c r="A61" s="112" t="s">
        <v>264</v>
      </c>
      <c r="B61" s="112" t="s">
        <v>265</v>
      </c>
      <c r="C61" s="113" t="s">
        <v>319</v>
      </c>
      <c r="D61" s="104" t="s">
        <v>83</v>
      </c>
      <c r="E61" s="104" t="s">
        <v>84</v>
      </c>
      <c r="F61" s="104" t="s">
        <v>84</v>
      </c>
      <c r="G61" s="210">
        <v>905</v>
      </c>
      <c r="H61" s="104"/>
      <c r="I61" s="113" t="s">
        <v>82</v>
      </c>
      <c r="J61" s="103">
        <v>243</v>
      </c>
      <c r="K61" s="230">
        <v>1</v>
      </c>
      <c r="L61" s="95">
        <f>SUMIFS(Invulblad!G:G,Invulblad!A:A,I61,Invulblad!B:B,J61)*K61</f>
        <v>0</v>
      </c>
      <c r="M61" s="95">
        <f t="shared" si="0"/>
        <v>0</v>
      </c>
      <c r="N61" s="95">
        <f t="shared" si="1"/>
        <v>0</v>
      </c>
      <c r="O61" s="96">
        <f t="shared" si="2"/>
        <v>0</v>
      </c>
      <c r="P61" s="231"/>
      <c r="Q61" s="241" t="s">
        <v>320</v>
      </c>
      <c r="R61" s="239"/>
      <c r="S61" s="204" t="s">
        <v>266</v>
      </c>
      <c r="T61" s="204"/>
    </row>
    <row r="62" spans="1:20" ht="16.5" customHeight="1">
      <c r="A62" s="112" t="s">
        <v>264</v>
      </c>
      <c r="B62" s="112" t="s">
        <v>265</v>
      </c>
      <c r="C62" s="113" t="s">
        <v>321</v>
      </c>
      <c r="D62" s="104" t="s">
        <v>133</v>
      </c>
      <c r="E62" s="104" t="s">
        <v>111</v>
      </c>
      <c r="F62" s="104" t="s">
        <v>111</v>
      </c>
      <c r="G62" s="210">
        <v>300</v>
      </c>
      <c r="H62" s="104"/>
      <c r="I62" s="205" t="s">
        <v>132</v>
      </c>
      <c r="J62" s="103">
        <v>243</v>
      </c>
      <c r="K62" s="230">
        <v>1</v>
      </c>
      <c r="L62" s="95">
        <f>SUMIFS(Invulblad!G:G,Invulblad!A:A,I62,Invulblad!B:B,J62)*K62</f>
        <v>0</v>
      </c>
      <c r="M62" s="95">
        <f t="shared" si="0"/>
        <v>0</v>
      </c>
      <c r="N62" s="95">
        <f t="shared" si="1"/>
        <v>0</v>
      </c>
      <c r="O62" s="96">
        <f t="shared" si="2"/>
        <v>0</v>
      </c>
      <c r="P62" s="231"/>
      <c r="Q62" s="241"/>
      <c r="R62" s="204"/>
      <c r="S62" s="204"/>
      <c r="T62" s="204"/>
    </row>
    <row r="63" spans="1:20" ht="16.5" customHeight="1">
      <c r="A63" s="112" t="s">
        <v>264</v>
      </c>
      <c r="B63" s="112" t="s">
        <v>265</v>
      </c>
      <c r="C63" s="113" t="s">
        <v>322</v>
      </c>
      <c r="D63" s="104" t="s">
        <v>211</v>
      </c>
      <c r="E63" s="104" t="s">
        <v>99</v>
      </c>
      <c r="F63" s="104" t="s">
        <v>99</v>
      </c>
      <c r="G63" s="210">
        <v>3</v>
      </c>
      <c r="H63" s="104"/>
      <c r="I63" s="113" t="s">
        <v>210</v>
      </c>
      <c r="J63" s="103">
        <v>24</v>
      </c>
      <c r="K63" s="230">
        <v>1</v>
      </c>
      <c r="L63" s="95">
        <f>SUMIFS(Invulblad!G:G,Invulblad!A:A,I63,Invulblad!B:B,J63)*K63</f>
        <v>0</v>
      </c>
      <c r="M63" s="95">
        <f t="shared" si="0"/>
        <v>0</v>
      </c>
      <c r="N63" s="95">
        <f t="shared" si="1"/>
        <v>0</v>
      </c>
      <c r="O63" s="96">
        <f t="shared" si="2"/>
        <v>0</v>
      </c>
      <c r="P63" s="231"/>
      <c r="Q63" s="241"/>
      <c r="R63" s="239"/>
      <c r="S63" s="239"/>
      <c r="T63" s="204"/>
    </row>
    <row r="64" spans="1:20" ht="16.5" customHeight="1">
      <c r="A64" s="112" t="s">
        <v>264</v>
      </c>
      <c r="B64" s="112" t="s">
        <v>265</v>
      </c>
      <c r="C64" s="113" t="s">
        <v>322</v>
      </c>
      <c r="D64" s="104" t="s">
        <v>194</v>
      </c>
      <c r="E64" s="104" t="s">
        <v>195</v>
      </c>
      <c r="F64" s="104" t="s">
        <v>195</v>
      </c>
      <c r="G64" s="210">
        <v>10</v>
      </c>
      <c r="H64" s="104"/>
      <c r="I64" s="102" t="s">
        <v>193</v>
      </c>
      <c r="J64" s="103">
        <v>50</v>
      </c>
      <c r="K64" s="230">
        <v>1</v>
      </c>
      <c r="L64" s="95">
        <f>SUMIFS(Invulblad!G:G,Invulblad!A:A,I64,Invulblad!B:B,J64)*K64</f>
        <v>0</v>
      </c>
      <c r="M64" s="95">
        <f t="shared" si="0"/>
        <v>0</v>
      </c>
      <c r="N64" s="95">
        <f t="shared" si="1"/>
        <v>0</v>
      </c>
      <c r="O64" s="96">
        <f t="shared" si="2"/>
        <v>0</v>
      </c>
      <c r="P64" s="231"/>
      <c r="Q64" s="241"/>
      <c r="R64" s="239"/>
      <c r="S64" s="239"/>
      <c r="T64" s="204"/>
    </row>
    <row r="65" spans="1:20" ht="16.5" customHeight="1">
      <c r="A65" s="112" t="s">
        <v>264</v>
      </c>
      <c r="B65" s="112" t="s">
        <v>265</v>
      </c>
      <c r="C65" s="113" t="s">
        <v>323</v>
      </c>
      <c r="D65" s="104" t="s">
        <v>208</v>
      </c>
      <c r="E65" s="104" t="s">
        <v>209</v>
      </c>
      <c r="F65" s="104" t="s">
        <v>209</v>
      </c>
      <c r="G65" s="210">
        <v>25</v>
      </c>
      <c r="H65" s="104"/>
      <c r="I65" s="113" t="s">
        <v>207</v>
      </c>
      <c r="J65" s="103">
        <v>243</v>
      </c>
      <c r="K65" s="230">
        <v>1</v>
      </c>
      <c r="L65" s="95">
        <f>SUMIFS(Invulblad!G:G,Invulblad!A:A,I65,Invulblad!B:B,J65)*K65</f>
        <v>0</v>
      </c>
      <c r="M65" s="95">
        <f t="shared" si="0"/>
        <v>0</v>
      </c>
      <c r="N65" s="95">
        <f t="shared" si="1"/>
        <v>0</v>
      </c>
      <c r="O65" s="96">
        <f t="shared" si="2"/>
        <v>0</v>
      </c>
      <c r="P65" s="231"/>
      <c r="Q65" s="241"/>
      <c r="R65" s="239"/>
      <c r="S65" s="239"/>
      <c r="T65" s="204"/>
    </row>
    <row r="66" spans="1:20" ht="16.5" customHeight="1">
      <c r="A66" s="112" t="s">
        <v>264</v>
      </c>
      <c r="B66" s="112" t="s">
        <v>287</v>
      </c>
      <c r="C66" s="113" t="s">
        <v>324</v>
      </c>
      <c r="D66" s="104" t="s">
        <v>325</v>
      </c>
      <c r="E66" s="104" t="s">
        <v>99</v>
      </c>
      <c r="F66" s="104" t="s">
        <v>99</v>
      </c>
      <c r="G66" s="210"/>
      <c r="H66" s="104" t="s">
        <v>318</v>
      </c>
      <c r="I66" s="113" t="s">
        <v>125</v>
      </c>
      <c r="J66" s="103" t="s">
        <v>81</v>
      </c>
      <c r="K66" s="230">
        <v>1</v>
      </c>
      <c r="L66" s="95">
        <f>SUMIFS(Invulblad!G:G,Invulblad!A:A,I66,Invulblad!B:B,J66)*K66</f>
        <v>0</v>
      </c>
      <c r="M66" s="95">
        <f t="shared" si="0"/>
        <v>0</v>
      </c>
      <c r="N66" s="95">
        <f t="shared" si="1"/>
        <v>0</v>
      </c>
      <c r="O66" s="96">
        <f t="shared" si="2"/>
        <v>0</v>
      </c>
      <c r="P66" s="231"/>
      <c r="Q66" s="241"/>
      <c r="R66" s="239"/>
      <c r="S66" s="239"/>
      <c r="T66" s="204"/>
    </row>
    <row r="67" spans="1:20" ht="16.5" customHeight="1">
      <c r="A67" s="112" t="s">
        <v>264</v>
      </c>
      <c r="B67" s="112" t="s">
        <v>265</v>
      </c>
      <c r="C67" s="113" t="s">
        <v>326</v>
      </c>
      <c r="D67" s="104" t="s">
        <v>213</v>
      </c>
      <c r="E67" s="104" t="s">
        <v>99</v>
      </c>
      <c r="F67" s="104" t="s">
        <v>99</v>
      </c>
      <c r="G67" s="210">
        <v>30</v>
      </c>
      <c r="H67" s="104"/>
      <c r="I67" s="205" t="s">
        <v>212</v>
      </c>
      <c r="J67" s="103">
        <v>24</v>
      </c>
      <c r="K67" s="230">
        <v>1</v>
      </c>
      <c r="L67" s="95">
        <f>SUMIFS(Invulblad!G:G,Invulblad!A:A,I67,Invulblad!B:B,J67)*K67</f>
        <v>0</v>
      </c>
      <c r="M67" s="95">
        <f t="shared" si="0"/>
        <v>0</v>
      </c>
      <c r="N67" s="95">
        <f t="shared" si="1"/>
        <v>0</v>
      </c>
      <c r="O67" s="96">
        <f t="shared" si="2"/>
        <v>0</v>
      </c>
      <c r="P67" s="231"/>
      <c r="Q67" s="241"/>
      <c r="R67" s="239"/>
      <c r="S67" s="239"/>
      <c r="T67" s="204"/>
    </row>
    <row r="68" spans="1:20" ht="16.5" customHeight="1">
      <c r="A68" s="112" t="s">
        <v>264</v>
      </c>
      <c r="B68" s="112" t="s">
        <v>287</v>
      </c>
      <c r="C68" s="113" t="s">
        <v>327</v>
      </c>
      <c r="D68" s="104" t="s">
        <v>328</v>
      </c>
      <c r="E68" s="104" t="s">
        <v>99</v>
      </c>
      <c r="F68" s="104" t="s">
        <v>99</v>
      </c>
      <c r="G68" s="210">
        <v>5.95</v>
      </c>
      <c r="H68" s="104"/>
      <c r="I68" s="113" t="s">
        <v>144</v>
      </c>
      <c r="J68" s="103">
        <v>243</v>
      </c>
      <c r="K68" s="230">
        <v>1</v>
      </c>
      <c r="L68" s="95">
        <f>SUMIFS(Invulblad!G:G,Invulblad!A:A,I68,Invulblad!B:B,J68)*K68</f>
        <v>0</v>
      </c>
      <c r="M68" s="95">
        <f t="shared" si="0"/>
        <v>0</v>
      </c>
      <c r="N68" s="95">
        <f t="shared" si="1"/>
        <v>0</v>
      </c>
      <c r="O68" s="96">
        <f t="shared" si="2"/>
        <v>0</v>
      </c>
      <c r="P68" s="231"/>
      <c r="Q68" s="241"/>
      <c r="R68" s="239"/>
      <c r="S68" s="239"/>
      <c r="T68" s="204" t="s">
        <v>266</v>
      </c>
    </row>
    <row r="69" spans="1:20" ht="16.5" customHeight="1">
      <c r="A69" s="112" t="s">
        <v>264</v>
      </c>
      <c r="B69" s="112" t="s">
        <v>287</v>
      </c>
      <c r="C69" s="113" t="s">
        <v>329</v>
      </c>
      <c r="D69" s="104" t="s">
        <v>330</v>
      </c>
      <c r="E69" s="104" t="s">
        <v>99</v>
      </c>
      <c r="F69" s="104" t="s">
        <v>99</v>
      </c>
      <c r="G69" s="210">
        <v>5.95</v>
      </c>
      <c r="H69" s="104"/>
      <c r="I69" s="113" t="s">
        <v>183</v>
      </c>
      <c r="J69" s="103">
        <v>243</v>
      </c>
      <c r="K69" s="230">
        <v>1</v>
      </c>
      <c r="L69" s="95">
        <f>SUMIFS(Invulblad!G:G,Invulblad!A:A,I69,Invulblad!B:B,J69)*K69</f>
        <v>0</v>
      </c>
      <c r="M69" s="95">
        <f t="shared" si="0"/>
        <v>0</v>
      </c>
      <c r="N69" s="95">
        <f t="shared" si="1"/>
        <v>0</v>
      </c>
      <c r="O69" s="96">
        <f t="shared" si="2"/>
        <v>0</v>
      </c>
      <c r="P69" s="231"/>
      <c r="Q69" s="241"/>
      <c r="R69" s="239"/>
      <c r="S69" s="239"/>
      <c r="T69" s="204" t="s">
        <v>266</v>
      </c>
    </row>
    <row r="70" spans="1:20" ht="16.5" customHeight="1">
      <c r="A70" s="112" t="s">
        <v>264</v>
      </c>
      <c r="B70" s="112" t="s">
        <v>265</v>
      </c>
      <c r="C70" s="113" t="s">
        <v>331</v>
      </c>
      <c r="D70" s="104" t="s">
        <v>332</v>
      </c>
      <c r="E70" s="104" t="s">
        <v>99</v>
      </c>
      <c r="F70" s="104" t="s">
        <v>99</v>
      </c>
      <c r="G70" s="210">
        <v>10.5</v>
      </c>
      <c r="H70" s="104"/>
      <c r="I70" s="102" t="s">
        <v>156</v>
      </c>
      <c r="J70" s="103">
        <v>243</v>
      </c>
      <c r="K70" s="230">
        <v>1</v>
      </c>
      <c r="L70" s="95">
        <f>SUMIFS(Invulblad!G:G,Invulblad!A:A,I70,Invulblad!B:B,J70)*K70</f>
        <v>0</v>
      </c>
      <c r="M70" s="95">
        <f t="shared" si="0"/>
        <v>0</v>
      </c>
      <c r="N70" s="95">
        <f t="shared" si="1"/>
        <v>0</v>
      </c>
      <c r="O70" s="96">
        <f t="shared" si="2"/>
        <v>0</v>
      </c>
      <c r="P70" s="231"/>
      <c r="Q70" s="241"/>
      <c r="R70" s="239"/>
      <c r="S70" s="239"/>
      <c r="T70" s="204" t="s">
        <v>266</v>
      </c>
    </row>
    <row r="71" spans="1:20" ht="16.5" customHeight="1">
      <c r="A71" s="112" t="s">
        <v>264</v>
      </c>
      <c r="B71" s="112" t="s">
        <v>265</v>
      </c>
      <c r="C71" s="113" t="s">
        <v>333</v>
      </c>
      <c r="D71" s="104" t="s">
        <v>334</v>
      </c>
      <c r="E71" s="104" t="s">
        <v>135</v>
      </c>
      <c r="F71" s="104" t="s">
        <v>135</v>
      </c>
      <c r="G71" s="210"/>
      <c r="H71" s="104" t="s">
        <v>318</v>
      </c>
      <c r="I71" s="113" t="s">
        <v>335</v>
      </c>
      <c r="J71" s="103" t="s">
        <v>81</v>
      </c>
      <c r="K71" s="230">
        <v>1</v>
      </c>
      <c r="L71" s="95">
        <f>SUMIFS(Invulblad!G:G,Invulblad!A:A,I71,Invulblad!B:B,J71)*K71</f>
        <v>0</v>
      </c>
      <c r="M71" s="95">
        <f t="shared" si="0"/>
        <v>0</v>
      </c>
      <c r="N71" s="95">
        <f t="shared" si="1"/>
        <v>0</v>
      </c>
      <c r="O71" s="96">
        <f t="shared" si="2"/>
        <v>0</v>
      </c>
      <c r="P71" s="231"/>
      <c r="Q71" s="241"/>
      <c r="R71" s="239"/>
      <c r="S71" s="239"/>
      <c r="T71" s="204"/>
    </row>
    <row r="72" spans="1:20" ht="16.5" customHeight="1">
      <c r="A72" s="112" t="s">
        <v>264</v>
      </c>
      <c r="B72" s="112" t="s">
        <v>265</v>
      </c>
      <c r="C72" s="113" t="s">
        <v>336</v>
      </c>
      <c r="D72" s="104" t="s">
        <v>337</v>
      </c>
      <c r="E72" s="104" t="s">
        <v>143</v>
      </c>
      <c r="F72" s="104" t="s">
        <v>111</v>
      </c>
      <c r="G72" s="210"/>
      <c r="H72" s="104" t="s">
        <v>318</v>
      </c>
      <c r="I72" s="113" t="s">
        <v>177</v>
      </c>
      <c r="J72" s="103" t="s">
        <v>81</v>
      </c>
      <c r="K72" s="230">
        <v>1</v>
      </c>
      <c r="L72" s="95">
        <f>SUMIFS(Invulblad!G:G,Invulblad!A:A,I72,Invulblad!B:B,J72)*K72</f>
        <v>0</v>
      </c>
      <c r="M72" s="95">
        <f t="shared" si="0"/>
        <v>0</v>
      </c>
      <c r="N72" s="95">
        <f t="shared" si="1"/>
        <v>0</v>
      </c>
      <c r="O72" s="96">
        <f t="shared" si="2"/>
        <v>0</v>
      </c>
      <c r="P72" s="231"/>
      <c r="Q72" s="241"/>
      <c r="R72" s="239"/>
      <c r="S72" s="239"/>
      <c r="T72" s="204"/>
    </row>
    <row r="73" spans="1:20" ht="16.5" customHeight="1">
      <c r="A73" s="112" t="s">
        <v>264</v>
      </c>
      <c r="B73" s="112" t="s">
        <v>265</v>
      </c>
      <c r="C73" s="113" t="s">
        <v>338</v>
      </c>
      <c r="D73" s="104" t="s">
        <v>334</v>
      </c>
      <c r="E73" s="104" t="s">
        <v>135</v>
      </c>
      <c r="F73" s="104" t="s">
        <v>135</v>
      </c>
      <c r="G73" s="210"/>
      <c r="H73" s="104" t="s">
        <v>318</v>
      </c>
      <c r="I73" s="102" t="s">
        <v>335</v>
      </c>
      <c r="J73" s="103" t="s">
        <v>81</v>
      </c>
      <c r="K73" s="230">
        <v>1</v>
      </c>
      <c r="L73" s="95">
        <f>SUMIFS(Invulblad!G:G,Invulblad!A:A,I73,Invulblad!B:B,J73)*K73</f>
        <v>0</v>
      </c>
      <c r="M73" s="95">
        <f t="shared" si="0"/>
        <v>0</v>
      </c>
      <c r="N73" s="95">
        <f t="shared" si="1"/>
        <v>0</v>
      </c>
      <c r="O73" s="96">
        <f t="shared" si="2"/>
        <v>0</v>
      </c>
      <c r="P73" s="231"/>
      <c r="Q73" s="241"/>
      <c r="R73" s="239"/>
      <c r="S73" s="239"/>
      <c r="T73" s="204"/>
    </row>
    <row r="74" spans="1:20" ht="16.5" customHeight="1">
      <c r="A74" s="112" t="s">
        <v>264</v>
      </c>
      <c r="B74" s="112" t="s">
        <v>265</v>
      </c>
      <c r="C74" s="113" t="s">
        <v>338</v>
      </c>
      <c r="D74" s="104" t="s">
        <v>339</v>
      </c>
      <c r="E74" s="104" t="s">
        <v>135</v>
      </c>
      <c r="F74" s="104" t="s">
        <v>135</v>
      </c>
      <c r="G74" s="210"/>
      <c r="H74" s="104" t="s">
        <v>318</v>
      </c>
      <c r="I74" s="113" t="s">
        <v>340</v>
      </c>
      <c r="J74" s="103" t="s">
        <v>81</v>
      </c>
      <c r="K74" s="230">
        <v>1</v>
      </c>
      <c r="L74" s="95">
        <f>SUMIFS(Invulblad!G:G,Invulblad!A:A,I74,Invulblad!B:B,J74)*K74</f>
        <v>0</v>
      </c>
      <c r="M74" s="95">
        <f t="shared" si="0"/>
        <v>0</v>
      </c>
      <c r="N74" s="95">
        <f t="shared" si="1"/>
        <v>0</v>
      </c>
      <c r="O74" s="96">
        <f t="shared" si="2"/>
        <v>0</v>
      </c>
      <c r="P74" s="231"/>
      <c r="Q74" s="241"/>
      <c r="R74" s="239"/>
      <c r="S74" s="239"/>
      <c r="T74" s="204"/>
    </row>
    <row r="75" spans="1:20" ht="16.5" customHeight="1">
      <c r="A75" s="112" t="s">
        <v>264</v>
      </c>
      <c r="B75" s="112" t="s">
        <v>265</v>
      </c>
      <c r="C75" s="113" t="s">
        <v>341</v>
      </c>
      <c r="D75" s="104" t="s">
        <v>342</v>
      </c>
      <c r="E75" s="104" t="s">
        <v>135</v>
      </c>
      <c r="F75" s="104" t="s">
        <v>135</v>
      </c>
      <c r="G75" s="210">
        <v>6</v>
      </c>
      <c r="H75" s="104"/>
      <c r="I75" s="204" t="s">
        <v>134</v>
      </c>
      <c r="J75" s="103">
        <v>243</v>
      </c>
      <c r="K75" s="230">
        <v>1</v>
      </c>
      <c r="L75" s="95">
        <f>SUMIFS(Invulblad!G:G,Invulblad!A:A,I75,Invulblad!B:B,J75)*K75</f>
        <v>0</v>
      </c>
      <c r="M75" s="95">
        <f t="shared" si="0"/>
        <v>0</v>
      </c>
      <c r="N75" s="95">
        <f t="shared" si="1"/>
        <v>0</v>
      </c>
      <c r="O75" s="96">
        <f t="shared" si="2"/>
        <v>0</v>
      </c>
      <c r="P75" s="231"/>
      <c r="Q75" s="241"/>
      <c r="R75" s="239"/>
      <c r="S75" s="239"/>
      <c r="T75" s="204"/>
    </row>
    <row r="76" spans="1:20" ht="16.5" customHeight="1">
      <c r="A76" s="112" t="s">
        <v>264</v>
      </c>
      <c r="B76" s="112" t="s">
        <v>287</v>
      </c>
      <c r="C76" s="113" t="s">
        <v>343</v>
      </c>
      <c r="D76" s="104" t="s">
        <v>344</v>
      </c>
      <c r="E76" s="104" t="s">
        <v>99</v>
      </c>
      <c r="F76" s="104" t="s">
        <v>99</v>
      </c>
      <c r="G76" s="210">
        <v>107</v>
      </c>
      <c r="H76" s="104"/>
      <c r="I76" s="102" t="s">
        <v>125</v>
      </c>
      <c r="J76" s="103">
        <v>1</v>
      </c>
      <c r="K76" s="230">
        <v>1</v>
      </c>
      <c r="L76" s="95">
        <f>SUMIFS(Invulblad!G:G,Invulblad!A:A,I76,Invulblad!B:B,J76)*K76</f>
        <v>0</v>
      </c>
      <c r="M76" s="95">
        <f t="shared" ref="M76:M139" si="3">+L76*G76</f>
        <v>0</v>
      </c>
      <c r="N76" s="95">
        <f t="shared" ref="N76:N139" si="4">N$9</f>
        <v>0</v>
      </c>
      <c r="O76" s="96">
        <f t="shared" ref="O76:O139" si="5">+N76*M76</f>
        <v>0</v>
      </c>
      <c r="P76" s="231"/>
      <c r="Q76" s="241"/>
      <c r="R76" s="239"/>
      <c r="S76" s="239"/>
      <c r="T76" s="204" t="s">
        <v>266</v>
      </c>
    </row>
    <row r="77" spans="1:20" ht="16.5" customHeight="1">
      <c r="A77" s="112" t="s">
        <v>264</v>
      </c>
      <c r="B77" s="112" t="s">
        <v>287</v>
      </c>
      <c r="C77" s="113" t="s">
        <v>345</v>
      </c>
      <c r="D77" s="104" t="s">
        <v>346</v>
      </c>
      <c r="E77" s="104" t="s">
        <v>99</v>
      </c>
      <c r="F77" s="104" t="s">
        <v>99</v>
      </c>
      <c r="G77" s="210">
        <v>8.4</v>
      </c>
      <c r="H77" s="104"/>
      <c r="I77" s="113" t="s">
        <v>125</v>
      </c>
      <c r="J77" s="103">
        <v>1</v>
      </c>
      <c r="K77" s="230">
        <v>1</v>
      </c>
      <c r="L77" s="95">
        <f>SUMIFS(Invulblad!G:G,Invulblad!A:A,I77,Invulblad!B:B,J77)*K77</f>
        <v>0</v>
      </c>
      <c r="M77" s="95">
        <f t="shared" si="3"/>
        <v>0</v>
      </c>
      <c r="N77" s="95">
        <f t="shared" si="4"/>
        <v>0</v>
      </c>
      <c r="O77" s="96">
        <f t="shared" si="5"/>
        <v>0</v>
      </c>
      <c r="P77" s="231"/>
      <c r="Q77" s="241"/>
      <c r="R77" s="239"/>
      <c r="S77" s="239"/>
      <c r="T77" s="204" t="s">
        <v>266</v>
      </c>
    </row>
    <row r="78" spans="1:20" ht="16.5" customHeight="1">
      <c r="A78" s="112" t="s">
        <v>264</v>
      </c>
      <c r="B78" s="112" t="s">
        <v>347</v>
      </c>
      <c r="C78" s="113" t="s">
        <v>348</v>
      </c>
      <c r="D78" s="104" t="s">
        <v>344</v>
      </c>
      <c r="E78" s="104" t="s">
        <v>99</v>
      </c>
      <c r="F78" s="104" t="s">
        <v>99</v>
      </c>
      <c r="G78" s="210">
        <v>300</v>
      </c>
      <c r="H78" s="104"/>
      <c r="I78" s="113" t="s">
        <v>125</v>
      </c>
      <c r="J78" s="103">
        <v>1</v>
      </c>
      <c r="K78" s="230">
        <v>1</v>
      </c>
      <c r="L78" s="95">
        <f>SUMIFS(Invulblad!G:G,Invulblad!A:A,I78,Invulblad!B:B,J78)*K78</f>
        <v>0</v>
      </c>
      <c r="M78" s="95">
        <f t="shared" si="3"/>
        <v>0</v>
      </c>
      <c r="N78" s="95">
        <f t="shared" si="4"/>
        <v>0</v>
      </c>
      <c r="O78" s="96">
        <f t="shared" si="5"/>
        <v>0</v>
      </c>
      <c r="P78" s="231"/>
      <c r="Q78" s="241"/>
      <c r="R78" s="239"/>
      <c r="S78" s="239"/>
      <c r="T78" s="204" t="s">
        <v>266</v>
      </c>
    </row>
    <row r="79" spans="1:20" ht="16.5" customHeight="1">
      <c r="A79" s="112" t="s">
        <v>264</v>
      </c>
      <c r="B79" s="112" t="s">
        <v>347</v>
      </c>
      <c r="C79" s="113" t="s">
        <v>349</v>
      </c>
      <c r="D79" s="104" t="s">
        <v>344</v>
      </c>
      <c r="E79" s="104" t="s">
        <v>99</v>
      </c>
      <c r="F79" s="104" t="s">
        <v>99</v>
      </c>
      <c r="G79" s="210">
        <v>21.5</v>
      </c>
      <c r="H79" s="104"/>
      <c r="I79" s="113" t="s">
        <v>125</v>
      </c>
      <c r="J79" s="103">
        <v>1</v>
      </c>
      <c r="K79" s="230">
        <v>1</v>
      </c>
      <c r="L79" s="95">
        <f>SUMIFS(Invulblad!G:G,Invulblad!A:A,I79,Invulblad!B:B,J79)*K79</f>
        <v>0</v>
      </c>
      <c r="M79" s="95">
        <f t="shared" si="3"/>
        <v>0</v>
      </c>
      <c r="N79" s="95">
        <f t="shared" si="4"/>
        <v>0</v>
      </c>
      <c r="O79" s="96">
        <f t="shared" si="5"/>
        <v>0</v>
      </c>
      <c r="P79" s="231"/>
      <c r="Q79" s="241"/>
      <c r="R79" s="239"/>
      <c r="S79" s="239"/>
      <c r="T79" s="204" t="s">
        <v>266</v>
      </c>
    </row>
    <row r="80" spans="1:20" ht="16.5" customHeight="1">
      <c r="A80" s="112" t="s">
        <v>264</v>
      </c>
      <c r="B80" s="112" t="s">
        <v>347</v>
      </c>
      <c r="C80" s="113" t="s">
        <v>349</v>
      </c>
      <c r="D80" s="104" t="s">
        <v>346</v>
      </c>
      <c r="E80" s="104" t="s">
        <v>99</v>
      </c>
      <c r="F80" s="104" t="s">
        <v>99</v>
      </c>
      <c r="G80" s="210">
        <v>6</v>
      </c>
      <c r="H80" s="104"/>
      <c r="I80" s="113" t="s">
        <v>125</v>
      </c>
      <c r="J80" s="103">
        <v>1</v>
      </c>
      <c r="K80" s="230">
        <v>1</v>
      </c>
      <c r="L80" s="95">
        <f>SUMIFS(Invulblad!G:G,Invulblad!A:A,I80,Invulblad!B:B,J80)*K80</f>
        <v>0</v>
      </c>
      <c r="M80" s="95">
        <f t="shared" si="3"/>
        <v>0</v>
      </c>
      <c r="N80" s="95">
        <f t="shared" si="4"/>
        <v>0</v>
      </c>
      <c r="O80" s="96">
        <f t="shared" si="5"/>
        <v>0</v>
      </c>
      <c r="P80" s="231"/>
      <c r="Q80" s="241"/>
      <c r="R80" s="239"/>
      <c r="S80" s="239"/>
      <c r="T80" s="204" t="s">
        <v>266</v>
      </c>
    </row>
    <row r="81" spans="1:20" ht="16.5" customHeight="1">
      <c r="A81" s="112" t="s">
        <v>264</v>
      </c>
      <c r="B81" s="112" t="s">
        <v>287</v>
      </c>
      <c r="C81" s="113" t="s">
        <v>350</v>
      </c>
      <c r="D81" s="104" t="s">
        <v>351</v>
      </c>
      <c r="E81" s="104" t="s">
        <v>135</v>
      </c>
      <c r="F81" s="104" t="s">
        <v>135</v>
      </c>
      <c r="G81" s="210"/>
      <c r="H81" s="104" t="s">
        <v>318</v>
      </c>
      <c r="I81" s="113" t="s">
        <v>177</v>
      </c>
      <c r="J81" s="103" t="s">
        <v>81</v>
      </c>
      <c r="K81" s="230">
        <v>1</v>
      </c>
      <c r="L81" s="95">
        <f>SUMIFS(Invulblad!G:G,Invulblad!A:A,I81,Invulblad!B:B,J81)*K81</f>
        <v>0</v>
      </c>
      <c r="M81" s="95">
        <f t="shared" si="3"/>
        <v>0</v>
      </c>
      <c r="N81" s="95">
        <f t="shared" si="4"/>
        <v>0</v>
      </c>
      <c r="O81" s="96">
        <f t="shared" si="5"/>
        <v>0</v>
      </c>
      <c r="P81" s="231"/>
      <c r="Q81" s="241"/>
      <c r="R81" s="239"/>
      <c r="S81" s="239"/>
      <c r="T81" s="204"/>
    </row>
    <row r="82" spans="1:20" ht="16.5" customHeight="1">
      <c r="A82" s="112" t="s">
        <v>264</v>
      </c>
      <c r="B82" s="112" t="s">
        <v>347</v>
      </c>
      <c r="C82" s="113" t="s">
        <v>352</v>
      </c>
      <c r="D82" s="104" t="s">
        <v>351</v>
      </c>
      <c r="E82" s="104" t="s">
        <v>135</v>
      </c>
      <c r="F82" s="104" t="s">
        <v>135</v>
      </c>
      <c r="G82" s="210"/>
      <c r="H82" s="104" t="s">
        <v>318</v>
      </c>
      <c r="I82" s="113" t="s">
        <v>177</v>
      </c>
      <c r="J82" s="103" t="s">
        <v>81</v>
      </c>
      <c r="K82" s="230">
        <v>1</v>
      </c>
      <c r="L82" s="95">
        <f>SUMIFS(Invulblad!G:G,Invulblad!A:A,I82,Invulblad!B:B,J82)*K82</f>
        <v>0</v>
      </c>
      <c r="M82" s="95">
        <f t="shared" si="3"/>
        <v>0</v>
      </c>
      <c r="N82" s="95">
        <f t="shared" si="4"/>
        <v>0</v>
      </c>
      <c r="O82" s="96">
        <f t="shared" si="5"/>
        <v>0</v>
      </c>
      <c r="P82" s="231"/>
      <c r="Q82" s="241"/>
      <c r="R82" s="239"/>
      <c r="S82" s="239"/>
      <c r="T82" s="204"/>
    </row>
    <row r="83" spans="1:20" ht="16.5" customHeight="1">
      <c r="A83" s="112" t="s">
        <v>264</v>
      </c>
      <c r="B83" s="112" t="s">
        <v>287</v>
      </c>
      <c r="C83" s="113" t="s">
        <v>353</v>
      </c>
      <c r="D83" s="104" t="s">
        <v>354</v>
      </c>
      <c r="E83" s="104" t="s">
        <v>209</v>
      </c>
      <c r="F83" s="104" t="s">
        <v>209</v>
      </c>
      <c r="G83" s="210"/>
      <c r="H83" s="104" t="s">
        <v>318</v>
      </c>
      <c r="I83" s="102" t="s">
        <v>355</v>
      </c>
      <c r="J83" s="103" t="s">
        <v>81</v>
      </c>
      <c r="K83" s="230">
        <v>1</v>
      </c>
      <c r="L83" s="95">
        <f>SUMIFS(Invulblad!G:G,Invulblad!A:A,I83,Invulblad!B:B,J83)*K83</f>
        <v>0</v>
      </c>
      <c r="M83" s="95">
        <f t="shared" si="3"/>
        <v>0</v>
      </c>
      <c r="N83" s="95">
        <f t="shared" si="4"/>
        <v>0</v>
      </c>
      <c r="O83" s="96">
        <f t="shared" si="5"/>
        <v>0</v>
      </c>
      <c r="P83" s="231"/>
      <c r="Q83" s="241"/>
      <c r="R83" s="239"/>
      <c r="S83" s="239"/>
      <c r="T83" s="204"/>
    </row>
    <row r="84" spans="1:20" ht="16.5" customHeight="1">
      <c r="A84" s="112" t="s">
        <v>264</v>
      </c>
      <c r="B84" s="112" t="s">
        <v>287</v>
      </c>
      <c r="C84" s="113" t="s">
        <v>356</v>
      </c>
      <c r="D84" s="104" t="s">
        <v>357</v>
      </c>
      <c r="E84" s="104" t="s">
        <v>99</v>
      </c>
      <c r="F84" s="104" t="s">
        <v>99</v>
      </c>
      <c r="G84" s="210"/>
      <c r="H84" s="104" t="s">
        <v>318</v>
      </c>
      <c r="I84" s="113" t="s">
        <v>112</v>
      </c>
      <c r="J84" s="103" t="s">
        <v>81</v>
      </c>
      <c r="K84" s="230">
        <v>1</v>
      </c>
      <c r="L84" s="95">
        <f>SUMIFS(Invulblad!G:G,Invulblad!A:A,I84,Invulblad!B:B,J84)*K84</f>
        <v>0</v>
      </c>
      <c r="M84" s="95">
        <f t="shared" si="3"/>
        <v>0</v>
      </c>
      <c r="N84" s="95">
        <f t="shared" si="4"/>
        <v>0</v>
      </c>
      <c r="O84" s="96">
        <f t="shared" si="5"/>
        <v>0</v>
      </c>
      <c r="P84" s="231"/>
      <c r="Q84" s="241"/>
      <c r="R84" s="239"/>
      <c r="S84" s="239"/>
      <c r="T84" s="204"/>
    </row>
    <row r="85" spans="1:20" ht="16.5" customHeight="1">
      <c r="A85" s="112" t="s">
        <v>264</v>
      </c>
      <c r="B85" s="112" t="s">
        <v>347</v>
      </c>
      <c r="C85" s="113" t="s">
        <v>356</v>
      </c>
      <c r="D85" s="104" t="s">
        <v>357</v>
      </c>
      <c r="E85" s="104" t="s">
        <v>99</v>
      </c>
      <c r="F85" s="104" t="s">
        <v>99</v>
      </c>
      <c r="G85" s="210"/>
      <c r="H85" s="104" t="s">
        <v>318</v>
      </c>
      <c r="I85" s="113" t="s">
        <v>112</v>
      </c>
      <c r="J85" s="103" t="s">
        <v>81</v>
      </c>
      <c r="K85" s="230">
        <v>1</v>
      </c>
      <c r="L85" s="95">
        <f>SUMIFS(Invulblad!G:G,Invulblad!A:A,I85,Invulblad!B:B,J85)*K85</f>
        <v>0</v>
      </c>
      <c r="M85" s="95">
        <f t="shared" si="3"/>
        <v>0</v>
      </c>
      <c r="N85" s="95">
        <f t="shared" si="4"/>
        <v>0</v>
      </c>
      <c r="O85" s="96">
        <f t="shared" si="5"/>
        <v>0</v>
      </c>
      <c r="P85" s="231"/>
      <c r="Q85" s="241"/>
      <c r="R85" s="239"/>
      <c r="S85" s="239"/>
      <c r="T85" s="204"/>
    </row>
    <row r="86" spans="1:20" ht="16.5" customHeight="1">
      <c r="A86" s="112" t="s">
        <v>264</v>
      </c>
      <c r="B86" s="112" t="s">
        <v>287</v>
      </c>
      <c r="C86" s="113" t="s">
        <v>358</v>
      </c>
      <c r="D86" s="104" t="s">
        <v>359</v>
      </c>
      <c r="E86" s="104" t="s">
        <v>209</v>
      </c>
      <c r="F86" s="104" t="s">
        <v>209</v>
      </c>
      <c r="G86" s="210"/>
      <c r="H86" s="104" t="s">
        <v>318</v>
      </c>
      <c r="I86" s="102" t="s">
        <v>355</v>
      </c>
      <c r="J86" s="103" t="s">
        <v>81</v>
      </c>
      <c r="K86" s="230">
        <v>1</v>
      </c>
      <c r="L86" s="95">
        <f>SUMIFS(Invulblad!G:G,Invulblad!A:A,I86,Invulblad!B:B,J86)*K86</f>
        <v>0</v>
      </c>
      <c r="M86" s="95">
        <f t="shared" si="3"/>
        <v>0</v>
      </c>
      <c r="N86" s="95">
        <f t="shared" si="4"/>
        <v>0</v>
      </c>
      <c r="O86" s="96">
        <f t="shared" si="5"/>
        <v>0</v>
      </c>
      <c r="P86" s="231"/>
      <c r="Q86" s="241"/>
      <c r="R86" s="239"/>
      <c r="S86" s="239"/>
      <c r="T86" s="204"/>
    </row>
    <row r="87" spans="1:20" ht="16.5" customHeight="1">
      <c r="A87" s="112" t="s">
        <v>264</v>
      </c>
      <c r="B87" s="112" t="s">
        <v>287</v>
      </c>
      <c r="C87" s="113" t="s">
        <v>360</v>
      </c>
      <c r="D87" s="104" t="s">
        <v>359</v>
      </c>
      <c r="E87" s="104" t="s">
        <v>135</v>
      </c>
      <c r="F87" s="104" t="s">
        <v>135</v>
      </c>
      <c r="G87" s="210"/>
      <c r="H87" s="104" t="s">
        <v>318</v>
      </c>
      <c r="I87" s="113" t="s">
        <v>177</v>
      </c>
      <c r="J87" s="103" t="s">
        <v>81</v>
      </c>
      <c r="K87" s="230">
        <v>1</v>
      </c>
      <c r="L87" s="95">
        <f>SUMIFS(Invulblad!G:G,Invulblad!A:A,I87,Invulblad!B:B,J87)*K87</f>
        <v>0</v>
      </c>
      <c r="M87" s="95">
        <f t="shared" si="3"/>
        <v>0</v>
      </c>
      <c r="N87" s="95">
        <f t="shared" si="4"/>
        <v>0</v>
      </c>
      <c r="O87" s="96">
        <f t="shared" si="5"/>
        <v>0</v>
      </c>
      <c r="P87" s="231"/>
      <c r="Q87" s="241"/>
      <c r="R87" s="239"/>
      <c r="S87" s="239"/>
      <c r="T87" s="204"/>
    </row>
    <row r="88" spans="1:20" ht="16.5" customHeight="1">
      <c r="A88" s="112" t="s">
        <v>264</v>
      </c>
      <c r="B88" s="112" t="s">
        <v>361</v>
      </c>
      <c r="C88" s="113" t="s">
        <v>362</v>
      </c>
      <c r="D88" s="104" t="s">
        <v>166</v>
      </c>
      <c r="E88" s="104" t="s">
        <v>96</v>
      </c>
      <c r="F88" s="104" t="s">
        <v>96</v>
      </c>
      <c r="G88" s="210">
        <v>3.25</v>
      </c>
      <c r="H88" s="104"/>
      <c r="I88" s="204" t="s">
        <v>165</v>
      </c>
      <c r="J88" s="103">
        <v>243</v>
      </c>
      <c r="K88" s="230">
        <v>1</v>
      </c>
      <c r="L88" s="95">
        <f>SUMIFS(Invulblad!G:G,Invulblad!A:A,I88,Invulblad!B:B,J88)*K88</f>
        <v>0</v>
      </c>
      <c r="M88" s="95">
        <f t="shared" si="3"/>
        <v>0</v>
      </c>
      <c r="N88" s="95">
        <f t="shared" si="4"/>
        <v>0</v>
      </c>
      <c r="O88" s="96">
        <f t="shared" si="5"/>
        <v>0</v>
      </c>
      <c r="P88" s="231"/>
      <c r="Q88" s="241"/>
      <c r="R88" s="204"/>
      <c r="S88" s="204"/>
      <c r="T88" s="204"/>
    </row>
    <row r="89" spans="1:20" ht="16.5" customHeight="1">
      <c r="A89" s="112" t="s">
        <v>264</v>
      </c>
      <c r="B89" s="112" t="s">
        <v>361</v>
      </c>
      <c r="C89" s="113" t="s">
        <v>363</v>
      </c>
      <c r="D89" s="104" t="s">
        <v>206</v>
      </c>
      <c r="E89" s="104" t="s">
        <v>202</v>
      </c>
      <c r="F89" s="104" t="s">
        <v>209</v>
      </c>
      <c r="G89" s="210">
        <v>17</v>
      </c>
      <c r="H89" s="104"/>
      <c r="I89" s="205" t="s">
        <v>205</v>
      </c>
      <c r="J89" s="103">
        <v>243</v>
      </c>
      <c r="K89" s="230">
        <v>1</v>
      </c>
      <c r="L89" s="95">
        <f>SUMIFS(Invulblad!G:G,Invulblad!A:A,I89,Invulblad!B:B,J89)*K89</f>
        <v>0</v>
      </c>
      <c r="M89" s="95">
        <f t="shared" si="3"/>
        <v>0</v>
      </c>
      <c r="N89" s="95">
        <f t="shared" si="4"/>
        <v>0</v>
      </c>
      <c r="O89" s="96">
        <f t="shared" si="5"/>
        <v>0</v>
      </c>
      <c r="P89" s="231"/>
      <c r="Q89" s="241"/>
      <c r="R89" s="239"/>
      <c r="S89" s="239"/>
      <c r="T89" s="204"/>
    </row>
    <row r="90" spans="1:20" ht="16.5" customHeight="1">
      <c r="A90" s="112" t="s">
        <v>264</v>
      </c>
      <c r="B90" s="112" t="s">
        <v>361</v>
      </c>
      <c r="C90" s="113" t="s">
        <v>364</v>
      </c>
      <c r="D90" s="104" t="s">
        <v>365</v>
      </c>
      <c r="E90" s="104" t="s">
        <v>135</v>
      </c>
      <c r="F90" s="104" t="s">
        <v>135</v>
      </c>
      <c r="G90" s="210">
        <v>24</v>
      </c>
      <c r="H90" s="104"/>
      <c r="I90" s="204" t="s">
        <v>134</v>
      </c>
      <c r="J90" s="103">
        <v>243</v>
      </c>
      <c r="K90" s="230">
        <v>1</v>
      </c>
      <c r="L90" s="95">
        <f>SUMIFS(Invulblad!G:G,Invulblad!A:A,I90,Invulblad!B:B,J90)*K90</f>
        <v>0</v>
      </c>
      <c r="M90" s="95">
        <f t="shared" si="3"/>
        <v>0</v>
      </c>
      <c r="N90" s="95">
        <f t="shared" si="4"/>
        <v>0</v>
      </c>
      <c r="O90" s="96">
        <f t="shared" si="5"/>
        <v>0</v>
      </c>
      <c r="P90" s="231"/>
      <c r="Q90" s="241"/>
      <c r="R90" s="239"/>
      <c r="S90" s="239"/>
      <c r="T90" s="204"/>
    </row>
    <row r="91" spans="1:20" ht="16.5" customHeight="1">
      <c r="A91" s="112" t="s">
        <v>264</v>
      </c>
      <c r="B91" s="112" t="s">
        <v>361</v>
      </c>
      <c r="C91" s="113" t="s">
        <v>366</v>
      </c>
      <c r="D91" s="104" t="s">
        <v>367</v>
      </c>
      <c r="E91" s="104" t="s">
        <v>143</v>
      </c>
      <c r="F91" s="104" t="s">
        <v>111</v>
      </c>
      <c r="G91" s="210"/>
      <c r="H91" s="104" t="s">
        <v>318</v>
      </c>
      <c r="I91" s="102" t="s">
        <v>368</v>
      </c>
      <c r="J91" s="103" t="s">
        <v>81</v>
      </c>
      <c r="K91" s="230">
        <v>1</v>
      </c>
      <c r="L91" s="95">
        <f>SUMIFS(Invulblad!G:G,Invulblad!A:A,I91,Invulblad!B:B,J91)*K91</f>
        <v>0</v>
      </c>
      <c r="M91" s="95">
        <f t="shared" si="3"/>
        <v>0</v>
      </c>
      <c r="N91" s="95">
        <f t="shared" si="4"/>
        <v>0</v>
      </c>
      <c r="O91" s="96">
        <f t="shared" si="5"/>
        <v>0</v>
      </c>
      <c r="P91" s="231"/>
      <c r="Q91" s="241"/>
      <c r="R91" s="239"/>
      <c r="S91" s="239"/>
      <c r="T91" s="204"/>
    </row>
    <row r="92" spans="1:20" ht="16.5" customHeight="1">
      <c r="A92" s="112" t="s">
        <v>264</v>
      </c>
      <c r="B92" s="112" t="s">
        <v>361</v>
      </c>
      <c r="C92" s="113" t="s">
        <v>369</v>
      </c>
      <c r="D92" s="104" t="s">
        <v>367</v>
      </c>
      <c r="E92" s="104" t="s">
        <v>143</v>
      </c>
      <c r="F92" s="104" t="s">
        <v>111</v>
      </c>
      <c r="G92" s="210"/>
      <c r="H92" s="104" t="s">
        <v>318</v>
      </c>
      <c r="I92" s="113" t="s">
        <v>368</v>
      </c>
      <c r="J92" s="103" t="s">
        <v>81</v>
      </c>
      <c r="K92" s="230">
        <v>1</v>
      </c>
      <c r="L92" s="95">
        <f>SUMIFS(Invulblad!G:G,Invulblad!A:A,I92,Invulblad!B:B,J92)*K92</f>
        <v>0</v>
      </c>
      <c r="M92" s="95">
        <f t="shared" si="3"/>
        <v>0</v>
      </c>
      <c r="N92" s="95">
        <f t="shared" si="4"/>
        <v>0</v>
      </c>
      <c r="O92" s="96">
        <f t="shared" si="5"/>
        <v>0</v>
      </c>
      <c r="P92" s="231"/>
      <c r="Q92" s="241"/>
      <c r="R92" s="239"/>
      <c r="S92" s="239"/>
      <c r="T92" s="204"/>
    </row>
    <row r="93" spans="1:20" ht="16.5" customHeight="1">
      <c r="A93" s="112" t="s">
        <v>264</v>
      </c>
      <c r="B93" s="112" t="s">
        <v>361</v>
      </c>
      <c r="C93" s="113" t="s">
        <v>370</v>
      </c>
      <c r="D93" s="104" t="s">
        <v>371</v>
      </c>
      <c r="E93" s="104" t="s">
        <v>99</v>
      </c>
      <c r="F93" s="104" t="s">
        <v>99</v>
      </c>
      <c r="G93" s="210">
        <v>25.2</v>
      </c>
      <c r="H93" s="104"/>
      <c r="I93" s="204" t="s">
        <v>125</v>
      </c>
      <c r="J93" s="103">
        <v>243</v>
      </c>
      <c r="K93" s="230">
        <v>1</v>
      </c>
      <c r="L93" s="95">
        <f>SUMIFS(Invulblad!G:G,Invulblad!A:A,I93,Invulblad!B:B,J93)*K93</f>
        <v>0</v>
      </c>
      <c r="M93" s="95">
        <f t="shared" si="3"/>
        <v>0</v>
      </c>
      <c r="N93" s="95">
        <f t="shared" si="4"/>
        <v>0</v>
      </c>
      <c r="O93" s="96">
        <f t="shared" si="5"/>
        <v>0</v>
      </c>
      <c r="P93" s="231"/>
      <c r="Q93" s="241"/>
      <c r="R93" s="239"/>
      <c r="S93" s="239"/>
      <c r="T93" s="204" t="s">
        <v>266</v>
      </c>
    </row>
    <row r="94" spans="1:20" ht="16.5" customHeight="1">
      <c r="A94" s="112" t="s">
        <v>264</v>
      </c>
      <c r="B94" s="112" t="s">
        <v>361</v>
      </c>
      <c r="C94" s="113" t="s">
        <v>372</v>
      </c>
      <c r="D94" s="104" t="s">
        <v>162</v>
      </c>
      <c r="E94" s="104" t="s">
        <v>96</v>
      </c>
      <c r="F94" s="104" t="s">
        <v>96</v>
      </c>
      <c r="G94" s="210">
        <v>4</v>
      </c>
      <c r="H94" s="104"/>
      <c r="I94" s="102" t="s">
        <v>161</v>
      </c>
      <c r="J94" s="103">
        <v>1</v>
      </c>
      <c r="K94" s="230">
        <v>1</v>
      </c>
      <c r="L94" s="95">
        <f>SUMIFS(Invulblad!G:G,Invulblad!A:A,I94,Invulblad!B:B,J94)*K94</f>
        <v>0</v>
      </c>
      <c r="M94" s="95">
        <f t="shared" si="3"/>
        <v>0</v>
      </c>
      <c r="N94" s="95">
        <f t="shared" si="4"/>
        <v>0</v>
      </c>
      <c r="O94" s="96">
        <f t="shared" si="5"/>
        <v>0</v>
      </c>
      <c r="P94" s="231"/>
      <c r="Q94" s="241"/>
      <c r="R94" s="204" t="s">
        <v>266</v>
      </c>
      <c r="S94" s="204"/>
      <c r="T94" s="204"/>
    </row>
    <row r="95" spans="1:20" ht="16.5" customHeight="1">
      <c r="A95" s="112" t="s">
        <v>264</v>
      </c>
      <c r="B95" s="112" t="s">
        <v>361</v>
      </c>
      <c r="C95" s="113" t="s">
        <v>373</v>
      </c>
      <c r="D95" s="104" t="s">
        <v>127</v>
      </c>
      <c r="E95" s="104" t="s">
        <v>143</v>
      </c>
      <c r="F95" s="104" t="s">
        <v>111</v>
      </c>
      <c r="G95" s="210">
        <v>9</v>
      </c>
      <c r="H95" s="104"/>
      <c r="I95" s="205" t="s">
        <v>136</v>
      </c>
      <c r="J95" s="103">
        <v>243</v>
      </c>
      <c r="K95" s="230">
        <v>1</v>
      </c>
      <c r="L95" s="95">
        <f>SUMIFS(Invulblad!G:G,Invulblad!A:A,I95,Invulblad!B:B,J95)*K95</f>
        <v>0</v>
      </c>
      <c r="M95" s="95">
        <f t="shared" si="3"/>
        <v>0</v>
      </c>
      <c r="N95" s="95">
        <f t="shared" si="4"/>
        <v>0</v>
      </c>
      <c r="O95" s="96">
        <f t="shared" si="5"/>
        <v>0</v>
      </c>
      <c r="P95" s="231"/>
      <c r="Q95" s="241"/>
      <c r="R95" s="239"/>
      <c r="S95" s="239"/>
      <c r="T95" s="204"/>
    </row>
    <row r="96" spans="1:20" ht="16.5" customHeight="1">
      <c r="A96" s="112" t="s">
        <v>264</v>
      </c>
      <c r="B96" s="112" t="s">
        <v>361</v>
      </c>
      <c r="C96" s="113" t="s">
        <v>374</v>
      </c>
      <c r="D96" s="104" t="s">
        <v>375</v>
      </c>
      <c r="E96" s="104" t="s">
        <v>96</v>
      </c>
      <c r="F96" s="104" t="s">
        <v>96</v>
      </c>
      <c r="G96" s="210"/>
      <c r="H96" s="104" t="s">
        <v>318</v>
      </c>
      <c r="I96" s="113" t="s">
        <v>161</v>
      </c>
      <c r="J96" s="103" t="s">
        <v>81</v>
      </c>
      <c r="K96" s="230">
        <v>1</v>
      </c>
      <c r="L96" s="95">
        <f>SUMIFS(Invulblad!G:G,Invulblad!A:A,I96,Invulblad!B:B,J96)*K96</f>
        <v>0</v>
      </c>
      <c r="M96" s="95">
        <f t="shared" si="3"/>
        <v>0</v>
      </c>
      <c r="N96" s="95">
        <f t="shared" si="4"/>
        <v>0</v>
      </c>
      <c r="O96" s="96">
        <f t="shared" si="5"/>
        <v>0</v>
      </c>
      <c r="P96" s="231"/>
      <c r="Q96" s="241"/>
      <c r="R96" s="239"/>
      <c r="S96" s="239"/>
      <c r="T96" s="204"/>
    </row>
    <row r="97" spans="1:20" ht="16.5" customHeight="1">
      <c r="A97" s="112" t="s">
        <v>264</v>
      </c>
      <c r="B97" s="112" t="s">
        <v>361</v>
      </c>
      <c r="C97" s="113" t="s">
        <v>376</v>
      </c>
      <c r="D97" s="104" t="s">
        <v>377</v>
      </c>
      <c r="E97" s="104" t="s">
        <v>143</v>
      </c>
      <c r="F97" s="104" t="s">
        <v>111</v>
      </c>
      <c r="G97" s="210">
        <v>46</v>
      </c>
      <c r="H97" s="104"/>
      <c r="I97" s="113" t="s">
        <v>141</v>
      </c>
      <c r="J97" s="103">
        <v>50</v>
      </c>
      <c r="K97" s="230">
        <v>1</v>
      </c>
      <c r="L97" s="95">
        <f>SUMIFS(Invulblad!G:G,Invulblad!A:A,I97,Invulblad!B:B,J97)*K97</f>
        <v>0</v>
      </c>
      <c r="M97" s="95">
        <f t="shared" si="3"/>
        <v>0</v>
      </c>
      <c r="N97" s="95">
        <f t="shared" si="4"/>
        <v>0</v>
      </c>
      <c r="O97" s="96">
        <f t="shared" si="5"/>
        <v>0</v>
      </c>
      <c r="P97" s="231"/>
      <c r="Q97" s="241"/>
      <c r="R97" s="239"/>
      <c r="S97" s="239"/>
      <c r="T97" s="204"/>
    </row>
    <row r="98" spans="1:20" ht="16.5" customHeight="1">
      <c r="A98" s="112" t="s">
        <v>264</v>
      </c>
      <c r="B98" s="112" t="s">
        <v>361</v>
      </c>
      <c r="C98" s="113" t="s">
        <v>378</v>
      </c>
      <c r="D98" s="104" t="s">
        <v>379</v>
      </c>
      <c r="E98" s="99" t="s">
        <v>143</v>
      </c>
      <c r="F98" s="99" t="s">
        <v>111</v>
      </c>
      <c r="G98" s="210"/>
      <c r="H98" s="104">
        <v>23.2</v>
      </c>
      <c r="I98" s="113" t="s">
        <v>177</v>
      </c>
      <c r="J98" s="103" t="s">
        <v>81</v>
      </c>
      <c r="K98" s="230">
        <v>1</v>
      </c>
      <c r="L98" s="95">
        <f>SUMIFS(Invulblad!G:G,Invulblad!A:A,I98,Invulblad!B:B,J98)*K98</f>
        <v>0</v>
      </c>
      <c r="M98" s="95">
        <f t="shared" si="3"/>
        <v>0</v>
      </c>
      <c r="N98" s="95">
        <f t="shared" si="4"/>
        <v>0</v>
      </c>
      <c r="O98" s="96">
        <f t="shared" si="5"/>
        <v>0</v>
      </c>
      <c r="P98" s="231"/>
      <c r="Q98" s="241"/>
      <c r="R98" s="239"/>
      <c r="S98" s="239"/>
      <c r="T98" s="204"/>
    </row>
    <row r="99" spans="1:20" ht="16.5" customHeight="1">
      <c r="A99" s="112" t="s">
        <v>264</v>
      </c>
      <c r="B99" s="112" t="s">
        <v>361</v>
      </c>
      <c r="C99" s="113" t="s">
        <v>380</v>
      </c>
      <c r="D99" s="104" t="s">
        <v>381</v>
      </c>
      <c r="E99" s="99" t="s">
        <v>135</v>
      </c>
      <c r="F99" s="99" t="s">
        <v>135</v>
      </c>
      <c r="G99" s="210"/>
      <c r="H99" s="104">
        <v>23.2</v>
      </c>
      <c r="I99" s="113" t="s">
        <v>177</v>
      </c>
      <c r="J99" s="103" t="s">
        <v>81</v>
      </c>
      <c r="K99" s="230">
        <v>1</v>
      </c>
      <c r="L99" s="95">
        <f>SUMIFS(Invulblad!G:G,Invulblad!A:A,I99,Invulblad!B:B,J99)*K99</f>
        <v>0</v>
      </c>
      <c r="M99" s="95">
        <f t="shared" si="3"/>
        <v>0</v>
      </c>
      <c r="N99" s="95">
        <f t="shared" si="4"/>
        <v>0</v>
      </c>
      <c r="O99" s="96">
        <f t="shared" si="5"/>
        <v>0</v>
      </c>
      <c r="P99" s="231"/>
      <c r="Q99" s="241"/>
      <c r="R99" s="239"/>
      <c r="S99" s="239"/>
      <c r="T99" s="204"/>
    </row>
    <row r="100" spans="1:20" ht="16.5" customHeight="1">
      <c r="A100" s="112" t="s">
        <v>264</v>
      </c>
      <c r="B100" s="112" t="s">
        <v>361</v>
      </c>
      <c r="C100" s="113" t="s">
        <v>382</v>
      </c>
      <c r="D100" s="104" t="s">
        <v>217</v>
      </c>
      <c r="E100" s="104" t="s">
        <v>135</v>
      </c>
      <c r="F100" s="104" t="s">
        <v>135</v>
      </c>
      <c r="G100" s="210">
        <v>22.65</v>
      </c>
      <c r="H100" s="104"/>
      <c r="I100" s="113" t="s">
        <v>216</v>
      </c>
      <c r="J100" s="103">
        <v>243</v>
      </c>
      <c r="K100" s="230">
        <v>1</v>
      </c>
      <c r="L100" s="95">
        <f>SUMIFS(Invulblad!G:G,Invulblad!A:A,I100,Invulblad!B:B,J100)*K100</f>
        <v>0</v>
      </c>
      <c r="M100" s="95">
        <f t="shared" si="3"/>
        <v>0</v>
      </c>
      <c r="N100" s="95">
        <f t="shared" si="4"/>
        <v>0</v>
      </c>
      <c r="O100" s="96">
        <f t="shared" si="5"/>
        <v>0</v>
      </c>
      <c r="P100" s="231"/>
      <c r="Q100" s="241"/>
      <c r="R100" s="239"/>
      <c r="S100" s="239"/>
      <c r="T100" s="204"/>
    </row>
    <row r="101" spans="1:20" ht="16.5" customHeight="1">
      <c r="A101" s="112" t="s">
        <v>264</v>
      </c>
      <c r="B101" s="112" t="s">
        <v>361</v>
      </c>
      <c r="C101" s="113" t="s">
        <v>383</v>
      </c>
      <c r="D101" s="104" t="s">
        <v>217</v>
      </c>
      <c r="E101" s="104" t="s">
        <v>135</v>
      </c>
      <c r="F101" s="104" t="s">
        <v>135</v>
      </c>
      <c r="G101" s="210">
        <v>22.65</v>
      </c>
      <c r="H101" s="104"/>
      <c r="I101" s="113" t="s">
        <v>216</v>
      </c>
      <c r="J101" s="103">
        <v>243</v>
      </c>
      <c r="K101" s="230">
        <v>1</v>
      </c>
      <c r="L101" s="95">
        <f>SUMIFS(Invulblad!G:G,Invulblad!A:A,I101,Invulblad!B:B,J101)*K101</f>
        <v>0</v>
      </c>
      <c r="M101" s="95">
        <f t="shared" si="3"/>
        <v>0</v>
      </c>
      <c r="N101" s="95">
        <f t="shared" si="4"/>
        <v>0</v>
      </c>
      <c r="O101" s="96">
        <f t="shared" si="5"/>
        <v>0</v>
      </c>
      <c r="P101" s="231"/>
      <c r="Q101" s="241"/>
      <c r="R101" s="239"/>
      <c r="S101" s="239"/>
      <c r="T101" s="204"/>
    </row>
    <row r="102" spans="1:20" ht="16.5" customHeight="1">
      <c r="A102" s="112" t="s">
        <v>264</v>
      </c>
      <c r="B102" s="112" t="s">
        <v>361</v>
      </c>
      <c r="C102" s="113" t="s">
        <v>384</v>
      </c>
      <c r="D102" s="104" t="s">
        <v>367</v>
      </c>
      <c r="E102" s="104" t="s">
        <v>143</v>
      </c>
      <c r="F102" s="104" t="s">
        <v>111</v>
      </c>
      <c r="G102" s="210"/>
      <c r="H102" s="104" t="s">
        <v>318</v>
      </c>
      <c r="I102" s="113" t="s">
        <v>368</v>
      </c>
      <c r="J102" s="103" t="s">
        <v>81</v>
      </c>
      <c r="K102" s="230">
        <v>1</v>
      </c>
      <c r="L102" s="95">
        <f>SUMIFS(Invulblad!G:G,Invulblad!A:A,I102,Invulblad!B:B,J102)*K102</f>
        <v>0</v>
      </c>
      <c r="M102" s="95">
        <f t="shared" si="3"/>
        <v>0</v>
      </c>
      <c r="N102" s="95">
        <f t="shared" si="4"/>
        <v>0</v>
      </c>
      <c r="O102" s="96">
        <f t="shared" si="5"/>
        <v>0</v>
      </c>
      <c r="P102" s="231"/>
      <c r="Q102" s="241"/>
      <c r="R102" s="239"/>
      <c r="S102" s="239"/>
      <c r="T102" s="204"/>
    </row>
    <row r="103" spans="1:20" ht="16.5" customHeight="1">
      <c r="A103" s="112" t="s">
        <v>264</v>
      </c>
      <c r="B103" s="112" t="s">
        <v>361</v>
      </c>
      <c r="C103" s="113" t="s">
        <v>385</v>
      </c>
      <c r="D103" s="104" t="s">
        <v>367</v>
      </c>
      <c r="E103" s="104" t="s">
        <v>143</v>
      </c>
      <c r="F103" s="104" t="s">
        <v>111</v>
      </c>
      <c r="G103" s="210"/>
      <c r="H103" s="104" t="s">
        <v>318</v>
      </c>
      <c r="I103" s="113" t="s">
        <v>368</v>
      </c>
      <c r="J103" s="103" t="s">
        <v>81</v>
      </c>
      <c r="K103" s="230">
        <v>1</v>
      </c>
      <c r="L103" s="95">
        <f>SUMIFS(Invulblad!G:G,Invulblad!A:A,I103,Invulblad!B:B,J103)*K103</f>
        <v>0</v>
      </c>
      <c r="M103" s="95">
        <f t="shared" si="3"/>
        <v>0</v>
      </c>
      <c r="N103" s="95">
        <f t="shared" si="4"/>
        <v>0</v>
      </c>
      <c r="O103" s="96">
        <f t="shared" si="5"/>
        <v>0</v>
      </c>
      <c r="P103" s="231"/>
      <c r="Q103" s="241"/>
      <c r="R103" s="239"/>
      <c r="S103" s="239"/>
      <c r="T103" s="204"/>
    </row>
    <row r="104" spans="1:20" ht="16.5" customHeight="1">
      <c r="A104" s="112" t="s">
        <v>264</v>
      </c>
      <c r="B104" s="112" t="s">
        <v>361</v>
      </c>
      <c r="C104" s="113" t="s">
        <v>386</v>
      </c>
      <c r="D104" s="104" t="s">
        <v>124</v>
      </c>
      <c r="E104" s="104" t="s">
        <v>143</v>
      </c>
      <c r="F104" s="104" t="s">
        <v>111</v>
      </c>
      <c r="G104" s="210">
        <v>113.9</v>
      </c>
      <c r="H104" s="104"/>
      <c r="I104" s="204" t="s">
        <v>136</v>
      </c>
      <c r="J104" s="103">
        <v>243</v>
      </c>
      <c r="K104" s="230">
        <v>1</v>
      </c>
      <c r="L104" s="95">
        <f>SUMIFS(Invulblad!G:G,Invulblad!A:A,I104,Invulblad!B:B,J104)*K104</f>
        <v>0</v>
      </c>
      <c r="M104" s="95">
        <f t="shared" si="3"/>
        <v>0</v>
      </c>
      <c r="N104" s="95">
        <f t="shared" si="4"/>
        <v>0</v>
      </c>
      <c r="O104" s="96">
        <f t="shared" si="5"/>
        <v>0</v>
      </c>
      <c r="P104" s="231"/>
      <c r="Q104" s="241"/>
      <c r="R104" s="239"/>
      <c r="S104" s="239"/>
      <c r="T104" s="204"/>
    </row>
    <row r="105" spans="1:20" ht="16.5" customHeight="1">
      <c r="A105" s="112" t="s">
        <v>264</v>
      </c>
      <c r="B105" s="112" t="s">
        <v>361</v>
      </c>
      <c r="C105" s="113" t="s">
        <v>387</v>
      </c>
      <c r="D105" s="104" t="s">
        <v>93</v>
      </c>
      <c r="E105" s="104" t="s">
        <v>84</v>
      </c>
      <c r="F105" s="104" t="s">
        <v>84</v>
      </c>
      <c r="G105" s="210">
        <v>10.8</v>
      </c>
      <c r="H105" s="104"/>
      <c r="I105" s="113" t="s">
        <v>92</v>
      </c>
      <c r="J105" s="103">
        <v>243</v>
      </c>
      <c r="K105" s="230">
        <v>1</v>
      </c>
      <c r="L105" s="95">
        <f>SUMIFS(Invulblad!G:G,Invulblad!A:A,I105,Invulblad!B:B,J105)*K105</f>
        <v>0</v>
      </c>
      <c r="M105" s="95">
        <f t="shared" si="3"/>
        <v>0</v>
      </c>
      <c r="N105" s="95">
        <f t="shared" si="4"/>
        <v>0</v>
      </c>
      <c r="O105" s="96">
        <f t="shared" si="5"/>
        <v>0</v>
      </c>
      <c r="P105" s="231"/>
      <c r="Q105" s="241" t="s">
        <v>320</v>
      </c>
      <c r="R105" s="239"/>
      <c r="S105" s="204" t="s">
        <v>266</v>
      </c>
      <c r="T105" s="204"/>
    </row>
    <row r="106" spans="1:20" ht="16.5" customHeight="1">
      <c r="A106" s="112" t="s">
        <v>264</v>
      </c>
      <c r="B106" s="112" t="s">
        <v>361</v>
      </c>
      <c r="C106" s="113" t="s">
        <v>387</v>
      </c>
      <c r="D106" s="104" t="s">
        <v>388</v>
      </c>
      <c r="E106" s="104" t="s">
        <v>143</v>
      </c>
      <c r="F106" s="104" t="s">
        <v>111</v>
      </c>
      <c r="G106" s="210"/>
      <c r="H106" s="104" t="s">
        <v>318</v>
      </c>
      <c r="I106" s="113" t="s">
        <v>177</v>
      </c>
      <c r="J106" s="103" t="s">
        <v>81</v>
      </c>
      <c r="K106" s="230">
        <v>1</v>
      </c>
      <c r="L106" s="95">
        <f>SUMIFS(Invulblad!G:G,Invulblad!A:A,I106,Invulblad!B:B,J106)*K106</f>
        <v>0</v>
      </c>
      <c r="M106" s="95">
        <f t="shared" si="3"/>
        <v>0</v>
      </c>
      <c r="N106" s="95">
        <f t="shared" si="4"/>
        <v>0</v>
      </c>
      <c r="O106" s="96">
        <f t="shared" si="5"/>
        <v>0</v>
      </c>
      <c r="P106" s="231"/>
      <c r="Q106" s="241"/>
      <c r="R106" s="239"/>
      <c r="S106" s="239"/>
      <c r="T106" s="204"/>
    </row>
    <row r="107" spans="1:20" ht="16.5" customHeight="1">
      <c r="A107" s="112" t="s">
        <v>264</v>
      </c>
      <c r="B107" s="112" t="s">
        <v>361</v>
      </c>
      <c r="C107" s="113" t="s">
        <v>389</v>
      </c>
      <c r="D107" s="104" t="s">
        <v>390</v>
      </c>
      <c r="E107" s="104" t="s">
        <v>143</v>
      </c>
      <c r="F107" s="104" t="s">
        <v>111</v>
      </c>
      <c r="G107" s="210"/>
      <c r="H107" s="104" t="s">
        <v>318</v>
      </c>
      <c r="I107" s="113" t="s">
        <v>177</v>
      </c>
      <c r="J107" s="103" t="s">
        <v>81</v>
      </c>
      <c r="K107" s="230">
        <v>1</v>
      </c>
      <c r="L107" s="95">
        <f>SUMIFS(Invulblad!G:G,Invulblad!A:A,I107,Invulblad!B:B,J107)*K107</f>
        <v>0</v>
      </c>
      <c r="M107" s="95">
        <f t="shared" si="3"/>
        <v>0</v>
      </c>
      <c r="N107" s="95">
        <f t="shared" si="4"/>
        <v>0</v>
      </c>
      <c r="O107" s="96">
        <f t="shared" si="5"/>
        <v>0</v>
      </c>
      <c r="P107" s="231"/>
      <c r="Q107" s="241"/>
      <c r="R107" s="239"/>
      <c r="S107" s="239"/>
      <c r="T107" s="204"/>
    </row>
    <row r="108" spans="1:20" ht="16.5" customHeight="1">
      <c r="A108" s="112" t="s">
        <v>264</v>
      </c>
      <c r="B108" s="112" t="s">
        <v>361</v>
      </c>
      <c r="C108" s="113" t="s">
        <v>391</v>
      </c>
      <c r="D108" s="104" t="s">
        <v>392</v>
      </c>
      <c r="E108" s="104" t="s">
        <v>135</v>
      </c>
      <c r="F108" s="104" t="s">
        <v>135</v>
      </c>
      <c r="G108" s="210"/>
      <c r="H108" s="104" t="s">
        <v>318</v>
      </c>
      <c r="I108" s="113" t="s">
        <v>177</v>
      </c>
      <c r="J108" s="103" t="s">
        <v>81</v>
      </c>
      <c r="K108" s="230">
        <v>1</v>
      </c>
      <c r="L108" s="95">
        <f>SUMIFS(Invulblad!G:G,Invulblad!A:A,I108,Invulblad!B:B,J108)*K108</f>
        <v>0</v>
      </c>
      <c r="M108" s="95">
        <f t="shared" si="3"/>
        <v>0</v>
      </c>
      <c r="N108" s="95">
        <f t="shared" si="4"/>
        <v>0</v>
      </c>
      <c r="O108" s="96">
        <f t="shared" si="5"/>
        <v>0</v>
      </c>
      <c r="P108" s="231"/>
      <c r="Q108" s="241"/>
      <c r="R108" s="239"/>
      <c r="S108" s="239"/>
      <c r="T108" s="204"/>
    </row>
    <row r="109" spans="1:20" ht="16.5" customHeight="1">
      <c r="A109" s="112" t="s">
        <v>264</v>
      </c>
      <c r="B109" s="112" t="s">
        <v>361</v>
      </c>
      <c r="C109" s="113" t="s">
        <v>393</v>
      </c>
      <c r="D109" s="104" t="s">
        <v>394</v>
      </c>
      <c r="E109" s="104" t="s">
        <v>135</v>
      </c>
      <c r="F109" s="104" t="s">
        <v>135</v>
      </c>
      <c r="G109" s="210"/>
      <c r="H109" s="104" t="s">
        <v>318</v>
      </c>
      <c r="I109" s="102" t="s">
        <v>177</v>
      </c>
      <c r="J109" s="103" t="s">
        <v>81</v>
      </c>
      <c r="K109" s="230">
        <v>1</v>
      </c>
      <c r="L109" s="95">
        <f>SUMIFS(Invulblad!G:G,Invulblad!A:A,I109,Invulblad!B:B,J109)*K109</f>
        <v>0</v>
      </c>
      <c r="M109" s="95">
        <f t="shared" si="3"/>
        <v>0</v>
      </c>
      <c r="N109" s="95">
        <f t="shared" si="4"/>
        <v>0</v>
      </c>
      <c r="O109" s="96">
        <f t="shared" si="5"/>
        <v>0</v>
      </c>
      <c r="P109" s="231"/>
      <c r="Q109" s="241"/>
      <c r="R109" s="239"/>
      <c r="S109" s="239"/>
      <c r="T109" s="204"/>
    </row>
    <row r="110" spans="1:20" ht="16.5" customHeight="1">
      <c r="A110" s="112" t="s">
        <v>264</v>
      </c>
      <c r="B110" s="112" t="s">
        <v>361</v>
      </c>
      <c r="C110" s="113" t="s">
        <v>395</v>
      </c>
      <c r="D110" s="104" t="s">
        <v>396</v>
      </c>
      <c r="E110" s="104" t="s">
        <v>143</v>
      </c>
      <c r="F110" s="104" t="s">
        <v>111</v>
      </c>
      <c r="G110" s="210"/>
      <c r="H110" s="104" t="s">
        <v>318</v>
      </c>
      <c r="I110" s="113" t="s">
        <v>397</v>
      </c>
      <c r="J110" s="103" t="s">
        <v>81</v>
      </c>
      <c r="K110" s="230">
        <v>1</v>
      </c>
      <c r="L110" s="95">
        <f>SUMIFS(Invulblad!G:G,Invulblad!A:A,I110,Invulblad!B:B,J110)*K110</f>
        <v>0</v>
      </c>
      <c r="M110" s="95">
        <f t="shared" si="3"/>
        <v>0</v>
      </c>
      <c r="N110" s="95">
        <f t="shared" si="4"/>
        <v>0</v>
      </c>
      <c r="O110" s="96">
        <f t="shared" si="5"/>
        <v>0</v>
      </c>
      <c r="P110" s="231"/>
      <c r="Q110" s="241"/>
      <c r="R110" s="239"/>
      <c r="S110" s="239"/>
      <c r="T110" s="204"/>
    </row>
    <row r="111" spans="1:20" ht="16.5" customHeight="1">
      <c r="A111" s="112" t="s">
        <v>264</v>
      </c>
      <c r="B111" s="112" t="s">
        <v>361</v>
      </c>
      <c r="C111" s="113" t="s">
        <v>398</v>
      </c>
      <c r="D111" s="104" t="s">
        <v>399</v>
      </c>
      <c r="E111" s="104" t="s">
        <v>143</v>
      </c>
      <c r="F111" s="104" t="s">
        <v>111</v>
      </c>
      <c r="G111" s="210"/>
      <c r="H111" s="104" t="s">
        <v>318</v>
      </c>
      <c r="I111" s="113" t="s">
        <v>159</v>
      </c>
      <c r="J111" s="103" t="s">
        <v>81</v>
      </c>
      <c r="K111" s="230">
        <v>1</v>
      </c>
      <c r="L111" s="95">
        <f>SUMIFS(Invulblad!G:G,Invulblad!A:A,I111,Invulblad!B:B,J111)*K111</f>
        <v>0</v>
      </c>
      <c r="M111" s="95">
        <f t="shared" si="3"/>
        <v>0</v>
      </c>
      <c r="N111" s="95">
        <f t="shared" si="4"/>
        <v>0</v>
      </c>
      <c r="O111" s="96">
        <f t="shared" si="5"/>
        <v>0</v>
      </c>
      <c r="P111" s="231"/>
      <c r="Q111" s="241"/>
      <c r="R111" s="239"/>
      <c r="S111" s="239"/>
      <c r="T111" s="204"/>
    </row>
    <row r="112" spans="1:20" ht="16.5" customHeight="1">
      <c r="A112" s="112" t="s">
        <v>264</v>
      </c>
      <c r="B112" s="112" t="s">
        <v>361</v>
      </c>
      <c r="C112" s="113" t="s">
        <v>400</v>
      </c>
      <c r="D112" s="104" t="s">
        <v>367</v>
      </c>
      <c r="E112" s="104" t="s">
        <v>143</v>
      </c>
      <c r="F112" s="104" t="s">
        <v>111</v>
      </c>
      <c r="G112" s="210"/>
      <c r="H112" s="104" t="s">
        <v>318</v>
      </c>
      <c r="I112" s="113" t="s">
        <v>368</v>
      </c>
      <c r="J112" s="103" t="s">
        <v>81</v>
      </c>
      <c r="K112" s="230">
        <v>1</v>
      </c>
      <c r="L112" s="95">
        <f>SUMIFS(Invulblad!G:G,Invulblad!A:A,I112,Invulblad!B:B,J112)*K112</f>
        <v>0</v>
      </c>
      <c r="M112" s="95">
        <f t="shared" si="3"/>
        <v>0</v>
      </c>
      <c r="N112" s="95">
        <f t="shared" si="4"/>
        <v>0</v>
      </c>
      <c r="O112" s="96">
        <f t="shared" si="5"/>
        <v>0</v>
      </c>
      <c r="P112" s="231"/>
      <c r="Q112" s="241"/>
      <c r="R112" s="239"/>
      <c r="S112" s="239"/>
      <c r="T112" s="204"/>
    </row>
    <row r="113" spans="1:20" ht="16.5" customHeight="1">
      <c r="A113" s="112" t="s">
        <v>264</v>
      </c>
      <c r="B113" s="112" t="s">
        <v>361</v>
      </c>
      <c r="C113" s="113" t="s">
        <v>401</v>
      </c>
      <c r="D113" s="104" t="s">
        <v>402</v>
      </c>
      <c r="E113" s="104" t="s">
        <v>143</v>
      </c>
      <c r="F113" s="104" t="s">
        <v>111</v>
      </c>
      <c r="G113" s="210"/>
      <c r="H113" s="104" t="s">
        <v>318</v>
      </c>
      <c r="I113" s="113" t="s">
        <v>177</v>
      </c>
      <c r="J113" s="103" t="s">
        <v>81</v>
      </c>
      <c r="K113" s="230">
        <v>1</v>
      </c>
      <c r="L113" s="95">
        <f>SUMIFS(Invulblad!G:G,Invulblad!A:A,I113,Invulblad!B:B,J113)*K113</f>
        <v>0</v>
      </c>
      <c r="M113" s="95">
        <f t="shared" si="3"/>
        <v>0</v>
      </c>
      <c r="N113" s="95">
        <f t="shared" si="4"/>
        <v>0</v>
      </c>
      <c r="O113" s="96">
        <f t="shared" si="5"/>
        <v>0</v>
      </c>
      <c r="P113" s="231"/>
      <c r="Q113" s="241"/>
      <c r="R113" s="239"/>
      <c r="S113" s="239"/>
      <c r="T113" s="204"/>
    </row>
    <row r="114" spans="1:20" ht="16.5" customHeight="1">
      <c r="A114" s="112" t="s">
        <v>264</v>
      </c>
      <c r="B114" s="112" t="s">
        <v>361</v>
      </c>
      <c r="C114" s="113" t="s">
        <v>403</v>
      </c>
      <c r="D114" s="104" t="s">
        <v>404</v>
      </c>
      <c r="E114" s="104" t="s">
        <v>143</v>
      </c>
      <c r="F114" s="104" t="s">
        <v>111</v>
      </c>
      <c r="G114" s="210"/>
      <c r="H114" s="104" t="s">
        <v>318</v>
      </c>
      <c r="I114" s="113" t="s">
        <v>177</v>
      </c>
      <c r="J114" s="103" t="s">
        <v>81</v>
      </c>
      <c r="K114" s="230">
        <v>1</v>
      </c>
      <c r="L114" s="95">
        <f>SUMIFS(Invulblad!G:G,Invulblad!A:A,I114,Invulblad!B:B,J114)*K114</f>
        <v>0</v>
      </c>
      <c r="M114" s="95">
        <f t="shared" si="3"/>
        <v>0</v>
      </c>
      <c r="N114" s="95">
        <f t="shared" si="4"/>
        <v>0</v>
      </c>
      <c r="O114" s="96">
        <f t="shared" si="5"/>
        <v>0</v>
      </c>
      <c r="P114" s="231"/>
      <c r="Q114" s="241"/>
      <c r="R114" s="239"/>
      <c r="S114" s="239"/>
      <c r="T114" s="204"/>
    </row>
    <row r="115" spans="1:20" ht="16.5" customHeight="1">
      <c r="A115" s="112" t="s">
        <v>264</v>
      </c>
      <c r="B115" s="112" t="s">
        <v>361</v>
      </c>
      <c r="C115" s="113" t="s">
        <v>405</v>
      </c>
      <c r="D115" s="104" t="s">
        <v>406</v>
      </c>
      <c r="E115" s="104" t="s">
        <v>143</v>
      </c>
      <c r="F115" s="104" t="s">
        <v>111</v>
      </c>
      <c r="G115" s="210"/>
      <c r="H115" s="104" t="s">
        <v>318</v>
      </c>
      <c r="I115" s="113" t="s">
        <v>177</v>
      </c>
      <c r="J115" s="103" t="s">
        <v>81</v>
      </c>
      <c r="K115" s="230">
        <v>1</v>
      </c>
      <c r="L115" s="95">
        <f>SUMIFS(Invulblad!G:G,Invulblad!A:A,I115,Invulblad!B:B,J115)*K115</f>
        <v>0</v>
      </c>
      <c r="M115" s="95">
        <f t="shared" si="3"/>
        <v>0</v>
      </c>
      <c r="N115" s="95">
        <f t="shared" si="4"/>
        <v>0</v>
      </c>
      <c r="O115" s="96">
        <f t="shared" si="5"/>
        <v>0</v>
      </c>
      <c r="P115" s="231"/>
      <c r="Q115" s="241"/>
      <c r="R115" s="239"/>
      <c r="S115" s="239"/>
      <c r="T115" s="204"/>
    </row>
    <row r="116" spans="1:20" ht="16.5" customHeight="1">
      <c r="A116" s="112" t="s">
        <v>264</v>
      </c>
      <c r="B116" s="112" t="s">
        <v>361</v>
      </c>
      <c r="C116" s="113" t="s">
        <v>407</v>
      </c>
      <c r="D116" s="104" t="s">
        <v>408</v>
      </c>
      <c r="E116" s="104" t="s">
        <v>143</v>
      </c>
      <c r="F116" s="104" t="s">
        <v>111</v>
      </c>
      <c r="G116" s="210"/>
      <c r="H116" s="104" t="s">
        <v>318</v>
      </c>
      <c r="I116" s="113" t="s">
        <v>177</v>
      </c>
      <c r="J116" s="103" t="s">
        <v>81</v>
      </c>
      <c r="K116" s="230">
        <v>1</v>
      </c>
      <c r="L116" s="95">
        <f>SUMIFS(Invulblad!G:G,Invulblad!A:A,I116,Invulblad!B:B,J116)*K116</f>
        <v>0</v>
      </c>
      <c r="M116" s="95">
        <f t="shared" si="3"/>
        <v>0</v>
      </c>
      <c r="N116" s="95">
        <f t="shared" si="4"/>
        <v>0</v>
      </c>
      <c r="O116" s="96">
        <f t="shared" si="5"/>
        <v>0</v>
      </c>
      <c r="P116" s="231"/>
      <c r="Q116" s="241"/>
      <c r="R116" s="239"/>
      <c r="S116" s="239"/>
      <c r="T116" s="204"/>
    </row>
    <row r="117" spans="1:20" ht="16.5" customHeight="1">
      <c r="A117" s="112" t="s">
        <v>264</v>
      </c>
      <c r="B117" s="112" t="s">
        <v>361</v>
      </c>
      <c r="C117" s="113" t="s">
        <v>409</v>
      </c>
      <c r="D117" s="104" t="s">
        <v>410</v>
      </c>
      <c r="E117" s="104" t="s">
        <v>99</v>
      </c>
      <c r="F117" s="104" t="s">
        <v>99</v>
      </c>
      <c r="G117" s="210"/>
      <c r="H117" s="104" t="s">
        <v>318</v>
      </c>
      <c r="I117" s="113" t="s">
        <v>210</v>
      </c>
      <c r="J117" s="103" t="s">
        <v>81</v>
      </c>
      <c r="K117" s="230">
        <v>1</v>
      </c>
      <c r="L117" s="95">
        <f>SUMIFS(Invulblad!G:G,Invulblad!A:A,I117,Invulblad!B:B,J117)*K117</f>
        <v>0</v>
      </c>
      <c r="M117" s="95">
        <f t="shared" si="3"/>
        <v>0</v>
      </c>
      <c r="N117" s="95">
        <f t="shared" si="4"/>
        <v>0</v>
      </c>
      <c r="O117" s="96">
        <f t="shared" si="5"/>
        <v>0</v>
      </c>
      <c r="P117" s="231"/>
      <c r="Q117" s="241"/>
      <c r="R117" s="239"/>
      <c r="S117" s="239"/>
      <c r="T117" s="204"/>
    </row>
    <row r="118" spans="1:20" ht="16.5" customHeight="1">
      <c r="A118" s="112" t="s">
        <v>264</v>
      </c>
      <c r="B118" s="112" t="s">
        <v>361</v>
      </c>
      <c r="C118" s="113" t="s">
        <v>411</v>
      </c>
      <c r="D118" s="104" t="s">
        <v>367</v>
      </c>
      <c r="E118" s="104" t="s">
        <v>143</v>
      </c>
      <c r="F118" s="104" t="s">
        <v>111</v>
      </c>
      <c r="G118" s="210"/>
      <c r="H118" s="104" t="s">
        <v>318</v>
      </c>
      <c r="I118" s="113" t="s">
        <v>368</v>
      </c>
      <c r="J118" s="103" t="s">
        <v>81</v>
      </c>
      <c r="K118" s="230">
        <v>1</v>
      </c>
      <c r="L118" s="95">
        <f>SUMIFS(Invulblad!G:G,Invulblad!A:A,I118,Invulblad!B:B,J118)*K118</f>
        <v>0</v>
      </c>
      <c r="M118" s="95">
        <f t="shared" si="3"/>
        <v>0</v>
      </c>
      <c r="N118" s="95">
        <f t="shared" si="4"/>
        <v>0</v>
      </c>
      <c r="O118" s="96">
        <f t="shared" si="5"/>
        <v>0</v>
      </c>
      <c r="P118" s="231"/>
      <c r="Q118" s="241"/>
      <c r="R118" s="239"/>
      <c r="S118" s="239"/>
      <c r="T118" s="204"/>
    </row>
    <row r="119" spans="1:20" ht="16.5" customHeight="1">
      <c r="A119" s="112" t="s">
        <v>264</v>
      </c>
      <c r="B119" s="112" t="s">
        <v>361</v>
      </c>
      <c r="C119" s="113" t="s">
        <v>412</v>
      </c>
      <c r="D119" s="104" t="s">
        <v>192</v>
      </c>
      <c r="E119" s="104" t="s">
        <v>135</v>
      </c>
      <c r="F119" s="104" t="s">
        <v>135</v>
      </c>
      <c r="G119" s="210">
        <v>37</v>
      </c>
      <c r="H119" s="104"/>
      <c r="I119" s="113" t="s">
        <v>189</v>
      </c>
      <c r="J119" s="103">
        <v>243</v>
      </c>
      <c r="K119" s="230">
        <v>1</v>
      </c>
      <c r="L119" s="95">
        <f>SUMIFS(Invulblad!G:G,Invulblad!A:A,I119,Invulblad!B:B,J119)*K119</f>
        <v>0</v>
      </c>
      <c r="M119" s="95">
        <f t="shared" si="3"/>
        <v>0</v>
      </c>
      <c r="N119" s="95">
        <f t="shared" si="4"/>
        <v>0</v>
      </c>
      <c r="O119" s="96">
        <f t="shared" si="5"/>
        <v>0</v>
      </c>
      <c r="P119" s="231"/>
      <c r="Q119" s="241"/>
      <c r="R119" s="239"/>
      <c r="S119" s="239"/>
      <c r="T119" s="204"/>
    </row>
    <row r="120" spans="1:20" ht="16.5" customHeight="1">
      <c r="A120" s="112" t="s">
        <v>264</v>
      </c>
      <c r="B120" s="112" t="s">
        <v>361</v>
      </c>
      <c r="C120" s="113" t="s">
        <v>413</v>
      </c>
      <c r="D120" s="104" t="s">
        <v>190</v>
      </c>
      <c r="E120" s="104" t="s">
        <v>135</v>
      </c>
      <c r="F120" s="104" t="s">
        <v>135</v>
      </c>
      <c r="G120" s="210">
        <v>44.97</v>
      </c>
      <c r="H120" s="104"/>
      <c r="I120" s="113" t="s">
        <v>189</v>
      </c>
      <c r="J120" s="103">
        <v>243</v>
      </c>
      <c r="K120" s="230">
        <v>1</v>
      </c>
      <c r="L120" s="95">
        <f>SUMIFS(Invulblad!G:G,Invulblad!A:A,I120,Invulblad!B:B,J120)*K120</f>
        <v>0</v>
      </c>
      <c r="M120" s="95">
        <f t="shared" si="3"/>
        <v>0</v>
      </c>
      <c r="N120" s="95">
        <f t="shared" si="4"/>
        <v>0</v>
      </c>
      <c r="O120" s="96">
        <f t="shared" si="5"/>
        <v>0</v>
      </c>
      <c r="P120" s="231"/>
      <c r="Q120" s="241"/>
      <c r="R120" s="239"/>
      <c r="S120" s="239"/>
      <c r="T120" s="204"/>
    </row>
    <row r="121" spans="1:20" ht="16.5" customHeight="1">
      <c r="A121" s="112" t="s">
        <v>264</v>
      </c>
      <c r="B121" s="112" t="s">
        <v>361</v>
      </c>
      <c r="C121" s="113" t="s">
        <v>414</v>
      </c>
      <c r="D121" s="104" t="s">
        <v>102</v>
      </c>
      <c r="E121" s="104" t="s">
        <v>99</v>
      </c>
      <c r="F121" s="104" t="s">
        <v>99</v>
      </c>
      <c r="G121" s="210">
        <v>240</v>
      </c>
      <c r="H121" s="104"/>
      <c r="I121" s="204" t="s">
        <v>101</v>
      </c>
      <c r="J121" s="103">
        <v>243</v>
      </c>
      <c r="K121" s="230">
        <v>1</v>
      </c>
      <c r="L121" s="95">
        <f>SUMIFS(Invulblad!G:G,Invulblad!A:A,I121,Invulblad!B:B,J121)*K121</f>
        <v>0</v>
      </c>
      <c r="M121" s="95">
        <f t="shared" si="3"/>
        <v>0</v>
      </c>
      <c r="N121" s="95">
        <f t="shared" si="4"/>
        <v>0</v>
      </c>
      <c r="O121" s="96">
        <f t="shared" si="5"/>
        <v>0</v>
      </c>
      <c r="P121" s="231"/>
      <c r="Q121" s="241"/>
      <c r="R121" s="239"/>
      <c r="S121" s="239"/>
      <c r="T121" s="204"/>
    </row>
    <row r="122" spans="1:20" ht="16.5" customHeight="1">
      <c r="A122" s="112" t="s">
        <v>264</v>
      </c>
      <c r="B122" s="112" t="s">
        <v>361</v>
      </c>
      <c r="C122" s="113" t="s">
        <v>415</v>
      </c>
      <c r="D122" s="104" t="s">
        <v>416</v>
      </c>
      <c r="E122" s="104" t="s">
        <v>143</v>
      </c>
      <c r="F122" s="104" t="s">
        <v>111</v>
      </c>
      <c r="G122" s="210"/>
      <c r="H122" s="104" t="s">
        <v>318</v>
      </c>
      <c r="I122" s="113" t="s">
        <v>185</v>
      </c>
      <c r="J122" s="103" t="s">
        <v>81</v>
      </c>
      <c r="K122" s="230">
        <v>1</v>
      </c>
      <c r="L122" s="95">
        <f>SUMIFS(Invulblad!G:G,Invulblad!A:A,I122,Invulblad!B:B,J122)*K122</f>
        <v>0</v>
      </c>
      <c r="M122" s="95">
        <f t="shared" si="3"/>
        <v>0</v>
      </c>
      <c r="N122" s="95">
        <f t="shared" si="4"/>
        <v>0</v>
      </c>
      <c r="O122" s="96">
        <f t="shared" si="5"/>
        <v>0</v>
      </c>
      <c r="P122" s="231"/>
      <c r="Q122" s="241"/>
      <c r="R122" s="239"/>
      <c r="S122" s="239"/>
      <c r="T122" s="204"/>
    </row>
    <row r="123" spans="1:20" ht="16.5" customHeight="1">
      <c r="A123" s="112" t="s">
        <v>264</v>
      </c>
      <c r="B123" s="112" t="s">
        <v>361</v>
      </c>
      <c r="C123" s="113" t="s">
        <v>417</v>
      </c>
      <c r="D123" s="104" t="s">
        <v>186</v>
      </c>
      <c r="E123" s="104" t="s">
        <v>143</v>
      </c>
      <c r="F123" s="104" t="s">
        <v>111</v>
      </c>
      <c r="G123" s="210">
        <v>13.7</v>
      </c>
      <c r="H123" s="104"/>
      <c r="I123" s="113" t="s">
        <v>185</v>
      </c>
      <c r="J123" s="103">
        <v>243</v>
      </c>
      <c r="K123" s="230">
        <v>1</v>
      </c>
      <c r="L123" s="95">
        <f>SUMIFS(Invulblad!G:G,Invulblad!A:A,I123,Invulblad!B:B,J123)*K123</f>
        <v>0</v>
      </c>
      <c r="M123" s="95">
        <f t="shared" si="3"/>
        <v>0</v>
      </c>
      <c r="N123" s="95">
        <f t="shared" si="4"/>
        <v>0</v>
      </c>
      <c r="O123" s="96">
        <f t="shared" si="5"/>
        <v>0</v>
      </c>
      <c r="P123" s="231"/>
      <c r="Q123" s="241"/>
      <c r="R123" s="239"/>
      <c r="S123" s="239"/>
      <c r="T123" s="204"/>
    </row>
    <row r="124" spans="1:20" ht="16.5" customHeight="1">
      <c r="A124" s="112" t="s">
        <v>264</v>
      </c>
      <c r="B124" s="112" t="s">
        <v>361</v>
      </c>
      <c r="C124" s="113" t="s">
        <v>418</v>
      </c>
      <c r="D124" s="104" t="s">
        <v>367</v>
      </c>
      <c r="E124" s="104" t="s">
        <v>143</v>
      </c>
      <c r="F124" s="104" t="s">
        <v>111</v>
      </c>
      <c r="G124" s="210"/>
      <c r="H124" s="104" t="s">
        <v>318</v>
      </c>
      <c r="I124" s="113" t="s">
        <v>368</v>
      </c>
      <c r="J124" s="103" t="s">
        <v>81</v>
      </c>
      <c r="K124" s="230">
        <v>1</v>
      </c>
      <c r="L124" s="95">
        <f>SUMIFS(Invulblad!G:G,Invulblad!A:A,I124,Invulblad!B:B,J124)*K124</f>
        <v>0</v>
      </c>
      <c r="M124" s="95">
        <f t="shared" si="3"/>
        <v>0</v>
      </c>
      <c r="N124" s="95">
        <f t="shared" si="4"/>
        <v>0</v>
      </c>
      <c r="O124" s="96">
        <f t="shared" si="5"/>
        <v>0</v>
      </c>
      <c r="P124" s="231"/>
      <c r="Q124" s="241"/>
      <c r="R124" s="239"/>
      <c r="S124" s="239"/>
      <c r="T124" s="204"/>
    </row>
    <row r="125" spans="1:20" ht="16.5" customHeight="1">
      <c r="A125" s="112" t="s">
        <v>264</v>
      </c>
      <c r="B125" s="112" t="s">
        <v>361</v>
      </c>
      <c r="C125" s="113" t="s">
        <v>418</v>
      </c>
      <c r="D125" s="104" t="s">
        <v>367</v>
      </c>
      <c r="E125" s="104" t="s">
        <v>143</v>
      </c>
      <c r="F125" s="104" t="s">
        <v>111</v>
      </c>
      <c r="G125" s="210"/>
      <c r="H125" s="104" t="s">
        <v>318</v>
      </c>
      <c r="I125" s="113" t="s">
        <v>368</v>
      </c>
      <c r="J125" s="103" t="s">
        <v>81</v>
      </c>
      <c r="K125" s="230">
        <v>1</v>
      </c>
      <c r="L125" s="95">
        <f>SUMIFS(Invulblad!G:G,Invulblad!A:A,I125,Invulblad!B:B,J125)*K125</f>
        <v>0</v>
      </c>
      <c r="M125" s="95">
        <f t="shared" si="3"/>
        <v>0</v>
      </c>
      <c r="N125" s="95">
        <f t="shared" si="4"/>
        <v>0</v>
      </c>
      <c r="O125" s="96">
        <f t="shared" si="5"/>
        <v>0</v>
      </c>
      <c r="P125" s="231"/>
      <c r="Q125" s="241"/>
      <c r="R125" s="239"/>
      <c r="S125" s="239"/>
      <c r="T125" s="204"/>
    </row>
    <row r="126" spans="1:20" ht="16.5" customHeight="1">
      <c r="A126" s="112" t="s">
        <v>264</v>
      </c>
      <c r="B126" s="112" t="s">
        <v>361</v>
      </c>
      <c r="C126" s="113" t="s">
        <v>419</v>
      </c>
      <c r="D126" s="104" t="s">
        <v>367</v>
      </c>
      <c r="E126" s="104" t="s">
        <v>143</v>
      </c>
      <c r="F126" s="104" t="s">
        <v>111</v>
      </c>
      <c r="G126" s="210"/>
      <c r="H126" s="104" t="s">
        <v>318</v>
      </c>
      <c r="I126" s="102" t="s">
        <v>368</v>
      </c>
      <c r="J126" s="103" t="s">
        <v>81</v>
      </c>
      <c r="K126" s="230">
        <v>1</v>
      </c>
      <c r="L126" s="95">
        <f>SUMIFS(Invulblad!G:G,Invulblad!A:A,I126,Invulblad!B:B,J126)*K126</f>
        <v>0</v>
      </c>
      <c r="M126" s="95">
        <f t="shared" si="3"/>
        <v>0</v>
      </c>
      <c r="N126" s="95">
        <f t="shared" si="4"/>
        <v>0</v>
      </c>
      <c r="O126" s="96">
        <f t="shared" si="5"/>
        <v>0</v>
      </c>
      <c r="P126" s="231"/>
      <c r="Q126" s="241"/>
      <c r="R126" s="239"/>
      <c r="S126" s="239"/>
      <c r="T126" s="204"/>
    </row>
    <row r="127" spans="1:20" ht="16.5" customHeight="1">
      <c r="A127" s="112" t="s">
        <v>264</v>
      </c>
      <c r="B127" s="112" t="s">
        <v>361</v>
      </c>
      <c r="C127" s="113" t="s">
        <v>420</v>
      </c>
      <c r="D127" s="104" t="s">
        <v>421</v>
      </c>
      <c r="E127" s="104" t="s">
        <v>209</v>
      </c>
      <c r="F127" s="104" t="s">
        <v>209</v>
      </c>
      <c r="G127" s="210">
        <v>180</v>
      </c>
      <c r="H127" s="104"/>
      <c r="I127" s="113" t="s">
        <v>141</v>
      </c>
      <c r="J127" s="103">
        <v>50</v>
      </c>
      <c r="K127" s="230">
        <v>1</v>
      </c>
      <c r="L127" s="95">
        <f>SUMIFS(Invulblad!G:G,Invulblad!A:A,I127,Invulblad!B:B,J127)*K127</f>
        <v>0</v>
      </c>
      <c r="M127" s="95">
        <f t="shared" si="3"/>
        <v>0</v>
      </c>
      <c r="N127" s="95">
        <f t="shared" si="4"/>
        <v>0</v>
      </c>
      <c r="O127" s="96">
        <f t="shared" si="5"/>
        <v>0</v>
      </c>
      <c r="P127" s="231"/>
      <c r="Q127" s="241"/>
      <c r="R127" s="239"/>
      <c r="S127" s="239"/>
      <c r="T127" s="204"/>
    </row>
    <row r="128" spans="1:20" ht="16.5" customHeight="1">
      <c r="A128" s="112" t="s">
        <v>264</v>
      </c>
      <c r="B128" s="112" t="s">
        <v>361</v>
      </c>
      <c r="C128" s="113" t="s">
        <v>422</v>
      </c>
      <c r="D128" s="104" t="s">
        <v>423</v>
      </c>
      <c r="E128" s="104" t="s">
        <v>135</v>
      </c>
      <c r="F128" s="104" t="s">
        <v>135</v>
      </c>
      <c r="G128" s="210"/>
      <c r="H128" s="104" t="s">
        <v>318</v>
      </c>
      <c r="I128" s="113" t="s">
        <v>216</v>
      </c>
      <c r="J128" s="103" t="s">
        <v>81</v>
      </c>
      <c r="K128" s="230">
        <v>1</v>
      </c>
      <c r="L128" s="95">
        <f>SUMIFS(Invulblad!G:G,Invulblad!A:A,I128,Invulblad!B:B,J128)*K128</f>
        <v>0</v>
      </c>
      <c r="M128" s="95">
        <f t="shared" si="3"/>
        <v>0</v>
      </c>
      <c r="N128" s="95">
        <f t="shared" si="4"/>
        <v>0</v>
      </c>
      <c r="O128" s="96">
        <f t="shared" si="5"/>
        <v>0</v>
      </c>
      <c r="P128" s="231"/>
      <c r="Q128" s="241"/>
      <c r="R128" s="239"/>
      <c r="S128" s="239"/>
      <c r="T128" s="204"/>
    </row>
    <row r="129" spans="1:20" ht="16.5" customHeight="1">
      <c r="A129" s="112" t="s">
        <v>264</v>
      </c>
      <c r="B129" s="112" t="s">
        <v>361</v>
      </c>
      <c r="C129" s="113" t="s">
        <v>424</v>
      </c>
      <c r="D129" s="104" t="s">
        <v>425</v>
      </c>
      <c r="E129" s="104" t="s">
        <v>135</v>
      </c>
      <c r="F129" s="104" t="s">
        <v>135</v>
      </c>
      <c r="G129" s="210"/>
      <c r="H129" s="104" t="s">
        <v>318</v>
      </c>
      <c r="I129" s="113" t="s">
        <v>177</v>
      </c>
      <c r="J129" s="103" t="s">
        <v>81</v>
      </c>
      <c r="K129" s="230">
        <v>1</v>
      </c>
      <c r="L129" s="95">
        <f>SUMIFS(Invulblad!G:G,Invulblad!A:A,I129,Invulblad!B:B,J129)*K129</f>
        <v>0</v>
      </c>
      <c r="M129" s="95">
        <f t="shared" si="3"/>
        <v>0</v>
      </c>
      <c r="N129" s="95">
        <f t="shared" si="4"/>
        <v>0</v>
      </c>
      <c r="O129" s="96">
        <f t="shared" si="5"/>
        <v>0</v>
      </c>
      <c r="P129" s="231"/>
      <c r="Q129" s="241"/>
      <c r="R129" s="239"/>
      <c r="S129" s="239"/>
      <c r="T129" s="204"/>
    </row>
    <row r="130" spans="1:20" ht="16.5" customHeight="1">
      <c r="A130" s="112" t="s">
        <v>264</v>
      </c>
      <c r="B130" s="112" t="s">
        <v>361</v>
      </c>
      <c r="C130" s="113" t="s">
        <v>426</v>
      </c>
      <c r="D130" s="104" t="s">
        <v>427</v>
      </c>
      <c r="E130" s="104" t="s">
        <v>135</v>
      </c>
      <c r="F130" s="104" t="s">
        <v>135</v>
      </c>
      <c r="G130" s="210"/>
      <c r="H130" s="104" t="s">
        <v>318</v>
      </c>
      <c r="I130" s="113" t="s">
        <v>177</v>
      </c>
      <c r="J130" s="103" t="s">
        <v>81</v>
      </c>
      <c r="K130" s="230">
        <v>1</v>
      </c>
      <c r="L130" s="95">
        <f>SUMIFS(Invulblad!G:G,Invulblad!A:A,I130,Invulblad!B:B,J130)*K130</f>
        <v>0</v>
      </c>
      <c r="M130" s="95">
        <f t="shared" si="3"/>
        <v>0</v>
      </c>
      <c r="N130" s="95">
        <f t="shared" si="4"/>
        <v>0</v>
      </c>
      <c r="O130" s="96">
        <f t="shared" si="5"/>
        <v>0</v>
      </c>
      <c r="P130" s="231"/>
      <c r="Q130" s="241"/>
      <c r="R130" s="239"/>
      <c r="S130" s="239"/>
      <c r="T130" s="204"/>
    </row>
    <row r="131" spans="1:20" ht="16.5" customHeight="1">
      <c r="A131" s="112" t="s">
        <v>264</v>
      </c>
      <c r="B131" s="112" t="s">
        <v>361</v>
      </c>
      <c r="C131" s="113" t="s">
        <v>428</v>
      </c>
      <c r="D131" s="104" t="s">
        <v>429</v>
      </c>
      <c r="E131" s="104" t="s">
        <v>135</v>
      </c>
      <c r="F131" s="104" t="s">
        <v>135</v>
      </c>
      <c r="G131" s="210"/>
      <c r="H131" s="104" t="s">
        <v>318</v>
      </c>
      <c r="I131" s="113" t="s">
        <v>159</v>
      </c>
      <c r="J131" s="103" t="s">
        <v>81</v>
      </c>
      <c r="K131" s="230">
        <v>1</v>
      </c>
      <c r="L131" s="95">
        <f>SUMIFS(Invulblad!G:G,Invulblad!A:A,I131,Invulblad!B:B,J131)*K131</f>
        <v>0</v>
      </c>
      <c r="M131" s="95">
        <f t="shared" si="3"/>
        <v>0</v>
      </c>
      <c r="N131" s="95">
        <f t="shared" si="4"/>
        <v>0</v>
      </c>
      <c r="O131" s="96">
        <f t="shared" si="5"/>
        <v>0</v>
      </c>
      <c r="P131" s="231"/>
      <c r="Q131" s="241"/>
      <c r="R131" s="239"/>
      <c r="S131" s="239"/>
      <c r="T131" s="204"/>
    </row>
    <row r="132" spans="1:20" ht="16.5" customHeight="1">
      <c r="A132" s="112" t="s">
        <v>264</v>
      </c>
      <c r="B132" s="112" t="s">
        <v>361</v>
      </c>
      <c r="C132" s="113" t="s">
        <v>430</v>
      </c>
      <c r="D132" s="104" t="s">
        <v>431</v>
      </c>
      <c r="E132" s="104" t="s">
        <v>143</v>
      </c>
      <c r="F132" s="104" t="s">
        <v>111</v>
      </c>
      <c r="G132" s="210"/>
      <c r="H132" s="104" t="s">
        <v>318</v>
      </c>
      <c r="I132" s="113" t="s">
        <v>177</v>
      </c>
      <c r="J132" s="103" t="s">
        <v>81</v>
      </c>
      <c r="K132" s="230">
        <v>1</v>
      </c>
      <c r="L132" s="95">
        <f>SUMIFS(Invulblad!G:G,Invulblad!A:A,I132,Invulblad!B:B,J132)*K132</f>
        <v>0</v>
      </c>
      <c r="M132" s="95">
        <f t="shared" si="3"/>
        <v>0</v>
      </c>
      <c r="N132" s="95">
        <f t="shared" si="4"/>
        <v>0</v>
      </c>
      <c r="O132" s="96">
        <f t="shared" si="5"/>
        <v>0</v>
      </c>
      <c r="P132" s="231"/>
      <c r="Q132" s="241"/>
      <c r="R132" s="239"/>
      <c r="S132" s="239"/>
      <c r="T132" s="204"/>
    </row>
    <row r="133" spans="1:20" ht="16.5" customHeight="1">
      <c r="A133" s="112" t="s">
        <v>264</v>
      </c>
      <c r="B133" s="112" t="s">
        <v>361</v>
      </c>
      <c r="C133" s="113" t="s">
        <v>432</v>
      </c>
      <c r="D133" s="104" t="s">
        <v>367</v>
      </c>
      <c r="E133" s="104" t="s">
        <v>143</v>
      </c>
      <c r="F133" s="104" t="s">
        <v>111</v>
      </c>
      <c r="G133" s="210"/>
      <c r="H133" s="104" t="s">
        <v>318</v>
      </c>
      <c r="I133" s="113" t="s">
        <v>368</v>
      </c>
      <c r="J133" s="103" t="s">
        <v>81</v>
      </c>
      <c r="K133" s="230">
        <v>1</v>
      </c>
      <c r="L133" s="95">
        <f>SUMIFS(Invulblad!G:G,Invulblad!A:A,I133,Invulblad!B:B,J133)*K133</f>
        <v>0</v>
      </c>
      <c r="M133" s="95">
        <f t="shared" si="3"/>
        <v>0</v>
      </c>
      <c r="N133" s="95">
        <f t="shared" si="4"/>
        <v>0</v>
      </c>
      <c r="O133" s="96">
        <f t="shared" si="5"/>
        <v>0</v>
      </c>
      <c r="P133" s="231"/>
      <c r="Q133" s="241"/>
      <c r="R133" s="239"/>
      <c r="S133" s="239"/>
      <c r="T133" s="204"/>
    </row>
    <row r="134" spans="1:20" ht="16.5" customHeight="1">
      <c r="A134" s="112" t="s">
        <v>264</v>
      </c>
      <c r="B134" s="112" t="s">
        <v>265</v>
      </c>
      <c r="C134" s="113" t="s">
        <v>433</v>
      </c>
      <c r="D134" s="104" t="s">
        <v>178</v>
      </c>
      <c r="E134" s="104" t="s">
        <v>84</v>
      </c>
      <c r="F134" s="104" t="s">
        <v>84</v>
      </c>
      <c r="G134" s="210">
        <v>6</v>
      </c>
      <c r="H134" s="104"/>
      <c r="I134" s="113" t="s">
        <v>177</v>
      </c>
      <c r="J134" s="103">
        <v>12</v>
      </c>
      <c r="K134" s="230">
        <v>1</v>
      </c>
      <c r="L134" s="95">
        <f>SUMIFS(Invulblad!G:G,Invulblad!A:A,I134,Invulblad!B:B,J134)*K134</f>
        <v>0</v>
      </c>
      <c r="M134" s="95">
        <f t="shared" si="3"/>
        <v>0</v>
      </c>
      <c r="N134" s="95">
        <f t="shared" si="4"/>
        <v>0</v>
      </c>
      <c r="O134" s="96">
        <f t="shared" si="5"/>
        <v>0</v>
      </c>
      <c r="P134" s="231"/>
      <c r="Q134" s="241"/>
      <c r="R134" s="239"/>
      <c r="S134" s="239"/>
      <c r="T134" s="204"/>
    </row>
    <row r="135" spans="1:20" ht="16.5" customHeight="1">
      <c r="A135" s="112" t="s">
        <v>264</v>
      </c>
      <c r="B135" s="112" t="s">
        <v>287</v>
      </c>
      <c r="C135" s="113" t="s">
        <v>434</v>
      </c>
      <c r="D135" s="104" t="s">
        <v>317</v>
      </c>
      <c r="E135" s="104" t="s">
        <v>209</v>
      </c>
      <c r="F135" s="104" t="s">
        <v>209</v>
      </c>
      <c r="G135" s="210"/>
      <c r="H135" s="104" t="s">
        <v>318</v>
      </c>
      <c r="I135" s="113" t="s">
        <v>435</v>
      </c>
      <c r="J135" s="103" t="s">
        <v>81</v>
      </c>
      <c r="K135" s="230">
        <v>1</v>
      </c>
      <c r="L135" s="95">
        <f>SUMIFS(Invulblad!G:G,Invulblad!A:A,I135,Invulblad!B:B,J135)*K135</f>
        <v>0</v>
      </c>
      <c r="M135" s="95">
        <f t="shared" si="3"/>
        <v>0</v>
      </c>
      <c r="N135" s="95">
        <f t="shared" si="4"/>
        <v>0</v>
      </c>
      <c r="O135" s="96">
        <f t="shared" si="5"/>
        <v>0</v>
      </c>
      <c r="P135" s="231"/>
      <c r="Q135" s="241"/>
      <c r="R135" s="239"/>
      <c r="S135" s="239"/>
      <c r="T135" s="204"/>
    </row>
    <row r="136" spans="1:20" ht="16.5" customHeight="1">
      <c r="A136" s="112" t="s">
        <v>264</v>
      </c>
      <c r="B136" s="112" t="s">
        <v>347</v>
      </c>
      <c r="C136" s="113" t="s">
        <v>436</v>
      </c>
      <c r="D136" s="104" t="s">
        <v>317</v>
      </c>
      <c r="E136" s="104" t="s">
        <v>135</v>
      </c>
      <c r="F136" s="104" t="s">
        <v>135</v>
      </c>
      <c r="G136" s="210"/>
      <c r="H136" s="104" t="s">
        <v>318</v>
      </c>
      <c r="I136" s="113" t="s">
        <v>92</v>
      </c>
      <c r="J136" s="103" t="s">
        <v>81</v>
      </c>
      <c r="K136" s="230">
        <v>1</v>
      </c>
      <c r="L136" s="95">
        <f>SUMIFS(Invulblad!G:G,Invulblad!A:A,I136,Invulblad!B:B,J136)*K136</f>
        <v>0</v>
      </c>
      <c r="M136" s="95">
        <f t="shared" si="3"/>
        <v>0</v>
      </c>
      <c r="N136" s="95">
        <f t="shared" si="4"/>
        <v>0</v>
      </c>
      <c r="O136" s="96">
        <f t="shared" si="5"/>
        <v>0</v>
      </c>
      <c r="P136" s="231"/>
      <c r="Q136" s="241"/>
      <c r="R136" s="239"/>
      <c r="S136" s="239"/>
      <c r="T136" s="204"/>
    </row>
    <row r="137" spans="1:20" ht="16.5" customHeight="1">
      <c r="A137" s="112" t="s">
        <v>264</v>
      </c>
      <c r="B137" s="112" t="s">
        <v>287</v>
      </c>
      <c r="C137" s="113" t="s">
        <v>437</v>
      </c>
      <c r="D137" s="104" t="s">
        <v>182</v>
      </c>
      <c r="E137" s="104" t="s">
        <v>111</v>
      </c>
      <c r="F137" s="104" t="s">
        <v>111</v>
      </c>
      <c r="G137" s="210">
        <v>195</v>
      </c>
      <c r="H137" s="104"/>
      <c r="I137" s="113" t="s">
        <v>181</v>
      </c>
      <c r="J137" s="103">
        <v>243</v>
      </c>
      <c r="K137" s="230">
        <v>1</v>
      </c>
      <c r="L137" s="95">
        <f>SUMIFS(Invulblad!G:G,Invulblad!A:A,I137,Invulblad!B:B,J137)*K137</f>
        <v>0</v>
      </c>
      <c r="M137" s="95">
        <f t="shared" si="3"/>
        <v>0</v>
      </c>
      <c r="N137" s="95">
        <f t="shared" si="4"/>
        <v>0</v>
      </c>
      <c r="O137" s="96">
        <f t="shared" si="5"/>
        <v>0</v>
      </c>
      <c r="P137" s="231"/>
      <c r="Q137" s="241"/>
      <c r="R137" s="239"/>
      <c r="S137" s="239"/>
      <c r="T137" s="204"/>
    </row>
    <row r="138" spans="1:20" ht="16.5" customHeight="1">
      <c r="A138" s="112" t="s">
        <v>264</v>
      </c>
      <c r="B138" s="112" t="s">
        <v>287</v>
      </c>
      <c r="C138" s="113" t="s">
        <v>437</v>
      </c>
      <c r="D138" s="104" t="s">
        <v>100</v>
      </c>
      <c r="E138" s="104" t="s">
        <v>99</v>
      </c>
      <c r="F138" s="104" t="s">
        <v>99</v>
      </c>
      <c r="G138" s="210">
        <v>250</v>
      </c>
      <c r="H138" s="104"/>
      <c r="I138" s="204" t="s">
        <v>97</v>
      </c>
      <c r="J138" s="103">
        <v>243</v>
      </c>
      <c r="K138" s="230">
        <v>1</v>
      </c>
      <c r="L138" s="95">
        <f>SUMIFS(Invulblad!G:G,Invulblad!A:A,I138,Invulblad!B:B,J138)*K138</f>
        <v>0</v>
      </c>
      <c r="M138" s="95">
        <f t="shared" si="3"/>
        <v>0</v>
      </c>
      <c r="N138" s="95">
        <f t="shared" si="4"/>
        <v>0</v>
      </c>
      <c r="O138" s="96">
        <f t="shared" si="5"/>
        <v>0</v>
      </c>
      <c r="P138" s="231"/>
      <c r="Q138" s="241"/>
      <c r="R138" s="239"/>
      <c r="S138" s="239"/>
      <c r="T138" s="204" t="s">
        <v>266</v>
      </c>
    </row>
    <row r="139" spans="1:20" ht="16.5" customHeight="1">
      <c r="A139" s="112" t="s">
        <v>264</v>
      </c>
      <c r="B139" s="112" t="s">
        <v>287</v>
      </c>
      <c r="C139" s="113" t="s">
        <v>438</v>
      </c>
      <c r="D139" s="104" t="s">
        <v>138</v>
      </c>
      <c r="E139" s="104" t="s">
        <v>111</v>
      </c>
      <c r="F139" s="104" t="s">
        <v>111</v>
      </c>
      <c r="G139" s="210">
        <v>35</v>
      </c>
      <c r="H139" s="104"/>
      <c r="I139" s="204" t="s">
        <v>137</v>
      </c>
      <c r="J139" s="103">
        <v>243</v>
      </c>
      <c r="K139" s="230">
        <v>1</v>
      </c>
      <c r="L139" s="95">
        <f>SUMIFS(Invulblad!G:G,Invulblad!A:A,I139,Invulblad!B:B,J139)*K139</f>
        <v>0</v>
      </c>
      <c r="M139" s="95">
        <f t="shared" si="3"/>
        <v>0</v>
      </c>
      <c r="N139" s="95">
        <f t="shared" si="4"/>
        <v>0</v>
      </c>
      <c r="O139" s="96">
        <f t="shared" si="5"/>
        <v>0</v>
      </c>
      <c r="P139" s="231"/>
      <c r="Q139" s="241"/>
      <c r="R139" s="239"/>
      <c r="S139" s="239"/>
      <c r="T139" s="204"/>
    </row>
    <row r="140" spans="1:20" ht="16.5" customHeight="1">
      <c r="A140" s="112" t="s">
        <v>264</v>
      </c>
      <c r="B140" s="112" t="s">
        <v>287</v>
      </c>
      <c r="C140" s="113" t="s">
        <v>439</v>
      </c>
      <c r="D140" s="104" t="s">
        <v>110</v>
      </c>
      <c r="E140" s="99" t="s">
        <v>111</v>
      </c>
      <c r="F140" s="99" t="s">
        <v>111</v>
      </c>
      <c r="G140" s="210">
        <v>320</v>
      </c>
      <c r="H140" s="104"/>
      <c r="I140" s="204" t="s">
        <v>109</v>
      </c>
      <c r="J140" s="103">
        <v>243</v>
      </c>
      <c r="K140" s="230">
        <v>1</v>
      </c>
      <c r="L140" s="95">
        <f>SUMIFS(Invulblad!G:G,Invulblad!A:A,I140,Invulblad!B:B,J140)*K140</f>
        <v>0</v>
      </c>
      <c r="M140" s="95">
        <f t="shared" ref="M140:M203" si="6">+L140*G140</f>
        <v>0</v>
      </c>
      <c r="N140" s="95">
        <f t="shared" ref="N140:N203" si="7">N$9</f>
        <v>0</v>
      </c>
      <c r="O140" s="96">
        <f t="shared" ref="O140:O203" si="8">+N140*M140</f>
        <v>0</v>
      </c>
      <c r="P140" s="231"/>
      <c r="Q140" s="241"/>
      <c r="R140" s="239"/>
      <c r="S140" s="239"/>
      <c r="T140" s="204"/>
    </row>
    <row r="141" spans="1:20" ht="16.5" customHeight="1">
      <c r="A141" s="112" t="s">
        <v>264</v>
      </c>
      <c r="B141" s="112" t="s">
        <v>287</v>
      </c>
      <c r="C141" s="113" t="s">
        <v>440</v>
      </c>
      <c r="D141" s="104" t="s">
        <v>110</v>
      </c>
      <c r="E141" s="104" t="s">
        <v>99</v>
      </c>
      <c r="F141" s="104" t="s">
        <v>99</v>
      </c>
      <c r="G141" s="210">
        <v>243</v>
      </c>
      <c r="H141" s="104"/>
      <c r="I141" s="204" t="s">
        <v>97</v>
      </c>
      <c r="J141" s="103">
        <v>243</v>
      </c>
      <c r="K141" s="230">
        <v>1</v>
      </c>
      <c r="L141" s="95">
        <f>SUMIFS(Invulblad!G:G,Invulblad!A:A,I141,Invulblad!B:B,J141)*K141</f>
        <v>0</v>
      </c>
      <c r="M141" s="95">
        <f t="shared" si="6"/>
        <v>0</v>
      </c>
      <c r="N141" s="95">
        <f t="shared" si="7"/>
        <v>0</v>
      </c>
      <c r="O141" s="96">
        <f t="shared" si="8"/>
        <v>0</v>
      </c>
      <c r="P141" s="231"/>
      <c r="Q141" s="241"/>
      <c r="R141" s="239"/>
      <c r="S141" s="239"/>
      <c r="T141" s="204" t="s">
        <v>266</v>
      </c>
    </row>
    <row r="142" spans="1:20" ht="16.5" customHeight="1">
      <c r="A142" s="112" t="s">
        <v>264</v>
      </c>
      <c r="B142" s="112" t="s">
        <v>265</v>
      </c>
      <c r="C142" s="113" t="s">
        <v>441</v>
      </c>
      <c r="D142" s="104" t="s">
        <v>442</v>
      </c>
      <c r="E142" s="104" t="s">
        <v>99</v>
      </c>
      <c r="F142" s="104" t="s">
        <v>99</v>
      </c>
      <c r="G142" s="210">
        <v>27.01</v>
      </c>
      <c r="H142" s="104"/>
      <c r="I142" s="113" t="s">
        <v>156</v>
      </c>
      <c r="J142" s="103">
        <v>243</v>
      </c>
      <c r="K142" s="230">
        <v>1</v>
      </c>
      <c r="L142" s="95">
        <f>SUMIFS(Invulblad!G:G,Invulblad!A:A,I142,Invulblad!B:B,J142)*K142</f>
        <v>0</v>
      </c>
      <c r="M142" s="95">
        <f t="shared" si="6"/>
        <v>0</v>
      </c>
      <c r="N142" s="95">
        <f t="shared" si="7"/>
        <v>0</v>
      </c>
      <c r="O142" s="96">
        <f t="shared" si="8"/>
        <v>0</v>
      </c>
      <c r="P142" s="231"/>
      <c r="Q142" s="241"/>
      <c r="R142" s="239"/>
      <c r="S142" s="239"/>
      <c r="T142" s="204" t="s">
        <v>266</v>
      </c>
    </row>
    <row r="143" spans="1:20" ht="16.5" customHeight="1">
      <c r="A143" s="112" t="s">
        <v>264</v>
      </c>
      <c r="B143" s="112" t="s">
        <v>265</v>
      </c>
      <c r="C143" s="113" t="s">
        <v>443</v>
      </c>
      <c r="D143" s="104" t="s">
        <v>444</v>
      </c>
      <c r="E143" s="104" t="s">
        <v>99</v>
      </c>
      <c r="F143" s="104" t="s">
        <v>99</v>
      </c>
      <c r="G143" s="210">
        <v>12.25</v>
      </c>
      <c r="H143" s="104"/>
      <c r="I143" s="113" t="s">
        <v>156</v>
      </c>
      <c r="J143" s="103">
        <v>243</v>
      </c>
      <c r="K143" s="230">
        <v>1</v>
      </c>
      <c r="L143" s="95">
        <f>SUMIFS(Invulblad!G:G,Invulblad!A:A,I143,Invulblad!B:B,J143)*K143</f>
        <v>0</v>
      </c>
      <c r="M143" s="95">
        <f t="shared" si="6"/>
        <v>0</v>
      </c>
      <c r="N143" s="95">
        <f t="shared" si="7"/>
        <v>0</v>
      </c>
      <c r="O143" s="96">
        <f t="shared" si="8"/>
        <v>0</v>
      </c>
      <c r="P143" s="231"/>
      <c r="Q143" s="241"/>
      <c r="R143" s="239"/>
      <c r="S143" s="239"/>
      <c r="T143" s="204" t="s">
        <v>266</v>
      </c>
    </row>
    <row r="144" spans="1:20" ht="16.5" customHeight="1">
      <c r="A144" s="112" t="s">
        <v>264</v>
      </c>
      <c r="B144" s="112" t="s">
        <v>287</v>
      </c>
      <c r="C144" s="113" t="s">
        <v>445</v>
      </c>
      <c r="D144" s="104" t="s">
        <v>446</v>
      </c>
      <c r="E144" s="99" t="s">
        <v>111</v>
      </c>
      <c r="F144" s="99" t="s">
        <v>111</v>
      </c>
      <c r="G144" s="210"/>
      <c r="H144" s="104">
        <v>490</v>
      </c>
      <c r="I144" s="113" t="s">
        <v>129</v>
      </c>
      <c r="J144" s="103" t="s">
        <v>81</v>
      </c>
      <c r="K144" s="230">
        <v>1</v>
      </c>
      <c r="L144" s="95">
        <f>SUMIFS(Invulblad!G:G,Invulblad!A:A,I144,Invulblad!B:B,J144)*K144</f>
        <v>0</v>
      </c>
      <c r="M144" s="95">
        <f t="shared" si="6"/>
        <v>0</v>
      </c>
      <c r="N144" s="95">
        <f t="shared" si="7"/>
        <v>0</v>
      </c>
      <c r="O144" s="96">
        <f t="shared" si="8"/>
        <v>0</v>
      </c>
      <c r="P144" s="231"/>
      <c r="Q144" s="241"/>
      <c r="R144" s="239"/>
      <c r="S144" s="239"/>
      <c r="T144" s="204"/>
    </row>
    <row r="145" spans="1:20" ht="16.5" customHeight="1">
      <c r="A145" s="112" t="s">
        <v>264</v>
      </c>
      <c r="B145" s="112" t="s">
        <v>347</v>
      </c>
      <c r="C145" s="113" t="s">
        <v>447</v>
      </c>
      <c r="D145" s="104" t="s">
        <v>446</v>
      </c>
      <c r="E145" s="99" t="s">
        <v>111</v>
      </c>
      <c r="F145" s="99" t="s">
        <v>111</v>
      </c>
      <c r="G145" s="210"/>
      <c r="H145" s="104">
        <v>1490</v>
      </c>
      <c r="I145" s="113" t="s">
        <v>129</v>
      </c>
      <c r="J145" s="103" t="s">
        <v>81</v>
      </c>
      <c r="K145" s="230">
        <v>1</v>
      </c>
      <c r="L145" s="95">
        <f>SUMIFS(Invulblad!G:G,Invulblad!A:A,I145,Invulblad!B:B,J145)*K145</f>
        <v>0</v>
      </c>
      <c r="M145" s="95">
        <f t="shared" si="6"/>
        <v>0</v>
      </c>
      <c r="N145" s="95">
        <f t="shared" si="7"/>
        <v>0</v>
      </c>
      <c r="O145" s="96">
        <f t="shared" si="8"/>
        <v>0</v>
      </c>
      <c r="P145" s="231"/>
      <c r="Q145" s="241"/>
      <c r="R145" s="239"/>
      <c r="S145" s="239"/>
      <c r="T145" s="204"/>
    </row>
    <row r="146" spans="1:20" ht="16.5" customHeight="1">
      <c r="A146" s="112" t="s">
        <v>264</v>
      </c>
      <c r="B146" s="112" t="s">
        <v>448</v>
      </c>
      <c r="C146" s="113" t="s">
        <v>449</v>
      </c>
      <c r="D146" s="104" t="s">
        <v>450</v>
      </c>
      <c r="E146" s="99" t="s">
        <v>202</v>
      </c>
      <c r="F146" s="99" t="s">
        <v>135</v>
      </c>
      <c r="G146" s="210">
        <v>75</v>
      </c>
      <c r="H146" s="104"/>
      <c r="I146" s="204" t="s">
        <v>205</v>
      </c>
      <c r="J146" s="103">
        <v>243</v>
      </c>
      <c r="K146" s="230">
        <v>1</v>
      </c>
      <c r="L146" s="95">
        <f>SUMIFS(Invulblad!G:G,Invulblad!A:A,I146,Invulblad!B:B,J146)*K146</f>
        <v>0</v>
      </c>
      <c r="M146" s="95">
        <f t="shared" si="6"/>
        <v>0</v>
      </c>
      <c r="N146" s="95">
        <f t="shared" si="7"/>
        <v>0</v>
      </c>
      <c r="O146" s="96">
        <f t="shared" si="8"/>
        <v>0</v>
      </c>
      <c r="P146" s="231"/>
      <c r="Q146" s="241"/>
      <c r="R146" s="239"/>
      <c r="S146" s="239"/>
      <c r="T146" s="204"/>
    </row>
    <row r="147" spans="1:20" ht="16.5" customHeight="1">
      <c r="A147" s="112" t="s">
        <v>264</v>
      </c>
      <c r="B147" s="112" t="s">
        <v>448</v>
      </c>
      <c r="C147" s="113" t="s">
        <v>451</v>
      </c>
      <c r="D147" s="104" t="s">
        <v>201</v>
      </c>
      <c r="E147" s="104" t="s">
        <v>202</v>
      </c>
      <c r="F147" s="104" t="s">
        <v>135</v>
      </c>
      <c r="G147" s="210">
        <v>75</v>
      </c>
      <c r="H147" s="104"/>
      <c r="I147" s="113" t="s">
        <v>200</v>
      </c>
      <c r="J147" s="103">
        <v>50</v>
      </c>
      <c r="K147" s="230">
        <v>1</v>
      </c>
      <c r="L147" s="95">
        <f>SUMIFS(Invulblad!G:G,Invulblad!A:A,I147,Invulblad!B:B,J147)*K147</f>
        <v>0</v>
      </c>
      <c r="M147" s="95">
        <f t="shared" si="6"/>
        <v>0</v>
      </c>
      <c r="N147" s="95">
        <f t="shared" si="7"/>
        <v>0</v>
      </c>
      <c r="O147" s="96">
        <f t="shared" si="8"/>
        <v>0</v>
      </c>
      <c r="P147" s="231"/>
      <c r="Q147" s="241"/>
      <c r="R147" s="239"/>
      <c r="S147" s="239"/>
      <c r="T147" s="204"/>
    </row>
    <row r="148" spans="1:20" ht="16.5" customHeight="1">
      <c r="A148" s="112" t="s">
        <v>264</v>
      </c>
      <c r="B148" s="112" t="s">
        <v>448</v>
      </c>
      <c r="C148" s="113" t="s">
        <v>452</v>
      </c>
      <c r="D148" s="104" t="s">
        <v>453</v>
      </c>
      <c r="E148" s="104" t="s">
        <v>202</v>
      </c>
      <c r="F148" s="104" t="s">
        <v>135</v>
      </c>
      <c r="G148" s="210">
        <v>75</v>
      </c>
      <c r="H148" s="104"/>
      <c r="I148" s="113" t="s">
        <v>200</v>
      </c>
      <c r="J148" s="103">
        <v>50</v>
      </c>
      <c r="K148" s="230">
        <v>1</v>
      </c>
      <c r="L148" s="95">
        <f>SUMIFS(Invulblad!G:G,Invulblad!A:A,I148,Invulblad!B:B,J148)*K148</f>
        <v>0</v>
      </c>
      <c r="M148" s="95">
        <f t="shared" si="6"/>
        <v>0</v>
      </c>
      <c r="N148" s="95">
        <f t="shared" si="7"/>
        <v>0</v>
      </c>
      <c r="O148" s="96">
        <f t="shared" si="8"/>
        <v>0</v>
      </c>
      <c r="P148" s="231"/>
      <c r="Q148" s="241"/>
      <c r="R148" s="239"/>
      <c r="S148" s="239"/>
      <c r="T148" s="204"/>
    </row>
    <row r="149" spans="1:20" ht="16.5" customHeight="1">
      <c r="A149" s="112" t="s">
        <v>264</v>
      </c>
      <c r="B149" s="112" t="s">
        <v>287</v>
      </c>
      <c r="C149" s="113" t="s">
        <v>454</v>
      </c>
      <c r="D149" s="104" t="s">
        <v>211</v>
      </c>
      <c r="E149" s="104" t="s">
        <v>99</v>
      </c>
      <c r="F149" s="104" t="s">
        <v>99</v>
      </c>
      <c r="G149" s="210">
        <v>3</v>
      </c>
      <c r="H149" s="104"/>
      <c r="I149" s="113" t="s">
        <v>210</v>
      </c>
      <c r="J149" s="103">
        <v>24</v>
      </c>
      <c r="K149" s="230">
        <v>1</v>
      </c>
      <c r="L149" s="95">
        <f>SUMIFS(Invulblad!G:G,Invulblad!A:A,I149,Invulblad!B:B,J149)*K149</f>
        <v>0</v>
      </c>
      <c r="M149" s="95">
        <f t="shared" si="6"/>
        <v>0</v>
      </c>
      <c r="N149" s="95">
        <f t="shared" si="7"/>
        <v>0</v>
      </c>
      <c r="O149" s="96">
        <f t="shared" si="8"/>
        <v>0</v>
      </c>
      <c r="P149" s="231"/>
      <c r="Q149" s="241"/>
      <c r="R149" s="239"/>
      <c r="S149" s="239"/>
      <c r="T149" s="204"/>
    </row>
    <row r="150" spans="1:20" ht="16.5" customHeight="1">
      <c r="A150" s="112" t="s">
        <v>264</v>
      </c>
      <c r="B150" s="112" t="s">
        <v>265</v>
      </c>
      <c r="C150" s="113" t="s">
        <v>455</v>
      </c>
      <c r="D150" s="104" t="s">
        <v>456</v>
      </c>
      <c r="E150" s="104" t="s">
        <v>99</v>
      </c>
      <c r="F150" s="104" t="s">
        <v>99</v>
      </c>
      <c r="G150" s="210">
        <v>10.07</v>
      </c>
      <c r="H150" s="104"/>
      <c r="I150" s="113" t="s">
        <v>156</v>
      </c>
      <c r="J150" s="103">
        <v>243</v>
      </c>
      <c r="K150" s="230">
        <v>1</v>
      </c>
      <c r="L150" s="95">
        <f>SUMIFS(Invulblad!G:G,Invulblad!A:A,I150,Invulblad!B:B,J150)*K150</f>
        <v>0</v>
      </c>
      <c r="M150" s="95">
        <f t="shared" si="6"/>
        <v>0</v>
      </c>
      <c r="N150" s="95">
        <f t="shared" si="7"/>
        <v>0</v>
      </c>
      <c r="O150" s="96">
        <f t="shared" si="8"/>
        <v>0</v>
      </c>
      <c r="P150" s="231"/>
      <c r="Q150" s="241"/>
      <c r="R150" s="239"/>
      <c r="S150" s="239"/>
      <c r="T150" s="204" t="s">
        <v>266</v>
      </c>
    </row>
    <row r="151" spans="1:20" ht="16.5" customHeight="1">
      <c r="A151" s="112" t="s">
        <v>264</v>
      </c>
      <c r="B151" s="112" t="s">
        <v>265</v>
      </c>
      <c r="C151" s="113" t="s">
        <v>457</v>
      </c>
      <c r="D151" s="104" t="s">
        <v>458</v>
      </c>
      <c r="E151" s="104" t="s">
        <v>99</v>
      </c>
      <c r="F151" s="104" t="s">
        <v>99</v>
      </c>
      <c r="G151" s="210">
        <v>20.07</v>
      </c>
      <c r="H151" s="104"/>
      <c r="I151" s="113" t="s">
        <v>156</v>
      </c>
      <c r="J151" s="103">
        <v>243</v>
      </c>
      <c r="K151" s="230">
        <v>1</v>
      </c>
      <c r="L151" s="95">
        <f>SUMIFS(Invulblad!G:G,Invulblad!A:A,I151,Invulblad!B:B,J151)*K151</f>
        <v>0</v>
      </c>
      <c r="M151" s="95">
        <f t="shared" si="6"/>
        <v>0</v>
      </c>
      <c r="N151" s="95">
        <f t="shared" si="7"/>
        <v>0</v>
      </c>
      <c r="O151" s="96">
        <f t="shared" si="8"/>
        <v>0</v>
      </c>
      <c r="P151" s="231"/>
      <c r="Q151" s="241"/>
      <c r="R151" s="239"/>
      <c r="S151" s="239"/>
      <c r="T151" s="204" t="s">
        <v>266</v>
      </c>
    </row>
    <row r="152" spans="1:20" ht="16.5" customHeight="1">
      <c r="A152" s="112" t="s">
        <v>264</v>
      </c>
      <c r="B152" s="112" t="s">
        <v>287</v>
      </c>
      <c r="C152" s="113" t="s">
        <v>459</v>
      </c>
      <c r="D152" s="104" t="s">
        <v>460</v>
      </c>
      <c r="E152" s="104" t="s">
        <v>135</v>
      </c>
      <c r="F152" s="104" t="s">
        <v>135</v>
      </c>
      <c r="G152" s="210"/>
      <c r="H152" s="104" t="s">
        <v>318</v>
      </c>
      <c r="I152" s="113" t="s">
        <v>340</v>
      </c>
      <c r="J152" s="103" t="s">
        <v>81</v>
      </c>
      <c r="K152" s="230">
        <v>1</v>
      </c>
      <c r="L152" s="95">
        <f>SUMIFS(Invulblad!G:G,Invulblad!A:A,I152,Invulblad!B:B,J152)*K152</f>
        <v>0</v>
      </c>
      <c r="M152" s="95">
        <f t="shared" si="6"/>
        <v>0</v>
      </c>
      <c r="N152" s="95">
        <f t="shared" si="7"/>
        <v>0</v>
      </c>
      <c r="O152" s="96">
        <f t="shared" si="8"/>
        <v>0</v>
      </c>
      <c r="P152" s="231"/>
      <c r="Q152" s="241"/>
      <c r="R152" s="239"/>
      <c r="S152" s="239"/>
      <c r="T152" s="204"/>
    </row>
    <row r="153" spans="1:20" ht="16.5" customHeight="1">
      <c r="A153" s="112" t="s">
        <v>264</v>
      </c>
      <c r="B153" s="112" t="s">
        <v>347</v>
      </c>
      <c r="C153" s="113" t="s">
        <v>461</v>
      </c>
      <c r="D153" s="104" t="s">
        <v>460</v>
      </c>
      <c r="E153" s="104" t="s">
        <v>135</v>
      </c>
      <c r="F153" s="104" t="s">
        <v>135</v>
      </c>
      <c r="G153" s="210"/>
      <c r="H153" s="104" t="s">
        <v>318</v>
      </c>
      <c r="I153" s="113" t="s">
        <v>340</v>
      </c>
      <c r="J153" s="103" t="s">
        <v>81</v>
      </c>
      <c r="K153" s="230">
        <v>1</v>
      </c>
      <c r="L153" s="95">
        <f>SUMIFS(Invulblad!G:G,Invulblad!A:A,I153,Invulblad!B:B,J153)*K153</f>
        <v>0</v>
      </c>
      <c r="M153" s="95">
        <f t="shared" si="6"/>
        <v>0</v>
      </c>
      <c r="N153" s="95">
        <f t="shared" si="7"/>
        <v>0</v>
      </c>
      <c r="O153" s="96">
        <f t="shared" si="8"/>
        <v>0</v>
      </c>
      <c r="P153" s="231"/>
      <c r="Q153" s="241"/>
      <c r="R153" s="239"/>
      <c r="S153" s="239"/>
      <c r="T153" s="204"/>
    </row>
    <row r="154" spans="1:20" ht="16.5" customHeight="1">
      <c r="A154" s="112" t="s">
        <v>264</v>
      </c>
      <c r="B154" s="112" t="s">
        <v>287</v>
      </c>
      <c r="C154" s="113" t="s">
        <v>462</v>
      </c>
      <c r="D154" s="104" t="s">
        <v>463</v>
      </c>
      <c r="E154" s="104" t="s">
        <v>464</v>
      </c>
      <c r="F154" s="104" t="s">
        <v>96</v>
      </c>
      <c r="G154" s="210"/>
      <c r="H154" s="104" t="s">
        <v>318</v>
      </c>
      <c r="I154" s="113" t="s">
        <v>465</v>
      </c>
      <c r="J154" s="103" t="s">
        <v>81</v>
      </c>
      <c r="K154" s="230">
        <v>1</v>
      </c>
      <c r="L154" s="95">
        <f>SUMIFS(Invulblad!G:G,Invulblad!A:A,I154,Invulblad!B:B,J154)*K154</f>
        <v>0</v>
      </c>
      <c r="M154" s="95">
        <f t="shared" si="6"/>
        <v>0</v>
      </c>
      <c r="N154" s="95">
        <f t="shared" si="7"/>
        <v>0</v>
      </c>
      <c r="O154" s="96">
        <f t="shared" si="8"/>
        <v>0</v>
      </c>
      <c r="P154" s="231"/>
      <c r="Q154" s="241"/>
      <c r="R154" s="239"/>
      <c r="S154" s="239"/>
      <c r="T154" s="204"/>
    </row>
    <row r="155" spans="1:20" ht="16.5" customHeight="1">
      <c r="A155" s="112" t="s">
        <v>264</v>
      </c>
      <c r="B155" s="112" t="s">
        <v>347</v>
      </c>
      <c r="C155" s="113" t="s">
        <v>466</v>
      </c>
      <c r="D155" s="104" t="s">
        <v>463</v>
      </c>
      <c r="E155" s="104" t="s">
        <v>464</v>
      </c>
      <c r="F155" s="104" t="s">
        <v>96</v>
      </c>
      <c r="G155" s="210"/>
      <c r="H155" s="104" t="s">
        <v>318</v>
      </c>
      <c r="I155" s="113" t="s">
        <v>465</v>
      </c>
      <c r="J155" s="103" t="s">
        <v>81</v>
      </c>
      <c r="K155" s="230">
        <v>1</v>
      </c>
      <c r="L155" s="95">
        <f>SUMIFS(Invulblad!G:G,Invulblad!A:A,I155,Invulblad!B:B,J155)*K155</f>
        <v>0</v>
      </c>
      <c r="M155" s="95">
        <f t="shared" si="6"/>
        <v>0</v>
      </c>
      <c r="N155" s="95">
        <f t="shared" si="7"/>
        <v>0</v>
      </c>
      <c r="O155" s="96">
        <f t="shared" si="8"/>
        <v>0</v>
      </c>
      <c r="P155" s="231"/>
      <c r="Q155" s="241"/>
      <c r="R155" s="239"/>
      <c r="S155" s="239"/>
      <c r="T155" s="204"/>
    </row>
    <row r="156" spans="1:20" ht="16.5" customHeight="1">
      <c r="A156" s="112" t="s">
        <v>264</v>
      </c>
      <c r="B156" s="112" t="s">
        <v>265</v>
      </c>
      <c r="C156" s="113" t="s">
        <v>467</v>
      </c>
      <c r="D156" s="104" t="s">
        <v>468</v>
      </c>
      <c r="E156" s="104" t="s">
        <v>135</v>
      </c>
      <c r="F156" s="104" t="s">
        <v>135</v>
      </c>
      <c r="G156" s="210">
        <v>13</v>
      </c>
      <c r="H156" s="104"/>
      <c r="I156" s="113" t="s">
        <v>189</v>
      </c>
      <c r="J156" s="103">
        <v>243</v>
      </c>
      <c r="K156" s="230">
        <v>1</v>
      </c>
      <c r="L156" s="95">
        <f>SUMIFS(Invulblad!G:G,Invulblad!A:A,I156,Invulblad!B:B,J156)*K156</f>
        <v>0</v>
      </c>
      <c r="M156" s="95">
        <f t="shared" si="6"/>
        <v>0</v>
      </c>
      <c r="N156" s="95">
        <f t="shared" si="7"/>
        <v>0</v>
      </c>
      <c r="O156" s="96">
        <f t="shared" si="8"/>
        <v>0</v>
      </c>
      <c r="P156" s="231"/>
      <c r="Q156" s="241"/>
      <c r="R156" s="239"/>
      <c r="S156" s="239"/>
      <c r="T156" s="204"/>
    </row>
    <row r="157" spans="1:20" ht="16.5" customHeight="1">
      <c r="A157" s="112" t="s">
        <v>264</v>
      </c>
      <c r="B157" s="112" t="s">
        <v>265</v>
      </c>
      <c r="C157" s="113" t="s">
        <v>469</v>
      </c>
      <c r="D157" s="104" t="s">
        <v>470</v>
      </c>
      <c r="E157" s="104" t="s">
        <v>135</v>
      </c>
      <c r="F157" s="104" t="s">
        <v>135</v>
      </c>
      <c r="G157" s="210">
        <v>14</v>
      </c>
      <c r="H157" s="104"/>
      <c r="I157" s="113" t="s">
        <v>189</v>
      </c>
      <c r="J157" s="103">
        <v>243</v>
      </c>
      <c r="K157" s="230">
        <v>1</v>
      </c>
      <c r="L157" s="95">
        <f>SUMIFS(Invulblad!G:G,Invulblad!A:A,I157,Invulblad!B:B,J157)*K157</f>
        <v>0</v>
      </c>
      <c r="M157" s="95">
        <f t="shared" si="6"/>
        <v>0</v>
      </c>
      <c r="N157" s="95">
        <f t="shared" si="7"/>
        <v>0</v>
      </c>
      <c r="O157" s="96">
        <f t="shared" si="8"/>
        <v>0</v>
      </c>
      <c r="P157" s="231"/>
      <c r="Q157" s="241"/>
      <c r="R157" s="239"/>
      <c r="S157" s="239"/>
      <c r="T157" s="204"/>
    </row>
    <row r="158" spans="1:20" ht="16.5" customHeight="1">
      <c r="A158" s="112" t="s">
        <v>264</v>
      </c>
      <c r="B158" s="112" t="s">
        <v>265</v>
      </c>
      <c r="C158" s="113" t="s">
        <v>471</v>
      </c>
      <c r="D158" s="104" t="s">
        <v>472</v>
      </c>
      <c r="E158" s="104" t="s">
        <v>135</v>
      </c>
      <c r="F158" s="104" t="s">
        <v>135</v>
      </c>
      <c r="G158" s="210">
        <v>4</v>
      </c>
      <c r="H158" s="104"/>
      <c r="I158" s="113" t="s">
        <v>189</v>
      </c>
      <c r="J158" s="103">
        <v>243</v>
      </c>
      <c r="K158" s="230">
        <v>1</v>
      </c>
      <c r="L158" s="95">
        <f>SUMIFS(Invulblad!G:G,Invulblad!A:A,I158,Invulblad!B:B,J158)*K158</f>
        <v>0</v>
      </c>
      <c r="M158" s="95">
        <f t="shared" si="6"/>
        <v>0</v>
      </c>
      <c r="N158" s="95">
        <f t="shared" si="7"/>
        <v>0</v>
      </c>
      <c r="O158" s="96">
        <f t="shared" si="8"/>
        <v>0</v>
      </c>
      <c r="P158" s="231"/>
      <c r="Q158" s="241"/>
      <c r="R158" s="239"/>
      <c r="S158" s="239"/>
      <c r="T158" s="204"/>
    </row>
    <row r="159" spans="1:20" ht="16.5" customHeight="1">
      <c r="A159" s="112" t="s">
        <v>264</v>
      </c>
      <c r="B159" s="112" t="s">
        <v>265</v>
      </c>
      <c r="C159" s="113" t="s">
        <v>473</v>
      </c>
      <c r="D159" s="104" t="s">
        <v>468</v>
      </c>
      <c r="E159" s="104" t="s">
        <v>135</v>
      </c>
      <c r="F159" s="104" t="s">
        <v>135</v>
      </c>
      <c r="G159" s="210">
        <v>9</v>
      </c>
      <c r="H159" s="104"/>
      <c r="I159" s="113" t="s">
        <v>189</v>
      </c>
      <c r="J159" s="103">
        <v>243</v>
      </c>
      <c r="K159" s="230">
        <v>1</v>
      </c>
      <c r="L159" s="95">
        <f>SUMIFS(Invulblad!G:G,Invulblad!A:A,I159,Invulblad!B:B,J159)*K159</f>
        <v>0</v>
      </c>
      <c r="M159" s="95">
        <f t="shared" si="6"/>
        <v>0</v>
      </c>
      <c r="N159" s="95">
        <f t="shared" si="7"/>
        <v>0</v>
      </c>
      <c r="O159" s="96">
        <f t="shared" si="8"/>
        <v>0</v>
      </c>
      <c r="P159" s="231"/>
      <c r="Q159" s="241"/>
      <c r="R159" s="239"/>
      <c r="S159" s="239"/>
      <c r="T159" s="204"/>
    </row>
    <row r="160" spans="1:20" ht="16.5" customHeight="1">
      <c r="A160" s="112" t="s">
        <v>264</v>
      </c>
      <c r="B160" s="112" t="s">
        <v>265</v>
      </c>
      <c r="C160" s="113" t="s">
        <v>474</v>
      </c>
      <c r="D160" s="104" t="s">
        <v>470</v>
      </c>
      <c r="E160" s="104" t="s">
        <v>135</v>
      </c>
      <c r="F160" s="104" t="s">
        <v>135</v>
      </c>
      <c r="G160" s="210">
        <v>9</v>
      </c>
      <c r="H160" s="104"/>
      <c r="I160" s="113" t="s">
        <v>189</v>
      </c>
      <c r="J160" s="103">
        <v>243</v>
      </c>
      <c r="K160" s="230">
        <v>1</v>
      </c>
      <c r="L160" s="95">
        <f>SUMIFS(Invulblad!G:G,Invulblad!A:A,I160,Invulblad!B:B,J160)*K160</f>
        <v>0</v>
      </c>
      <c r="M160" s="95">
        <f t="shared" si="6"/>
        <v>0</v>
      </c>
      <c r="N160" s="95">
        <f t="shared" si="7"/>
        <v>0</v>
      </c>
      <c r="O160" s="96">
        <f t="shared" si="8"/>
        <v>0</v>
      </c>
      <c r="P160" s="231"/>
      <c r="Q160" s="241"/>
      <c r="R160" s="239"/>
      <c r="S160" s="239"/>
      <c r="T160" s="204"/>
    </row>
    <row r="161" spans="1:20" ht="16.5" customHeight="1">
      <c r="A161" s="112" t="s">
        <v>264</v>
      </c>
      <c r="B161" s="112" t="s">
        <v>265</v>
      </c>
      <c r="C161" s="113" t="s">
        <v>475</v>
      </c>
      <c r="D161" s="104" t="s">
        <v>192</v>
      </c>
      <c r="E161" s="104" t="s">
        <v>135</v>
      </c>
      <c r="F161" s="104" t="s">
        <v>135</v>
      </c>
      <c r="G161" s="210">
        <v>10.4</v>
      </c>
      <c r="H161" s="104"/>
      <c r="I161" s="113" t="s">
        <v>189</v>
      </c>
      <c r="J161" s="103">
        <v>243</v>
      </c>
      <c r="K161" s="230">
        <v>1</v>
      </c>
      <c r="L161" s="95">
        <f>SUMIFS(Invulblad!G:G,Invulblad!A:A,I161,Invulblad!B:B,J161)*K161</f>
        <v>0</v>
      </c>
      <c r="M161" s="95">
        <f t="shared" si="6"/>
        <v>0</v>
      </c>
      <c r="N161" s="95">
        <f t="shared" si="7"/>
        <v>0</v>
      </c>
      <c r="O161" s="96">
        <f t="shared" si="8"/>
        <v>0</v>
      </c>
      <c r="P161" s="231"/>
      <c r="Q161" s="241"/>
      <c r="R161" s="239"/>
      <c r="S161" s="239"/>
      <c r="T161" s="204"/>
    </row>
    <row r="162" spans="1:20" ht="16.5" customHeight="1">
      <c r="A162" s="112" t="s">
        <v>264</v>
      </c>
      <c r="B162" s="112" t="s">
        <v>265</v>
      </c>
      <c r="C162" s="113" t="s">
        <v>476</v>
      </c>
      <c r="D162" s="104" t="s">
        <v>190</v>
      </c>
      <c r="E162" s="104" t="s">
        <v>135</v>
      </c>
      <c r="F162" s="104" t="s">
        <v>135</v>
      </c>
      <c r="G162" s="210">
        <v>10</v>
      </c>
      <c r="H162" s="104"/>
      <c r="I162" s="113" t="s">
        <v>189</v>
      </c>
      <c r="J162" s="103">
        <v>243</v>
      </c>
      <c r="K162" s="230">
        <v>1</v>
      </c>
      <c r="L162" s="95">
        <f>SUMIFS(Invulblad!G:G,Invulblad!A:A,I162,Invulblad!B:B,J162)*K162</f>
        <v>0</v>
      </c>
      <c r="M162" s="95">
        <f t="shared" si="6"/>
        <v>0</v>
      </c>
      <c r="N162" s="95">
        <f t="shared" si="7"/>
        <v>0</v>
      </c>
      <c r="O162" s="96">
        <f t="shared" si="8"/>
        <v>0</v>
      </c>
      <c r="P162" s="231"/>
      <c r="Q162" s="241"/>
      <c r="R162" s="239"/>
      <c r="S162" s="239"/>
      <c r="T162" s="204"/>
    </row>
    <row r="163" spans="1:20" ht="16.5" customHeight="1">
      <c r="A163" s="112" t="s">
        <v>264</v>
      </c>
      <c r="B163" s="112" t="s">
        <v>265</v>
      </c>
      <c r="C163" s="113" t="s">
        <v>477</v>
      </c>
      <c r="D163" s="104" t="s">
        <v>472</v>
      </c>
      <c r="E163" s="104" t="s">
        <v>135</v>
      </c>
      <c r="F163" s="104" t="s">
        <v>135</v>
      </c>
      <c r="G163" s="210">
        <v>4</v>
      </c>
      <c r="H163" s="104"/>
      <c r="I163" s="113" t="s">
        <v>189</v>
      </c>
      <c r="J163" s="103">
        <v>243</v>
      </c>
      <c r="K163" s="230">
        <v>1</v>
      </c>
      <c r="L163" s="95">
        <f>SUMIFS(Invulblad!G:G,Invulblad!A:A,I163,Invulblad!B:B,J163)*K163</f>
        <v>0</v>
      </c>
      <c r="M163" s="95">
        <f t="shared" si="6"/>
        <v>0</v>
      </c>
      <c r="N163" s="95">
        <f t="shared" si="7"/>
        <v>0</v>
      </c>
      <c r="O163" s="96">
        <f t="shared" si="8"/>
        <v>0</v>
      </c>
      <c r="P163" s="231"/>
      <c r="Q163" s="241"/>
      <c r="R163" s="239"/>
      <c r="S163" s="239"/>
      <c r="T163" s="204"/>
    </row>
    <row r="164" spans="1:20" ht="16.5" customHeight="1">
      <c r="A164" s="112" t="s">
        <v>264</v>
      </c>
      <c r="B164" s="112" t="s">
        <v>265</v>
      </c>
      <c r="C164" s="113" t="s">
        <v>478</v>
      </c>
      <c r="D164" s="104" t="s">
        <v>192</v>
      </c>
      <c r="E164" s="99" t="s">
        <v>135</v>
      </c>
      <c r="F164" s="99" t="s">
        <v>135</v>
      </c>
      <c r="G164" s="210">
        <v>3.5</v>
      </c>
      <c r="H164" s="104"/>
      <c r="I164" s="113" t="s">
        <v>189</v>
      </c>
      <c r="J164" s="103">
        <v>243</v>
      </c>
      <c r="K164" s="230">
        <v>1</v>
      </c>
      <c r="L164" s="95">
        <f>SUMIFS(Invulblad!G:G,Invulblad!A:A,I164,Invulblad!B:B,J164)*K164</f>
        <v>0</v>
      </c>
      <c r="M164" s="95">
        <f t="shared" si="6"/>
        <v>0</v>
      </c>
      <c r="N164" s="95">
        <f t="shared" si="7"/>
        <v>0</v>
      </c>
      <c r="O164" s="96">
        <f t="shared" si="8"/>
        <v>0</v>
      </c>
      <c r="P164" s="231"/>
      <c r="Q164" s="241"/>
      <c r="R164" s="239"/>
      <c r="S164" s="239"/>
      <c r="T164" s="204"/>
    </row>
    <row r="165" spans="1:20" ht="16.5" customHeight="1">
      <c r="A165" s="112" t="s">
        <v>264</v>
      </c>
      <c r="B165" s="112" t="s">
        <v>265</v>
      </c>
      <c r="C165" s="113" t="s">
        <v>479</v>
      </c>
      <c r="D165" s="104" t="s">
        <v>190</v>
      </c>
      <c r="E165" s="104" t="s">
        <v>135</v>
      </c>
      <c r="F165" s="104" t="s">
        <v>135</v>
      </c>
      <c r="G165" s="210">
        <v>3.5</v>
      </c>
      <c r="H165" s="104"/>
      <c r="I165" s="113" t="s">
        <v>189</v>
      </c>
      <c r="J165" s="103">
        <v>243</v>
      </c>
      <c r="K165" s="230">
        <v>1</v>
      </c>
      <c r="L165" s="95">
        <f>SUMIFS(Invulblad!G:G,Invulblad!A:A,I165,Invulblad!B:B,J165)*K165</f>
        <v>0</v>
      </c>
      <c r="M165" s="95">
        <f t="shared" si="6"/>
        <v>0</v>
      </c>
      <c r="N165" s="95">
        <f t="shared" si="7"/>
        <v>0</v>
      </c>
      <c r="O165" s="96">
        <f t="shared" si="8"/>
        <v>0</v>
      </c>
      <c r="P165" s="231"/>
      <c r="Q165" s="241"/>
      <c r="R165" s="239"/>
      <c r="S165" s="239"/>
      <c r="T165" s="204"/>
    </row>
    <row r="166" spans="1:20" ht="16.5" customHeight="1">
      <c r="A166" s="112" t="s">
        <v>264</v>
      </c>
      <c r="B166" s="112" t="s">
        <v>265</v>
      </c>
      <c r="C166" s="113" t="s">
        <v>480</v>
      </c>
      <c r="D166" s="104" t="s">
        <v>481</v>
      </c>
      <c r="E166" s="104" t="s">
        <v>135</v>
      </c>
      <c r="F166" s="104" t="s">
        <v>135</v>
      </c>
      <c r="G166" s="210">
        <v>7</v>
      </c>
      <c r="H166" s="104"/>
      <c r="I166" s="113" t="s">
        <v>189</v>
      </c>
      <c r="J166" s="103">
        <v>243</v>
      </c>
      <c r="K166" s="230">
        <v>1</v>
      </c>
      <c r="L166" s="95">
        <f>SUMIFS(Invulblad!G:G,Invulblad!A:A,I166,Invulblad!B:B,J166)*K166</f>
        <v>0</v>
      </c>
      <c r="M166" s="95">
        <f t="shared" si="6"/>
        <v>0</v>
      </c>
      <c r="N166" s="95">
        <f t="shared" si="7"/>
        <v>0</v>
      </c>
      <c r="O166" s="96">
        <f t="shared" si="8"/>
        <v>0</v>
      </c>
      <c r="P166" s="231"/>
      <c r="Q166" s="241"/>
      <c r="R166" s="239"/>
      <c r="S166" s="239"/>
      <c r="T166" s="204"/>
    </row>
    <row r="167" spans="1:20" ht="16.5" customHeight="1">
      <c r="A167" s="112" t="s">
        <v>264</v>
      </c>
      <c r="B167" s="112" t="s">
        <v>287</v>
      </c>
      <c r="C167" s="113" t="s">
        <v>482</v>
      </c>
      <c r="D167" s="104" t="s">
        <v>468</v>
      </c>
      <c r="E167" s="104" t="s">
        <v>135</v>
      </c>
      <c r="F167" s="104" t="s">
        <v>135</v>
      </c>
      <c r="G167" s="210">
        <v>23</v>
      </c>
      <c r="H167" s="104"/>
      <c r="I167" s="113" t="s">
        <v>189</v>
      </c>
      <c r="J167" s="103">
        <v>243</v>
      </c>
      <c r="K167" s="230">
        <v>1</v>
      </c>
      <c r="L167" s="95">
        <f>SUMIFS(Invulblad!G:G,Invulblad!A:A,I167,Invulblad!B:B,J167)*K167</f>
        <v>0</v>
      </c>
      <c r="M167" s="95">
        <f t="shared" si="6"/>
        <v>0</v>
      </c>
      <c r="N167" s="95">
        <f t="shared" si="7"/>
        <v>0</v>
      </c>
      <c r="O167" s="96">
        <f t="shared" si="8"/>
        <v>0</v>
      </c>
      <c r="P167" s="231"/>
      <c r="Q167" s="241"/>
      <c r="R167" s="239"/>
      <c r="S167" s="239"/>
      <c r="T167" s="204"/>
    </row>
    <row r="168" spans="1:20" ht="16.5" customHeight="1">
      <c r="A168" s="112" t="s">
        <v>264</v>
      </c>
      <c r="B168" s="112" t="s">
        <v>287</v>
      </c>
      <c r="C168" s="113" t="s">
        <v>483</v>
      </c>
      <c r="D168" s="104" t="s">
        <v>484</v>
      </c>
      <c r="E168" s="104" t="s">
        <v>135</v>
      </c>
      <c r="F168" s="104" t="s">
        <v>135</v>
      </c>
      <c r="G168" s="210">
        <v>4.5</v>
      </c>
      <c r="H168" s="104"/>
      <c r="I168" s="113" t="s">
        <v>189</v>
      </c>
      <c r="J168" s="103">
        <v>243</v>
      </c>
      <c r="K168" s="230">
        <v>1</v>
      </c>
      <c r="L168" s="95">
        <f>SUMIFS(Invulblad!G:G,Invulblad!A:A,I168,Invulblad!B:B,J168)*K168</f>
        <v>0</v>
      </c>
      <c r="M168" s="95">
        <f t="shared" si="6"/>
        <v>0</v>
      </c>
      <c r="N168" s="95">
        <f t="shared" si="7"/>
        <v>0</v>
      </c>
      <c r="O168" s="96">
        <f t="shared" si="8"/>
        <v>0</v>
      </c>
      <c r="P168" s="231"/>
      <c r="Q168" s="241"/>
      <c r="R168" s="239"/>
      <c r="S168" s="239"/>
      <c r="T168" s="204"/>
    </row>
    <row r="169" spans="1:20" ht="16.5" customHeight="1">
      <c r="A169" s="112" t="s">
        <v>264</v>
      </c>
      <c r="B169" s="112" t="s">
        <v>287</v>
      </c>
      <c r="C169" s="113" t="s">
        <v>483</v>
      </c>
      <c r="D169" s="104" t="s">
        <v>470</v>
      </c>
      <c r="E169" s="104" t="s">
        <v>135</v>
      </c>
      <c r="F169" s="104" t="s">
        <v>135</v>
      </c>
      <c r="G169" s="210">
        <v>18</v>
      </c>
      <c r="H169" s="104"/>
      <c r="I169" s="113" t="s">
        <v>189</v>
      </c>
      <c r="J169" s="103">
        <v>243</v>
      </c>
      <c r="K169" s="230">
        <v>1</v>
      </c>
      <c r="L169" s="95">
        <f>SUMIFS(Invulblad!G:G,Invulblad!A:A,I169,Invulblad!B:B,J169)*K169</f>
        <v>0</v>
      </c>
      <c r="M169" s="95">
        <f t="shared" si="6"/>
        <v>0</v>
      </c>
      <c r="N169" s="95">
        <f t="shared" si="7"/>
        <v>0</v>
      </c>
      <c r="O169" s="96">
        <f t="shared" si="8"/>
        <v>0</v>
      </c>
      <c r="P169" s="231"/>
      <c r="Q169" s="241"/>
      <c r="R169" s="239"/>
      <c r="S169" s="239"/>
      <c r="T169" s="204"/>
    </row>
    <row r="170" spans="1:20" ht="16.5" customHeight="1">
      <c r="A170" s="112" t="s">
        <v>229</v>
      </c>
      <c r="B170" s="112" t="s">
        <v>485</v>
      </c>
      <c r="C170" s="113"/>
      <c r="D170" s="104" t="s">
        <v>124</v>
      </c>
      <c r="E170" s="104" t="s">
        <v>91</v>
      </c>
      <c r="F170" s="104" t="s">
        <v>99</v>
      </c>
      <c r="G170" s="210">
        <v>8</v>
      </c>
      <c r="H170" s="104"/>
      <c r="I170" s="113" t="s">
        <v>125</v>
      </c>
      <c r="J170" s="103">
        <v>243</v>
      </c>
      <c r="K170" s="230">
        <v>1</v>
      </c>
      <c r="L170" s="95">
        <f>SUMIFS(Invulblad!G:G,Invulblad!A:A,I170,Invulblad!B:B,J170)*K170</f>
        <v>0</v>
      </c>
      <c r="M170" s="95">
        <f t="shared" si="6"/>
        <v>0</v>
      </c>
      <c r="N170" s="95">
        <f t="shared" si="7"/>
        <v>0</v>
      </c>
      <c r="O170" s="96">
        <f t="shared" si="8"/>
        <v>0</v>
      </c>
      <c r="P170" s="231"/>
      <c r="Q170" s="241"/>
      <c r="R170" s="239"/>
      <c r="S170" s="239"/>
      <c r="T170" s="243" t="s">
        <v>266</v>
      </c>
    </row>
    <row r="171" spans="1:20" ht="16.5" customHeight="1">
      <c r="A171" s="112" t="s">
        <v>229</v>
      </c>
      <c r="B171" s="112" t="s">
        <v>486</v>
      </c>
      <c r="C171" s="113"/>
      <c r="D171" s="104" t="s">
        <v>124</v>
      </c>
      <c r="E171" s="104" t="s">
        <v>111</v>
      </c>
      <c r="F171" s="104" t="s">
        <v>111</v>
      </c>
      <c r="G171" s="210"/>
      <c r="H171" s="104">
        <v>9.1</v>
      </c>
      <c r="I171" s="204" t="s">
        <v>129</v>
      </c>
      <c r="J171" s="103" t="s">
        <v>81</v>
      </c>
      <c r="K171" s="230">
        <v>1</v>
      </c>
      <c r="L171" s="95">
        <f>SUMIFS(Invulblad!G:G,Invulblad!A:A,I171,Invulblad!B:B,J171)*K171</f>
        <v>0</v>
      </c>
      <c r="M171" s="95">
        <f t="shared" si="6"/>
        <v>0</v>
      </c>
      <c r="N171" s="95">
        <f t="shared" si="7"/>
        <v>0</v>
      </c>
      <c r="O171" s="96">
        <f t="shared" si="8"/>
        <v>0</v>
      </c>
      <c r="P171" s="231"/>
      <c r="Q171" s="241"/>
      <c r="R171" s="242"/>
      <c r="S171" s="243"/>
      <c r="T171" s="243"/>
    </row>
    <row r="172" spans="1:20" ht="16.5" customHeight="1">
      <c r="A172" s="112" t="s">
        <v>229</v>
      </c>
      <c r="B172" s="112" t="s">
        <v>486</v>
      </c>
      <c r="C172" s="113"/>
      <c r="D172" s="104" t="s">
        <v>124</v>
      </c>
      <c r="E172" s="104" t="s">
        <v>116</v>
      </c>
      <c r="F172" s="104" t="s">
        <v>135</v>
      </c>
      <c r="G172" s="210"/>
      <c r="H172" s="104">
        <v>11.5</v>
      </c>
      <c r="I172" s="113" t="s">
        <v>129</v>
      </c>
      <c r="J172" s="103" t="s">
        <v>81</v>
      </c>
      <c r="K172" s="230">
        <v>1</v>
      </c>
      <c r="L172" s="95">
        <f>SUMIFS(Invulblad!G:G,Invulblad!A:A,I172,Invulblad!B:B,J172)*K172</f>
        <v>0</v>
      </c>
      <c r="M172" s="95">
        <f t="shared" si="6"/>
        <v>0</v>
      </c>
      <c r="N172" s="95">
        <f t="shared" si="7"/>
        <v>0</v>
      </c>
      <c r="O172" s="96">
        <f t="shared" si="8"/>
        <v>0</v>
      </c>
      <c r="P172" s="231"/>
      <c r="Q172" s="241"/>
      <c r="R172" s="242"/>
      <c r="S172" s="242"/>
      <c r="T172" s="243"/>
    </row>
    <row r="173" spans="1:20" ht="16.5" customHeight="1">
      <c r="A173" s="112" t="s">
        <v>229</v>
      </c>
      <c r="B173" s="112" t="s">
        <v>265</v>
      </c>
      <c r="C173" s="113"/>
      <c r="D173" s="104" t="s">
        <v>124</v>
      </c>
      <c r="E173" s="99" t="s">
        <v>116</v>
      </c>
      <c r="F173" s="99" t="s">
        <v>135</v>
      </c>
      <c r="G173" s="210">
        <v>7.1</v>
      </c>
      <c r="H173" s="104"/>
      <c r="I173" s="204" t="s">
        <v>136</v>
      </c>
      <c r="J173" s="103">
        <v>243</v>
      </c>
      <c r="K173" s="230">
        <v>1</v>
      </c>
      <c r="L173" s="95">
        <f>SUMIFS(Invulblad!G:G,Invulblad!A:A,I173,Invulblad!B:B,J173)*K173</f>
        <v>0</v>
      </c>
      <c r="M173" s="95">
        <f t="shared" si="6"/>
        <v>0</v>
      </c>
      <c r="N173" s="95">
        <f t="shared" si="7"/>
        <v>0</v>
      </c>
      <c r="O173" s="96">
        <f t="shared" si="8"/>
        <v>0</v>
      </c>
      <c r="P173" s="231"/>
      <c r="Q173" s="241"/>
      <c r="R173" s="242"/>
      <c r="S173" s="242"/>
      <c r="T173" s="243"/>
    </row>
    <row r="174" spans="1:20" ht="16.5" customHeight="1">
      <c r="A174" s="112" t="s">
        <v>229</v>
      </c>
      <c r="B174" s="112" t="s">
        <v>486</v>
      </c>
      <c r="C174" s="113"/>
      <c r="D174" s="104" t="s">
        <v>124</v>
      </c>
      <c r="E174" s="99" t="s">
        <v>88</v>
      </c>
      <c r="F174" s="99" t="s">
        <v>88</v>
      </c>
      <c r="G174" s="210"/>
      <c r="H174" s="104">
        <v>62.2</v>
      </c>
      <c r="I174" s="113" t="s">
        <v>129</v>
      </c>
      <c r="J174" s="103" t="s">
        <v>81</v>
      </c>
      <c r="K174" s="230">
        <v>1</v>
      </c>
      <c r="L174" s="95">
        <f>SUMIFS(Invulblad!G:G,Invulblad!A:A,I174,Invulblad!B:B,J174)*K174</f>
        <v>0</v>
      </c>
      <c r="M174" s="95">
        <f t="shared" si="6"/>
        <v>0</v>
      </c>
      <c r="N174" s="95">
        <f t="shared" si="7"/>
        <v>0</v>
      </c>
      <c r="O174" s="96">
        <f t="shared" si="8"/>
        <v>0</v>
      </c>
      <c r="P174" s="231"/>
      <c r="Q174" s="241"/>
      <c r="R174" s="242"/>
      <c r="S174" s="242"/>
      <c r="T174" s="243"/>
    </row>
    <row r="175" spans="1:20" ht="16.5" customHeight="1">
      <c r="A175" s="112" t="s">
        <v>229</v>
      </c>
      <c r="B175" s="112" t="s">
        <v>486</v>
      </c>
      <c r="C175" s="113"/>
      <c r="D175" s="104" t="s">
        <v>124</v>
      </c>
      <c r="E175" s="99" t="s">
        <v>116</v>
      </c>
      <c r="F175" s="99" t="s">
        <v>135</v>
      </c>
      <c r="G175" s="210">
        <v>26.1</v>
      </c>
      <c r="H175" s="104"/>
      <c r="I175" s="204" t="s">
        <v>136</v>
      </c>
      <c r="J175" s="103">
        <v>243</v>
      </c>
      <c r="K175" s="230">
        <v>1</v>
      </c>
      <c r="L175" s="95">
        <f>SUMIFS(Invulblad!G:G,Invulblad!A:A,I175,Invulblad!B:B,J175)*K175</f>
        <v>0</v>
      </c>
      <c r="M175" s="95">
        <f t="shared" si="6"/>
        <v>0</v>
      </c>
      <c r="N175" s="95">
        <f t="shared" si="7"/>
        <v>0</v>
      </c>
      <c r="O175" s="96">
        <f t="shared" si="8"/>
        <v>0</v>
      </c>
      <c r="P175" s="231"/>
      <c r="Q175" s="241"/>
      <c r="R175" s="242"/>
      <c r="S175" s="242"/>
      <c r="T175" s="243"/>
    </row>
    <row r="176" spans="1:20" ht="16.5" customHeight="1">
      <c r="A176" s="112" t="s">
        <v>229</v>
      </c>
      <c r="B176" s="112" t="s">
        <v>486</v>
      </c>
      <c r="C176" s="113"/>
      <c r="D176" s="104" t="s">
        <v>124</v>
      </c>
      <c r="E176" s="99" t="s">
        <v>96</v>
      </c>
      <c r="F176" s="99" t="s">
        <v>96</v>
      </c>
      <c r="G176" s="210">
        <v>3.4</v>
      </c>
      <c r="H176" s="104"/>
      <c r="I176" s="113" t="s">
        <v>123</v>
      </c>
      <c r="J176" s="103">
        <v>243</v>
      </c>
      <c r="K176" s="230">
        <v>1</v>
      </c>
      <c r="L176" s="95">
        <f>SUMIFS(Invulblad!G:G,Invulblad!A:A,I176,Invulblad!B:B,J176)*K176</f>
        <v>0</v>
      </c>
      <c r="M176" s="95">
        <f t="shared" si="6"/>
        <v>0</v>
      </c>
      <c r="N176" s="95">
        <f t="shared" si="7"/>
        <v>0</v>
      </c>
      <c r="O176" s="96">
        <f t="shared" si="8"/>
        <v>0</v>
      </c>
      <c r="P176" s="231"/>
      <c r="Q176" s="241"/>
      <c r="R176" s="242"/>
      <c r="S176" s="242"/>
      <c r="T176" s="243"/>
    </row>
    <row r="177" spans="1:20" ht="16.5" customHeight="1">
      <c r="A177" s="112" t="s">
        <v>229</v>
      </c>
      <c r="B177" s="112" t="s">
        <v>486</v>
      </c>
      <c r="C177" s="113"/>
      <c r="D177" s="104" t="s">
        <v>124</v>
      </c>
      <c r="E177" s="99" t="s">
        <v>111</v>
      </c>
      <c r="F177" s="99" t="s">
        <v>111</v>
      </c>
      <c r="G177" s="210">
        <v>28.9</v>
      </c>
      <c r="H177" s="104"/>
      <c r="I177" s="244" t="s">
        <v>136</v>
      </c>
      <c r="J177" s="103">
        <v>243</v>
      </c>
      <c r="K177" s="230">
        <v>1</v>
      </c>
      <c r="L177" s="95">
        <f>SUMIFS(Invulblad!G:G,Invulblad!A:A,I177,Invulblad!B:B,J177)*K177</f>
        <v>0</v>
      </c>
      <c r="M177" s="95">
        <f t="shared" si="6"/>
        <v>0</v>
      </c>
      <c r="N177" s="95">
        <f t="shared" si="7"/>
        <v>0</v>
      </c>
      <c r="O177" s="96">
        <f t="shared" si="8"/>
        <v>0</v>
      </c>
      <c r="P177" s="231"/>
      <c r="Q177" s="241"/>
      <c r="R177" s="242"/>
      <c r="S177" s="242"/>
      <c r="T177" s="243"/>
    </row>
    <row r="178" spans="1:20" ht="16.5" customHeight="1">
      <c r="A178" s="112" t="s">
        <v>229</v>
      </c>
      <c r="B178" s="112" t="s">
        <v>486</v>
      </c>
      <c r="C178" s="113"/>
      <c r="D178" s="104" t="s">
        <v>124</v>
      </c>
      <c r="E178" s="99" t="s">
        <v>116</v>
      </c>
      <c r="F178" s="99" t="s">
        <v>135</v>
      </c>
      <c r="G178" s="210">
        <v>108</v>
      </c>
      <c r="H178" s="104"/>
      <c r="I178" s="204" t="s">
        <v>136</v>
      </c>
      <c r="J178" s="103">
        <v>243</v>
      </c>
      <c r="K178" s="230">
        <v>1</v>
      </c>
      <c r="L178" s="95">
        <f>SUMIFS(Invulblad!G:G,Invulblad!A:A,I178,Invulblad!B:B,J178)*K178</f>
        <v>0</v>
      </c>
      <c r="M178" s="95">
        <f t="shared" si="6"/>
        <v>0</v>
      </c>
      <c r="N178" s="95">
        <f t="shared" si="7"/>
        <v>0</v>
      </c>
      <c r="O178" s="96">
        <f t="shared" si="8"/>
        <v>0</v>
      </c>
      <c r="P178" s="231"/>
      <c r="Q178" s="241"/>
      <c r="R178" s="242"/>
      <c r="S178" s="242"/>
      <c r="T178" s="243"/>
    </row>
    <row r="179" spans="1:20" ht="16.5" customHeight="1">
      <c r="A179" s="112" t="s">
        <v>229</v>
      </c>
      <c r="B179" s="112" t="s">
        <v>265</v>
      </c>
      <c r="C179" s="113"/>
      <c r="D179" s="104" t="s">
        <v>124</v>
      </c>
      <c r="E179" s="99" t="s">
        <v>88</v>
      </c>
      <c r="F179" s="99" t="s">
        <v>88</v>
      </c>
      <c r="G179" s="210">
        <v>69.2</v>
      </c>
      <c r="H179" s="104"/>
      <c r="I179" s="205" t="s">
        <v>139</v>
      </c>
      <c r="J179" s="103">
        <v>243</v>
      </c>
      <c r="K179" s="230">
        <v>1</v>
      </c>
      <c r="L179" s="95">
        <f>SUMIFS(Invulblad!G:G,Invulblad!A:A,I179,Invulblad!B:B,J179)*K179</f>
        <v>0</v>
      </c>
      <c r="M179" s="95">
        <f t="shared" si="6"/>
        <v>0</v>
      </c>
      <c r="N179" s="95">
        <f t="shared" si="7"/>
        <v>0</v>
      </c>
      <c r="O179" s="96">
        <f t="shared" si="8"/>
        <v>0</v>
      </c>
      <c r="P179" s="231"/>
      <c r="Q179" s="241"/>
      <c r="R179" s="242"/>
      <c r="S179" s="242"/>
      <c r="T179" s="243"/>
    </row>
    <row r="180" spans="1:20" ht="16.5" customHeight="1">
      <c r="A180" s="112" t="s">
        <v>229</v>
      </c>
      <c r="B180" s="112" t="s">
        <v>265</v>
      </c>
      <c r="C180" s="113"/>
      <c r="D180" s="104" t="s">
        <v>124</v>
      </c>
      <c r="E180" s="99" t="s">
        <v>116</v>
      </c>
      <c r="F180" s="99" t="s">
        <v>135</v>
      </c>
      <c r="G180" s="210">
        <v>73.900000000000006</v>
      </c>
      <c r="H180" s="104"/>
      <c r="I180" s="204" t="s">
        <v>136</v>
      </c>
      <c r="J180" s="103">
        <v>243</v>
      </c>
      <c r="K180" s="230">
        <v>1</v>
      </c>
      <c r="L180" s="95">
        <f>SUMIFS(Invulblad!G:G,Invulblad!A:A,I180,Invulblad!B:B,J180)*K180</f>
        <v>0</v>
      </c>
      <c r="M180" s="95">
        <f t="shared" si="6"/>
        <v>0</v>
      </c>
      <c r="N180" s="95">
        <f t="shared" si="7"/>
        <v>0</v>
      </c>
      <c r="O180" s="96">
        <f t="shared" si="8"/>
        <v>0</v>
      </c>
      <c r="P180" s="231"/>
      <c r="Q180" s="241"/>
      <c r="R180" s="242"/>
      <c r="S180" s="242"/>
      <c r="T180" s="243"/>
    </row>
    <row r="181" spans="1:20" ht="16.5" customHeight="1">
      <c r="A181" s="112" t="s">
        <v>229</v>
      </c>
      <c r="B181" s="112" t="s">
        <v>265</v>
      </c>
      <c r="C181" s="113"/>
      <c r="D181" s="104" t="s">
        <v>124</v>
      </c>
      <c r="E181" s="99" t="s">
        <v>84</v>
      </c>
      <c r="F181" s="99" t="s">
        <v>84</v>
      </c>
      <c r="G181" s="210">
        <v>53.4</v>
      </c>
      <c r="H181" s="104"/>
      <c r="I181" s="204" t="s">
        <v>140</v>
      </c>
      <c r="J181" s="103">
        <v>243</v>
      </c>
      <c r="K181" s="230">
        <v>1</v>
      </c>
      <c r="L181" s="95">
        <f>SUMIFS(Invulblad!G:G,Invulblad!A:A,I181,Invulblad!B:B,J181)*K181</f>
        <v>0</v>
      </c>
      <c r="M181" s="95">
        <f t="shared" si="6"/>
        <v>0</v>
      </c>
      <c r="N181" s="95">
        <f t="shared" si="7"/>
        <v>0</v>
      </c>
      <c r="O181" s="96">
        <f t="shared" si="8"/>
        <v>0</v>
      </c>
      <c r="P181" s="231"/>
      <c r="Q181" s="241" t="s">
        <v>320</v>
      </c>
      <c r="R181" s="242"/>
      <c r="S181" s="243" t="s">
        <v>266</v>
      </c>
      <c r="T181" s="243"/>
    </row>
    <row r="182" spans="1:20" ht="16.5" customHeight="1">
      <c r="A182" s="112" t="s">
        <v>229</v>
      </c>
      <c r="B182" s="112" t="s">
        <v>487</v>
      </c>
      <c r="C182" s="113"/>
      <c r="D182" s="104" t="s">
        <v>124</v>
      </c>
      <c r="E182" s="99" t="s">
        <v>88</v>
      </c>
      <c r="F182" s="99" t="s">
        <v>88</v>
      </c>
      <c r="G182" s="210">
        <v>57.9</v>
      </c>
      <c r="H182" s="104"/>
      <c r="I182" s="205" t="s">
        <v>139</v>
      </c>
      <c r="J182" s="103">
        <v>243</v>
      </c>
      <c r="K182" s="230">
        <v>1</v>
      </c>
      <c r="L182" s="95">
        <f>SUMIFS(Invulblad!G:G,Invulblad!A:A,I182,Invulblad!B:B,J182)*K182</f>
        <v>0</v>
      </c>
      <c r="M182" s="95">
        <f t="shared" si="6"/>
        <v>0</v>
      </c>
      <c r="N182" s="95">
        <f t="shared" si="7"/>
        <v>0</v>
      </c>
      <c r="O182" s="96">
        <f t="shared" si="8"/>
        <v>0</v>
      </c>
      <c r="P182" s="231"/>
      <c r="Q182" s="241"/>
      <c r="R182" s="242"/>
      <c r="S182" s="242"/>
      <c r="T182" s="243"/>
    </row>
    <row r="183" spans="1:20" ht="16.5" customHeight="1">
      <c r="A183" s="112" t="s">
        <v>229</v>
      </c>
      <c r="B183" s="112" t="s">
        <v>488</v>
      </c>
      <c r="C183" s="113"/>
      <c r="D183" s="104" t="s">
        <v>124</v>
      </c>
      <c r="E183" s="99" t="s">
        <v>116</v>
      </c>
      <c r="F183" s="99" t="s">
        <v>135</v>
      </c>
      <c r="G183" s="210">
        <v>27.4</v>
      </c>
      <c r="H183" s="104"/>
      <c r="I183" s="204" t="s">
        <v>136</v>
      </c>
      <c r="J183" s="103">
        <v>243</v>
      </c>
      <c r="K183" s="230">
        <v>1</v>
      </c>
      <c r="L183" s="95">
        <f>SUMIFS(Invulblad!G:G,Invulblad!A:A,I183,Invulblad!B:B,J183)*K183</f>
        <v>0</v>
      </c>
      <c r="M183" s="95">
        <f t="shared" si="6"/>
        <v>0</v>
      </c>
      <c r="N183" s="95">
        <f t="shared" si="7"/>
        <v>0</v>
      </c>
      <c r="O183" s="96">
        <f t="shared" si="8"/>
        <v>0</v>
      </c>
      <c r="P183" s="231"/>
      <c r="Q183" s="241"/>
      <c r="R183" s="242"/>
      <c r="S183" s="242"/>
      <c r="T183" s="243"/>
    </row>
    <row r="184" spans="1:20" ht="16.5" customHeight="1">
      <c r="A184" s="112" t="s">
        <v>229</v>
      </c>
      <c r="B184" s="112" t="s">
        <v>488</v>
      </c>
      <c r="C184" s="113"/>
      <c r="D184" s="104" t="s">
        <v>124</v>
      </c>
      <c r="E184" s="99" t="s">
        <v>88</v>
      </c>
      <c r="F184" s="99" t="s">
        <v>88</v>
      </c>
      <c r="G184" s="210">
        <v>65.400000000000006</v>
      </c>
      <c r="H184" s="104"/>
      <c r="I184" s="205" t="s">
        <v>139</v>
      </c>
      <c r="J184" s="103">
        <v>243</v>
      </c>
      <c r="K184" s="230">
        <v>1</v>
      </c>
      <c r="L184" s="95">
        <f>SUMIFS(Invulblad!G:G,Invulblad!A:A,I184,Invulblad!B:B,J184)*K184</f>
        <v>0</v>
      </c>
      <c r="M184" s="95">
        <f t="shared" si="6"/>
        <v>0</v>
      </c>
      <c r="N184" s="95">
        <f t="shared" si="7"/>
        <v>0</v>
      </c>
      <c r="O184" s="96">
        <f t="shared" si="8"/>
        <v>0</v>
      </c>
      <c r="P184" s="231"/>
      <c r="Q184" s="241"/>
      <c r="R184" s="242"/>
      <c r="S184" s="242"/>
      <c r="T184" s="243"/>
    </row>
    <row r="185" spans="1:20" ht="16.5" customHeight="1">
      <c r="A185" s="112" t="s">
        <v>229</v>
      </c>
      <c r="B185" s="112" t="s">
        <v>486</v>
      </c>
      <c r="C185" s="113"/>
      <c r="D185" s="104" t="s">
        <v>489</v>
      </c>
      <c r="E185" s="99" t="s">
        <v>88</v>
      </c>
      <c r="F185" s="99" t="s">
        <v>88</v>
      </c>
      <c r="G185" s="210">
        <v>76.599999999999994</v>
      </c>
      <c r="H185" s="104"/>
      <c r="I185" s="205" t="s">
        <v>139</v>
      </c>
      <c r="J185" s="103">
        <v>243</v>
      </c>
      <c r="K185" s="230">
        <v>1</v>
      </c>
      <c r="L185" s="95">
        <f>SUMIFS(Invulblad!G:G,Invulblad!A:A,I185,Invulblad!B:B,J185)*K185</f>
        <v>0</v>
      </c>
      <c r="M185" s="95">
        <f t="shared" si="6"/>
        <v>0</v>
      </c>
      <c r="N185" s="95">
        <f t="shared" si="7"/>
        <v>0</v>
      </c>
      <c r="O185" s="96">
        <f t="shared" si="8"/>
        <v>0</v>
      </c>
      <c r="P185" s="231"/>
      <c r="Q185" s="241"/>
      <c r="R185" s="242"/>
      <c r="S185" s="242"/>
      <c r="T185" s="243"/>
    </row>
    <row r="186" spans="1:20" ht="16.5" customHeight="1">
      <c r="A186" s="112" t="s">
        <v>229</v>
      </c>
      <c r="B186" s="112" t="s">
        <v>265</v>
      </c>
      <c r="C186" s="113"/>
      <c r="D186" s="104" t="s">
        <v>163</v>
      </c>
      <c r="E186" s="104" t="s">
        <v>96</v>
      </c>
      <c r="F186" s="104" t="s">
        <v>96</v>
      </c>
      <c r="G186" s="210">
        <v>4.2</v>
      </c>
      <c r="H186" s="104"/>
      <c r="I186" s="113" t="s">
        <v>161</v>
      </c>
      <c r="J186" s="103">
        <v>243</v>
      </c>
      <c r="K186" s="230">
        <v>1</v>
      </c>
      <c r="L186" s="95">
        <f>SUMIFS(Invulblad!G:G,Invulblad!A:A,I186,Invulblad!B:B,J186)*K186</f>
        <v>0</v>
      </c>
      <c r="M186" s="95">
        <f t="shared" si="6"/>
        <v>0</v>
      </c>
      <c r="N186" s="95">
        <f t="shared" si="7"/>
        <v>0</v>
      </c>
      <c r="O186" s="96">
        <f t="shared" si="8"/>
        <v>0</v>
      </c>
      <c r="P186" s="231"/>
      <c r="Q186" s="241"/>
      <c r="R186" s="242"/>
      <c r="S186" s="242"/>
      <c r="T186" s="243"/>
    </row>
    <row r="187" spans="1:20" ht="16.5" customHeight="1">
      <c r="A187" s="112" t="s">
        <v>229</v>
      </c>
      <c r="B187" s="112" t="s">
        <v>265</v>
      </c>
      <c r="C187" s="113"/>
      <c r="D187" s="104" t="s">
        <v>163</v>
      </c>
      <c r="E187" s="104" t="s">
        <v>96</v>
      </c>
      <c r="F187" s="104" t="s">
        <v>96</v>
      </c>
      <c r="G187" s="210">
        <v>7</v>
      </c>
      <c r="H187" s="104"/>
      <c r="I187" s="113" t="s">
        <v>161</v>
      </c>
      <c r="J187" s="103">
        <v>243</v>
      </c>
      <c r="K187" s="230">
        <v>1</v>
      </c>
      <c r="L187" s="95">
        <f>SUMIFS(Invulblad!G:G,Invulblad!A:A,I187,Invulblad!B:B,J187)*K187</f>
        <v>0</v>
      </c>
      <c r="M187" s="95">
        <f t="shared" si="6"/>
        <v>0</v>
      </c>
      <c r="N187" s="95">
        <f t="shared" si="7"/>
        <v>0</v>
      </c>
      <c r="O187" s="96">
        <f t="shared" si="8"/>
        <v>0</v>
      </c>
      <c r="P187" s="231"/>
      <c r="Q187" s="241"/>
      <c r="R187" s="242"/>
      <c r="S187" s="242"/>
      <c r="T187" s="243"/>
    </row>
    <row r="188" spans="1:20" ht="16.5" customHeight="1">
      <c r="A188" s="112" t="s">
        <v>229</v>
      </c>
      <c r="B188" s="112" t="s">
        <v>486</v>
      </c>
      <c r="C188" s="113"/>
      <c r="D188" s="104" t="s">
        <v>490</v>
      </c>
      <c r="E188" s="104" t="s">
        <v>116</v>
      </c>
      <c r="F188" s="104" t="s">
        <v>135</v>
      </c>
      <c r="G188" s="210"/>
      <c r="H188" s="104">
        <v>14.7</v>
      </c>
      <c r="I188" s="102" t="s">
        <v>177</v>
      </c>
      <c r="J188" s="103" t="s">
        <v>81</v>
      </c>
      <c r="K188" s="230">
        <v>1</v>
      </c>
      <c r="L188" s="95">
        <f>SUMIFS(Invulblad!G:G,Invulblad!A:A,I188,Invulblad!B:B,J188)*K188</f>
        <v>0</v>
      </c>
      <c r="M188" s="95">
        <f t="shared" si="6"/>
        <v>0</v>
      </c>
      <c r="N188" s="95">
        <f t="shared" si="7"/>
        <v>0</v>
      </c>
      <c r="O188" s="96">
        <f t="shared" si="8"/>
        <v>0</v>
      </c>
      <c r="P188" s="231"/>
      <c r="Q188" s="241"/>
      <c r="R188" s="242"/>
      <c r="S188" s="242"/>
      <c r="T188" s="243"/>
    </row>
    <row r="189" spans="1:20" ht="16.5" customHeight="1">
      <c r="A189" s="112" t="s">
        <v>229</v>
      </c>
      <c r="B189" s="112" t="s">
        <v>265</v>
      </c>
      <c r="C189" s="113"/>
      <c r="D189" s="104" t="s">
        <v>325</v>
      </c>
      <c r="E189" s="104" t="s">
        <v>116</v>
      </c>
      <c r="F189" s="104" t="s">
        <v>135</v>
      </c>
      <c r="G189" s="210"/>
      <c r="H189" s="104">
        <v>7.3</v>
      </c>
      <c r="I189" s="109" t="s">
        <v>129</v>
      </c>
      <c r="J189" s="103" t="s">
        <v>81</v>
      </c>
      <c r="K189" s="230">
        <v>1</v>
      </c>
      <c r="L189" s="95">
        <f>SUMIFS(Invulblad!G:G,Invulblad!A:A,I189,Invulblad!B:B,J189)*K189</f>
        <v>0</v>
      </c>
      <c r="M189" s="95">
        <f t="shared" si="6"/>
        <v>0</v>
      </c>
      <c r="N189" s="95">
        <f t="shared" si="7"/>
        <v>0</v>
      </c>
      <c r="O189" s="96">
        <f t="shared" si="8"/>
        <v>0</v>
      </c>
      <c r="P189" s="231"/>
      <c r="Q189" s="241"/>
      <c r="R189" s="242"/>
      <c r="S189" s="242"/>
      <c r="T189" s="243"/>
    </row>
    <row r="190" spans="1:20" ht="16.5" customHeight="1">
      <c r="A190" s="112" t="s">
        <v>229</v>
      </c>
      <c r="B190" s="112" t="s">
        <v>486</v>
      </c>
      <c r="C190" s="113"/>
      <c r="D190" s="104" t="s">
        <v>491</v>
      </c>
      <c r="E190" s="104" t="s">
        <v>116</v>
      </c>
      <c r="F190" s="104" t="s">
        <v>135</v>
      </c>
      <c r="G190" s="210">
        <v>7.6</v>
      </c>
      <c r="H190" s="104"/>
      <c r="I190" s="204" t="s">
        <v>136</v>
      </c>
      <c r="J190" s="103">
        <v>243</v>
      </c>
      <c r="K190" s="230">
        <v>1</v>
      </c>
      <c r="L190" s="95">
        <f>SUMIFS(Invulblad!G:G,Invulblad!A:A,I190,Invulblad!B:B,J190)*K190</f>
        <v>0</v>
      </c>
      <c r="M190" s="95">
        <f t="shared" si="6"/>
        <v>0</v>
      </c>
      <c r="N190" s="95">
        <f t="shared" si="7"/>
        <v>0</v>
      </c>
      <c r="O190" s="96">
        <f t="shared" si="8"/>
        <v>0</v>
      </c>
      <c r="P190" s="231"/>
      <c r="Q190" s="241"/>
      <c r="R190" s="242"/>
      <c r="S190" s="242"/>
      <c r="T190" s="243"/>
    </row>
    <row r="191" spans="1:20" ht="16.5" customHeight="1">
      <c r="A191" s="112" t="s">
        <v>229</v>
      </c>
      <c r="B191" s="112" t="s">
        <v>265</v>
      </c>
      <c r="C191" s="113"/>
      <c r="D191" s="104" t="s">
        <v>492</v>
      </c>
      <c r="E191" s="99" t="s">
        <v>116</v>
      </c>
      <c r="F191" s="99" t="s">
        <v>135</v>
      </c>
      <c r="G191" s="210">
        <v>1.9</v>
      </c>
      <c r="H191" s="104"/>
      <c r="I191" s="113" t="s">
        <v>189</v>
      </c>
      <c r="J191" s="103">
        <v>243</v>
      </c>
      <c r="K191" s="230">
        <v>1</v>
      </c>
      <c r="L191" s="95">
        <f>SUMIFS(Invulblad!G:G,Invulblad!A:A,I191,Invulblad!B:B,J191)*K191</f>
        <v>0</v>
      </c>
      <c r="M191" s="95">
        <f t="shared" si="6"/>
        <v>0</v>
      </c>
      <c r="N191" s="95">
        <f t="shared" si="7"/>
        <v>0</v>
      </c>
      <c r="O191" s="96">
        <f t="shared" si="8"/>
        <v>0</v>
      </c>
      <c r="P191" s="231"/>
      <c r="Q191" s="241"/>
      <c r="R191" s="242"/>
      <c r="S191" s="242"/>
      <c r="T191" s="243"/>
    </row>
    <row r="192" spans="1:20" ht="16.5" customHeight="1">
      <c r="A192" s="112" t="s">
        <v>229</v>
      </c>
      <c r="B192" s="112" t="s">
        <v>486</v>
      </c>
      <c r="C192" s="113"/>
      <c r="D192" s="104" t="s">
        <v>206</v>
      </c>
      <c r="E192" s="99" t="s">
        <v>116</v>
      </c>
      <c r="F192" s="99" t="s">
        <v>135</v>
      </c>
      <c r="G192" s="210">
        <v>22</v>
      </c>
      <c r="H192" s="104"/>
      <c r="I192" s="102" t="s">
        <v>200</v>
      </c>
      <c r="J192" s="103">
        <v>243</v>
      </c>
      <c r="K192" s="230">
        <v>1</v>
      </c>
      <c r="L192" s="95">
        <f>SUMIFS(Invulblad!G:G,Invulblad!A:A,I192,Invulblad!B:B,J192)*K192</f>
        <v>0</v>
      </c>
      <c r="M192" s="95">
        <f t="shared" si="6"/>
        <v>0</v>
      </c>
      <c r="N192" s="95">
        <f t="shared" si="7"/>
        <v>0</v>
      </c>
      <c r="O192" s="96">
        <f t="shared" si="8"/>
        <v>0</v>
      </c>
      <c r="P192" s="231"/>
      <c r="Q192" s="241"/>
      <c r="R192" s="242"/>
      <c r="S192" s="242"/>
      <c r="T192" s="243"/>
    </row>
    <row r="193" spans="1:20" ht="16.5" customHeight="1">
      <c r="A193" s="112" t="s">
        <v>229</v>
      </c>
      <c r="B193" s="112" t="s">
        <v>486</v>
      </c>
      <c r="C193" s="113"/>
      <c r="D193" s="104" t="s">
        <v>206</v>
      </c>
      <c r="E193" s="99" t="s">
        <v>116</v>
      </c>
      <c r="F193" s="99" t="s">
        <v>135</v>
      </c>
      <c r="G193" s="210">
        <v>23</v>
      </c>
      <c r="H193" s="104"/>
      <c r="I193" s="109" t="s">
        <v>200</v>
      </c>
      <c r="J193" s="103">
        <v>243</v>
      </c>
      <c r="K193" s="230">
        <v>1</v>
      </c>
      <c r="L193" s="95">
        <f>SUMIFS(Invulblad!G:G,Invulblad!A:A,I193,Invulblad!B:B,J193)*K193</f>
        <v>0</v>
      </c>
      <c r="M193" s="95">
        <f t="shared" si="6"/>
        <v>0</v>
      </c>
      <c r="N193" s="95">
        <f t="shared" si="7"/>
        <v>0</v>
      </c>
      <c r="O193" s="96">
        <f t="shared" si="8"/>
        <v>0</v>
      </c>
      <c r="P193" s="231"/>
      <c r="Q193" s="241"/>
      <c r="R193" s="242"/>
      <c r="S193" s="242"/>
      <c r="T193" s="243"/>
    </row>
    <row r="194" spans="1:20" ht="16.5" customHeight="1">
      <c r="A194" s="112" t="s">
        <v>229</v>
      </c>
      <c r="B194" s="112" t="s">
        <v>486</v>
      </c>
      <c r="C194" s="113"/>
      <c r="D194" s="104" t="s">
        <v>206</v>
      </c>
      <c r="E194" s="104" t="s">
        <v>116</v>
      </c>
      <c r="F194" s="104" t="s">
        <v>135</v>
      </c>
      <c r="G194" s="210">
        <v>18.2</v>
      </c>
      <c r="H194" s="104"/>
      <c r="I194" s="113" t="s">
        <v>200</v>
      </c>
      <c r="J194" s="103">
        <v>243</v>
      </c>
      <c r="K194" s="230">
        <v>1</v>
      </c>
      <c r="L194" s="95">
        <f>SUMIFS(Invulblad!G:G,Invulblad!A:A,I194,Invulblad!B:B,J194)*K194</f>
        <v>0</v>
      </c>
      <c r="M194" s="95">
        <f t="shared" si="6"/>
        <v>0</v>
      </c>
      <c r="N194" s="95">
        <f t="shared" si="7"/>
        <v>0</v>
      </c>
      <c r="O194" s="96">
        <f t="shared" si="8"/>
        <v>0</v>
      </c>
      <c r="P194" s="231"/>
      <c r="Q194" s="241"/>
      <c r="R194" s="242"/>
      <c r="S194" s="242"/>
      <c r="T194" s="243"/>
    </row>
    <row r="195" spans="1:20" ht="16.5" customHeight="1">
      <c r="A195" s="112" t="s">
        <v>229</v>
      </c>
      <c r="B195" s="112" t="s">
        <v>486</v>
      </c>
      <c r="C195" s="113"/>
      <c r="D195" s="104" t="s">
        <v>206</v>
      </c>
      <c r="E195" s="99" t="s">
        <v>116</v>
      </c>
      <c r="F195" s="99" t="s">
        <v>135</v>
      </c>
      <c r="G195" s="210">
        <v>11.9</v>
      </c>
      <c r="H195" s="104"/>
      <c r="I195" s="113" t="s">
        <v>200</v>
      </c>
      <c r="J195" s="103">
        <v>243</v>
      </c>
      <c r="K195" s="230">
        <v>1</v>
      </c>
      <c r="L195" s="95">
        <f>SUMIFS(Invulblad!G:G,Invulblad!A:A,I195,Invulblad!B:B,J195)*K195</f>
        <v>0</v>
      </c>
      <c r="M195" s="95">
        <f t="shared" si="6"/>
        <v>0</v>
      </c>
      <c r="N195" s="95">
        <f t="shared" si="7"/>
        <v>0</v>
      </c>
      <c r="O195" s="96">
        <f t="shared" si="8"/>
        <v>0</v>
      </c>
      <c r="P195" s="231"/>
      <c r="Q195" s="241"/>
      <c r="R195" s="242"/>
      <c r="S195" s="242"/>
      <c r="T195" s="243"/>
    </row>
    <row r="196" spans="1:20" ht="16.5" customHeight="1">
      <c r="A196" s="112" t="s">
        <v>229</v>
      </c>
      <c r="B196" s="112" t="s">
        <v>486</v>
      </c>
      <c r="C196" s="113"/>
      <c r="D196" s="104" t="s">
        <v>206</v>
      </c>
      <c r="E196" s="104" t="s">
        <v>116</v>
      </c>
      <c r="F196" s="104" t="s">
        <v>135</v>
      </c>
      <c r="G196" s="210">
        <v>25.9</v>
      </c>
      <c r="H196" s="104"/>
      <c r="I196" s="113" t="s">
        <v>200</v>
      </c>
      <c r="J196" s="103">
        <v>243</v>
      </c>
      <c r="K196" s="230">
        <v>1</v>
      </c>
      <c r="L196" s="95">
        <f>SUMIFS(Invulblad!G:G,Invulblad!A:A,I196,Invulblad!B:B,J196)*K196</f>
        <v>0</v>
      </c>
      <c r="M196" s="95">
        <f t="shared" si="6"/>
        <v>0</v>
      </c>
      <c r="N196" s="95">
        <f t="shared" si="7"/>
        <v>0</v>
      </c>
      <c r="O196" s="96">
        <f t="shared" si="8"/>
        <v>0</v>
      </c>
      <c r="P196" s="231"/>
      <c r="Q196" s="241"/>
      <c r="R196" s="242"/>
      <c r="S196" s="242"/>
      <c r="T196" s="243"/>
    </row>
    <row r="197" spans="1:20" ht="16.5" customHeight="1">
      <c r="A197" s="112" t="s">
        <v>229</v>
      </c>
      <c r="B197" s="112" t="s">
        <v>265</v>
      </c>
      <c r="C197" s="113"/>
      <c r="D197" s="104" t="s">
        <v>206</v>
      </c>
      <c r="E197" s="99" t="s">
        <v>116</v>
      </c>
      <c r="F197" s="99" t="s">
        <v>135</v>
      </c>
      <c r="G197" s="210">
        <v>22</v>
      </c>
      <c r="H197" s="104"/>
      <c r="I197" s="113" t="s">
        <v>200</v>
      </c>
      <c r="J197" s="103">
        <v>243</v>
      </c>
      <c r="K197" s="230">
        <v>1</v>
      </c>
      <c r="L197" s="95">
        <f>SUMIFS(Invulblad!G:G,Invulblad!A:A,I197,Invulblad!B:B,J197)*K197</f>
        <v>0</v>
      </c>
      <c r="M197" s="95">
        <f t="shared" si="6"/>
        <v>0</v>
      </c>
      <c r="N197" s="95">
        <f t="shared" si="7"/>
        <v>0</v>
      </c>
      <c r="O197" s="96">
        <f t="shared" si="8"/>
        <v>0</v>
      </c>
      <c r="P197" s="231"/>
      <c r="Q197" s="241"/>
      <c r="R197" s="242"/>
      <c r="S197" s="242"/>
      <c r="T197" s="243"/>
    </row>
    <row r="198" spans="1:20" ht="16.5" customHeight="1">
      <c r="A198" s="112" t="s">
        <v>229</v>
      </c>
      <c r="B198" s="112" t="s">
        <v>265</v>
      </c>
      <c r="C198" s="113"/>
      <c r="D198" s="104" t="s">
        <v>206</v>
      </c>
      <c r="E198" s="104" t="s">
        <v>116</v>
      </c>
      <c r="F198" s="104" t="s">
        <v>135</v>
      </c>
      <c r="G198" s="210">
        <v>30.4</v>
      </c>
      <c r="H198" s="104"/>
      <c r="I198" s="102" t="s">
        <v>200</v>
      </c>
      <c r="J198" s="103">
        <v>243</v>
      </c>
      <c r="K198" s="230">
        <v>1</v>
      </c>
      <c r="L198" s="95">
        <f>SUMIFS(Invulblad!G:G,Invulblad!A:A,I198,Invulblad!B:B,J198)*K198</f>
        <v>0</v>
      </c>
      <c r="M198" s="95">
        <f t="shared" si="6"/>
        <v>0</v>
      </c>
      <c r="N198" s="95">
        <f t="shared" si="7"/>
        <v>0</v>
      </c>
      <c r="O198" s="96">
        <f t="shared" si="8"/>
        <v>0</v>
      </c>
      <c r="P198" s="231"/>
      <c r="Q198" s="241"/>
      <c r="R198" s="242"/>
      <c r="S198" s="242"/>
      <c r="T198" s="243"/>
    </row>
    <row r="199" spans="1:20" ht="16.5" customHeight="1">
      <c r="A199" s="112" t="s">
        <v>229</v>
      </c>
      <c r="B199" s="112" t="s">
        <v>265</v>
      </c>
      <c r="C199" s="113"/>
      <c r="D199" s="104" t="s">
        <v>206</v>
      </c>
      <c r="E199" s="99" t="s">
        <v>116</v>
      </c>
      <c r="F199" s="99" t="s">
        <v>135</v>
      </c>
      <c r="G199" s="210">
        <v>21.1</v>
      </c>
      <c r="H199" s="104"/>
      <c r="I199" s="113" t="s">
        <v>200</v>
      </c>
      <c r="J199" s="103">
        <v>243</v>
      </c>
      <c r="K199" s="230">
        <v>1</v>
      </c>
      <c r="L199" s="95">
        <f>SUMIFS(Invulblad!G:G,Invulblad!A:A,I199,Invulblad!B:B,J199)*K199</f>
        <v>0</v>
      </c>
      <c r="M199" s="95">
        <f t="shared" si="6"/>
        <v>0</v>
      </c>
      <c r="N199" s="95">
        <f t="shared" si="7"/>
        <v>0</v>
      </c>
      <c r="O199" s="96">
        <f t="shared" si="8"/>
        <v>0</v>
      </c>
      <c r="P199" s="231"/>
      <c r="Q199" s="241"/>
      <c r="R199" s="242"/>
      <c r="S199" s="242"/>
      <c r="T199" s="243"/>
    </row>
    <row r="200" spans="1:20" ht="16.5" customHeight="1">
      <c r="A200" s="112" t="s">
        <v>229</v>
      </c>
      <c r="B200" s="112" t="s">
        <v>265</v>
      </c>
      <c r="C200" s="113"/>
      <c r="D200" s="104" t="s">
        <v>206</v>
      </c>
      <c r="E200" s="99" t="s">
        <v>116</v>
      </c>
      <c r="F200" s="99" t="s">
        <v>135</v>
      </c>
      <c r="G200" s="210">
        <v>11.6</v>
      </c>
      <c r="H200" s="104"/>
      <c r="I200" s="113" t="s">
        <v>200</v>
      </c>
      <c r="J200" s="103">
        <v>243</v>
      </c>
      <c r="K200" s="230">
        <v>1</v>
      </c>
      <c r="L200" s="95">
        <f>SUMIFS(Invulblad!G:G,Invulblad!A:A,I200,Invulblad!B:B,J200)*K200</f>
        <v>0</v>
      </c>
      <c r="M200" s="95">
        <f t="shared" si="6"/>
        <v>0</v>
      </c>
      <c r="N200" s="95">
        <f t="shared" si="7"/>
        <v>0</v>
      </c>
      <c r="O200" s="96">
        <f t="shared" si="8"/>
        <v>0</v>
      </c>
      <c r="P200" s="231"/>
      <c r="Q200" s="241"/>
      <c r="R200" s="242"/>
      <c r="S200" s="242"/>
      <c r="T200" s="243"/>
    </row>
    <row r="201" spans="1:20" ht="16.5" customHeight="1">
      <c r="A201" s="112" t="s">
        <v>229</v>
      </c>
      <c r="B201" s="112" t="s">
        <v>265</v>
      </c>
      <c r="C201" s="113"/>
      <c r="D201" s="104" t="s">
        <v>206</v>
      </c>
      <c r="E201" s="99" t="s">
        <v>116</v>
      </c>
      <c r="F201" s="99" t="s">
        <v>135</v>
      </c>
      <c r="G201" s="210">
        <v>30</v>
      </c>
      <c r="H201" s="104"/>
      <c r="I201" s="113" t="s">
        <v>200</v>
      </c>
      <c r="J201" s="103">
        <v>243</v>
      </c>
      <c r="K201" s="230">
        <v>1</v>
      </c>
      <c r="L201" s="95">
        <f>SUMIFS(Invulblad!G:G,Invulblad!A:A,I201,Invulblad!B:B,J201)*K201</f>
        <v>0</v>
      </c>
      <c r="M201" s="95">
        <f t="shared" si="6"/>
        <v>0</v>
      </c>
      <c r="N201" s="95">
        <f t="shared" si="7"/>
        <v>0</v>
      </c>
      <c r="O201" s="96">
        <f t="shared" si="8"/>
        <v>0</v>
      </c>
      <c r="P201" s="231"/>
      <c r="Q201" s="241"/>
      <c r="R201" s="242"/>
      <c r="S201" s="242"/>
      <c r="T201" s="243"/>
    </row>
    <row r="202" spans="1:20" ht="16.5" customHeight="1">
      <c r="A202" s="112" t="s">
        <v>229</v>
      </c>
      <c r="B202" s="112" t="s">
        <v>487</v>
      </c>
      <c r="C202" s="113"/>
      <c r="D202" s="104" t="s">
        <v>206</v>
      </c>
      <c r="E202" s="104" t="s">
        <v>116</v>
      </c>
      <c r="F202" s="104" t="s">
        <v>135</v>
      </c>
      <c r="G202" s="210">
        <v>20.8</v>
      </c>
      <c r="H202" s="104"/>
      <c r="I202" s="113" t="s">
        <v>200</v>
      </c>
      <c r="J202" s="103">
        <v>243</v>
      </c>
      <c r="K202" s="230">
        <v>1</v>
      </c>
      <c r="L202" s="95">
        <f>SUMIFS(Invulblad!G:G,Invulblad!A:A,I202,Invulblad!B:B,J202)*K202</f>
        <v>0</v>
      </c>
      <c r="M202" s="95">
        <f t="shared" si="6"/>
        <v>0</v>
      </c>
      <c r="N202" s="95">
        <f t="shared" si="7"/>
        <v>0</v>
      </c>
      <c r="O202" s="96">
        <f t="shared" si="8"/>
        <v>0</v>
      </c>
      <c r="P202" s="231"/>
      <c r="Q202" s="241"/>
      <c r="R202" s="242"/>
      <c r="S202" s="242"/>
      <c r="T202" s="243"/>
    </row>
    <row r="203" spans="1:20" ht="16.5" customHeight="1">
      <c r="A203" s="112" t="s">
        <v>229</v>
      </c>
      <c r="B203" s="112" t="s">
        <v>487</v>
      </c>
      <c r="C203" s="113"/>
      <c r="D203" s="104" t="s">
        <v>206</v>
      </c>
      <c r="E203" s="104" t="s">
        <v>116</v>
      </c>
      <c r="F203" s="104" t="s">
        <v>135</v>
      </c>
      <c r="G203" s="210">
        <v>16.2</v>
      </c>
      <c r="H203" s="104"/>
      <c r="I203" s="113" t="s">
        <v>200</v>
      </c>
      <c r="J203" s="103">
        <v>243</v>
      </c>
      <c r="K203" s="230">
        <v>1</v>
      </c>
      <c r="L203" s="95">
        <f>SUMIFS(Invulblad!G:G,Invulblad!A:A,I203,Invulblad!B:B,J203)*K203</f>
        <v>0</v>
      </c>
      <c r="M203" s="95">
        <f t="shared" si="6"/>
        <v>0</v>
      </c>
      <c r="N203" s="95">
        <f t="shared" si="7"/>
        <v>0</v>
      </c>
      <c r="O203" s="96">
        <f t="shared" si="8"/>
        <v>0</v>
      </c>
      <c r="P203" s="231"/>
      <c r="Q203" s="241"/>
      <c r="R203" s="242"/>
      <c r="S203" s="242"/>
      <c r="T203" s="243"/>
    </row>
    <row r="204" spans="1:20" ht="16.5" customHeight="1">
      <c r="A204" s="112" t="s">
        <v>229</v>
      </c>
      <c r="B204" s="112" t="s">
        <v>487</v>
      </c>
      <c r="C204" s="113"/>
      <c r="D204" s="104" t="s">
        <v>206</v>
      </c>
      <c r="E204" s="104" t="s">
        <v>116</v>
      </c>
      <c r="F204" s="104" t="s">
        <v>135</v>
      </c>
      <c r="G204" s="210">
        <v>27.4</v>
      </c>
      <c r="H204" s="104"/>
      <c r="I204" s="113" t="s">
        <v>200</v>
      </c>
      <c r="J204" s="103">
        <v>243</v>
      </c>
      <c r="K204" s="230">
        <v>1</v>
      </c>
      <c r="L204" s="95">
        <f>SUMIFS(Invulblad!G:G,Invulblad!A:A,I204,Invulblad!B:B,J204)*K204</f>
        <v>0</v>
      </c>
      <c r="M204" s="95">
        <f t="shared" ref="M204:M267" si="9">+L204*G204</f>
        <v>0</v>
      </c>
      <c r="N204" s="95">
        <f t="shared" ref="N204:N267" si="10">N$9</f>
        <v>0</v>
      </c>
      <c r="O204" s="96">
        <f t="shared" ref="O204:O267" si="11">+N204*M204</f>
        <v>0</v>
      </c>
      <c r="P204" s="231"/>
      <c r="Q204" s="241"/>
      <c r="R204" s="242"/>
      <c r="S204" s="242"/>
      <c r="T204" s="243"/>
    </row>
    <row r="205" spans="1:20" ht="16.5" customHeight="1">
      <c r="A205" s="112" t="s">
        <v>229</v>
      </c>
      <c r="B205" s="112" t="s">
        <v>488</v>
      </c>
      <c r="C205" s="113"/>
      <c r="D205" s="104" t="s">
        <v>206</v>
      </c>
      <c r="E205" s="104" t="s">
        <v>116</v>
      </c>
      <c r="F205" s="104" t="s">
        <v>135</v>
      </c>
      <c r="G205" s="210">
        <v>20.8</v>
      </c>
      <c r="H205" s="104"/>
      <c r="I205" s="102" t="s">
        <v>200</v>
      </c>
      <c r="J205" s="103">
        <v>243</v>
      </c>
      <c r="K205" s="230">
        <v>1</v>
      </c>
      <c r="L205" s="95">
        <f>SUMIFS(Invulblad!G:G,Invulblad!A:A,I205,Invulblad!B:B,J205)*K205</f>
        <v>0</v>
      </c>
      <c r="M205" s="95">
        <f t="shared" si="9"/>
        <v>0</v>
      </c>
      <c r="N205" s="95">
        <f t="shared" si="10"/>
        <v>0</v>
      </c>
      <c r="O205" s="96">
        <f t="shared" si="11"/>
        <v>0</v>
      </c>
      <c r="P205" s="231"/>
      <c r="Q205" s="241"/>
      <c r="R205" s="242"/>
      <c r="S205" s="242"/>
      <c r="T205" s="243"/>
    </row>
    <row r="206" spans="1:20" ht="16.5" customHeight="1">
      <c r="A206" s="112" t="s">
        <v>229</v>
      </c>
      <c r="B206" s="112" t="s">
        <v>488</v>
      </c>
      <c r="C206" s="113"/>
      <c r="D206" s="104" t="s">
        <v>206</v>
      </c>
      <c r="E206" s="104" t="s">
        <v>116</v>
      </c>
      <c r="F206" s="104" t="s">
        <v>135</v>
      </c>
      <c r="G206" s="210">
        <v>16.3</v>
      </c>
      <c r="H206" s="104"/>
      <c r="I206" s="113" t="s">
        <v>200</v>
      </c>
      <c r="J206" s="103">
        <v>243</v>
      </c>
      <c r="K206" s="230">
        <v>1</v>
      </c>
      <c r="L206" s="95">
        <f>SUMIFS(Invulblad!G:G,Invulblad!A:A,I206,Invulblad!B:B,J206)*K206</f>
        <v>0</v>
      </c>
      <c r="M206" s="95">
        <f t="shared" si="9"/>
        <v>0</v>
      </c>
      <c r="N206" s="95">
        <f t="shared" si="10"/>
        <v>0</v>
      </c>
      <c r="O206" s="96">
        <f t="shared" si="11"/>
        <v>0</v>
      </c>
      <c r="P206" s="231"/>
      <c r="Q206" s="241"/>
      <c r="R206" s="242"/>
      <c r="S206" s="242"/>
      <c r="T206" s="243"/>
    </row>
    <row r="207" spans="1:20" ht="16.5" customHeight="1">
      <c r="A207" s="112" t="s">
        <v>229</v>
      </c>
      <c r="B207" s="112" t="s">
        <v>493</v>
      </c>
      <c r="C207" s="113"/>
      <c r="D207" s="104" t="s">
        <v>206</v>
      </c>
      <c r="E207" s="99" t="s">
        <v>116</v>
      </c>
      <c r="F207" s="99" t="s">
        <v>135</v>
      </c>
      <c r="G207" s="210">
        <v>20.8</v>
      </c>
      <c r="H207" s="104"/>
      <c r="I207" s="113" t="s">
        <v>200</v>
      </c>
      <c r="J207" s="103">
        <v>243</v>
      </c>
      <c r="K207" s="230">
        <v>1</v>
      </c>
      <c r="L207" s="95">
        <f>SUMIFS(Invulblad!G:G,Invulblad!A:A,I207,Invulblad!B:B,J207)*K207</f>
        <v>0</v>
      </c>
      <c r="M207" s="95">
        <f t="shared" si="9"/>
        <v>0</v>
      </c>
      <c r="N207" s="95">
        <f t="shared" si="10"/>
        <v>0</v>
      </c>
      <c r="O207" s="96">
        <f t="shared" si="11"/>
        <v>0</v>
      </c>
      <c r="P207" s="231"/>
      <c r="Q207" s="241"/>
      <c r="R207" s="242"/>
      <c r="S207" s="242"/>
      <c r="T207" s="243"/>
    </row>
    <row r="208" spans="1:20" ht="16.5" customHeight="1">
      <c r="A208" s="112" t="s">
        <v>229</v>
      </c>
      <c r="B208" s="112" t="s">
        <v>493</v>
      </c>
      <c r="C208" s="113"/>
      <c r="D208" s="104" t="s">
        <v>206</v>
      </c>
      <c r="E208" s="99" t="s">
        <v>116</v>
      </c>
      <c r="F208" s="99" t="s">
        <v>135</v>
      </c>
      <c r="G208" s="210">
        <v>16.3</v>
      </c>
      <c r="H208" s="104"/>
      <c r="I208" s="113" t="s">
        <v>200</v>
      </c>
      <c r="J208" s="103">
        <v>243</v>
      </c>
      <c r="K208" s="230">
        <v>1</v>
      </c>
      <c r="L208" s="95">
        <f>SUMIFS(Invulblad!G:G,Invulblad!A:A,I208,Invulblad!B:B,J208)*K208</f>
        <v>0</v>
      </c>
      <c r="M208" s="95">
        <f t="shared" si="9"/>
        <v>0</v>
      </c>
      <c r="N208" s="95">
        <f t="shared" si="10"/>
        <v>0</v>
      </c>
      <c r="O208" s="96">
        <f t="shared" si="11"/>
        <v>0</v>
      </c>
      <c r="P208" s="231"/>
      <c r="Q208" s="241"/>
      <c r="R208" s="242"/>
      <c r="S208" s="242"/>
      <c r="T208" s="243"/>
    </row>
    <row r="209" spans="1:20" ht="16.5" customHeight="1">
      <c r="A209" s="112" t="s">
        <v>229</v>
      </c>
      <c r="B209" s="112" t="s">
        <v>494</v>
      </c>
      <c r="C209" s="113"/>
      <c r="D209" s="104" t="s">
        <v>206</v>
      </c>
      <c r="E209" s="99" t="s">
        <v>116</v>
      </c>
      <c r="F209" s="99" t="s">
        <v>135</v>
      </c>
      <c r="G209" s="210">
        <v>27.4</v>
      </c>
      <c r="H209" s="104"/>
      <c r="I209" s="113" t="s">
        <v>200</v>
      </c>
      <c r="J209" s="103">
        <v>243</v>
      </c>
      <c r="K209" s="230">
        <v>1</v>
      </c>
      <c r="L209" s="95">
        <f>SUMIFS(Invulblad!G:G,Invulblad!A:A,I209,Invulblad!B:B,J209)*K209</f>
        <v>0</v>
      </c>
      <c r="M209" s="95">
        <f t="shared" si="9"/>
        <v>0</v>
      </c>
      <c r="N209" s="95">
        <f t="shared" si="10"/>
        <v>0</v>
      </c>
      <c r="O209" s="96">
        <f t="shared" si="11"/>
        <v>0</v>
      </c>
      <c r="P209" s="231"/>
      <c r="Q209" s="241"/>
      <c r="R209" s="242"/>
      <c r="S209" s="242"/>
      <c r="T209" s="243"/>
    </row>
    <row r="210" spans="1:20" ht="16.5" customHeight="1">
      <c r="A210" s="112" t="s">
        <v>229</v>
      </c>
      <c r="B210" s="112" t="s">
        <v>265</v>
      </c>
      <c r="C210" s="113" t="s">
        <v>495</v>
      </c>
      <c r="D210" s="104" t="s">
        <v>151</v>
      </c>
      <c r="E210" s="99" t="s">
        <v>116</v>
      </c>
      <c r="F210" s="99" t="s">
        <v>135</v>
      </c>
      <c r="G210" s="210">
        <v>11.9</v>
      </c>
      <c r="H210" s="104"/>
      <c r="I210" s="204" t="s">
        <v>150</v>
      </c>
      <c r="J210" s="103">
        <v>243</v>
      </c>
      <c r="K210" s="230">
        <v>1</v>
      </c>
      <c r="L210" s="95">
        <f>SUMIFS(Invulblad!G:G,Invulblad!A:A,I210,Invulblad!B:B,J210)*K210</f>
        <v>0</v>
      </c>
      <c r="M210" s="95">
        <f t="shared" si="9"/>
        <v>0</v>
      </c>
      <c r="N210" s="95">
        <f t="shared" si="10"/>
        <v>0</v>
      </c>
      <c r="O210" s="96">
        <f t="shared" si="11"/>
        <v>0</v>
      </c>
      <c r="P210" s="231"/>
      <c r="Q210" s="241"/>
      <c r="R210" s="242"/>
      <c r="S210" s="242"/>
      <c r="T210" s="243"/>
    </row>
    <row r="211" spans="1:20" ht="16.5" customHeight="1">
      <c r="A211" s="112" t="s">
        <v>229</v>
      </c>
      <c r="B211" s="112" t="s">
        <v>265</v>
      </c>
      <c r="C211" s="113" t="s">
        <v>496</v>
      </c>
      <c r="D211" s="104" t="s">
        <v>497</v>
      </c>
      <c r="E211" s="99" t="s">
        <v>116</v>
      </c>
      <c r="F211" s="99" t="s">
        <v>135</v>
      </c>
      <c r="G211" s="210">
        <v>1</v>
      </c>
      <c r="H211" s="104"/>
      <c r="I211" s="113" t="s">
        <v>189</v>
      </c>
      <c r="J211" s="103">
        <v>243</v>
      </c>
      <c r="K211" s="230">
        <v>1</v>
      </c>
      <c r="L211" s="95">
        <f>SUMIFS(Invulblad!G:G,Invulblad!A:A,I211,Invulblad!B:B,J211)*K211</f>
        <v>0</v>
      </c>
      <c r="M211" s="95">
        <f t="shared" si="9"/>
        <v>0</v>
      </c>
      <c r="N211" s="95">
        <f t="shared" si="10"/>
        <v>0</v>
      </c>
      <c r="O211" s="96">
        <f t="shared" si="11"/>
        <v>0</v>
      </c>
      <c r="P211" s="231"/>
      <c r="Q211" s="241"/>
      <c r="R211" s="242"/>
      <c r="S211" s="242"/>
      <c r="T211" s="243"/>
    </row>
    <row r="212" spans="1:20" ht="16.5" customHeight="1">
      <c r="A212" s="112" t="s">
        <v>229</v>
      </c>
      <c r="B212" s="112" t="s">
        <v>265</v>
      </c>
      <c r="C212" s="113" t="s">
        <v>498</v>
      </c>
      <c r="D212" s="104" t="s">
        <v>499</v>
      </c>
      <c r="E212" s="99" t="s">
        <v>116</v>
      </c>
      <c r="F212" s="99" t="s">
        <v>135</v>
      </c>
      <c r="G212" s="210">
        <v>2.2000000000000002</v>
      </c>
      <c r="H212" s="104"/>
      <c r="I212" s="113" t="s">
        <v>189</v>
      </c>
      <c r="J212" s="103">
        <v>243</v>
      </c>
      <c r="K212" s="230">
        <v>1</v>
      </c>
      <c r="L212" s="95">
        <f>SUMIFS(Invulblad!G:G,Invulblad!A:A,I212,Invulblad!B:B,J212)*K212</f>
        <v>0</v>
      </c>
      <c r="M212" s="95">
        <f t="shared" si="9"/>
        <v>0</v>
      </c>
      <c r="N212" s="95">
        <f t="shared" si="10"/>
        <v>0</v>
      </c>
      <c r="O212" s="96">
        <f t="shared" si="11"/>
        <v>0</v>
      </c>
      <c r="P212" s="231"/>
      <c r="Q212" s="241"/>
      <c r="R212" s="242"/>
      <c r="S212" s="242"/>
      <c r="T212" s="243"/>
    </row>
    <row r="213" spans="1:20" ht="16.5" customHeight="1">
      <c r="A213" s="112" t="s">
        <v>229</v>
      </c>
      <c r="B213" s="112" t="s">
        <v>265</v>
      </c>
      <c r="C213" s="113" t="s">
        <v>500</v>
      </c>
      <c r="D213" s="104" t="s">
        <v>325</v>
      </c>
      <c r="E213" s="99" t="s">
        <v>116</v>
      </c>
      <c r="F213" s="99" t="s">
        <v>135</v>
      </c>
      <c r="G213" s="210"/>
      <c r="H213" s="104">
        <v>7.2</v>
      </c>
      <c r="I213" s="113" t="s">
        <v>129</v>
      </c>
      <c r="J213" s="103" t="s">
        <v>81</v>
      </c>
      <c r="K213" s="230">
        <v>1</v>
      </c>
      <c r="L213" s="95">
        <f>SUMIFS(Invulblad!G:G,Invulblad!A:A,I213,Invulblad!B:B,J213)*K213</f>
        <v>0</v>
      </c>
      <c r="M213" s="95">
        <f t="shared" si="9"/>
        <v>0</v>
      </c>
      <c r="N213" s="95">
        <f t="shared" si="10"/>
        <v>0</v>
      </c>
      <c r="O213" s="96">
        <f t="shared" si="11"/>
        <v>0</v>
      </c>
      <c r="P213" s="231"/>
      <c r="Q213" s="241"/>
      <c r="R213" s="242"/>
      <c r="S213" s="242"/>
      <c r="T213" s="243"/>
    </row>
    <row r="214" spans="1:20" ht="16.5" customHeight="1">
      <c r="A214" s="112" t="s">
        <v>229</v>
      </c>
      <c r="B214" s="112" t="s">
        <v>265</v>
      </c>
      <c r="C214" s="113" t="s">
        <v>501</v>
      </c>
      <c r="D214" s="104" t="s">
        <v>124</v>
      </c>
      <c r="E214" s="99" t="s">
        <v>116</v>
      </c>
      <c r="F214" s="99" t="s">
        <v>135</v>
      </c>
      <c r="G214" s="210"/>
      <c r="H214" s="104">
        <v>65.7</v>
      </c>
      <c r="I214" s="113" t="s">
        <v>129</v>
      </c>
      <c r="J214" s="103" t="s">
        <v>81</v>
      </c>
      <c r="K214" s="230">
        <v>1</v>
      </c>
      <c r="L214" s="95">
        <f>SUMIFS(Invulblad!G:G,Invulblad!A:A,I214,Invulblad!B:B,J214)*K214</f>
        <v>0</v>
      </c>
      <c r="M214" s="95">
        <f t="shared" si="9"/>
        <v>0</v>
      </c>
      <c r="N214" s="95">
        <f t="shared" si="10"/>
        <v>0</v>
      </c>
      <c r="O214" s="96">
        <f t="shared" si="11"/>
        <v>0</v>
      </c>
      <c r="P214" s="231"/>
      <c r="Q214" s="241"/>
      <c r="R214" s="242"/>
      <c r="S214" s="242"/>
      <c r="T214" s="243"/>
    </row>
    <row r="215" spans="1:20" ht="16.5" customHeight="1">
      <c r="A215" s="112" t="s">
        <v>229</v>
      </c>
      <c r="B215" s="112" t="s">
        <v>265</v>
      </c>
      <c r="C215" s="113" t="s">
        <v>502</v>
      </c>
      <c r="D215" s="104" t="s">
        <v>503</v>
      </c>
      <c r="E215" s="99" t="s">
        <v>116</v>
      </c>
      <c r="F215" s="99" t="s">
        <v>135</v>
      </c>
      <c r="G215" s="210"/>
      <c r="H215" s="104">
        <v>9.9</v>
      </c>
      <c r="I215" s="113" t="s">
        <v>159</v>
      </c>
      <c r="J215" s="103" t="s">
        <v>81</v>
      </c>
      <c r="K215" s="230">
        <v>1</v>
      </c>
      <c r="L215" s="95">
        <f>SUMIFS(Invulblad!G:G,Invulblad!A:A,I215,Invulblad!B:B,J215)*K215</f>
        <v>0</v>
      </c>
      <c r="M215" s="95">
        <f t="shared" si="9"/>
        <v>0</v>
      </c>
      <c r="N215" s="95">
        <f t="shared" si="10"/>
        <v>0</v>
      </c>
      <c r="O215" s="96">
        <f t="shared" si="11"/>
        <v>0</v>
      </c>
      <c r="P215" s="231"/>
      <c r="Q215" s="241"/>
      <c r="R215" s="242"/>
      <c r="S215" s="242"/>
      <c r="T215" s="243"/>
    </row>
    <row r="216" spans="1:20" ht="16.5" customHeight="1">
      <c r="A216" s="112" t="s">
        <v>229</v>
      </c>
      <c r="B216" s="112" t="s">
        <v>265</v>
      </c>
      <c r="C216" s="113" t="s">
        <v>504</v>
      </c>
      <c r="D216" s="104" t="s">
        <v>104</v>
      </c>
      <c r="E216" s="99" t="s">
        <v>105</v>
      </c>
      <c r="F216" s="99" t="s">
        <v>135</v>
      </c>
      <c r="G216" s="210">
        <v>417.3</v>
      </c>
      <c r="H216" s="104"/>
      <c r="I216" s="113" t="s">
        <v>103</v>
      </c>
      <c r="J216" s="103">
        <v>50</v>
      </c>
      <c r="K216" s="230">
        <v>1</v>
      </c>
      <c r="L216" s="95">
        <f>SUMIFS(Invulblad!G:G,Invulblad!A:A,I216,Invulblad!B:B,J216)*K216</f>
        <v>0</v>
      </c>
      <c r="M216" s="95">
        <f t="shared" si="9"/>
        <v>0</v>
      </c>
      <c r="N216" s="95">
        <f t="shared" si="10"/>
        <v>0</v>
      </c>
      <c r="O216" s="96">
        <f t="shared" si="11"/>
        <v>0</v>
      </c>
      <c r="P216" s="231"/>
      <c r="Q216" s="241"/>
      <c r="R216" s="242"/>
      <c r="S216" s="242"/>
      <c r="T216" s="243"/>
    </row>
    <row r="217" spans="1:20" ht="16.5" customHeight="1">
      <c r="A217" s="112" t="s">
        <v>229</v>
      </c>
      <c r="B217" s="112" t="s">
        <v>265</v>
      </c>
      <c r="C217" s="113" t="s">
        <v>505</v>
      </c>
      <c r="D217" s="104" t="s">
        <v>503</v>
      </c>
      <c r="E217" s="104" t="s">
        <v>116</v>
      </c>
      <c r="F217" s="104" t="s">
        <v>135</v>
      </c>
      <c r="G217" s="210"/>
      <c r="H217" s="104">
        <v>14.4</v>
      </c>
      <c r="I217" s="113" t="s">
        <v>159</v>
      </c>
      <c r="J217" s="103" t="s">
        <v>81</v>
      </c>
      <c r="K217" s="230">
        <v>1</v>
      </c>
      <c r="L217" s="95">
        <f>SUMIFS(Invulblad!G:G,Invulblad!A:A,I217,Invulblad!B:B,J217)*K217</f>
        <v>0</v>
      </c>
      <c r="M217" s="95">
        <f t="shared" si="9"/>
        <v>0</v>
      </c>
      <c r="N217" s="95">
        <f t="shared" si="10"/>
        <v>0</v>
      </c>
      <c r="O217" s="96">
        <f t="shared" si="11"/>
        <v>0</v>
      </c>
      <c r="P217" s="231"/>
      <c r="Q217" s="241"/>
      <c r="R217" s="242"/>
      <c r="S217" s="242"/>
      <c r="T217" s="243"/>
    </row>
    <row r="218" spans="1:20" ht="16.5" customHeight="1">
      <c r="A218" s="112" t="s">
        <v>229</v>
      </c>
      <c r="B218" s="112" t="s">
        <v>265</v>
      </c>
      <c r="C218" s="113" t="s">
        <v>506</v>
      </c>
      <c r="D218" s="104" t="s">
        <v>507</v>
      </c>
      <c r="E218" s="104" t="s">
        <v>116</v>
      </c>
      <c r="F218" s="104" t="s">
        <v>135</v>
      </c>
      <c r="G218" s="210"/>
      <c r="H218" s="104">
        <v>145</v>
      </c>
      <c r="I218" s="109" t="s">
        <v>508</v>
      </c>
      <c r="J218" s="103" t="s">
        <v>81</v>
      </c>
      <c r="K218" s="230">
        <v>1</v>
      </c>
      <c r="L218" s="95">
        <f>SUMIFS(Invulblad!G:G,Invulblad!A:A,I218,Invulblad!B:B,J218)*K218</f>
        <v>0</v>
      </c>
      <c r="M218" s="95">
        <f t="shared" si="9"/>
        <v>0</v>
      </c>
      <c r="N218" s="95">
        <f t="shared" si="10"/>
        <v>0</v>
      </c>
      <c r="O218" s="96">
        <f t="shared" si="11"/>
        <v>0</v>
      </c>
      <c r="P218" s="231"/>
      <c r="Q218" s="241"/>
      <c r="R218" s="242"/>
      <c r="S218" s="242"/>
      <c r="T218" s="243"/>
    </row>
    <row r="219" spans="1:20" ht="16.5" customHeight="1">
      <c r="A219" s="112" t="s">
        <v>229</v>
      </c>
      <c r="B219" s="112" t="s">
        <v>265</v>
      </c>
      <c r="C219" s="113" t="s">
        <v>509</v>
      </c>
      <c r="D219" s="104" t="s">
        <v>510</v>
      </c>
      <c r="E219" s="104" t="s">
        <v>116</v>
      </c>
      <c r="F219" s="104" t="s">
        <v>135</v>
      </c>
      <c r="G219" s="210"/>
      <c r="H219" s="104">
        <v>18.600000000000001</v>
      </c>
      <c r="I219" s="102" t="s">
        <v>508</v>
      </c>
      <c r="J219" s="103" t="s">
        <v>81</v>
      </c>
      <c r="K219" s="230">
        <v>1</v>
      </c>
      <c r="L219" s="95">
        <f>SUMIFS(Invulblad!G:G,Invulblad!A:A,I219,Invulblad!B:B,J219)*K219</f>
        <v>0</v>
      </c>
      <c r="M219" s="95">
        <f t="shared" si="9"/>
        <v>0</v>
      </c>
      <c r="N219" s="95">
        <f t="shared" si="10"/>
        <v>0</v>
      </c>
      <c r="O219" s="96">
        <f t="shared" si="11"/>
        <v>0</v>
      </c>
      <c r="P219" s="231"/>
      <c r="Q219" s="241"/>
      <c r="R219" s="242"/>
      <c r="S219" s="242"/>
      <c r="T219" s="243"/>
    </row>
    <row r="220" spans="1:20" ht="16.5" customHeight="1">
      <c r="A220" s="112" t="s">
        <v>229</v>
      </c>
      <c r="B220" s="112" t="s">
        <v>265</v>
      </c>
      <c r="C220" s="113" t="s">
        <v>509</v>
      </c>
      <c r="D220" s="104" t="s">
        <v>511</v>
      </c>
      <c r="E220" s="104" t="s">
        <v>116</v>
      </c>
      <c r="F220" s="104" t="s">
        <v>135</v>
      </c>
      <c r="G220" s="210"/>
      <c r="H220" s="104">
        <v>23.3</v>
      </c>
      <c r="I220" s="113" t="s">
        <v>129</v>
      </c>
      <c r="J220" s="103" t="s">
        <v>81</v>
      </c>
      <c r="K220" s="230">
        <v>1</v>
      </c>
      <c r="L220" s="95">
        <f>SUMIFS(Invulblad!G:G,Invulblad!A:A,I220,Invulblad!B:B,J220)*K220</f>
        <v>0</v>
      </c>
      <c r="M220" s="95">
        <f t="shared" si="9"/>
        <v>0</v>
      </c>
      <c r="N220" s="95">
        <f t="shared" si="10"/>
        <v>0</v>
      </c>
      <c r="O220" s="96">
        <f t="shared" si="11"/>
        <v>0</v>
      </c>
      <c r="P220" s="231"/>
      <c r="Q220" s="241"/>
      <c r="R220" s="242"/>
      <c r="S220" s="242"/>
      <c r="T220" s="243"/>
    </row>
    <row r="221" spans="1:20" ht="16.5" customHeight="1">
      <c r="A221" s="112" t="s">
        <v>229</v>
      </c>
      <c r="B221" s="112" t="s">
        <v>265</v>
      </c>
      <c r="C221" s="113" t="s">
        <v>512</v>
      </c>
      <c r="D221" s="104" t="s">
        <v>492</v>
      </c>
      <c r="E221" s="104" t="s">
        <v>116</v>
      </c>
      <c r="F221" s="104" t="s">
        <v>135</v>
      </c>
      <c r="G221" s="210">
        <v>11.8</v>
      </c>
      <c r="H221" s="104"/>
      <c r="I221" s="113" t="s">
        <v>189</v>
      </c>
      <c r="J221" s="103">
        <v>243</v>
      </c>
      <c r="K221" s="230">
        <v>1</v>
      </c>
      <c r="L221" s="95">
        <f>SUMIFS(Invulblad!G:G,Invulblad!A:A,I221,Invulblad!B:B,J221)*K221</f>
        <v>0</v>
      </c>
      <c r="M221" s="95">
        <f t="shared" si="9"/>
        <v>0</v>
      </c>
      <c r="N221" s="95">
        <f t="shared" si="10"/>
        <v>0</v>
      </c>
      <c r="O221" s="96">
        <f t="shared" si="11"/>
        <v>0</v>
      </c>
      <c r="P221" s="231"/>
      <c r="Q221" s="241"/>
      <c r="R221" s="242"/>
      <c r="S221" s="242"/>
      <c r="T221" s="243"/>
    </row>
    <row r="222" spans="1:20" ht="16.5" customHeight="1">
      <c r="A222" s="112" t="s">
        <v>229</v>
      </c>
      <c r="B222" s="112" t="s">
        <v>265</v>
      </c>
      <c r="C222" s="113" t="s">
        <v>513</v>
      </c>
      <c r="D222" s="104" t="s">
        <v>497</v>
      </c>
      <c r="E222" s="104" t="s">
        <v>116</v>
      </c>
      <c r="F222" s="104" t="s">
        <v>135</v>
      </c>
      <c r="G222" s="210">
        <v>1.1000000000000001</v>
      </c>
      <c r="H222" s="104"/>
      <c r="I222" s="102" t="s">
        <v>189</v>
      </c>
      <c r="J222" s="103">
        <v>243</v>
      </c>
      <c r="K222" s="230">
        <v>1</v>
      </c>
      <c r="L222" s="95">
        <f>SUMIFS(Invulblad!G:G,Invulblad!A:A,I222,Invulblad!B:B,J222)*K222</f>
        <v>0</v>
      </c>
      <c r="M222" s="95">
        <f t="shared" si="9"/>
        <v>0</v>
      </c>
      <c r="N222" s="95">
        <f t="shared" si="10"/>
        <v>0</v>
      </c>
      <c r="O222" s="96">
        <f t="shared" si="11"/>
        <v>0</v>
      </c>
      <c r="P222" s="231"/>
      <c r="Q222" s="241"/>
      <c r="R222" s="242"/>
      <c r="S222" s="242"/>
      <c r="T222" s="243"/>
    </row>
    <row r="223" spans="1:20" ht="16.5" customHeight="1">
      <c r="A223" s="112" t="s">
        <v>229</v>
      </c>
      <c r="B223" s="112" t="s">
        <v>265</v>
      </c>
      <c r="C223" s="113" t="s">
        <v>514</v>
      </c>
      <c r="D223" s="104" t="s">
        <v>497</v>
      </c>
      <c r="E223" s="99" t="s">
        <v>116</v>
      </c>
      <c r="F223" s="99" t="s">
        <v>135</v>
      </c>
      <c r="G223" s="210">
        <v>1.1000000000000001</v>
      </c>
      <c r="H223" s="104"/>
      <c r="I223" s="113" t="s">
        <v>189</v>
      </c>
      <c r="J223" s="103">
        <v>243</v>
      </c>
      <c r="K223" s="230">
        <v>1</v>
      </c>
      <c r="L223" s="95">
        <f>SUMIFS(Invulblad!G:G,Invulblad!A:A,I223,Invulblad!B:B,J223)*K223</f>
        <v>0</v>
      </c>
      <c r="M223" s="95">
        <f t="shared" si="9"/>
        <v>0</v>
      </c>
      <c r="N223" s="95">
        <f t="shared" si="10"/>
        <v>0</v>
      </c>
      <c r="O223" s="96">
        <f t="shared" si="11"/>
        <v>0</v>
      </c>
      <c r="P223" s="231"/>
      <c r="Q223" s="241"/>
      <c r="R223" s="242"/>
      <c r="S223" s="242"/>
      <c r="T223" s="243"/>
    </row>
    <row r="224" spans="1:20" ht="16.5" customHeight="1">
      <c r="A224" s="112" t="s">
        <v>229</v>
      </c>
      <c r="B224" s="112" t="s">
        <v>265</v>
      </c>
      <c r="C224" s="113" t="s">
        <v>515</v>
      </c>
      <c r="D224" s="104" t="s">
        <v>497</v>
      </c>
      <c r="E224" s="99" t="s">
        <v>116</v>
      </c>
      <c r="F224" s="99" t="s">
        <v>135</v>
      </c>
      <c r="G224" s="210">
        <v>1.1000000000000001</v>
      </c>
      <c r="H224" s="104"/>
      <c r="I224" s="102" t="s">
        <v>189</v>
      </c>
      <c r="J224" s="103">
        <v>243</v>
      </c>
      <c r="K224" s="230">
        <v>1</v>
      </c>
      <c r="L224" s="95">
        <f>SUMIFS(Invulblad!G:G,Invulblad!A:A,I224,Invulblad!B:B,J224)*K224</f>
        <v>0</v>
      </c>
      <c r="M224" s="95">
        <f t="shared" si="9"/>
        <v>0</v>
      </c>
      <c r="N224" s="95">
        <f t="shared" si="10"/>
        <v>0</v>
      </c>
      <c r="O224" s="96">
        <f t="shared" si="11"/>
        <v>0</v>
      </c>
      <c r="P224" s="231"/>
      <c r="Q224" s="241"/>
      <c r="R224" s="242"/>
      <c r="S224" s="242"/>
      <c r="T224" s="243"/>
    </row>
    <row r="225" spans="1:20" ht="16.5" customHeight="1">
      <c r="A225" s="112" t="s">
        <v>229</v>
      </c>
      <c r="B225" s="112" t="s">
        <v>265</v>
      </c>
      <c r="C225" s="113" t="s">
        <v>516</v>
      </c>
      <c r="D225" s="104" t="s">
        <v>492</v>
      </c>
      <c r="E225" s="99" t="s">
        <v>116</v>
      </c>
      <c r="F225" s="99" t="s">
        <v>135</v>
      </c>
      <c r="G225" s="210">
        <v>7.3</v>
      </c>
      <c r="H225" s="104"/>
      <c r="I225" s="113" t="s">
        <v>189</v>
      </c>
      <c r="J225" s="103">
        <v>243</v>
      </c>
      <c r="K225" s="230">
        <v>1</v>
      </c>
      <c r="L225" s="95">
        <f>SUMIFS(Invulblad!G:G,Invulblad!A:A,I225,Invulblad!B:B,J225)*K225</f>
        <v>0</v>
      </c>
      <c r="M225" s="95">
        <f t="shared" si="9"/>
        <v>0</v>
      </c>
      <c r="N225" s="95">
        <f t="shared" si="10"/>
        <v>0</v>
      </c>
      <c r="O225" s="96">
        <f t="shared" si="11"/>
        <v>0</v>
      </c>
      <c r="P225" s="231"/>
      <c r="Q225" s="241"/>
      <c r="R225" s="242"/>
      <c r="S225" s="242"/>
      <c r="T225" s="243"/>
    </row>
    <row r="226" spans="1:20" ht="16.5" customHeight="1">
      <c r="A226" s="112" t="s">
        <v>229</v>
      </c>
      <c r="B226" s="112" t="s">
        <v>265</v>
      </c>
      <c r="C226" s="113" t="s">
        <v>517</v>
      </c>
      <c r="D226" s="104" t="s">
        <v>497</v>
      </c>
      <c r="E226" s="99" t="s">
        <v>116</v>
      </c>
      <c r="F226" s="99" t="s">
        <v>135</v>
      </c>
      <c r="G226" s="210">
        <v>1.1000000000000001</v>
      </c>
      <c r="H226" s="104"/>
      <c r="I226" s="113" t="s">
        <v>189</v>
      </c>
      <c r="J226" s="103">
        <v>243</v>
      </c>
      <c r="K226" s="230">
        <v>1</v>
      </c>
      <c r="L226" s="95">
        <f>SUMIFS(Invulblad!G:G,Invulblad!A:A,I226,Invulblad!B:B,J226)*K226</f>
        <v>0</v>
      </c>
      <c r="M226" s="95">
        <f t="shared" si="9"/>
        <v>0</v>
      </c>
      <c r="N226" s="95">
        <f t="shared" si="10"/>
        <v>0</v>
      </c>
      <c r="O226" s="96">
        <f t="shared" si="11"/>
        <v>0</v>
      </c>
      <c r="P226" s="231"/>
      <c r="Q226" s="241"/>
      <c r="R226" s="242"/>
      <c r="S226" s="242"/>
      <c r="T226" s="243"/>
    </row>
    <row r="227" spans="1:20" ht="16.5" customHeight="1">
      <c r="A227" s="112" t="s">
        <v>229</v>
      </c>
      <c r="B227" s="112" t="s">
        <v>265</v>
      </c>
      <c r="C227" s="113" t="s">
        <v>518</v>
      </c>
      <c r="D227" s="104" t="s">
        <v>497</v>
      </c>
      <c r="E227" s="99" t="s">
        <v>116</v>
      </c>
      <c r="F227" s="99" t="s">
        <v>135</v>
      </c>
      <c r="G227" s="210">
        <v>1.1000000000000001</v>
      </c>
      <c r="H227" s="104"/>
      <c r="I227" s="102" t="s">
        <v>189</v>
      </c>
      <c r="J227" s="103">
        <v>243</v>
      </c>
      <c r="K227" s="230">
        <v>1</v>
      </c>
      <c r="L227" s="95">
        <f>SUMIFS(Invulblad!G:G,Invulblad!A:A,I227,Invulblad!B:B,J227)*K227</f>
        <v>0</v>
      </c>
      <c r="M227" s="95">
        <f t="shared" si="9"/>
        <v>0</v>
      </c>
      <c r="N227" s="95">
        <f t="shared" si="10"/>
        <v>0</v>
      </c>
      <c r="O227" s="96">
        <f t="shared" si="11"/>
        <v>0</v>
      </c>
      <c r="P227" s="231"/>
      <c r="Q227" s="241"/>
      <c r="R227" s="242"/>
      <c r="S227" s="242"/>
      <c r="T227" s="243"/>
    </row>
    <row r="228" spans="1:20" ht="16.5" customHeight="1">
      <c r="A228" s="112" t="s">
        <v>229</v>
      </c>
      <c r="B228" s="112" t="s">
        <v>265</v>
      </c>
      <c r="C228" s="113" t="s">
        <v>519</v>
      </c>
      <c r="D228" s="104" t="s">
        <v>497</v>
      </c>
      <c r="E228" s="99" t="s">
        <v>116</v>
      </c>
      <c r="F228" s="99" t="s">
        <v>135</v>
      </c>
      <c r="G228" s="210">
        <v>1.1000000000000001</v>
      </c>
      <c r="H228" s="104"/>
      <c r="I228" s="109" t="s">
        <v>189</v>
      </c>
      <c r="J228" s="103">
        <v>243</v>
      </c>
      <c r="K228" s="230">
        <v>1</v>
      </c>
      <c r="L228" s="95">
        <f>SUMIFS(Invulblad!G:G,Invulblad!A:A,I228,Invulblad!B:B,J228)*K228</f>
        <v>0</v>
      </c>
      <c r="M228" s="95">
        <f t="shared" si="9"/>
        <v>0</v>
      </c>
      <c r="N228" s="95">
        <f t="shared" si="10"/>
        <v>0</v>
      </c>
      <c r="O228" s="96">
        <f t="shared" si="11"/>
        <v>0</v>
      </c>
      <c r="P228" s="231"/>
      <c r="Q228" s="241"/>
      <c r="R228" s="242"/>
      <c r="S228" s="242"/>
      <c r="T228" s="243"/>
    </row>
    <row r="229" spans="1:20" ht="16.5" customHeight="1">
      <c r="A229" s="112" t="s">
        <v>229</v>
      </c>
      <c r="B229" s="112" t="s">
        <v>265</v>
      </c>
      <c r="C229" s="113" t="s">
        <v>520</v>
      </c>
      <c r="D229" s="104" t="s">
        <v>155</v>
      </c>
      <c r="E229" s="99" t="s">
        <v>91</v>
      </c>
      <c r="F229" s="99" t="s">
        <v>99</v>
      </c>
      <c r="G229" s="210">
        <v>12.5</v>
      </c>
      <c r="H229" s="104"/>
      <c r="I229" s="113" t="s">
        <v>156</v>
      </c>
      <c r="J229" s="103">
        <v>243</v>
      </c>
      <c r="K229" s="230">
        <v>1</v>
      </c>
      <c r="L229" s="95">
        <f>SUMIFS(Invulblad!G:G,Invulblad!A:A,I229,Invulblad!B:B,J229)*K229</f>
        <v>0</v>
      </c>
      <c r="M229" s="95">
        <f t="shared" si="9"/>
        <v>0</v>
      </c>
      <c r="N229" s="95">
        <f t="shared" si="10"/>
        <v>0</v>
      </c>
      <c r="O229" s="96">
        <f t="shared" si="11"/>
        <v>0</v>
      </c>
      <c r="P229" s="231"/>
      <c r="Q229" s="241"/>
      <c r="R229" s="242"/>
      <c r="S229" s="242"/>
      <c r="T229" s="243" t="s">
        <v>266</v>
      </c>
    </row>
    <row r="230" spans="1:20" ht="16.5" customHeight="1">
      <c r="A230" s="112" t="s">
        <v>229</v>
      </c>
      <c r="B230" s="112" t="s">
        <v>265</v>
      </c>
      <c r="C230" s="113" t="s">
        <v>521</v>
      </c>
      <c r="D230" s="104" t="s">
        <v>155</v>
      </c>
      <c r="E230" s="104" t="s">
        <v>91</v>
      </c>
      <c r="F230" s="104" t="s">
        <v>99</v>
      </c>
      <c r="G230" s="210">
        <v>12.4</v>
      </c>
      <c r="H230" s="104"/>
      <c r="I230" s="113" t="s">
        <v>156</v>
      </c>
      <c r="J230" s="103">
        <v>243</v>
      </c>
      <c r="K230" s="230">
        <v>1</v>
      </c>
      <c r="L230" s="95">
        <f>SUMIFS(Invulblad!G:G,Invulblad!A:A,I230,Invulblad!B:B,J230)*K230</f>
        <v>0</v>
      </c>
      <c r="M230" s="95">
        <f t="shared" si="9"/>
        <v>0</v>
      </c>
      <c r="N230" s="95">
        <f t="shared" si="10"/>
        <v>0</v>
      </c>
      <c r="O230" s="96">
        <f t="shared" si="11"/>
        <v>0</v>
      </c>
      <c r="P230" s="231"/>
      <c r="Q230" s="241"/>
      <c r="R230" s="242"/>
      <c r="S230" s="242"/>
      <c r="T230" s="243" t="s">
        <v>266</v>
      </c>
    </row>
    <row r="231" spans="1:20" ht="16.5" customHeight="1">
      <c r="A231" s="112" t="s">
        <v>229</v>
      </c>
      <c r="B231" s="112" t="s">
        <v>265</v>
      </c>
      <c r="C231" s="113" t="s">
        <v>522</v>
      </c>
      <c r="D231" s="104" t="s">
        <v>523</v>
      </c>
      <c r="E231" s="104" t="s">
        <v>91</v>
      </c>
      <c r="F231" s="104" t="s">
        <v>99</v>
      </c>
      <c r="G231" s="210">
        <v>12.5</v>
      </c>
      <c r="H231" s="104"/>
      <c r="I231" s="113" t="s">
        <v>156</v>
      </c>
      <c r="J231" s="103">
        <v>243</v>
      </c>
      <c r="K231" s="230">
        <v>1</v>
      </c>
      <c r="L231" s="95">
        <f>SUMIFS(Invulblad!G:G,Invulblad!A:A,I231,Invulblad!B:B,J231)*K231</f>
        <v>0</v>
      </c>
      <c r="M231" s="95">
        <f t="shared" si="9"/>
        <v>0</v>
      </c>
      <c r="N231" s="95">
        <f t="shared" si="10"/>
        <v>0</v>
      </c>
      <c r="O231" s="96">
        <f t="shared" si="11"/>
        <v>0</v>
      </c>
      <c r="P231" s="231"/>
      <c r="Q231" s="241"/>
      <c r="R231" s="242"/>
      <c r="S231" s="242"/>
      <c r="T231" s="243" t="s">
        <v>266</v>
      </c>
    </row>
    <row r="232" spans="1:20" ht="16.5" customHeight="1">
      <c r="A232" s="112" t="s">
        <v>229</v>
      </c>
      <c r="B232" s="112" t="s">
        <v>487</v>
      </c>
      <c r="C232" s="113" t="s">
        <v>524</v>
      </c>
      <c r="D232" s="104" t="s">
        <v>173</v>
      </c>
      <c r="E232" s="104" t="s">
        <v>174</v>
      </c>
      <c r="F232" s="104" t="s">
        <v>96</v>
      </c>
      <c r="G232" s="210">
        <v>19.8</v>
      </c>
      <c r="H232" s="115"/>
      <c r="I232" s="113" t="s">
        <v>172</v>
      </c>
      <c r="J232" s="103">
        <v>243</v>
      </c>
      <c r="K232" s="230">
        <v>1</v>
      </c>
      <c r="L232" s="95">
        <f>SUMIFS(Invulblad!G:G,Invulblad!A:A,I232,Invulblad!B:B,J232)*K232</f>
        <v>0</v>
      </c>
      <c r="M232" s="95">
        <f t="shared" si="9"/>
        <v>0</v>
      </c>
      <c r="N232" s="95">
        <f t="shared" si="10"/>
        <v>0</v>
      </c>
      <c r="O232" s="96">
        <f t="shared" si="11"/>
        <v>0</v>
      </c>
      <c r="P232" s="231"/>
      <c r="Q232" s="241"/>
      <c r="R232" s="242"/>
      <c r="S232" s="242"/>
      <c r="T232" s="243"/>
    </row>
    <row r="233" spans="1:20" ht="16.5" customHeight="1">
      <c r="A233" s="112" t="s">
        <v>229</v>
      </c>
      <c r="B233" s="112" t="s">
        <v>487</v>
      </c>
      <c r="C233" s="113" t="s">
        <v>525</v>
      </c>
      <c r="D233" s="104" t="s">
        <v>173</v>
      </c>
      <c r="E233" s="99" t="s">
        <v>174</v>
      </c>
      <c r="F233" s="99" t="s">
        <v>96</v>
      </c>
      <c r="G233" s="210">
        <v>23.9</v>
      </c>
      <c r="H233" s="115"/>
      <c r="I233" s="113" t="s">
        <v>172</v>
      </c>
      <c r="J233" s="103">
        <v>243</v>
      </c>
      <c r="K233" s="230">
        <v>1</v>
      </c>
      <c r="L233" s="95">
        <f>SUMIFS(Invulblad!G:G,Invulblad!A:A,I233,Invulblad!B:B,J233)*K233</f>
        <v>0</v>
      </c>
      <c r="M233" s="95">
        <f t="shared" si="9"/>
        <v>0</v>
      </c>
      <c r="N233" s="95">
        <f t="shared" si="10"/>
        <v>0</v>
      </c>
      <c r="O233" s="96">
        <f t="shared" si="11"/>
        <v>0</v>
      </c>
      <c r="P233" s="231"/>
      <c r="Q233" s="241"/>
      <c r="R233" s="242"/>
      <c r="S233" s="242"/>
      <c r="T233" s="243"/>
    </row>
    <row r="234" spans="1:20" ht="16.5" customHeight="1">
      <c r="A234" s="112" t="s">
        <v>229</v>
      </c>
      <c r="B234" s="112" t="s">
        <v>487</v>
      </c>
      <c r="C234" s="113" t="s">
        <v>526</v>
      </c>
      <c r="D234" s="104" t="s">
        <v>124</v>
      </c>
      <c r="E234" s="99" t="s">
        <v>116</v>
      </c>
      <c r="F234" s="99" t="s">
        <v>135</v>
      </c>
      <c r="G234" s="210">
        <v>5.7</v>
      </c>
      <c r="H234" s="115"/>
      <c r="I234" s="204" t="s">
        <v>136</v>
      </c>
      <c r="J234" s="103">
        <v>243</v>
      </c>
      <c r="K234" s="230">
        <v>1</v>
      </c>
      <c r="L234" s="95">
        <f>SUMIFS(Invulblad!G:G,Invulblad!A:A,I234,Invulblad!B:B,J234)*K234</f>
        <v>0</v>
      </c>
      <c r="M234" s="95">
        <f t="shared" si="9"/>
        <v>0</v>
      </c>
      <c r="N234" s="95">
        <f t="shared" si="10"/>
        <v>0</v>
      </c>
      <c r="O234" s="96">
        <f t="shared" si="11"/>
        <v>0</v>
      </c>
      <c r="P234" s="231"/>
      <c r="Q234" s="241"/>
      <c r="R234" s="242"/>
      <c r="S234" s="242"/>
      <c r="T234" s="243"/>
    </row>
    <row r="235" spans="1:20" ht="16.5" customHeight="1">
      <c r="A235" s="112" t="s">
        <v>229</v>
      </c>
      <c r="B235" s="112" t="s">
        <v>487</v>
      </c>
      <c r="C235" s="113" t="s">
        <v>527</v>
      </c>
      <c r="D235" s="104" t="s">
        <v>173</v>
      </c>
      <c r="E235" s="99" t="s">
        <v>174</v>
      </c>
      <c r="F235" s="99" t="s">
        <v>96</v>
      </c>
      <c r="G235" s="210">
        <v>23.9</v>
      </c>
      <c r="H235" s="115"/>
      <c r="I235" s="102" t="s">
        <v>172</v>
      </c>
      <c r="J235" s="103">
        <v>243</v>
      </c>
      <c r="K235" s="230">
        <v>1</v>
      </c>
      <c r="L235" s="95">
        <f>SUMIFS(Invulblad!G:G,Invulblad!A:A,I235,Invulblad!B:B,J235)*K235</f>
        <v>0</v>
      </c>
      <c r="M235" s="95">
        <f t="shared" si="9"/>
        <v>0</v>
      </c>
      <c r="N235" s="95">
        <f t="shared" si="10"/>
        <v>0</v>
      </c>
      <c r="O235" s="96">
        <f t="shared" si="11"/>
        <v>0</v>
      </c>
      <c r="P235" s="231"/>
      <c r="Q235" s="241"/>
      <c r="R235" s="242"/>
      <c r="S235" s="242"/>
      <c r="T235" s="243"/>
    </row>
    <row r="236" spans="1:20" ht="16.5" customHeight="1">
      <c r="A236" s="112" t="s">
        <v>229</v>
      </c>
      <c r="B236" s="112" t="s">
        <v>487</v>
      </c>
      <c r="C236" s="113" t="s">
        <v>528</v>
      </c>
      <c r="D236" s="104" t="s">
        <v>497</v>
      </c>
      <c r="E236" s="99" t="s">
        <v>116</v>
      </c>
      <c r="F236" s="99" t="s">
        <v>135</v>
      </c>
      <c r="G236" s="210">
        <v>3.8</v>
      </c>
      <c r="H236" s="115"/>
      <c r="I236" s="113" t="s">
        <v>189</v>
      </c>
      <c r="J236" s="103">
        <v>243</v>
      </c>
      <c r="K236" s="230">
        <v>1</v>
      </c>
      <c r="L236" s="95">
        <f>SUMIFS(Invulblad!G:G,Invulblad!A:A,I236,Invulblad!B:B,J236)*K236</f>
        <v>0</v>
      </c>
      <c r="M236" s="95">
        <f t="shared" si="9"/>
        <v>0</v>
      </c>
      <c r="N236" s="95">
        <f t="shared" si="10"/>
        <v>0</v>
      </c>
      <c r="O236" s="96">
        <f t="shared" si="11"/>
        <v>0</v>
      </c>
      <c r="P236" s="231"/>
      <c r="Q236" s="241"/>
      <c r="R236" s="242"/>
      <c r="S236" s="242"/>
      <c r="T236" s="243"/>
    </row>
    <row r="237" spans="1:20" ht="16.5" customHeight="1">
      <c r="A237" s="112" t="s">
        <v>229</v>
      </c>
      <c r="B237" s="112" t="s">
        <v>487</v>
      </c>
      <c r="C237" s="113" t="s">
        <v>529</v>
      </c>
      <c r="D237" s="104" t="s">
        <v>497</v>
      </c>
      <c r="E237" s="99" t="s">
        <v>116</v>
      </c>
      <c r="F237" s="99" t="s">
        <v>135</v>
      </c>
      <c r="G237" s="210">
        <v>1.2</v>
      </c>
      <c r="H237" s="115"/>
      <c r="I237" s="113" t="s">
        <v>189</v>
      </c>
      <c r="J237" s="103">
        <v>243</v>
      </c>
      <c r="K237" s="230">
        <v>1</v>
      </c>
      <c r="L237" s="95">
        <f>SUMIFS(Invulblad!G:G,Invulblad!A:A,I237,Invulblad!B:B,J237)*K237</f>
        <v>0</v>
      </c>
      <c r="M237" s="95">
        <f t="shared" si="9"/>
        <v>0</v>
      </c>
      <c r="N237" s="95">
        <f t="shared" si="10"/>
        <v>0</v>
      </c>
      <c r="O237" s="96">
        <f t="shared" si="11"/>
        <v>0</v>
      </c>
      <c r="P237" s="231"/>
      <c r="Q237" s="241"/>
      <c r="R237" s="242"/>
      <c r="S237" s="242"/>
      <c r="T237" s="243"/>
    </row>
    <row r="238" spans="1:20" ht="16.5" customHeight="1">
      <c r="A238" s="112" t="s">
        <v>229</v>
      </c>
      <c r="B238" s="112" t="s">
        <v>487</v>
      </c>
      <c r="C238" s="113" t="s">
        <v>530</v>
      </c>
      <c r="D238" s="104" t="s">
        <v>497</v>
      </c>
      <c r="E238" s="99" t="s">
        <v>116</v>
      </c>
      <c r="F238" s="99" t="s">
        <v>135</v>
      </c>
      <c r="G238" s="210">
        <v>1.2</v>
      </c>
      <c r="H238" s="115"/>
      <c r="I238" s="113" t="s">
        <v>189</v>
      </c>
      <c r="J238" s="103">
        <v>243</v>
      </c>
      <c r="K238" s="230">
        <v>1</v>
      </c>
      <c r="L238" s="95">
        <f>SUMIFS(Invulblad!G:G,Invulblad!A:A,I238,Invulblad!B:B,J238)*K238</f>
        <v>0</v>
      </c>
      <c r="M238" s="95">
        <f t="shared" si="9"/>
        <v>0</v>
      </c>
      <c r="N238" s="95">
        <f t="shared" si="10"/>
        <v>0</v>
      </c>
      <c r="O238" s="96">
        <f t="shared" si="11"/>
        <v>0</v>
      </c>
      <c r="P238" s="231"/>
      <c r="Q238" s="241"/>
      <c r="R238" s="242"/>
      <c r="S238" s="242"/>
      <c r="T238" s="243"/>
    </row>
    <row r="239" spans="1:20" ht="16.5" customHeight="1">
      <c r="A239" s="112" t="s">
        <v>229</v>
      </c>
      <c r="B239" s="112" t="s">
        <v>487</v>
      </c>
      <c r="C239" s="113" t="s">
        <v>531</v>
      </c>
      <c r="D239" s="104" t="s">
        <v>173</v>
      </c>
      <c r="E239" s="99" t="s">
        <v>174</v>
      </c>
      <c r="F239" s="99" t="s">
        <v>96</v>
      </c>
      <c r="G239" s="210">
        <v>23.6</v>
      </c>
      <c r="H239" s="115"/>
      <c r="I239" s="113" t="s">
        <v>172</v>
      </c>
      <c r="J239" s="103">
        <v>243</v>
      </c>
      <c r="K239" s="230">
        <v>1</v>
      </c>
      <c r="L239" s="95">
        <f>SUMIFS(Invulblad!G:G,Invulblad!A:A,I239,Invulblad!B:B,J239)*K239</f>
        <v>0</v>
      </c>
      <c r="M239" s="95">
        <f t="shared" si="9"/>
        <v>0</v>
      </c>
      <c r="N239" s="95">
        <f t="shared" si="10"/>
        <v>0</v>
      </c>
      <c r="O239" s="96">
        <f t="shared" si="11"/>
        <v>0</v>
      </c>
      <c r="P239" s="231"/>
      <c r="Q239" s="241"/>
      <c r="R239" s="242"/>
      <c r="S239" s="242"/>
      <c r="T239" s="243"/>
    </row>
    <row r="240" spans="1:20" ht="16.5" customHeight="1">
      <c r="A240" s="112" t="s">
        <v>229</v>
      </c>
      <c r="B240" s="112" t="s">
        <v>487</v>
      </c>
      <c r="C240" s="113" t="s">
        <v>532</v>
      </c>
      <c r="D240" s="104" t="s">
        <v>497</v>
      </c>
      <c r="E240" s="99" t="s">
        <v>116</v>
      </c>
      <c r="F240" s="99" t="s">
        <v>135</v>
      </c>
      <c r="G240" s="210">
        <v>4.5</v>
      </c>
      <c r="H240" s="115"/>
      <c r="I240" s="113" t="s">
        <v>189</v>
      </c>
      <c r="J240" s="103">
        <v>243</v>
      </c>
      <c r="K240" s="230">
        <v>1</v>
      </c>
      <c r="L240" s="95">
        <f>SUMIFS(Invulblad!G:G,Invulblad!A:A,I240,Invulblad!B:B,J240)*K240</f>
        <v>0</v>
      </c>
      <c r="M240" s="95">
        <f t="shared" si="9"/>
        <v>0</v>
      </c>
      <c r="N240" s="95">
        <f t="shared" si="10"/>
        <v>0</v>
      </c>
      <c r="O240" s="96">
        <f t="shared" si="11"/>
        <v>0</v>
      </c>
      <c r="P240" s="231"/>
      <c r="Q240" s="241"/>
      <c r="R240" s="242"/>
      <c r="S240" s="242"/>
      <c r="T240" s="243"/>
    </row>
    <row r="241" spans="1:20" ht="16.5" customHeight="1">
      <c r="A241" s="112" t="s">
        <v>229</v>
      </c>
      <c r="B241" s="112" t="s">
        <v>487</v>
      </c>
      <c r="C241" s="113" t="s">
        <v>533</v>
      </c>
      <c r="D241" s="104" t="s">
        <v>497</v>
      </c>
      <c r="E241" s="99" t="s">
        <v>116</v>
      </c>
      <c r="F241" s="99" t="s">
        <v>135</v>
      </c>
      <c r="G241" s="210">
        <v>0.9</v>
      </c>
      <c r="H241" s="115"/>
      <c r="I241" s="113" t="s">
        <v>189</v>
      </c>
      <c r="J241" s="103">
        <v>243</v>
      </c>
      <c r="K241" s="230">
        <v>1</v>
      </c>
      <c r="L241" s="95">
        <f>SUMIFS(Invulblad!G:G,Invulblad!A:A,I241,Invulblad!B:B,J241)*K241</f>
        <v>0</v>
      </c>
      <c r="M241" s="95">
        <f t="shared" si="9"/>
        <v>0</v>
      </c>
      <c r="N241" s="95">
        <f t="shared" si="10"/>
        <v>0</v>
      </c>
      <c r="O241" s="96">
        <f t="shared" si="11"/>
        <v>0</v>
      </c>
      <c r="P241" s="231"/>
      <c r="Q241" s="241"/>
      <c r="R241" s="242"/>
      <c r="S241" s="242"/>
      <c r="T241" s="243"/>
    </row>
    <row r="242" spans="1:20" ht="16.5" customHeight="1">
      <c r="A242" s="112" t="s">
        <v>229</v>
      </c>
      <c r="B242" s="112" t="s">
        <v>487</v>
      </c>
      <c r="C242" s="113" t="s">
        <v>534</v>
      </c>
      <c r="D242" s="104" t="s">
        <v>173</v>
      </c>
      <c r="E242" s="99" t="s">
        <v>174</v>
      </c>
      <c r="F242" s="99" t="s">
        <v>96</v>
      </c>
      <c r="G242" s="210">
        <v>18.100000000000001</v>
      </c>
      <c r="H242" s="115"/>
      <c r="I242" s="113" t="s">
        <v>172</v>
      </c>
      <c r="J242" s="103">
        <v>243</v>
      </c>
      <c r="K242" s="230">
        <v>1</v>
      </c>
      <c r="L242" s="95">
        <f>SUMIFS(Invulblad!G:G,Invulblad!A:A,I242,Invulblad!B:B,J242)*K242</f>
        <v>0</v>
      </c>
      <c r="M242" s="95">
        <f t="shared" si="9"/>
        <v>0</v>
      </c>
      <c r="N242" s="95">
        <f t="shared" si="10"/>
        <v>0</v>
      </c>
      <c r="O242" s="96">
        <f t="shared" si="11"/>
        <v>0</v>
      </c>
      <c r="P242" s="231"/>
      <c r="Q242" s="241"/>
      <c r="R242" s="242"/>
      <c r="S242" s="242"/>
      <c r="T242" s="243"/>
    </row>
    <row r="243" spans="1:20" ht="16.5" customHeight="1">
      <c r="A243" s="112" t="s">
        <v>229</v>
      </c>
      <c r="B243" s="112" t="s">
        <v>487</v>
      </c>
      <c r="C243" s="113" t="s">
        <v>535</v>
      </c>
      <c r="D243" s="104" t="s">
        <v>173</v>
      </c>
      <c r="E243" s="104" t="s">
        <v>174</v>
      </c>
      <c r="F243" s="104" t="s">
        <v>96</v>
      </c>
      <c r="G243" s="210">
        <v>23.4</v>
      </c>
      <c r="H243" s="115"/>
      <c r="I243" s="102" t="s">
        <v>172</v>
      </c>
      <c r="J243" s="103">
        <v>243</v>
      </c>
      <c r="K243" s="230">
        <v>1</v>
      </c>
      <c r="L243" s="95">
        <f>SUMIFS(Invulblad!G:G,Invulblad!A:A,I243,Invulblad!B:B,J243)*K243</f>
        <v>0</v>
      </c>
      <c r="M243" s="95">
        <f t="shared" si="9"/>
        <v>0</v>
      </c>
      <c r="N243" s="95">
        <f t="shared" si="10"/>
        <v>0</v>
      </c>
      <c r="O243" s="96">
        <f t="shared" si="11"/>
        <v>0</v>
      </c>
      <c r="P243" s="231"/>
      <c r="Q243" s="241"/>
      <c r="R243" s="242"/>
      <c r="S243" s="242"/>
      <c r="T243" s="243"/>
    </row>
    <row r="244" spans="1:20" ht="16.5" customHeight="1">
      <c r="A244" s="112" t="s">
        <v>229</v>
      </c>
      <c r="B244" s="112" t="s">
        <v>487</v>
      </c>
      <c r="C244" s="113" t="s">
        <v>536</v>
      </c>
      <c r="D244" s="104" t="s">
        <v>173</v>
      </c>
      <c r="E244" s="104" t="s">
        <v>174</v>
      </c>
      <c r="F244" s="104" t="s">
        <v>96</v>
      </c>
      <c r="G244" s="210">
        <v>28</v>
      </c>
      <c r="H244" s="115"/>
      <c r="I244" s="113" t="s">
        <v>172</v>
      </c>
      <c r="J244" s="103">
        <v>243</v>
      </c>
      <c r="K244" s="230">
        <v>1</v>
      </c>
      <c r="L244" s="95">
        <f>SUMIFS(Invulblad!G:G,Invulblad!A:A,I244,Invulblad!B:B,J244)*K244</f>
        <v>0</v>
      </c>
      <c r="M244" s="95">
        <f t="shared" si="9"/>
        <v>0</v>
      </c>
      <c r="N244" s="95">
        <f t="shared" si="10"/>
        <v>0</v>
      </c>
      <c r="O244" s="96">
        <f t="shared" si="11"/>
        <v>0</v>
      </c>
      <c r="P244" s="231"/>
      <c r="Q244" s="241"/>
      <c r="R244" s="242"/>
      <c r="S244" s="242"/>
      <c r="T244" s="243"/>
    </row>
    <row r="245" spans="1:20" ht="16.5" customHeight="1">
      <c r="A245" s="112" t="s">
        <v>229</v>
      </c>
      <c r="B245" s="112" t="s">
        <v>487</v>
      </c>
      <c r="C245" s="113" t="s">
        <v>537</v>
      </c>
      <c r="D245" s="104" t="s">
        <v>173</v>
      </c>
      <c r="E245" s="104" t="s">
        <v>174</v>
      </c>
      <c r="F245" s="104" t="s">
        <v>96</v>
      </c>
      <c r="G245" s="210">
        <v>28.4</v>
      </c>
      <c r="H245" s="115"/>
      <c r="I245" s="102" t="s">
        <v>172</v>
      </c>
      <c r="J245" s="103">
        <v>243</v>
      </c>
      <c r="K245" s="230">
        <v>1</v>
      </c>
      <c r="L245" s="95">
        <f>SUMIFS(Invulblad!G:G,Invulblad!A:A,I245,Invulblad!B:B,J245)*K245</f>
        <v>0</v>
      </c>
      <c r="M245" s="95">
        <f t="shared" si="9"/>
        <v>0</v>
      </c>
      <c r="N245" s="95">
        <f t="shared" si="10"/>
        <v>0</v>
      </c>
      <c r="O245" s="96">
        <f t="shared" si="11"/>
        <v>0</v>
      </c>
      <c r="P245" s="231"/>
      <c r="Q245" s="241"/>
      <c r="R245" s="242"/>
      <c r="S245" s="242"/>
      <c r="T245" s="243"/>
    </row>
    <row r="246" spans="1:20" ht="16.5" customHeight="1">
      <c r="A246" s="112" t="s">
        <v>229</v>
      </c>
      <c r="B246" s="112" t="s">
        <v>487</v>
      </c>
      <c r="C246" s="113" t="s">
        <v>538</v>
      </c>
      <c r="D246" s="104" t="s">
        <v>108</v>
      </c>
      <c r="E246" s="104" t="s">
        <v>88</v>
      </c>
      <c r="F246" s="104" t="s">
        <v>88</v>
      </c>
      <c r="G246" s="210">
        <v>76.849999999999994</v>
      </c>
      <c r="H246" s="115"/>
      <c r="I246" s="113" t="s">
        <v>103</v>
      </c>
      <c r="J246" s="103">
        <v>243</v>
      </c>
      <c r="K246" s="230">
        <v>1</v>
      </c>
      <c r="L246" s="95">
        <f>SUMIFS(Invulblad!G:G,Invulblad!A:A,I246,Invulblad!B:B,J246)*K246</f>
        <v>0</v>
      </c>
      <c r="M246" s="95">
        <f t="shared" si="9"/>
        <v>0</v>
      </c>
      <c r="N246" s="95">
        <f t="shared" si="10"/>
        <v>0</v>
      </c>
      <c r="O246" s="96">
        <f t="shared" si="11"/>
        <v>0</v>
      </c>
      <c r="P246" s="231"/>
      <c r="Q246" s="241"/>
      <c r="R246" s="242"/>
      <c r="S246" s="242"/>
      <c r="T246" s="243"/>
    </row>
    <row r="247" spans="1:20" ht="16.5" customHeight="1">
      <c r="A247" s="112" t="s">
        <v>229</v>
      </c>
      <c r="B247" s="112" t="s">
        <v>487</v>
      </c>
      <c r="C247" s="113" t="s">
        <v>538</v>
      </c>
      <c r="D247" s="104" t="s">
        <v>108</v>
      </c>
      <c r="E247" s="104" t="s">
        <v>80</v>
      </c>
      <c r="F247" s="104" t="s">
        <v>99</v>
      </c>
      <c r="G247" s="210">
        <v>22.75</v>
      </c>
      <c r="H247" s="115"/>
      <c r="I247" s="113" t="s">
        <v>97</v>
      </c>
      <c r="J247" s="103">
        <v>243</v>
      </c>
      <c r="K247" s="230">
        <v>1</v>
      </c>
      <c r="L247" s="95">
        <f>SUMIFS(Invulblad!G:G,Invulblad!A:A,I247,Invulblad!B:B,J247)*K247</f>
        <v>0</v>
      </c>
      <c r="M247" s="95">
        <f t="shared" si="9"/>
        <v>0</v>
      </c>
      <c r="N247" s="95">
        <f t="shared" si="10"/>
        <v>0</v>
      </c>
      <c r="O247" s="96">
        <f t="shared" si="11"/>
        <v>0</v>
      </c>
      <c r="P247" s="231"/>
      <c r="Q247" s="241"/>
      <c r="R247" s="242"/>
      <c r="S247" s="242"/>
      <c r="T247" s="243" t="s">
        <v>266</v>
      </c>
    </row>
    <row r="248" spans="1:20" ht="16.5" customHeight="1">
      <c r="A248" s="112" t="s">
        <v>229</v>
      </c>
      <c r="B248" s="112" t="s">
        <v>487</v>
      </c>
      <c r="C248" s="113" t="s">
        <v>539</v>
      </c>
      <c r="D248" s="104" t="s">
        <v>173</v>
      </c>
      <c r="E248" s="104" t="s">
        <v>174</v>
      </c>
      <c r="F248" s="104" t="s">
        <v>96</v>
      </c>
      <c r="G248" s="210">
        <v>28.7</v>
      </c>
      <c r="H248" s="115"/>
      <c r="I248" s="102" t="s">
        <v>172</v>
      </c>
      <c r="J248" s="103">
        <v>243</v>
      </c>
      <c r="K248" s="230">
        <v>1</v>
      </c>
      <c r="L248" s="95">
        <f>SUMIFS(Invulblad!G:G,Invulblad!A:A,I248,Invulblad!B:B,J248)*K248</f>
        <v>0</v>
      </c>
      <c r="M248" s="95">
        <f t="shared" si="9"/>
        <v>0</v>
      </c>
      <c r="N248" s="95">
        <f t="shared" si="10"/>
        <v>0</v>
      </c>
      <c r="O248" s="96">
        <f t="shared" si="11"/>
        <v>0</v>
      </c>
      <c r="P248" s="231"/>
      <c r="Q248" s="241"/>
      <c r="R248" s="242"/>
      <c r="S248" s="242"/>
      <c r="T248" s="243"/>
    </row>
    <row r="249" spans="1:20" ht="16.5" customHeight="1">
      <c r="A249" s="112" t="s">
        <v>229</v>
      </c>
      <c r="B249" s="112" t="s">
        <v>487</v>
      </c>
      <c r="C249" s="113" t="s">
        <v>540</v>
      </c>
      <c r="D249" s="104" t="s">
        <v>541</v>
      </c>
      <c r="E249" s="104" t="s">
        <v>91</v>
      </c>
      <c r="F249" s="104" t="s">
        <v>99</v>
      </c>
      <c r="G249" s="210">
        <v>7.3</v>
      </c>
      <c r="H249" s="115"/>
      <c r="I249" s="113" t="s">
        <v>156</v>
      </c>
      <c r="J249" s="103">
        <v>243</v>
      </c>
      <c r="K249" s="230">
        <v>1</v>
      </c>
      <c r="L249" s="95">
        <f>SUMIFS(Invulblad!G:G,Invulblad!A:A,I249,Invulblad!B:B,J249)*K249</f>
        <v>0</v>
      </c>
      <c r="M249" s="95">
        <f t="shared" si="9"/>
        <v>0</v>
      </c>
      <c r="N249" s="95">
        <f t="shared" si="10"/>
        <v>0</v>
      </c>
      <c r="O249" s="96">
        <f t="shared" si="11"/>
        <v>0</v>
      </c>
      <c r="P249" s="231"/>
      <c r="Q249" s="241"/>
      <c r="R249" s="242"/>
      <c r="S249" s="242"/>
      <c r="T249" s="243" t="s">
        <v>266</v>
      </c>
    </row>
    <row r="250" spans="1:20" ht="16.5" customHeight="1">
      <c r="A250" s="112" t="s">
        <v>229</v>
      </c>
      <c r="B250" s="112" t="s">
        <v>487</v>
      </c>
      <c r="C250" s="113" t="s">
        <v>542</v>
      </c>
      <c r="D250" s="104" t="s">
        <v>173</v>
      </c>
      <c r="E250" s="104" t="s">
        <v>174</v>
      </c>
      <c r="F250" s="104" t="s">
        <v>96</v>
      </c>
      <c r="G250" s="210">
        <v>23.3</v>
      </c>
      <c r="H250" s="115"/>
      <c r="I250" s="102" t="s">
        <v>172</v>
      </c>
      <c r="J250" s="103">
        <v>243</v>
      </c>
      <c r="K250" s="230">
        <v>1</v>
      </c>
      <c r="L250" s="95">
        <f>SUMIFS(Invulblad!G:G,Invulblad!A:A,I250,Invulblad!B:B,J250)*K250</f>
        <v>0</v>
      </c>
      <c r="M250" s="95">
        <f t="shared" si="9"/>
        <v>0</v>
      </c>
      <c r="N250" s="95">
        <f t="shared" si="10"/>
        <v>0</v>
      </c>
      <c r="O250" s="96">
        <f t="shared" si="11"/>
        <v>0</v>
      </c>
      <c r="P250" s="231"/>
      <c r="Q250" s="241"/>
      <c r="R250" s="242"/>
      <c r="S250" s="242"/>
      <c r="T250" s="243"/>
    </row>
    <row r="251" spans="1:20" ht="16.5" customHeight="1">
      <c r="A251" s="112" t="s">
        <v>229</v>
      </c>
      <c r="B251" s="112" t="s">
        <v>487</v>
      </c>
      <c r="C251" s="113" t="s">
        <v>543</v>
      </c>
      <c r="D251" s="104" t="s">
        <v>541</v>
      </c>
      <c r="E251" s="99" t="s">
        <v>91</v>
      </c>
      <c r="F251" s="99" t="s">
        <v>99</v>
      </c>
      <c r="G251" s="210">
        <v>7.5</v>
      </c>
      <c r="H251" s="115"/>
      <c r="I251" s="102" t="s">
        <v>156</v>
      </c>
      <c r="J251" s="103">
        <v>243</v>
      </c>
      <c r="K251" s="230">
        <v>1</v>
      </c>
      <c r="L251" s="95">
        <f>SUMIFS(Invulblad!G:G,Invulblad!A:A,I251,Invulblad!B:B,J251)*K251</f>
        <v>0</v>
      </c>
      <c r="M251" s="95">
        <f t="shared" si="9"/>
        <v>0</v>
      </c>
      <c r="N251" s="95">
        <f t="shared" si="10"/>
        <v>0</v>
      </c>
      <c r="O251" s="96">
        <f t="shared" si="11"/>
        <v>0</v>
      </c>
      <c r="P251" s="231"/>
      <c r="Q251" s="241"/>
      <c r="R251" s="242"/>
      <c r="S251" s="242"/>
      <c r="T251" s="243" t="s">
        <v>266</v>
      </c>
    </row>
    <row r="252" spans="1:20" ht="16.5" customHeight="1">
      <c r="A252" s="112" t="s">
        <v>229</v>
      </c>
      <c r="B252" s="112" t="s">
        <v>487</v>
      </c>
      <c r="C252" s="113" t="s">
        <v>544</v>
      </c>
      <c r="D252" s="104" t="s">
        <v>90</v>
      </c>
      <c r="E252" s="99" t="s">
        <v>91</v>
      </c>
      <c r="F252" s="99" t="s">
        <v>99</v>
      </c>
      <c r="G252" s="210">
        <v>277.39999999999998</v>
      </c>
      <c r="H252" s="115"/>
      <c r="I252" s="113" t="s">
        <v>89</v>
      </c>
      <c r="J252" s="103">
        <v>243</v>
      </c>
      <c r="K252" s="230">
        <v>1</v>
      </c>
      <c r="L252" s="95">
        <f>SUMIFS(Invulblad!G:G,Invulblad!A:A,I252,Invulblad!B:B,J252)*K252</f>
        <v>0</v>
      </c>
      <c r="M252" s="95">
        <f t="shared" si="9"/>
        <v>0</v>
      </c>
      <c r="N252" s="95">
        <f t="shared" si="10"/>
        <v>0</v>
      </c>
      <c r="O252" s="96">
        <f t="shared" si="11"/>
        <v>0</v>
      </c>
      <c r="P252" s="231"/>
      <c r="Q252" s="241"/>
      <c r="R252" s="242"/>
      <c r="S252" s="242"/>
      <c r="T252" s="243" t="s">
        <v>266</v>
      </c>
    </row>
    <row r="253" spans="1:20" ht="16.5" customHeight="1">
      <c r="A253" s="112" t="s">
        <v>229</v>
      </c>
      <c r="B253" s="97" t="s">
        <v>487</v>
      </c>
      <c r="C253" s="98" t="s">
        <v>545</v>
      </c>
      <c r="D253" s="99" t="s">
        <v>497</v>
      </c>
      <c r="E253" s="99" t="s">
        <v>116</v>
      </c>
      <c r="F253" s="99" t="s">
        <v>135</v>
      </c>
      <c r="G253" s="100">
        <v>1.6</v>
      </c>
      <c r="H253" s="162"/>
      <c r="I253" s="102" t="s">
        <v>189</v>
      </c>
      <c r="J253" s="103">
        <v>243</v>
      </c>
      <c r="K253" s="230">
        <v>1</v>
      </c>
      <c r="L253" s="95">
        <f>SUMIFS(Invulblad!G:G,Invulblad!A:A,I253,Invulblad!B:B,J253)*K253</f>
        <v>0</v>
      </c>
      <c r="M253" s="95">
        <f t="shared" si="9"/>
        <v>0</v>
      </c>
      <c r="N253" s="95">
        <f t="shared" si="10"/>
        <v>0</v>
      </c>
      <c r="O253" s="96">
        <f t="shared" si="11"/>
        <v>0</v>
      </c>
      <c r="P253" s="231"/>
      <c r="Q253" s="241"/>
      <c r="R253" s="242"/>
      <c r="S253" s="242"/>
      <c r="T253" s="243"/>
    </row>
    <row r="254" spans="1:20" ht="16.5" customHeight="1">
      <c r="A254" s="112" t="s">
        <v>229</v>
      </c>
      <c r="B254" s="97" t="s">
        <v>487</v>
      </c>
      <c r="C254" s="98" t="s">
        <v>546</v>
      </c>
      <c r="D254" s="99" t="s">
        <v>492</v>
      </c>
      <c r="E254" s="99" t="s">
        <v>116</v>
      </c>
      <c r="F254" s="99" t="s">
        <v>135</v>
      </c>
      <c r="G254" s="100">
        <v>1.9</v>
      </c>
      <c r="H254" s="162"/>
      <c r="I254" s="102" t="s">
        <v>189</v>
      </c>
      <c r="J254" s="103">
        <v>243</v>
      </c>
      <c r="K254" s="230">
        <v>1</v>
      </c>
      <c r="L254" s="95">
        <f>SUMIFS(Invulblad!G:G,Invulblad!A:A,I254,Invulblad!B:B,J254)*K254</f>
        <v>0</v>
      </c>
      <c r="M254" s="95">
        <f t="shared" si="9"/>
        <v>0</v>
      </c>
      <c r="N254" s="95">
        <f t="shared" si="10"/>
        <v>0</v>
      </c>
      <c r="O254" s="96">
        <f t="shared" si="11"/>
        <v>0</v>
      </c>
      <c r="P254" s="231"/>
      <c r="Q254" s="241"/>
      <c r="R254" s="242"/>
      <c r="S254" s="242"/>
      <c r="T254" s="243"/>
    </row>
    <row r="255" spans="1:20" ht="16.5" customHeight="1">
      <c r="A255" s="112" t="s">
        <v>229</v>
      </c>
      <c r="B255" s="97" t="s">
        <v>487</v>
      </c>
      <c r="C255" s="98" t="s">
        <v>547</v>
      </c>
      <c r="D255" s="99" t="s">
        <v>492</v>
      </c>
      <c r="E255" s="99" t="s">
        <v>116</v>
      </c>
      <c r="F255" s="99" t="s">
        <v>135</v>
      </c>
      <c r="G255" s="100">
        <v>3.7</v>
      </c>
      <c r="H255" s="162"/>
      <c r="I255" s="102" t="s">
        <v>189</v>
      </c>
      <c r="J255" s="103">
        <v>243</v>
      </c>
      <c r="K255" s="230">
        <v>1</v>
      </c>
      <c r="L255" s="95">
        <f>SUMIFS(Invulblad!G:G,Invulblad!A:A,I255,Invulblad!B:B,J255)*K255</f>
        <v>0</v>
      </c>
      <c r="M255" s="95">
        <f t="shared" si="9"/>
        <v>0</v>
      </c>
      <c r="N255" s="95">
        <f t="shared" si="10"/>
        <v>0</v>
      </c>
      <c r="O255" s="96">
        <f t="shared" si="11"/>
        <v>0</v>
      </c>
      <c r="P255" s="231"/>
      <c r="Q255" s="241"/>
      <c r="R255" s="242"/>
      <c r="S255" s="242"/>
      <c r="T255" s="243"/>
    </row>
    <row r="256" spans="1:20" ht="16.5" customHeight="1">
      <c r="A256" s="112" t="s">
        <v>229</v>
      </c>
      <c r="B256" s="97" t="s">
        <v>487</v>
      </c>
      <c r="C256" s="98" t="s">
        <v>548</v>
      </c>
      <c r="D256" s="99" t="s">
        <v>497</v>
      </c>
      <c r="E256" s="99" t="s">
        <v>116</v>
      </c>
      <c r="F256" s="99" t="s">
        <v>135</v>
      </c>
      <c r="G256" s="100">
        <v>1.2</v>
      </c>
      <c r="H256" s="162"/>
      <c r="I256" s="102" t="s">
        <v>189</v>
      </c>
      <c r="J256" s="103">
        <v>243</v>
      </c>
      <c r="K256" s="230">
        <v>1</v>
      </c>
      <c r="L256" s="95">
        <f>SUMIFS(Invulblad!G:G,Invulblad!A:A,I256,Invulblad!B:B,J256)*K256</f>
        <v>0</v>
      </c>
      <c r="M256" s="95">
        <f t="shared" si="9"/>
        <v>0</v>
      </c>
      <c r="N256" s="95">
        <f t="shared" si="10"/>
        <v>0</v>
      </c>
      <c r="O256" s="96">
        <f t="shared" si="11"/>
        <v>0</v>
      </c>
      <c r="P256" s="231"/>
      <c r="Q256" s="241"/>
      <c r="R256" s="242"/>
      <c r="S256" s="242"/>
      <c r="T256" s="243"/>
    </row>
    <row r="257" spans="1:20" ht="16.5" customHeight="1">
      <c r="A257" s="112" t="s">
        <v>229</v>
      </c>
      <c r="B257" s="97" t="s">
        <v>487</v>
      </c>
      <c r="C257" s="98" t="s">
        <v>549</v>
      </c>
      <c r="D257" s="99" t="s">
        <v>550</v>
      </c>
      <c r="E257" s="99" t="s">
        <v>91</v>
      </c>
      <c r="F257" s="99" t="s">
        <v>99</v>
      </c>
      <c r="G257" s="100">
        <v>6.2</v>
      </c>
      <c r="H257" s="160"/>
      <c r="I257" s="102" t="s">
        <v>156</v>
      </c>
      <c r="J257" s="103">
        <v>243</v>
      </c>
      <c r="K257" s="230">
        <v>1</v>
      </c>
      <c r="L257" s="95">
        <f>SUMIFS(Invulblad!G:G,Invulblad!A:A,I257,Invulblad!B:B,J257)*K257</f>
        <v>0</v>
      </c>
      <c r="M257" s="95">
        <f t="shared" si="9"/>
        <v>0</v>
      </c>
      <c r="N257" s="95">
        <f t="shared" si="10"/>
        <v>0</v>
      </c>
      <c r="O257" s="96">
        <f t="shared" si="11"/>
        <v>0</v>
      </c>
      <c r="P257" s="231"/>
      <c r="Q257" s="241"/>
      <c r="R257" s="242"/>
      <c r="S257" s="242"/>
      <c r="T257" s="243" t="s">
        <v>266</v>
      </c>
    </row>
    <row r="258" spans="1:20" ht="16.5" customHeight="1">
      <c r="A258" s="112" t="s">
        <v>229</v>
      </c>
      <c r="B258" s="97" t="s">
        <v>487</v>
      </c>
      <c r="C258" s="98" t="s">
        <v>551</v>
      </c>
      <c r="D258" s="99" t="s">
        <v>552</v>
      </c>
      <c r="E258" s="99" t="s">
        <v>96</v>
      </c>
      <c r="F258" s="99" t="s">
        <v>96</v>
      </c>
      <c r="G258" s="100">
        <v>22.2</v>
      </c>
      <c r="H258" s="160"/>
      <c r="I258" s="102" t="s">
        <v>123</v>
      </c>
      <c r="J258" s="103">
        <v>243</v>
      </c>
      <c r="K258" s="230">
        <v>1</v>
      </c>
      <c r="L258" s="95">
        <f>SUMIFS(Invulblad!G:G,Invulblad!A:A,I258,Invulblad!B:B,J258)*K258</f>
        <v>0</v>
      </c>
      <c r="M258" s="95">
        <f t="shared" si="9"/>
        <v>0</v>
      </c>
      <c r="N258" s="95">
        <f t="shared" si="10"/>
        <v>0</v>
      </c>
      <c r="O258" s="96">
        <f t="shared" si="11"/>
        <v>0</v>
      </c>
      <c r="P258" s="231"/>
      <c r="Q258" s="241"/>
      <c r="R258" s="242"/>
      <c r="S258" s="242"/>
      <c r="T258" s="243"/>
    </row>
    <row r="259" spans="1:20" ht="16.5" customHeight="1">
      <c r="A259" s="112" t="s">
        <v>229</v>
      </c>
      <c r="B259" s="97" t="s">
        <v>487</v>
      </c>
      <c r="C259" s="98" t="s">
        <v>553</v>
      </c>
      <c r="D259" s="99" t="s">
        <v>554</v>
      </c>
      <c r="E259" s="99" t="s">
        <v>91</v>
      </c>
      <c r="F259" s="99" t="s">
        <v>99</v>
      </c>
      <c r="G259" s="100">
        <v>8.3000000000000007</v>
      </c>
      <c r="H259" s="160"/>
      <c r="I259" s="102" t="s">
        <v>89</v>
      </c>
      <c r="J259" s="103">
        <v>243</v>
      </c>
      <c r="K259" s="230">
        <v>1</v>
      </c>
      <c r="L259" s="95">
        <f>SUMIFS(Invulblad!G:G,Invulblad!A:A,I259,Invulblad!B:B,J259)*K259</f>
        <v>0</v>
      </c>
      <c r="M259" s="95">
        <f t="shared" si="9"/>
        <v>0</v>
      </c>
      <c r="N259" s="95">
        <f t="shared" si="10"/>
        <v>0</v>
      </c>
      <c r="O259" s="96">
        <f t="shared" si="11"/>
        <v>0</v>
      </c>
      <c r="P259" s="231"/>
      <c r="Q259" s="241"/>
      <c r="R259" s="242"/>
      <c r="S259" s="242"/>
      <c r="T259" s="243" t="s">
        <v>266</v>
      </c>
    </row>
    <row r="260" spans="1:20" ht="16.5" customHeight="1">
      <c r="A260" s="112" t="s">
        <v>229</v>
      </c>
      <c r="B260" s="97" t="s">
        <v>487</v>
      </c>
      <c r="C260" s="98" t="s">
        <v>555</v>
      </c>
      <c r="D260" s="99" t="s">
        <v>556</v>
      </c>
      <c r="E260" s="99" t="s">
        <v>116</v>
      </c>
      <c r="F260" s="99" t="s">
        <v>135</v>
      </c>
      <c r="G260" s="100">
        <v>3.6</v>
      </c>
      <c r="H260" s="160"/>
      <c r="I260" s="102" t="s">
        <v>189</v>
      </c>
      <c r="J260" s="103">
        <v>243</v>
      </c>
      <c r="K260" s="230">
        <v>1</v>
      </c>
      <c r="L260" s="95">
        <f>SUMIFS(Invulblad!G:G,Invulblad!A:A,I260,Invulblad!B:B,J260)*K260</f>
        <v>0</v>
      </c>
      <c r="M260" s="95">
        <f t="shared" si="9"/>
        <v>0</v>
      </c>
      <c r="N260" s="95">
        <f t="shared" si="10"/>
        <v>0</v>
      </c>
      <c r="O260" s="96">
        <f t="shared" si="11"/>
        <v>0</v>
      </c>
      <c r="P260" s="231"/>
      <c r="Q260" s="241"/>
      <c r="R260" s="242"/>
      <c r="S260" s="242"/>
      <c r="T260" s="243"/>
    </row>
    <row r="261" spans="1:20" ht="16.5" customHeight="1">
      <c r="A261" s="112" t="s">
        <v>229</v>
      </c>
      <c r="B261" s="97" t="s">
        <v>487</v>
      </c>
      <c r="C261" s="98" t="s">
        <v>557</v>
      </c>
      <c r="D261" s="99" t="s">
        <v>554</v>
      </c>
      <c r="E261" s="99" t="s">
        <v>91</v>
      </c>
      <c r="F261" s="99" t="s">
        <v>99</v>
      </c>
      <c r="G261" s="100">
        <v>8.9</v>
      </c>
      <c r="H261" s="160"/>
      <c r="I261" s="102" t="s">
        <v>89</v>
      </c>
      <c r="J261" s="103">
        <v>243</v>
      </c>
      <c r="K261" s="230">
        <v>1</v>
      </c>
      <c r="L261" s="95">
        <f>SUMIFS(Invulblad!G:G,Invulblad!A:A,I261,Invulblad!B:B,J261)*K261</f>
        <v>0</v>
      </c>
      <c r="M261" s="95">
        <f t="shared" si="9"/>
        <v>0</v>
      </c>
      <c r="N261" s="95">
        <f t="shared" si="10"/>
        <v>0</v>
      </c>
      <c r="O261" s="96">
        <f t="shared" si="11"/>
        <v>0</v>
      </c>
      <c r="P261" s="231"/>
      <c r="Q261" s="241"/>
      <c r="R261" s="242"/>
      <c r="S261" s="242"/>
      <c r="T261" s="243" t="s">
        <v>266</v>
      </c>
    </row>
    <row r="262" spans="1:20" ht="16.5" customHeight="1">
      <c r="A262" s="112" t="s">
        <v>229</v>
      </c>
      <c r="B262" s="97" t="s">
        <v>487</v>
      </c>
      <c r="C262" s="98" t="s">
        <v>558</v>
      </c>
      <c r="D262" s="99" t="s">
        <v>541</v>
      </c>
      <c r="E262" s="99" t="s">
        <v>91</v>
      </c>
      <c r="F262" s="99" t="s">
        <v>99</v>
      </c>
      <c r="G262" s="100">
        <v>9.5</v>
      </c>
      <c r="H262" s="162"/>
      <c r="I262" s="102" t="s">
        <v>156</v>
      </c>
      <c r="J262" s="103">
        <v>243</v>
      </c>
      <c r="K262" s="230">
        <v>1</v>
      </c>
      <c r="L262" s="95">
        <f>SUMIFS(Invulblad!G:G,Invulblad!A:A,I262,Invulblad!B:B,J262)*K262</f>
        <v>0</v>
      </c>
      <c r="M262" s="95">
        <f t="shared" si="9"/>
        <v>0</v>
      </c>
      <c r="N262" s="95">
        <f t="shared" si="10"/>
        <v>0</v>
      </c>
      <c r="O262" s="96">
        <f t="shared" si="11"/>
        <v>0</v>
      </c>
      <c r="P262" s="231"/>
      <c r="Q262" s="241"/>
      <c r="R262" s="242"/>
      <c r="S262" s="242"/>
      <c r="T262" s="243" t="s">
        <v>266</v>
      </c>
    </row>
    <row r="263" spans="1:20" ht="16.5" customHeight="1">
      <c r="A263" s="112" t="s">
        <v>229</v>
      </c>
      <c r="B263" s="97" t="s">
        <v>487</v>
      </c>
      <c r="C263" s="98" t="s">
        <v>559</v>
      </c>
      <c r="D263" s="99" t="s">
        <v>554</v>
      </c>
      <c r="E263" s="99" t="s">
        <v>91</v>
      </c>
      <c r="F263" s="99" t="s">
        <v>99</v>
      </c>
      <c r="G263" s="100">
        <v>11.4</v>
      </c>
      <c r="H263" s="160"/>
      <c r="I263" s="102" t="s">
        <v>89</v>
      </c>
      <c r="J263" s="103">
        <v>243</v>
      </c>
      <c r="K263" s="230">
        <v>1</v>
      </c>
      <c r="L263" s="95">
        <f>SUMIFS(Invulblad!G:G,Invulblad!A:A,I263,Invulblad!B:B,J263)*K263</f>
        <v>0</v>
      </c>
      <c r="M263" s="95">
        <f t="shared" si="9"/>
        <v>0</v>
      </c>
      <c r="N263" s="95">
        <f t="shared" si="10"/>
        <v>0</v>
      </c>
      <c r="O263" s="96">
        <f t="shared" si="11"/>
        <v>0</v>
      </c>
      <c r="P263" s="231"/>
      <c r="Q263" s="241"/>
      <c r="R263" s="242"/>
      <c r="S263" s="242"/>
      <c r="T263" s="243" t="s">
        <v>266</v>
      </c>
    </row>
    <row r="264" spans="1:20" ht="16.5" customHeight="1">
      <c r="A264" s="112" t="s">
        <v>229</v>
      </c>
      <c r="B264" s="97" t="s">
        <v>487</v>
      </c>
      <c r="C264" s="98" t="s">
        <v>560</v>
      </c>
      <c r="D264" s="99" t="s">
        <v>550</v>
      </c>
      <c r="E264" s="99" t="s">
        <v>91</v>
      </c>
      <c r="F264" s="99" t="s">
        <v>99</v>
      </c>
      <c r="G264" s="100">
        <v>5.3</v>
      </c>
      <c r="H264" s="160"/>
      <c r="I264" s="102" t="s">
        <v>156</v>
      </c>
      <c r="J264" s="103">
        <v>243</v>
      </c>
      <c r="K264" s="230">
        <v>1</v>
      </c>
      <c r="L264" s="95">
        <f>SUMIFS(Invulblad!G:G,Invulblad!A:A,I264,Invulblad!B:B,J264)*K264</f>
        <v>0</v>
      </c>
      <c r="M264" s="95">
        <f t="shared" si="9"/>
        <v>0</v>
      </c>
      <c r="N264" s="95">
        <f t="shared" si="10"/>
        <v>0</v>
      </c>
      <c r="O264" s="96">
        <f t="shared" si="11"/>
        <v>0</v>
      </c>
      <c r="P264" s="231"/>
      <c r="Q264" s="241"/>
      <c r="R264" s="242"/>
      <c r="S264" s="242"/>
      <c r="T264" s="243" t="s">
        <v>266</v>
      </c>
    </row>
    <row r="265" spans="1:20" ht="16.5" customHeight="1">
      <c r="A265" s="112" t="s">
        <v>229</v>
      </c>
      <c r="B265" s="97" t="s">
        <v>487</v>
      </c>
      <c r="C265" s="98" t="s">
        <v>326</v>
      </c>
      <c r="D265" s="99" t="s">
        <v>550</v>
      </c>
      <c r="E265" s="110" t="s">
        <v>91</v>
      </c>
      <c r="F265" s="110" t="s">
        <v>99</v>
      </c>
      <c r="G265" s="108">
        <v>5.4</v>
      </c>
      <c r="H265" s="161"/>
      <c r="I265" s="109" t="s">
        <v>156</v>
      </c>
      <c r="J265" s="103">
        <v>243</v>
      </c>
      <c r="K265" s="230">
        <v>1</v>
      </c>
      <c r="L265" s="95">
        <f>SUMIFS(Invulblad!G:G,Invulblad!A:A,I265,Invulblad!B:B,J265)*K265</f>
        <v>0</v>
      </c>
      <c r="M265" s="95">
        <f t="shared" si="9"/>
        <v>0</v>
      </c>
      <c r="N265" s="95">
        <f t="shared" si="10"/>
        <v>0</v>
      </c>
      <c r="O265" s="96">
        <f t="shared" si="11"/>
        <v>0</v>
      </c>
      <c r="P265" s="231"/>
      <c r="Q265" s="241"/>
      <c r="R265" s="242"/>
      <c r="S265" s="242"/>
      <c r="T265" s="243" t="s">
        <v>266</v>
      </c>
    </row>
    <row r="266" spans="1:20" ht="16.5" customHeight="1">
      <c r="A266" s="112" t="s">
        <v>229</v>
      </c>
      <c r="B266" s="97" t="s">
        <v>488</v>
      </c>
      <c r="C266" s="98" t="s">
        <v>561</v>
      </c>
      <c r="D266" s="99" t="s">
        <v>562</v>
      </c>
      <c r="E266" s="99" t="s">
        <v>174</v>
      </c>
      <c r="F266" s="99" t="s">
        <v>96</v>
      </c>
      <c r="G266" s="100">
        <v>83.4</v>
      </c>
      <c r="H266" s="160"/>
      <c r="I266" s="102" t="s">
        <v>172</v>
      </c>
      <c r="J266" s="103">
        <v>243</v>
      </c>
      <c r="K266" s="230">
        <v>1</v>
      </c>
      <c r="L266" s="95">
        <f>SUMIFS(Invulblad!G:G,Invulblad!A:A,I266,Invulblad!B:B,J266)*K266</f>
        <v>0</v>
      </c>
      <c r="M266" s="95">
        <f t="shared" si="9"/>
        <v>0</v>
      </c>
      <c r="N266" s="95">
        <f t="shared" si="10"/>
        <v>0</v>
      </c>
      <c r="O266" s="96">
        <f t="shared" si="11"/>
        <v>0</v>
      </c>
      <c r="P266" s="231"/>
      <c r="Q266" s="241"/>
      <c r="R266" s="242"/>
      <c r="S266" s="242"/>
      <c r="T266" s="243"/>
    </row>
    <row r="267" spans="1:20" ht="16.5" customHeight="1">
      <c r="A267" s="112" t="s">
        <v>229</v>
      </c>
      <c r="B267" s="97" t="s">
        <v>488</v>
      </c>
      <c r="C267" s="98" t="s">
        <v>563</v>
      </c>
      <c r="D267" s="99" t="s">
        <v>124</v>
      </c>
      <c r="E267" s="99" t="s">
        <v>116</v>
      </c>
      <c r="F267" s="99" t="s">
        <v>135</v>
      </c>
      <c r="G267" s="100">
        <v>4.2</v>
      </c>
      <c r="H267" s="160"/>
      <c r="I267" s="205" t="s">
        <v>136</v>
      </c>
      <c r="J267" s="103">
        <v>243</v>
      </c>
      <c r="K267" s="230">
        <v>1</v>
      </c>
      <c r="L267" s="95">
        <f>SUMIFS(Invulblad!G:G,Invulblad!A:A,I267,Invulblad!B:B,J267)*K267</f>
        <v>0</v>
      </c>
      <c r="M267" s="95">
        <f t="shared" si="9"/>
        <v>0</v>
      </c>
      <c r="N267" s="95">
        <f t="shared" si="10"/>
        <v>0</v>
      </c>
      <c r="O267" s="96">
        <f t="shared" si="11"/>
        <v>0</v>
      </c>
      <c r="P267" s="231"/>
      <c r="Q267" s="241"/>
      <c r="R267" s="242"/>
      <c r="S267" s="242"/>
      <c r="T267" s="243"/>
    </row>
    <row r="268" spans="1:20" ht="16.5" customHeight="1">
      <c r="A268" s="112" t="s">
        <v>229</v>
      </c>
      <c r="B268" s="97" t="s">
        <v>488</v>
      </c>
      <c r="C268" s="98" t="s">
        <v>564</v>
      </c>
      <c r="D268" s="99" t="s">
        <v>497</v>
      </c>
      <c r="E268" s="110" t="s">
        <v>116</v>
      </c>
      <c r="F268" s="110" t="s">
        <v>135</v>
      </c>
      <c r="G268" s="108">
        <v>1.4</v>
      </c>
      <c r="H268" s="161"/>
      <c r="I268" s="109" t="s">
        <v>189</v>
      </c>
      <c r="J268" s="103">
        <v>243</v>
      </c>
      <c r="K268" s="230">
        <v>1</v>
      </c>
      <c r="L268" s="95">
        <f>SUMIFS(Invulblad!G:G,Invulblad!A:A,I268,Invulblad!B:B,J268)*K268</f>
        <v>0</v>
      </c>
      <c r="M268" s="95">
        <f t="shared" ref="M268:M340" si="12">+L268*G268</f>
        <v>0</v>
      </c>
      <c r="N268" s="95">
        <f t="shared" ref="N268:N340" si="13">N$9</f>
        <v>0</v>
      </c>
      <c r="O268" s="96">
        <f t="shared" ref="O268:O340" si="14">+N268*M268</f>
        <v>0</v>
      </c>
      <c r="P268" s="231"/>
      <c r="Q268" s="241"/>
      <c r="R268" s="242"/>
      <c r="S268" s="242"/>
      <c r="T268" s="243"/>
    </row>
    <row r="269" spans="1:20" ht="16.5" customHeight="1">
      <c r="A269" s="112" t="s">
        <v>229</v>
      </c>
      <c r="B269" s="97" t="s">
        <v>488</v>
      </c>
      <c r="C269" s="98" t="s">
        <v>565</v>
      </c>
      <c r="D269" s="99" t="s">
        <v>497</v>
      </c>
      <c r="E269" s="99" t="s">
        <v>116</v>
      </c>
      <c r="F269" s="99" t="s">
        <v>135</v>
      </c>
      <c r="G269" s="100">
        <v>1.4</v>
      </c>
      <c r="H269" s="160"/>
      <c r="I269" s="102" t="s">
        <v>189</v>
      </c>
      <c r="J269" s="103">
        <v>243</v>
      </c>
      <c r="K269" s="230">
        <v>1</v>
      </c>
      <c r="L269" s="95">
        <f>SUMIFS(Invulblad!G:G,Invulblad!A:A,I269,Invulblad!B:B,J269)*K269</f>
        <v>0</v>
      </c>
      <c r="M269" s="95">
        <f t="shared" si="12"/>
        <v>0</v>
      </c>
      <c r="N269" s="95">
        <f t="shared" si="13"/>
        <v>0</v>
      </c>
      <c r="O269" s="96">
        <f t="shared" si="14"/>
        <v>0</v>
      </c>
      <c r="P269" s="231"/>
      <c r="Q269" s="241"/>
      <c r="R269" s="242"/>
      <c r="S269" s="242"/>
      <c r="T269" s="243"/>
    </row>
    <row r="270" spans="1:20" ht="16.5" customHeight="1">
      <c r="A270" s="112" t="s">
        <v>229</v>
      </c>
      <c r="B270" s="97" t="s">
        <v>488</v>
      </c>
      <c r="C270" s="98" t="s">
        <v>566</v>
      </c>
      <c r="D270" s="99" t="s">
        <v>562</v>
      </c>
      <c r="E270" s="99" t="s">
        <v>174</v>
      </c>
      <c r="F270" s="99" t="s">
        <v>96</v>
      </c>
      <c r="G270" s="100">
        <v>53.6</v>
      </c>
      <c r="H270" s="160"/>
      <c r="I270" s="102" t="s">
        <v>172</v>
      </c>
      <c r="J270" s="103">
        <v>243</v>
      </c>
      <c r="K270" s="230">
        <v>1</v>
      </c>
      <c r="L270" s="95">
        <f>SUMIFS(Invulblad!G:G,Invulblad!A:A,I270,Invulblad!B:B,J270)*K270</f>
        <v>0</v>
      </c>
      <c r="M270" s="95">
        <f t="shared" si="12"/>
        <v>0</v>
      </c>
      <c r="N270" s="95">
        <f t="shared" si="13"/>
        <v>0</v>
      </c>
      <c r="O270" s="96">
        <f t="shared" si="14"/>
        <v>0</v>
      </c>
      <c r="P270" s="231"/>
      <c r="Q270" s="241"/>
      <c r="R270" s="242"/>
      <c r="S270" s="242"/>
      <c r="T270" s="243"/>
    </row>
    <row r="271" spans="1:20" ht="16.5" customHeight="1">
      <c r="A271" s="112" t="s">
        <v>229</v>
      </c>
      <c r="B271" s="97" t="s">
        <v>488</v>
      </c>
      <c r="C271" s="98" t="s">
        <v>567</v>
      </c>
      <c r="D271" s="99" t="s">
        <v>492</v>
      </c>
      <c r="E271" s="99" t="s">
        <v>116</v>
      </c>
      <c r="F271" s="99" t="s">
        <v>135</v>
      </c>
      <c r="G271" s="100">
        <v>9.5</v>
      </c>
      <c r="H271" s="160"/>
      <c r="I271" s="102" t="s">
        <v>189</v>
      </c>
      <c r="J271" s="103">
        <v>243</v>
      </c>
      <c r="K271" s="230">
        <v>1</v>
      </c>
      <c r="L271" s="95">
        <f>SUMIFS(Invulblad!G:G,Invulblad!A:A,I271,Invulblad!B:B,J271)*K271</f>
        <v>0</v>
      </c>
      <c r="M271" s="95">
        <f t="shared" si="12"/>
        <v>0</v>
      </c>
      <c r="N271" s="95">
        <f t="shared" si="13"/>
        <v>0</v>
      </c>
      <c r="O271" s="96">
        <f t="shared" si="14"/>
        <v>0</v>
      </c>
      <c r="P271" s="231"/>
      <c r="Q271" s="241"/>
      <c r="R271" s="242"/>
      <c r="S271" s="242"/>
      <c r="T271" s="243"/>
    </row>
    <row r="272" spans="1:20" ht="16.5" customHeight="1">
      <c r="A272" s="112" t="s">
        <v>229</v>
      </c>
      <c r="B272" s="97" t="s">
        <v>488</v>
      </c>
      <c r="C272" s="98" t="s">
        <v>568</v>
      </c>
      <c r="D272" s="99" t="s">
        <v>497</v>
      </c>
      <c r="E272" s="99" t="s">
        <v>116</v>
      </c>
      <c r="F272" s="99" t="s">
        <v>135</v>
      </c>
      <c r="G272" s="100">
        <v>1.4</v>
      </c>
      <c r="H272" s="162"/>
      <c r="I272" s="102" t="s">
        <v>189</v>
      </c>
      <c r="J272" s="103">
        <v>243</v>
      </c>
      <c r="K272" s="230">
        <v>1</v>
      </c>
      <c r="L272" s="95">
        <f>SUMIFS(Invulblad!G:G,Invulblad!A:A,I272,Invulblad!B:B,J272)*K272</f>
        <v>0</v>
      </c>
      <c r="M272" s="95">
        <f t="shared" si="12"/>
        <v>0</v>
      </c>
      <c r="N272" s="95">
        <f t="shared" si="13"/>
        <v>0</v>
      </c>
      <c r="O272" s="96">
        <f t="shared" si="14"/>
        <v>0</v>
      </c>
      <c r="P272" s="231"/>
      <c r="Q272" s="241"/>
      <c r="R272" s="242"/>
      <c r="S272" s="242"/>
      <c r="T272" s="243"/>
    </row>
    <row r="273" spans="1:20" ht="16.5" customHeight="1">
      <c r="A273" s="112" t="s">
        <v>229</v>
      </c>
      <c r="B273" s="97" t="s">
        <v>488</v>
      </c>
      <c r="C273" s="98" t="s">
        <v>569</v>
      </c>
      <c r="D273" s="99" t="s">
        <v>497</v>
      </c>
      <c r="E273" s="99" t="s">
        <v>116</v>
      </c>
      <c r="F273" s="99" t="s">
        <v>135</v>
      </c>
      <c r="G273" s="100">
        <v>1.4</v>
      </c>
      <c r="H273" s="162"/>
      <c r="I273" s="102" t="s">
        <v>189</v>
      </c>
      <c r="J273" s="103">
        <v>243</v>
      </c>
      <c r="K273" s="230">
        <v>1</v>
      </c>
      <c r="L273" s="95">
        <f>SUMIFS(Invulblad!G:G,Invulblad!A:A,I273,Invulblad!B:B,J273)*K273</f>
        <v>0</v>
      </c>
      <c r="M273" s="95">
        <f t="shared" si="12"/>
        <v>0</v>
      </c>
      <c r="N273" s="95">
        <f t="shared" si="13"/>
        <v>0</v>
      </c>
      <c r="O273" s="96">
        <f t="shared" si="14"/>
        <v>0</v>
      </c>
      <c r="P273" s="231"/>
      <c r="Q273" s="241"/>
      <c r="R273" s="242"/>
      <c r="S273" s="242"/>
      <c r="T273" s="243"/>
    </row>
    <row r="274" spans="1:20" ht="16.5" customHeight="1">
      <c r="A274" s="112" t="s">
        <v>229</v>
      </c>
      <c r="B274" s="97" t="s">
        <v>488</v>
      </c>
      <c r="C274" s="98" t="s">
        <v>570</v>
      </c>
      <c r="D274" s="99" t="s">
        <v>108</v>
      </c>
      <c r="E274" s="99" t="s">
        <v>88</v>
      </c>
      <c r="F274" s="99" t="s">
        <v>88</v>
      </c>
      <c r="G274" s="100">
        <v>87.95</v>
      </c>
      <c r="H274" s="162"/>
      <c r="I274" s="102" t="s">
        <v>103</v>
      </c>
      <c r="J274" s="103">
        <v>243</v>
      </c>
      <c r="K274" s="230">
        <v>1</v>
      </c>
      <c r="L274" s="95">
        <f>SUMIFS(Invulblad!G:G,Invulblad!A:A,I274,Invulblad!B:B,J274)*K274</f>
        <v>0</v>
      </c>
      <c r="M274" s="95">
        <f t="shared" si="12"/>
        <v>0</v>
      </c>
      <c r="N274" s="95">
        <f t="shared" si="13"/>
        <v>0</v>
      </c>
      <c r="O274" s="96">
        <f t="shared" si="14"/>
        <v>0</v>
      </c>
      <c r="P274" s="231"/>
      <c r="Q274" s="241"/>
      <c r="R274" s="242"/>
      <c r="S274" s="242"/>
      <c r="T274" s="243"/>
    </row>
    <row r="275" spans="1:20" ht="16.5" customHeight="1">
      <c r="A275" s="112" t="s">
        <v>229</v>
      </c>
      <c r="B275" s="97" t="s">
        <v>488</v>
      </c>
      <c r="C275" s="98" t="s">
        <v>570</v>
      </c>
      <c r="D275" s="99" t="s">
        <v>108</v>
      </c>
      <c r="E275" s="99" t="s">
        <v>80</v>
      </c>
      <c r="F275" s="99" t="s">
        <v>99</v>
      </c>
      <c r="G275" s="100">
        <v>22.75</v>
      </c>
      <c r="H275" s="162"/>
      <c r="I275" s="102" t="s">
        <v>97</v>
      </c>
      <c r="J275" s="103">
        <v>243</v>
      </c>
      <c r="K275" s="230">
        <v>1</v>
      </c>
      <c r="L275" s="95">
        <f>SUMIFS(Invulblad!G:G,Invulblad!A:A,I275,Invulblad!B:B,J275)*K275</f>
        <v>0</v>
      </c>
      <c r="M275" s="95">
        <f t="shared" si="12"/>
        <v>0</v>
      </c>
      <c r="N275" s="95">
        <f t="shared" si="13"/>
        <v>0</v>
      </c>
      <c r="O275" s="96">
        <f t="shared" si="14"/>
        <v>0</v>
      </c>
      <c r="P275" s="231"/>
      <c r="Q275" s="241"/>
      <c r="R275" s="242"/>
      <c r="S275" s="242"/>
      <c r="T275" s="243" t="s">
        <v>266</v>
      </c>
    </row>
    <row r="276" spans="1:20" ht="16.5" customHeight="1">
      <c r="A276" s="112" t="s">
        <v>229</v>
      </c>
      <c r="B276" s="97" t="s">
        <v>488</v>
      </c>
      <c r="C276" s="98" t="s">
        <v>571</v>
      </c>
      <c r="D276" s="99" t="s">
        <v>173</v>
      </c>
      <c r="E276" s="99" t="s">
        <v>174</v>
      </c>
      <c r="F276" s="99" t="s">
        <v>96</v>
      </c>
      <c r="G276" s="100">
        <v>54.3</v>
      </c>
      <c r="H276" s="162"/>
      <c r="I276" s="102" t="s">
        <v>172</v>
      </c>
      <c r="J276" s="103">
        <v>243</v>
      </c>
      <c r="K276" s="230">
        <v>1</v>
      </c>
      <c r="L276" s="95">
        <f>SUMIFS(Invulblad!G:G,Invulblad!A:A,I276,Invulblad!B:B,J276)*K276</f>
        <v>0</v>
      </c>
      <c r="M276" s="95">
        <f t="shared" si="12"/>
        <v>0</v>
      </c>
      <c r="N276" s="95">
        <f t="shared" si="13"/>
        <v>0</v>
      </c>
      <c r="O276" s="96">
        <f t="shared" si="14"/>
        <v>0</v>
      </c>
      <c r="P276" s="231"/>
      <c r="Q276" s="241"/>
      <c r="R276" s="242"/>
      <c r="S276" s="242"/>
      <c r="T276" s="243"/>
    </row>
    <row r="277" spans="1:20" ht="16.5" customHeight="1">
      <c r="A277" s="112" t="s">
        <v>229</v>
      </c>
      <c r="B277" s="97" t="s">
        <v>488</v>
      </c>
      <c r="C277" s="98" t="s">
        <v>572</v>
      </c>
      <c r="D277" s="99" t="s">
        <v>541</v>
      </c>
      <c r="E277" s="99" t="s">
        <v>91</v>
      </c>
      <c r="F277" s="99" t="s">
        <v>99</v>
      </c>
      <c r="G277" s="100">
        <v>8.9</v>
      </c>
      <c r="H277" s="162"/>
      <c r="I277" s="102" t="s">
        <v>156</v>
      </c>
      <c r="J277" s="103">
        <v>243</v>
      </c>
      <c r="K277" s="230">
        <v>1</v>
      </c>
      <c r="L277" s="95">
        <f>SUMIFS(Invulblad!G:G,Invulblad!A:A,I277,Invulblad!B:B,J277)*K277</f>
        <v>0</v>
      </c>
      <c r="M277" s="95">
        <f t="shared" si="12"/>
        <v>0</v>
      </c>
      <c r="N277" s="95">
        <f t="shared" si="13"/>
        <v>0</v>
      </c>
      <c r="O277" s="96">
        <f t="shared" si="14"/>
        <v>0</v>
      </c>
      <c r="P277" s="231"/>
      <c r="Q277" s="241"/>
      <c r="R277" s="242"/>
      <c r="S277" s="242"/>
      <c r="T277" s="243" t="s">
        <v>266</v>
      </c>
    </row>
    <row r="278" spans="1:20" ht="16.5" customHeight="1">
      <c r="A278" s="112" t="s">
        <v>229</v>
      </c>
      <c r="B278" s="97" t="s">
        <v>488</v>
      </c>
      <c r="C278" s="98" t="s">
        <v>573</v>
      </c>
      <c r="D278" s="99" t="s">
        <v>173</v>
      </c>
      <c r="E278" s="99" t="s">
        <v>174</v>
      </c>
      <c r="F278" s="99" t="s">
        <v>96</v>
      </c>
      <c r="G278" s="100">
        <v>71</v>
      </c>
      <c r="H278" s="162"/>
      <c r="I278" s="102" t="s">
        <v>172</v>
      </c>
      <c r="J278" s="103">
        <v>243</v>
      </c>
      <c r="K278" s="230">
        <v>1</v>
      </c>
      <c r="L278" s="95">
        <f>SUMIFS(Invulblad!G:G,Invulblad!A:A,I278,Invulblad!B:B,J278)*K278</f>
        <v>0</v>
      </c>
      <c r="M278" s="95">
        <f t="shared" si="12"/>
        <v>0</v>
      </c>
      <c r="N278" s="95">
        <f t="shared" si="13"/>
        <v>0</v>
      </c>
      <c r="O278" s="96">
        <f t="shared" si="14"/>
        <v>0</v>
      </c>
      <c r="P278" s="231"/>
      <c r="Q278" s="241"/>
      <c r="R278" s="242"/>
      <c r="S278" s="242"/>
      <c r="T278" s="243"/>
    </row>
    <row r="279" spans="1:20" ht="16.5" customHeight="1">
      <c r="A279" s="112" t="s">
        <v>229</v>
      </c>
      <c r="B279" s="97" t="s">
        <v>488</v>
      </c>
      <c r="C279" s="98" t="s">
        <v>574</v>
      </c>
      <c r="D279" s="99" t="s">
        <v>90</v>
      </c>
      <c r="E279" s="99" t="s">
        <v>91</v>
      </c>
      <c r="F279" s="99" t="s">
        <v>99</v>
      </c>
      <c r="G279" s="100">
        <v>296.3</v>
      </c>
      <c r="H279" s="162"/>
      <c r="I279" s="102" t="s">
        <v>89</v>
      </c>
      <c r="J279" s="103">
        <v>243</v>
      </c>
      <c r="K279" s="230">
        <v>1</v>
      </c>
      <c r="L279" s="95">
        <f>SUMIFS(Invulblad!G:G,Invulblad!A:A,I279,Invulblad!B:B,J279)*K279</f>
        <v>0</v>
      </c>
      <c r="M279" s="95">
        <f t="shared" si="12"/>
        <v>0</v>
      </c>
      <c r="N279" s="95">
        <f t="shared" si="13"/>
        <v>0</v>
      </c>
      <c r="O279" s="96">
        <f t="shared" si="14"/>
        <v>0</v>
      </c>
      <c r="P279" s="231"/>
      <c r="Q279" s="241"/>
      <c r="R279" s="242"/>
      <c r="S279" s="242"/>
      <c r="T279" s="243" t="s">
        <v>266</v>
      </c>
    </row>
    <row r="280" spans="1:20" ht="16.5" customHeight="1">
      <c r="A280" s="112" t="s">
        <v>229</v>
      </c>
      <c r="B280" s="97" t="s">
        <v>488</v>
      </c>
      <c r="C280" s="98" t="s">
        <v>575</v>
      </c>
      <c r="D280" s="99" t="s">
        <v>492</v>
      </c>
      <c r="E280" s="99" t="s">
        <v>116</v>
      </c>
      <c r="F280" s="99" t="s">
        <v>135</v>
      </c>
      <c r="G280" s="100">
        <v>1.9</v>
      </c>
      <c r="H280" s="162"/>
      <c r="I280" s="102" t="s">
        <v>189</v>
      </c>
      <c r="J280" s="103">
        <v>243</v>
      </c>
      <c r="K280" s="230">
        <v>1</v>
      </c>
      <c r="L280" s="95">
        <f>SUMIFS(Invulblad!G:G,Invulblad!A:A,I280,Invulblad!B:B,J280)*K280</f>
        <v>0</v>
      </c>
      <c r="M280" s="95">
        <f t="shared" si="12"/>
        <v>0</v>
      </c>
      <c r="N280" s="95">
        <f t="shared" si="13"/>
        <v>0</v>
      </c>
      <c r="O280" s="96">
        <f t="shared" si="14"/>
        <v>0</v>
      </c>
      <c r="P280" s="231"/>
      <c r="Q280" s="241"/>
      <c r="R280" s="242"/>
      <c r="S280" s="242"/>
      <c r="T280" s="243"/>
    </row>
    <row r="281" spans="1:20" ht="16.5" customHeight="1">
      <c r="A281" s="112" t="s">
        <v>229</v>
      </c>
      <c r="B281" s="97" t="s">
        <v>488</v>
      </c>
      <c r="C281" s="98" t="s">
        <v>576</v>
      </c>
      <c r="D281" s="99" t="s">
        <v>497</v>
      </c>
      <c r="E281" s="99" t="s">
        <v>116</v>
      </c>
      <c r="F281" s="99" t="s">
        <v>135</v>
      </c>
      <c r="G281" s="100">
        <v>1.6</v>
      </c>
      <c r="H281" s="162"/>
      <c r="I281" s="102" t="s">
        <v>189</v>
      </c>
      <c r="J281" s="103">
        <v>243</v>
      </c>
      <c r="K281" s="230">
        <v>1</v>
      </c>
      <c r="L281" s="95">
        <f>SUMIFS(Invulblad!G:G,Invulblad!A:A,I281,Invulblad!B:B,J281)*K281</f>
        <v>0</v>
      </c>
      <c r="M281" s="95">
        <f t="shared" si="12"/>
        <v>0</v>
      </c>
      <c r="N281" s="95">
        <f t="shared" si="13"/>
        <v>0</v>
      </c>
      <c r="O281" s="96">
        <f t="shared" si="14"/>
        <v>0</v>
      </c>
      <c r="P281" s="231"/>
      <c r="Q281" s="241"/>
      <c r="R281" s="242"/>
      <c r="S281" s="242"/>
      <c r="T281" s="243"/>
    </row>
    <row r="282" spans="1:20" ht="16.5" customHeight="1">
      <c r="A282" s="112" t="s">
        <v>229</v>
      </c>
      <c r="B282" s="97" t="s">
        <v>488</v>
      </c>
      <c r="C282" s="98" t="s">
        <v>577</v>
      </c>
      <c r="D282" s="99" t="s">
        <v>492</v>
      </c>
      <c r="E282" s="99" t="s">
        <v>116</v>
      </c>
      <c r="F282" s="99" t="s">
        <v>135</v>
      </c>
      <c r="G282" s="100">
        <v>3.7</v>
      </c>
      <c r="H282" s="162"/>
      <c r="I282" s="102" t="s">
        <v>189</v>
      </c>
      <c r="J282" s="103">
        <v>243</v>
      </c>
      <c r="K282" s="230">
        <v>1</v>
      </c>
      <c r="L282" s="95">
        <f>SUMIFS(Invulblad!G:G,Invulblad!A:A,I282,Invulblad!B:B,J282)*K282</f>
        <v>0</v>
      </c>
      <c r="M282" s="95">
        <f t="shared" si="12"/>
        <v>0</v>
      </c>
      <c r="N282" s="95">
        <f t="shared" si="13"/>
        <v>0</v>
      </c>
      <c r="O282" s="96">
        <f t="shared" si="14"/>
        <v>0</v>
      </c>
      <c r="P282" s="231"/>
      <c r="Q282" s="241"/>
      <c r="R282" s="242"/>
      <c r="S282" s="242"/>
      <c r="T282" s="243"/>
    </row>
    <row r="283" spans="1:20" ht="16.5" customHeight="1">
      <c r="A283" s="112" t="s">
        <v>229</v>
      </c>
      <c r="B283" s="111" t="s">
        <v>488</v>
      </c>
      <c r="C283" s="98" t="s">
        <v>578</v>
      </c>
      <c r="D283" s="99" t="s">
        <v>497</v>
      </c>
      <c r="E283" s="99" t="s">
        <v>116</v>
      </c>
      <c r="F283" s="99" t="s">
        <v>135</v>
      </c>
      <c r="G283" s="100">
        <v>1.2</v>
      </c>
      <c r="H283" s="159"/>
      <c r="I283" s="102" t="s">
        <v>189</v>
      </c>
      <c r="J283" s="103">
        <v>243</v>
      </c>
      <c r="K283" s="230">
        <v>1</v>
      </c>
      <c r="L283" s="95">
        <f>SUMIFS(Invulblad!G:G,Invulblad!A:A,I283,Invulblad!B:B,J283)*K283</f>
        <v>0</v>
      </c>
      <c r="M283" s="95">
        <f t="shared" si="12"/>
        <v>0</v>
      </c>
      <c r="N283" s="95">
        <f t="shared" si="13"/>
        <v>0</v>
      </c>
      <c r="O283" s="96">
        <f t="shared" si="14"/>
        <v>0</v>
      </c>
      <c r="P283" s="231"/>
      <c r="Q283" s="241"/>
      <c r="R283" s="242"/>
      <c r="S283" s="242"/>
      <c r="T283" s="243"/>
    </row>
    <row r="284" spans="1:20" ht="16.5" customHeight="1">
      <c r="A284" s="112" t="s">
        <v>229</v>
      </c>
      <c r="B284" s="111" t="s">
        <v>488</v>
      </c>
      <c r="C284" s="98" t="s">
        <v>579</v>
      </c>
      <c r="D284" s="99" t="s">
        <v>550</v>
      </c>
      <c r="E284" s="99" t="s">
        <v>91</v>
      </c>
      <c r="F284" s="99" t="s">
        <v>99</v>
      </c>
      <c r="G284" s="100">
        <v>6.1</v>
      </c>
      <c r="H284" s="159"/>
      <c r="I284" s="109" t="s">
        <v>156</v>
      </c>
      <c r="J284" s="103">
        <v>243</v>
      </c>
      <c r="K284" s="230">
        <v>1</v>
      </c>
      <c r="L284" s="95">
        <f>SUMIFS(Invulblad!G:G,Invulblad!A:A,I284,Invulblad!B:B,J284)*K284</f>
        <v>0</v>
      </c>
      <c r="M284" s="95">
        <f t="shared" si="12"/>
        <v>0</v>
      </c>
      <c r="N284" s="95">
        <f t="shared" si="13"/>
        <v>0</v>
      </c>
      <c r="O284" s="96">
        <f t="shared" si="14"/>
        <v>0</v>
      </c>
      <c r="P284" s="231"/>
      <c r="Q284" s="241"/>
      <c r="R284" s="242"/>
      <c r="S284" s="242"/>
      <c r="T284" s="243" t="s">
        <v>266</v>
      </c>
    </row>
    <row r="285" spans="1:20" ht="16.5" customHeight="1">
      <c r="A285" s="112" t="s">
        <v>229</v>
      </c>
      <c r="B285" s="111" t="s">
        <v>488</v>
      </c>
      <c r="C285" s="98" t="s">
        <v>579</v>
      </c>
      <c r="D285" s="99" t="s">
        <v>541</v>
      </c>
      <c r="E285" s="99" t="s">
        <v>91</v>
      </c>
      <c r="F285" s="99" t="s">
        <v>99</v>
      </c>
      <c r="G285" s="100">
        <v>9.6</v>
      </c>
      <c r="H285" s="159"/>
      <c r="I285" s="102" t="s">
        <v>156</v>
      </c>
      <c r="J285" s="103">
        <v>243</v>
      </c>
      <c r="K285" s="230">
        <v>1</v>
      </c>
      <c r="L285" s="95">
        <f>SUMIFS(Invulblad!G:G,Invulblad!A:A,I285,Invulblad!B:B,J285)*K285</f>
        <v>0</v>
      </c>
      <c r="M285" s="95">
        <f t="shared" si="12"/>
        <v>0</v>
      </c>
      <c r="N285" s="95">
        <f t="shared" si="13"/>
        <v>0</v>
      </c>
      <c r="O285" s="96">
        <f t="shared" si="14"/>
        <v>0</v>
      </c>
      <c r="P285" s="231"/>
      <c r="Q285" s="241"/>
      <c r="R285" s="242"/>
      <c r="S285" s="242"/>
      <c r="T285" s="243" t="s">
        <v>266</v>
      </c>
    </row>
    <row r="286" spans="1:20" ht="16.5" customHeight="1">
      <c r="A286" s="112" t="s">
        <v>229</v>
      </c>
      <c r="B286" s="111" t="s">
        <v>488</v>
      </c>
      <c r="C286" s="98" t="s">
        <v>580</v>
      </c>
      <c r="D286" s="99" t="s">
        <v>550</v>
      </c>
      <c r="E286" s="99" t="s">
        <v>91</v>
      </c>
      <c r="F286" s="99" t="s">
        <v>99</v>
      </c>
      <c r="G286" s="100">
        <v>5.4</v>
      </c>
      <c r="H286" s="159"/>
      <c r="I286" s="102" t="s">
        <v>156</v>
      </c>
      <c r="J286" s="103">
        <v>243</v>
      </c>
      <c r="K286" s="230">
        <v>1</v>
      </c>
      <c r="L286" s="95">
        <f>SUMIFS(Invulblad!G:G,Invulblad!A:A,I286,Invulblad!B:B,J286)*K286</f>
        <v>0</v>
      </c>
      <c r="M286" s="95">
        <f t="shared" si="12"/>
        <v>0</v>
      </c>
      <c r="N286" s="95">
        <f t="shared" si="13"/>
        <v>0</v>
      </c>
      <c r="O286" s="96">
        <f t="shared" si="14"/>
        <v>0</v>
      </c>
      <c r="P286" s="231"/>
      <c r="Q286" s="241"/>
      <c r="R286" s="242"/>
      <c r="S286" s="242"/>
      <c r="T286" s="243" t="s">
        <v>266</v>
      </c>
    </row>
    <row r="287" spans="1:20" ht="16.5" customHeight="1">
      <c r="A287" s="112" t="s">
        <v>229</v>
      </c>
      <c r="B287" s="111" t="s">
        <v>488</v>
      </c>
      <c r="C287" s="98" t="s">
        <v>580</v>
      </c>
      <c r="D287" s="99" t="s">
        <v>552</v>
      </c>
      <c r="E287" s="99" t="s">
        <v>96</v>
      </c>
      <c r="F287" s="99" t="s">
        <v>96</v>
      </c>
      <c r="G287" s="100">
        <v>21.2</v>
      </c>
      <c r="H287" s="159"/>
      <c r="I287" s="102" t="s">
        <v>123</v>
      </c>
      <c r="J287" s="103">
        <v>243</v>
      </c>
      <c r="K287" s="230">
        <v>1</v>
      </c>
      <c r="L287" s="95">
        <f>SUMIFS(Invulblad!G:G,Invulblad!A:A,I287,Invulblad!B:B,J287)*K287</f>
        <v>0</v>
      </c>
      <c r="M287" s="95">
        <f t="shared" si="12"/>
        <v>0</v>
      </c>
      <c r="N287" s="95">
        <f t="shared" si="13"/>
        <v>0</v>
      </c>
      <c r="O287" s="96">
        <f t="shared" si="14"/>
        <v>0</v>
      </c>
      <c r="P287" s="231"/>
      <c r="Q287" s="241"/>
      <c r="R287" s="242"/>
      <c r="S287" s="242"/>
      <c r="T287" s="243"/>
    </row>
    <row r="288" spans="1:20" ht="16.5" customHeight="1">
      <c r="A288" s="112" t="s">
        <v>229</v>
      </c>
      <c r="B288" s="111" t="s">
        <v>488</v>
      </c>
      <c r="C288" s="98" t="s">
        <v>581</v>
      </c>
      <c r="D288" s="99" t="s">
        <v>554</v>
      </c>
      <c r="E288" s="99" t="s">
        <v>91</v>
      </c>
      <c r="F288" s="99" t="s">
        <v>99</v>
      </c>
      <c r="G288" s="100">
        <v>12.1</v>
      </c>
      <c r="H288" s="159"/>
      <c r="I288" s="102" t="s">
        <v>89</v>
      </c>
      <c r="J288" s="103">
        <v>243</v>
      </c>
      <c r="K288" s="230">
        <v>1</v>
      </c>
      <c r="L288" s="95">
        <f>SUMIFS(Invulblad!G:G,Invulblad!A:A,I288,Invulblad!B:B,J288)*K288</f>
        <v>0</v>
      </c>
      <c r="M288" s="95">
        <f t="shared" si="12"/>
        <v>0</v>
      </c>
      <c r="N288" s="95">
        <f t="shared" si="13"/>
        <v>0</v>
      </c>
      <c r="O288" s="96">
        <f t="shared" si="14"/>
        <v>0</v>
      </c>
      <c r="P288" s="231"/>
      <c r="Q288" s="241"/>
      <c r="R288" s="242"/>
      <c r="S288" s="242"/>
      <c r="T288" s="243" t="s">
        <v>266</v>
      </c>
    </row>
    <row r="289" spans="1:20" ht="16.5" customHeight="1">
      <c r="A289" s="112" t="s">
        <v>229</v>
      </c>
      <c r="B289" s="111" t="s">
        <v>488</v>
      </c>
      <c r="C289" s="98" t="s">
        <v>582</v>
      </c>
      <c r="D289" s="99" t="s">
        <v>556</v>
      </c>
      <c r="E289" s="99" t="s">
        <v>116</v>
      </c>
      <c r="F289" s="99" t="s">
        <v>135</v>
      </c>
      <c r="G289" s="100">
        <v>3.6</v>
      </c>
      <c r="H289" s="162"/>
      <c r="I289" s="102" t="s">
        <v>189</v>
      </c>
      <c r="J289" s="103">
        <v>243</v>
      </c>
      <c r="K289" s="230">
        <v>1</v>
      </c>
      <c r="L289" s="95">
        <f>SUMIFS(Invulblad!G:G,Invulblad!A:A,I289,Invulblad!B:B,J289)*K289</f>
        <v>0</v>
      </c>
      <c r="M289" s="95">
        <f t="shared" si="12"/>
        <v>0</v>
      </c>
      <c r="N289" s="95">
        <f t="shared" si="13"/>
        <v>0</v>
      </c>
      <c r="O289" s="96">
        <f t="shared" si="14"/>
        <v>0</v>
      </c>
      <c r="P289" s="231"/>
      <c r="Q289" s="241"/>
      <c r="R289" s="242"/>
      <c r="S289" s="242"/>
      <c r="T289" s="243"/>
    </row>
    <row r="290" spans="1:20" ht="16.5" customHeight="1">
      <c r="A290" s="112" t="s">
        <v>229</v>
      </c>
      <c r="B290" s="111" t="s">
        <v>488</v>
      </c>
      <c r="C290" s="98" t="s">
        <v>583</v>
      </c>
      <c r="D290" s="99" t="s">
        <v>554</v>
      </c>
      <c r="E290" s="99" t="s">
        <v>91</v>
      </c>
      <c r="F290" s="99" t="s">
        <v>99</v>
      </c>
      <c r="G290" s="100">
        <v>9</v>
      </c>
      <c r="H290" s="162"/>
      <c r="I290" s="102" t="s">
        <v>89</v>
      </c>
      <c r="J290" s="103">
        <v>243</v>
      </c>
      <c r="K290" s="230">
        <v>1</v>
      </c>
      <c r="L290" s="95">
        <f>SUMIFS(Invulblad!G:G,Invulblad!A:A,I290,Invulblad!B:B,J290)*K290</f>
        <v>0</v>
      </c>
      <c r="M290" s="95">
        <f t="shared" si="12"/>
        <v>0</v>
      </c>
      <c r="N290" s="95">
        <f t="shared" si="13"/>
        <v>0</v>
      </c>
      <c r="O290" s="96">
        <f t="shared" si="14"/>
        <v>0</v>
      </c>
      <c r="P290" s="231"/>
      <c r="Q290" s="241"/>
      <c r="R290" s="242"/>
      <c r="S290" s="242"/>
      <c r="T290" s="243" t="s">
        <v>266</v>
      </c>
    </row>
    <row r="291" spans="1:20" ht="16.5" customHeight="1">
      <c r="A291" s="112" t="s">
        <v>229</v>
      </c>
      <c r="B291" s="111" t="s">
        <v>488</v>
      </c>
      <c r="C291" s="98" t="s">
        <v>584</v>
      </c>
      <c r="D291" s="99" t="s">
        <v>541</v>
      </c>
      <c r="E291" s="99" t="s">
        <v>91</v>
      </c>
      <c r="F291" s="99" t="s">
        <v>99</v>
      </c>
      <c r="G291" s="100">
        <v>9.3000000000000007</v>
      </c>
      <c r="H291" s="159"/>
      <c r="I291" s="102" t="s">
        <v>156</v>
      </c>
      <c r="J291" s="103">
        <v>243</v>
      </c>
      <c r="K291" s="230">
        <v>1</v>
      </c>
      <c r="L291" s="95">
        <f>SUMIFS(Invulblad!G:G,Invulblad!A:A,I291,Invulblad!B:B,J291)*K291</f>
        <v>0</v>
      </c>
      <c r="M291" s="95">
        <f t="shared" si="12"/>
        <v>0</v>
      </c>
      <c r="N291" s="95">
        <f t="shared" si="13"/>
        <v>0</v>
      </c>
      <c r="O291" s="96">
        <f t="shared" si="14"/>
        <v>0</v>
      </c>
      <c r="P291" s="231"/>
      <c r="Q291" s="241"/>
      <c r="R291" s="242"/>
      <c r="S291" s="242"/>
      <c r="T291" s="243" t="s">
        <v>266</v>
      </c>
    </row>
    <row r="292" spans="1:20" ht="16.5" customHeight="1">
      <c r="A292" s="112" t="s">
        <v>229</v>
      </c>
      <c r="B292" s="111" t="s">
        <v>488</v>
      </c>
      <c r="C292" s="98" t="s">
        <v>585</v>
      </c>
      <c r="D292" s="99" t="s">
        <v>554</v>
      </c>
      <c r="E292" s="99" t="s">
        <v>91</v>
      </c>
      <c r="F292" s="99" t="s">
        <v>99</v>
      </c>
      <c r="G292" s="100">
        <v>11.4</v>
      </c>
      <c r="H292" s="159"/>
      <c r="I292" s="102" t="s">
        <v>89</v>
      </c>
      <c r="J292" s="103">
        <v>243</v>
      </c>
      <c r="K292" s="230">
        <v>1</v>
      </c>
      <c r="L292" s="95">
        <f>SUMIFS(Invulblad!G:G,Invulblad!A:A,I292,Invulblad!B:B,J292)*K292</f>
        <v>0</v>
      </c>
      <c r="M292" s="95">
        <f t="shared" si="12"/>
        <v>0</v>
      </c>
      <c r="N292" s="95">
        <f t="shared" si="13"/>
        <v>0</v>
      </c>
      <c r="O292" s="96">
        <f t="shared" si="14"/>
        <v>0</v>
      </c>
      <c r="P292" s="231"/>
      <c r="Q292" s="241"/>
      <c r="R292" s="242"/>
      <c r="S292" s="242"/>
      <c r="T292" s="243" t="s">
        <v>266</v>
      </c>
    </row>
    <row r="293" spans="1:20" ht="16.5" customHeight="1">
      <c r="A293" s="112" t="s">
        <v>229</v>
      </c>
      <c r="B293" s="111" t="s">
        <v>488</v>
      </c>
      <c r="C293" s="98" t="s">
        <v>586</v>
      </c>
      <c r="D293" s="99" t="s">
        <v>550</v>
      </c>
      <c r="E293" s="110" t="s">
        <v>91</v>
      </c>
      <c r="F293" s="110" t="s">
        <v>99</v>
      </c>
      <c r="G293" s="108">
        <v>5.3</v>
      </c>
      <c r="H293" s="159"/>
      <c r="I293" s="109" t="s">
        <v>156</v>
      </c>
      <c r="J293" s="103">
        <v>243</v>
      </c>
      <c r="K293" s="230">
        <v>1</v>
      </c>
      <c r="L293" s="95">
        <f>SUMIFS(Invulblad!G:G,Invulblad!A:A,I293,Invulblad!B:B,J293)*K293</f>
        <v>0</v>
      </c>
      <c r="M293" s="95">
        <f t="shared" si="12"/>
        <v>0</v>
      </c>
      <c r="N293" s="95">
        <f t="shared" si="13"/>
        <v>0</v>
      </c>
      <c r="O293" s="96">
        <f t="shared" si="14"/>
        <v>0</v>
      </c>
      <c r="P293" s="231"/>
      <c r="Q293" s="241"/>
      <c r="R293" s="242"/>
      <c r="S293" s="242"/>
      <c r="T293" s="243" t="s">
        <v>266</v>
      </c>
    </row>
    <row r="294" spans="1:20" ht="16.5" customHeight="1">
      <c r="A294" s="112" t="s">
        <v>229</v>
      </c>
      <c r="B294" s="111" t="s">
        <v>494</v>
      </c>
      <c r="C294" s="98" t="s">
        <v>587</v>
      </c>
      <c r="D294" s="99" t="s">
        <v>173</v>
      </c>
      <c r="E294" s="99" t="s">
        <v>174</v>
      </c>
      <c r="F294" s="99" t="s">
        <v>96</v>
      </c>
      <c r="G294" s="100">
        <v>53.6</v>
      </c>
      <c r="H294" s="159"/>
      <c r="I294" s="102" t="s">
        <v>172</v>
      </c>
      <c r="J294" s="103">
        <v>243</v>
      </c>
      <c r="K294" s="230">
        <v>1</v>
      </c>
      <c r="L294" s="95">
        <f>SUMIFS(Invulblad!G:G,Invulblad!A:A,I294,Invulblad!B:B,J294)*K294</f>
        <v>0</v>
      </c>
      <c r="M294" s="95">
        <f t="shared" si="12"/>
        <v>0</v>
      </c>
      <c r="N294" s="95">
        <f t="shared" si="13"/>
        <v>0</v>
      </c>
      <c r="O294" s="96">
        <f t="shared" si="14"/>
        <v>0</v>
      </c>
      <c r="P294" s="231"/>
      <c r="Q294" s="241"/>
      <c r="R294" s="242"/>
      <c r="S294" s="242"/>
      <c r="T294" s="243"/>
    </row>
    <row r="295" spans="1:20" ht="16.5" customHeight="1">
      <c r="A295" s="112" t="s">
        <v>229</v>
      </c>
      <c r="B295" s="111" t="s">
        <v>494</v>
      </c>
      <c r="C295" s="98" t="s">
        <v>588</v>
      </c>
      <c r="D295" s="99" t="s">
        <v>124</v>
      </c>
      <c r="E295" s="99" t="s">
        <v>116</v>
      </c>
      <c r="F295" s="99" t="s">
        <v>135</v>
      </c>
      <c r="G295" s="100">
        <v>4.2</v>
      </c>
      <c r="H295" s="159"/>
      <c r="I295" s="205" t="s">
        <v>134</v>
      </c>
      <c r="J295" s="103">
        <v>243</v>
      </c>
      <c r="K295" s="230">
        <v>1</v>
      </c>
      <c r="L295" s="95">
        <f>SUMIFS(Invulblad!G:G,Invulblad!A:A,I295,Invulblad!B:B,J295)*K295</f>
        <v>0</v>
      </c>
      <c r="M295" s="95">
        <f t="shared" si="12"/>
        <v>0</v>
      </c>
      <c r="N295" s="95">
        <f t="shared" si="13"/>
        <v>0</v>
      </c>
      <c r="O295" s="96">
        <f t="shared" si="14"/>
        <v>0</v>
      </c>
      <c r="P295" s="231"/>
      <c r="Q295" s="241"/>
      <c r="R295" s="242"/>
      <c r="S295" s="242"/>
      <c r="T295" s="243"/>
    </row>
    <row r="296" spans="1:20" ht="16.5" customHeight="1">
      <c r="A296" s="112" t="s">
        <v>229</v>
      </c>
      <c r="B296" s="111" t="s">
        <v>494</v>
      </c>
      <c r="C296" s="98" t="s">
        <v>589</v>
      </c>
      <c r="D296" s="99" t="s">
        <v>497</v>
      </c>
      <c r="E296" s="99" t="s">
        <v>116</v>
      </c>
      <c r="F296" s="99" t="s">
        <v>135</v>
      </c>
      <c r="G296" s="100">
        <v>1.4</v>
      </c>
      <c r="H296" s="159"/>
      <c r="I296" s="102" t="s">
        <v>189</v>
      </c>
      <c r="J296" s="103">
        <v>243</v>
      </c>
      <c r="K296" s="230">
        <v>1</v>
      </c>
      <c r="L296" s="95">
        <f>SUMIFS(Invulblad!G:G,Invulblad!A:A,I296,Invulblad!B:B,J296)*K296</f>
        <v>0</v>
      </c>
      <c r="M296" s="95">
        <f t="shared" si="12"/>
        <v>0</v>
      </c>
      <c r="N296" s="95">
        <f t="shared" si="13"/>
        <v>0</v>
      </c>
      <c r="O296" s="96">
        <f t="shared" si="14"/>
        <v>0</v>
      </c>
      <c r="P296" s="231"/>
      <c r="Q296" s="241"/>
      <c r="R296" s="242"/>
      <c r="S296" s="242"/>
      <c r="T296" s="243"/>
    </row>
    <row r="297" spans="1:20" ht="16.5" customHeight="1">
      <c r="A297" s="112" t="s">
        <v>229</v>
      </c>
      <c r="B297" s="111" t="s">
        <v>494</v>
      </c>
      <c r="C297" s="98" t="s">
        <v>590</v>
      </c>
      <c r="D297" s="99" t="s">
        <v>173</v>
      </c>
      <c r="E297" s="99" t="s">
        <v>174</v>
      </c>
      <c r="F297" s="99" t="s">
        <v>96</v>
      </c>
      <c r="G297" s="100">
        <v>57</v>
      </c>
      <c r="H297" s="159"/>
      <c r="I297" s="102" t="s">
        <v>172</v>
      </c>
      <c r="J297" s="103">
        <v>243</v>
      </c>
      <c r="K297" s="230">
        <v>1</v>
      </c>
      <c r="L297" s="95">
        <f>SUMIFS(Invulblad!G:G,Invulblad!A:A,I297,Invulblad!B:B,J297)*K297</f>
        <v>0</v>
      </c>
      <c r="M297" s="95">
        <f t="shared" si="12"/>
        <v>0</v>
      </c>
      <c r="N297" s="95">
        <f t="shared" si="13"/>
        <v>0</v>
      </c>
      <c r="O297" s="96">
        <f t="shared" si="14"/>
        <v>0</v>
      </c>
      <c r="P297" s="231"/>
      <c r="Q297" s="241"/>
      <c r="R297" s="242"/>
      <c r="S297" s="242"/>
      <c r="T297" s="243"/>
    </row>
    <row r="298" spans="1:20" ht="16.5" customHeight="1">
      <c r="A298" s="112" t="s">
        <v>229</v>
      </c>
      <c r="B298" s="111" t="s">
        <v>494</v>
      </c>
      <c r="C298" s="98" t="s">
        <v>591</v>
      </c>
      <c r="D298" s="99" t="s">
        <v>497</v>
      </c>
      <c r="E298" s="99" t="s">
        <v>116</v>
      </c>
      <c r="F298" s="99" t="s">
        <v>135</v>
      </c>
      <c r="G298" s="100">
        <v>1.4</v>
      </c>
      <c r="H298" s="159"/>
      <c r="I298" s="102" t="s">
        <v>189</v>
      </c>
      <c r="J298" s="103">
        <v>243</v>
      </c>
      <c r="K298" s="230">
        <v>1</v>
      </c>
      <c r="L298" s="95">
        <f>SUMIFS(Invulblad!G:G,Invulblad!A:A,I298,Invulblad!B:B,J298)*K298</f>
        <v>0</v>
      </c>
      <c r="M298" s="95">
        <f t="shared" si="12"/>
        <v>0</v>
      </c>
      <c r="N298" s="95">
        <f t="shared" si="13"/>
        <v>0</v>
      </c>
      <c r="O298" s="96">
        <f t="shared" si="14"/>
        <v>0</v>
      </c>
      <c r="P298" s="231"/>
      <c r="Q298" s="241"/>
      <c r="R298" s="242"/>
      <c r="S298" s="242"/>
      <c r="T298" s="243"/>
    </row>
    <row r="299" spans="1:20" ht="16.5" customHeight="1">
      <c r="A299" s="112" t="s">
        <v>229</v>
      </c>
      <c r="B299" s="111" t="s">
        <v>494</v>
      </c>
      <c r="C299" s="98" t="s">
        <v>592</v>
      </c>
      <c r="D299" s="99" t="s">
        <v>173</v>
      </c>
      <c r="E299" s="99" t="s">
        <v>174</v>
      </c>
      <c r="F299" s="99" t="s">
        <v>96</v>
      </c>
      <c r="G299" s="100">
        <v>24.3</v>
      </c>
      <c r="H299" s="159"/>
      <c r="I299" s="102" t="s">
        <v>172</v>
      </c>
      <c r="J299" s="103">
        <v>243</v>
      </c>
      <c r="K299" s="230">
        <v>1</v>
      </c>
      <c r="L299" s="95">
        <f>SUMIFS(Invulblad!G:G,Invulblad!A:A,I299,Invulblad!B:B,J299)*K299</f>
        <v>0</v>
      </c>
      <c r="M299" s="95">
        <f t="shared" si="12"/>
        <v>0</v>
      </c>
      <c r="N299" s="95">
        <f t="shared" si="13"/>
        <v>0</v>
      </c>
      <c r="O299" s="96">
        <f t="shared" si="14"/>
        <v>0</v>
      </c>
      <c r="P299" s="231"/>
      <c r="Q299" s="241"/>
      <c r="R299" s="242"/>
      <c r="S299" s="242"/>
      <c r="T299" s="243"/>
    </row>
    <row r="300" spans="1:20" ht="16.5" customHeight="1">
      <c r="A300" s="112" t="s">
        <v>229</v>
      </c>
      <c r="B300" s="111" t="s">
        <v>494</v>
      </c>
      <c r="C300" s="98" t="s">
        <v>593</v>
      </c>
      <c r="D300" s="99" t="s">
        <v>492</v>
      </c>
      <c r="E300" s="99" t="s">
        <v>116</v>
      </c>
      <c r="F300" s="99" t="s">
        <v>135</v>
      </c>
      <c r="G300" s="100">
        <v>13.1</v>
      </c>
      <c r="H300" s="159"/>
      <c r="I300" s="102" t="s">
        <v>189</v>
      </c>
      <c r="J300" s="103">
        <v>243</v>
      </c>
      <c r="K300" s="230">
        <v>1</v>
      </c>
      <c r="L300" s="95">
        <f>SUMIFS(Invulblad!G:G,Invulblad!A:A,I300,Invulblad!B:B,J300)*K300</f>
        <v>0</v>
      </c>
      <c r="M300" s="95">
        <f t="shared" si="12"/>
        <v>0</v>
      </c>
      <c r="N300" s="95">
        <f t="shared" si="13"/>
        <v>0</v>
      </c>
      <c r="O300" s="96">
        <f t="shared" si="14"/>
        <v>0</v>
      </c>
      <c r="P300" s="231"/>
      <c r="Q300" s="241"/>
      <c r="R300" s="242"/>
      <c r="S300" s="242"/>
      <c r="T300" s="243"/>
    </row>
    <row r="301" spans="1:20" ht="16.5" customHeight="1">
      <c r="A301" s="112" t="s">
        <v>229</v>
      </c>
      <c r="B301" s="111" t="s">
        <v>494</v>
      </c>
      <c r="C301" s="98" t="s">
        <v>594</v>
      </c>
      <c r="D301" s="99" t="s">
        <v>124</v>
      </c>
      <c r="E301" s="99" t="s">
        <v>88</v>
      </c>
      <c r="F301" s="99" t="s">
        <v>88</v>
      </c>
      <c r="G301" s="100">
        <v>57.3</v>
      </c>
      <c r="H301" s="159"/>
      <c r="I301" s="205" t="s">
        <v>139</v>
      </c>
      <c r="J301" s="103">
        <v>243</v>
      </c>
      <c r="K301" s="230">
        <v>1</v>
      </c>
      <c r="L301" s="95">
        <f>SUMIFS(Invulblad!G:G,Invulblad!A:A,I301,Invulblad!B:B,J301)*K301</f>
        <v>0</v>
      </c>
      <c r="M301" s="95">
        <f t="shared" si="12"/>
        <v>0</v>
      </c>
      <c r="N301" s="95">
        <f t="shared" si="13"/>
        <v>0</v>
      </c>
      <c r="O301" s="96">
        <f t="shared" si="14"/>
        <v>0</v>
      </c>
      <c r="P301" s="231"/>
      <c r="Q301" s="241"/>
      <c r="R301" s="242"/>
      <c r="S301" s="242"/>
      <c r="T301" s="243"/>
    </row>
    <row r="302" spans="1:20" ht="16.5" customHeight="1">
      <c r="A302" s="112" t="s">
        <v>229</v>
      </c>
      <c r="B302" s="111" t="s">
        <v>493</v>
      </c>
      <c r="C302" s="98" t="s">
        <v>595</v>
      </c>
      <c r="D302" s="99" t="s">
        <v>108</v>
      </c>
      <c r="E302" s="99" t="s">
        <v>88</v>
      </c>
      <c r="F302" s="99" t="s">
        <v>88</v>
      </c>
      <c r="G302" s="100">
        <v>80.650000000000006</v>
      </c>
      <c r="H302" s="162"/>
      <c r="I302" s="102" t="s">
        <v>103</v>
      </c>
      <c r="J302" s="103">
        <v>243</v>
      </c>
      <c r="K302" s="230">
        <v>1</v>
      </c>
      <c r="L302" s="95">
        <f>SUMIFS(Invulblad!G:G,Invulblad!A:A,I302,Invulblad!B:B,J302)*K302</f>
        <v>0</v>
      </c>
      <c r="M302" s="95">
        <f t="shared" si="12"/>
        <v>0</v>
      </c>
      <c r="N302" s="95">
        <f t="shared" si="13"/>
        <v>0</v>
      </c>
      <c r="O302" s="96">
        <f t="shared" si="14"/>
        <v>0</v>
      </c>
      <c r="P302" s="231"/>
      <c r="Q302" s="241"/>
      <c r="R302" s="242"/>
      <c r="S302" s="242"/>
      <c r="T302" s="243"/>
    </row>
    <row r="303" spans="1:20" ht="16.5" customHeight="1">
      <c r="A303" s="112" t="s">
        <v>229</v>
      </c>
      <c r="B303" s="111" t="s">
        <v>493</v>
      </c>
      <c r="C303" s="98" t="s">
        <v>595</v>
      </c>
      <c r="D303" s="99" t="s">
        <v>108</v>
      </c>
      <c r="E303" s="99" t="s">
        <v>80</v>
      </c>
      <c r="F303" s="99" t="s">
        <v>99</v>
      </c>
      <c r="G303" s="100">
        <v>29.25</v>
      </c>
      <c r="H303" s="162"/>
      <c r="I303" s="102" t="s">
        <v>97</v>
      </c>
      <c r="J303" s="103">
        <v>243</v>
      </c>
      <c r="K303" s="230">
        <v>1</v>
      </c>
      <c r="L303" s="95">
        <f>SUMIFS(Invulblad!G:G,Invulblad!A:A,I303,Invulblad!B:B,J303)*K303</f>
        <v>0</v>
      </c>
      <c r="M303" s="95">
        <f t="shared" si="12"/>
        <v>0</v>
      </c>
      <c r="N303" s="95">
        <f t="shared" si="13"/>
        <v>0</v>
      </c>
      <c r="O303" s="96">
        <f t="shared" si="14"/>
        <v>0</v>
      </c>
      <c r="P303" s="231"/>
      <c r="Q303" s="241"/>
      <c r="R303" s="242"/>
      <c r="S303" s="242"/>
      <c r="T303" s="243" t="s">
        <v>266</v>
      </c>
    </row>
    <row r="304" spans="1:20" ht="16.5" customHeight="1">
      <c r="A304" s="112" t="s">
        <v>229</v>
      </c>
      <c r="B304" s="111" t="s">
        <v>494</v>
      </c>
      <c r="C304" s="98" t="s">
        <v>596</v>
      </c>
      <c r="D304" s="99" t="s">
        <v>562</v>
      </c>
      <c r="E304" s="99" t="s">
        <v>174</v>
      </c>
      <c r="F304" s="99" t="s">
        <v>96</v>
      </c>
      <c r="G304" s="100">
        <v>83.9</v>
      </c>
      <c r="H304" s="159"/>
      <c r="I304" s="102" t="s">
        <v>172</v>
      </c>
      <c r="J304" s="103">
        <v>243</v>
      </c>
      <c r="K304" s="230">
        <v>1</v>
      </c>
      <c r="L304" s="95">
        <f>SUMIFS(Invulblad!G:G,Invulblad!A:A,I304,Invulblad!B:B,J304)*K304</f>
        <v>0</v>
      </c>
      <c r="M304" s="95">
        <f t="shared" si="12"/>
        <v>0</v>
      </c>
      <c r="N304" s="95">
        <f t="shared" si="13"/>
        <v>0</v>
      </c>
      <c r="O304" s="96">
        <f t="shared" si="14"/>
        <v>0</v>
      </c>
      <c r="P304" s="231"/>
      <c r="Q304" s="241"/>
      <c r="R304" s="242"/>
      <c r="S304" s="242"/>
      <c r="T304" s="243"/>
    </row>
    <row r="305" spans="1:20" ht="16.5" customHeight="1">
      <c r="A305" s="112" t="s">
        <v>229</v>
      </c>
      <c r="B305" s="111" t="s">
        <v>493</v>
      </c>
      <c r="C305" s="98" t="s">
        <v>597</v>
      </c>
      <c r="D305" s="99" t="s">
        <v>541</v>
      </c>
      <c r="E305" s="99" t="s">
        <v>91</v>
      </c>
      <c r="F305" s="99" t="s">
        <v>99</v>
      </c>
      <c r="G305" s="100">
        <v>8.9</v>
      </c>
      <c r="H305" s="159"/>
      <c r="I305" s="102" t="s">
        <v>156</v>
      </c>
      <c r="J305" s="103">
        <v>243</v>
      </c>
      <c r="K305" s="230">
        <v>1</v>
      </c>
      <c r="L305" s="95">
        <f>SUMIFS(Invulblad!G:G,Invulblad!A:A,I305,Invulblad!B:B,J305)*K305</f>
        <v>0</v>
      </c>
      <c r="M305" s="95">
        <f t="shared" si="12"/>
        <v>0</v>
      </c>
      <c r="N305" s="95">
        <f t="shared" si="13"/>
        <v>0</v>
      </c>
      <c r="O305" s="96">
        <f t="shared" si="14"/>
        <v>0</v>
      </c>
      <c r="P305" s="231"/>
      <c r="Q305" s="241"/>
      <c r="R305" s="242"/>
      <c r="S305" s="242"/>
      <c r="T305" s="243" t="s">
        <v>266</v>
      </c>
    </row>
    <row r="306" spans="1:20" ht="16.5" customHeight="1">
      <c r="A306" s="112" t="s">
        <v>229</v>
      </c>
      <c r="B306" s="111" t="s">
        <v>493</v>
      </c>
      <c r="C306" s="98" t="s">
        <v>598</v>
      </c>
      <c r="D306" s="99" t="s">
        <v>541</v>
      </c>
      <c r="E306" s="99" t="s">
        <v>91</v>
      </c>
      <c r="F306" s="99" t="s">
        <v>99</v>
      </c>
      <c r="G306" s="100">
        <v>9.6</v>
      </c>
      <c r="H306" s="159"/>
      <c r="I306" s="102" t="s">
        <v>156</v>
      </c>
      <c r="J306" s="103">
        <v>243</v>
      </c>
      <c r="K306" s="230">
        <v>1</v>
      </c>
      <c r="L306" s="95">
        <f>SUMIFS(Invulblad!G:G,Invulblad!A:A,I306,Invulblad!B:B,J306)*K306</f>
        <v>0</v>
      </c>
      <c r="M306" s="95">
        <f t="shared" si="12"/>
        <v>0</v>
      </c>
      <c r="N306" s="95">
        <f t="shared" si="13"/>
        <v>0</v>
      </c>
      <c r="O306" s="96">
        <f t="shared" si="14"/>
        <v>0</v>
      </c>
      <c r="P306" s="231"/>
      <c r="Q306" s="241"/>
      <c r="R306" s="242"/>
      <c r="S306" s="242"/>
      <c r="T306" s="243" t="s">
        <v>266</v>
      </c>
    </row>
    <row r="307" spans="1:20" ht="16.5" customHeight="1">
      <c r="A307" s="112" t="s">
        <v>229</v>
      </c>
      <c r="B307" s="111" t="s">
        <v>494</v>
      </c>
      <c r="C307" s="98" t="s">
        <v>599</v>
      </c>
      <c r="D307" s="99" t="s">
        <v>173</v>
      </c>
      <c r="E307" s="99" t="s">
        <v>174</v>
      </c>
      <c r="F307" s="99" t="s">
        <v>96</v>
      </c>
      <c r="G307" s="100">
        <v>47.6</v>
      </c>
      <c r="H307" s="159"/>
      <c r="I307" s="102" t="s">
        <v>172</v>
      </c>
      <c r="J307" s="103">
        <v>243</v>
      </c>
      <c r="K307" s="230">
        <v>1</v>
      </c>
      <c r="L307" s="95">
        <f>SUMIFS(Invulblad!G:G,Invulblad!A:A,I307,Invulblad!B:B,J307)*K307</f>
        <v>0</v>
      </c>
      <c r="M307" s="95">
        <f t="shared" si="12"/>
        <v>0</v>
      </c>
      <c r="N307" s="95">
        <f t="shared" si="13"/>
        <v>0</v>
      </c>
      <c r="O307" s="96">
        <f t="shared" si="14"/>
        <v>0</v>
      </c>
      <c r="P307" s="231"/>
      <c r="Q307" s="241"/>
      <c r="R307" s="242"/>
      <c r="S307" s="242"/>
      <c r="T307" s="243"/>
    </row>
    <row r="308" spans="1:20" ht="16.5" customHeight="1">
      <c r="A308" s="112" t="s">
        <v>229</v>
      </c>
      <c r="B308" s="111" t="s">
        <v>493</v>
      </c>
      <c r="C308" s="98" t="s">
        <v>600</v>
      </c>
      <c r="D308" s="99" t="s">
        <v>90</v>
      </c>
      <c r="E308" s="99" t="s">
        <v>91</v>
      </c>
      <c r="F308" s="99" t="s">
        <v>99</v>
      </c>
      <c r="G308" s="100">
        <v>280.5</v>
      </c>
      <c r="H308" s="159"/>
      <c r="I308" s="102" t="s">
        <v>89</v>
      </c>
      <c r="J308" s="103">
        <v>243</v>
      </c>
      <c r="K308" s="230">
        <v>1</v>
      </c>
      <c r="L308" s="95">
        <f>SUMIFS(Invulblad!G:G,Invulblad!A:A,I308,Invulblad!B:B,J308)*K308</f>
        <v>0</v>
      </c>
      <c r="M308" s="95">
        <f t="shared" si="12"/>
        <v>0</v>
      </c>
      <c r="N308" s="95">
        <f t="shared" si="13"/>
        <v>0</v>
      </c>
      <c r="O308" s="96">
        <f t="shared" si="14"/>
        <v>0</v>
      </c>
      <c r="P308" s="231"/>
      <c r="Q308" s="241"/>
      <c r="R308" s="242"/>
      <c r="S308" s="242"/>
      <c r="T308" s="243" t="s">
        <v>266</v>
      </c>
    </row>
    <row r="309" spans="1:20" ht="16.5" customHeight="1">
      <c r="A309" s="112" t="s">
        <v>229</v>
      </c>
      <c r="B309" s="111" t="s">
        <v>493</v>
      </c>
      <c r="C309" s="98" t="s">
        <v>601</v>
      </c>
      <c r="D309" s="99" t="s">
        <v>492</v>
      </c>
      <c r="E309" s="99" t="s">
        <v>116</v>
      </c>
      <c r="F309" s="99" t="s">
        <v>135</v>
      </c>
      <c r="G309" s="100">
        <v>7.6</v>
      </c>
      <c r="H309" s="159"/>
      <c r="I309" s="109" t="s">
        <v>189</v>
      </c>
      <c r="J309" s="103">
        <v>243</v>
      </c>
      <c r="K309" s="230">
        <v>1</v>
      </c>
      <c r="L309" s="95">
        <f>SUMIFS(Invulblad!G:G,Invulblad!A:A,I309,Invulblad!B:B,J309)*K309</f>
        <v>0</v>
      </c>
      <c r="M309" s="95">
        <f t="shared" si="12"/>
        <v>0</v>
      </c>
      <c r="N309" s="95">
        <f t="shared" si="13"/>
        <v>0</v>
      </c>
      <c r="O309" s="96">
        <f t="shared" si="14"/>
        <v>0</v>
      </c>
      <c r="P309" s="231"/>
      <c r="Q309" s="241"/>
      <c r="R309" s="242"/>
      <c r="S309" s="242"/>
      <c r="T309" s="243"/>
    </row>
    <row r="310" spans="1:20" ht="16.5" customHeight="1">
      <c r="A310" s="112" t="s">
        <v>229</v>
      </c>
      <c r="B310" s="111" t="s">
        <v>493</v>
      </c>
      <c r="C310" s="98" t="s">
        <v>602</v>
      </c>
      <c r="D310" s="99" t="s">
        <v>497</v>
      </c>
      <c r="E310" s="99" t="s">
        <v>116</v>
      </c>
      <c r="F310" s="99" t="s">
        <v>135</v>
      </c>
      <c r="G310" s="100">
        <v>1.1000000000000001</v>
      </c>
      <c r="H310" s="159"/>
      <c r="I310" s="102" t="s">
        <v>189</v>
      </c>
      <c r="J310" s="103">
        <v>243</v>
      </c>
      <c r="K310" s="230">
        <v>1</v>
      </c>
      <c r="L310" s="95">
        <f>SUMIFS(Invulblad!G:G,Invulblad!A:A,I310,Invulblad!B:B,J310)*K310</f>
        <v>0</v>
      </c>
      <c r="M310" s="95">
        <f t="shared" si="12"/>
        <v>0</v>
      </c>
      <c r="N310" s="95">
        <f t="shared" si="13"/>
        <v>0</v>
      </c>
      <c r="O310" s="96">
        <f t="shared" si="14"/>
        <v>0</v>
      </c>
      <c r="P310" s="231"/>
      <c r="Q310" s="241"/>
      <c r="R310" s="242"/>
      <c r="S310" s="242"/>
      <c r="T310" s="243"/>
    </row>
    <row r="311" spans="1:20" ht="16.5" customHeight="1">
      <c r="A311" s="112" t="s">
        <v>229</v>
      </c>
      <c r="B311" s="111" t="s">
        <v>493</v>
      </c>
      <c r="C311" s="98" t="s">
        <v>603</v>
      </c>
      <c r="D311" s="99" t="s">
        <v>497</v>
      </c>
      <c r="E311" s="110" t="s">
        <v>116</v>
      </c>
      <c r="F311" s="110" t="s">
        <v>135</v>
      </c>
      <c r="G311" s="108">
        <v>1.1000000000000001</v>
      </c>
      <c r="H311" s="159"/>
      <c r="I311" s="102" t="s">
        <v>189</v>
      </c>
      <c r="J311" s="103">
        <v>243</v>
      </c>
      <c r="K311" s="230">
        <v>1</v>
      </c>
      <c r="L311" s="95">
        <f>SUMIFS(Invulblad!G:G,Invulblad!A:A,I311,Invulblad!B:B,J311)*K311</f>
        <v>0</v>
      </c>
      <c r="M311" s="95">
        <f t="shared" si="12"/>
        <v>0</v>
      </c>
      <c r="N311" s="95">
        <f t="shared" si="13"/>
        <v>0</v>
      </c>
      <c r="O311" s="96">
        <f t="shared" si="14"/>
        <v>0</v>
      </c>
      <c r="P311" s="231"/>
      <c r="Q311" s="241"/>
      <c r="R311" s="242"/>
      <c r="S311" s="242"/>
      <c r="T311" s="243"/>
    </row>
    <row r="312" spans="1:20" ht="16.5" customHeight="1">
      <c r="A312" s="112" t="s">
        <v>229</v>
      </c>
      <c r="B312" s="111" t="s">
        <v>493</v>
      </c>
      <c r="C312" s="98" t="s">
        <v>604</v>
      </c>
      <c r="D312" s="99" t="s">
        <v>497</v>
      </c>
      <c r="E312" s="110" t="s">
        <v>116</v>
      </c>
      <c r="F312" s="110" t="s">
        <v>135</v>
      </c>
      <c r="G312" s="108">
        <v>1.1000000000000001</v>
      </c>
      <c r="H312" s="159"/>
      <c r="I312" s="109" t="s">
        <v>189</v>
      </c>
      <c r="J312" s="103">
        <v>243</v>
      </c>
      <c r="K312" s="230">
        <v>1</v>
      </c>
      <c r="L312" s="95">
        <f>SUMIFS(Invulblad!G:G,Invulblad!A:A,I312,Invulblad!B:B,J312)*K312</f>
        <v>0</v>
      </c>
      <c r="M312" s="95">
        <f t="shared" si="12"/>
        <v>0</v>
      </c>
      <c r="N312" s="95">
        <f t="shared" si="13"/>
        <v>0</v>
      </c>
      <c r="O312" s="96">
        <f t="shared" si="14"/>
        <v>0</v>
      </c>
      <c r="P312" s="231"/>
      <c r="Q312" s="241"/>
      <c r="R312" s="242"/>
      <c r="S312" s="242"/>
      <c r="T312" s="243"/>
    </row>
    <row r="313" spans="1:20" ht="16.5" customHeight="1">
      <c r="A313" s="112" t="s">
        <v>229</v>
      </c>
      <c r="B313" s="112" t="s">
        <v>493</v>
      </c>
      <c r="C313" s="113" t="s">
        <v>605</v>
      </c>
      <c r="D313" s="104" t="s">
        <v>550</v>
      </c>
      <c r="E313" s="104" t="s">
        <v>91</v>
      </c>
      <c r="F313" s="104" t="s">
        <v>99</v>
      </c>
      <c r="G313" s="210">
        <v>6.1</v>
      </c>
      <c r="H313" s="115"/>
      <c r="I313" s="113" t="s">
        <v>156</v>
      </c>
      <c r="J313" s="103">
        <v>243</v>
      </c>
      <c r="K313" s="230">
        <v>1</v>
      </c>
      <c r="L313" s="95">
        <f>SUMIFS(Invulblad!G:G,Invulblad!A:A,I313,Invulblad!B:B,J313)*K313</f>
        <v>0</v>
      </c>
      <c r="M313" s="95">
        <f t="shared" si="12"/>
        <v>0</v>
      </c>
      <c r="N313" s="95">
        <f t="shared" si="13"/>
        <v>0</v>
      </c>
      <c r="O313" s="96">
        <f t="shared" si="14"/>
        <v>0</v>
      </c>
      <c r="P313" s="231"/>
      <c r="Q313" s="241"/>
      <c r="R313" s="242"/>
      <c r="S313" s="242"/>
      <c r="T313" s="243" t="s">
        <v>266</v>
      </c>
    </row>
    <row r="314" spans="1:20" ht="16.5" customHeight="1">
      <c r="A314" s="112" t="s">
        <v>229</v>
      </c>
      <c r="B314" s="97" t="s">
        <v>493</v>
      </c>
      <c r="C314" s="98" t="s">
        <v>606</v>
      </c>
      <c r="D314" s="99" t="s">
        <v>552</v>
      </c>
      <c r="E314" s="99" t="s">
        <v>96</v>
      </c>
      <c r="F314" s="99" t="s">
        <v>96</v>
      </c>
      <c r="G314" s="100">
        <v>19.2</v>
      </c>
      <c r="H314" s="160"/>
      <c r="I314" s="102" t="s">
        <v>123</v>
      </c>
      <c r="J314" s="103">
        <v>243</v>
      </c>
      <c r="K314" s="230">
        <v>1</v>
      </c>
      <c r="L314" s="95">
        <f>SUMIFS(Invulblad!G:G,Invulblad!A:A,I314,Invulblad!B:B,J314)*K314</f>
        <v>0</v>
      </c>
      <c r="M314" s="95">
        <f t="shared" si="12"/>
        <v>0</v>
      </c>
      <c r="N314" s="95">
        <f t="shared" si="13"/>
        <v>0</v>
      </c>
      <c r="O314" s="96">
        <f t="shared" si="14"/>
        <v>0</v>
      </c>
      <c r="P314" s="231"/>
      <c r="Q314" s="241"/>
      <c r="R314" s="242"/>
      <c r="S314" s="242"/>
      <c r="T314" s="243"/>
    </row>
    <row r="315" spans="1:20" ht="16.5" customHeight="1">
      <c r="A315" s="112" t="s">
        <v>229</v>
      </c>
      <c r="B315" s="97" t="s">
        <v>493</v>
      </c>
      <c r="C315" s="98" t="s">
        <v>607</v>
      </c>
      <c r="D315" s="99" t="s">
        <v>554</v>
      </c>
      <c r="E315" s="99" t="s">
        <v>91</v>
      </c>
      <c r="F315" s="99" t="s">
        <v>99</v>
      </c>
      <c r="G315" s="100">
        <v>12.1</v>
      </c>
      <c r="H315" s="160"/>
      <c r="I315" s="102" t="s">
        <v>89</v>
      </c>
      <c r="J315" s="103">
        <v>243</v>
      </c>
      <c r="K315" s="230">
        <v>1</v>
      </c>
      <c r="L315" s="95">
        <f>SUMIFS(Invulblad!G:G,Invulblad!A:A,I315,Invulblad!B:B,J315)*K315</f>
        <v>0</v>
      </c>
      <c r="M315" s="95">
        <f t="shared" si="12"/>
        <v>0</v>
      </c>
      <c r="N315" s="95">
        <f t="shared" si="13"/>
        <v>0</v>
      </c>
      <c r="O315" s="96">
        <f t="shared" si="14"/>
        <v>0</v>
      </c>
      <c r="P315" s="231"/>
      <c r="Q315" s="241"/>
      <c r="R315" s="242"/>
      <c r="S315" s="242"/>
      <c r="T315" s="243" t="s">
        <v>266</v>
      </c>
    </row>
    <row r="316" spans="1:20" ht="16.5" customHeight="1">
      <c r="A316" s="112" t="s">
        <v>229</v>
      </c>
      <c r="B316" s="97" t="s">
        <v>493</v>
      </c>
      <c r="C316" s="98" t="s">
        <v>608</v>
      </c>
      <c r="D316" s="99" t="s">
        <v>556</v>
      </c>
      <c r="E316" s="99" t="s">
        <v>116</v>
      </c>
      <c r="F316" s="99" t="s">
        <v>135</v>
      </c>
      <c r="G316" s="100">
        <v>3.6</v>
      </c>
      <c r="H316" s="160"/>
      <c r="I316" s="102" t="s">
        <v>189</v>
      </c>
      <c r="J316" s="103">
        <v>243</v>
      </c>
      <c r="K316" s="230">
        <v>1</v>
      </c>
      <c r="L316" s="95">
        <f>SUMIFS(Invulblad!G:G,Invulblad!A:A,I316,Invulblad!B:B,J316)*K316</f>
        <v>0</v>
      </c>
      <c r="M316" s="95">
        <f t="shared" si="12"/>
        <v>0</v>
      </c>
      <c r="N316" s="95">
        <f t="shared" si="13"/>
        <v>0</v>
      </c>
      <c r="O316" s="96">
        <f t="shared" si="14"/>
        <v>0</v>
      </c>
      <c r="P316" s="231"/>
      <c r="Q316" s="241"/>
      <c r="R316" s="242"/>
      <c r="S316" s="242"/>
      <c r="T316" s="243"/>
    </row>
    <row r="317" spans="1:20" ht="16.5" customHeight="1">
      <c r="A317" s="112" t="s">
        <v>229</v>
      </c>
      <c r="B317" s="97" t="s">
        <v>493</v>
      </c>
      <c r="C317" s="98" t="s">
        <v>609</v>
      </c>
      <c r="D317" s="99" t="s">
        <v>554</v>
      </c>
      <c r="E317" s="99" t="s">
        <v>91</v>
      </c>
      <c r="F317" s="99" t="s">
        <v>99</v>
      </c>
      <c r="G317" s="100">
        <v>9</v>
      </c>
      <c r="H317" s="160"/>
      <c r="I317" s="102" t="s">
        <v>89</v>
      </c>
      <c r="J317" s="103">
        <v>243</v>
      </c>
      <c r="K317" s="230">
        <v>1</v>
      </c>
      <c r="L317" s="95">
        <f>SUMIFS(Invulblad!G:G,Invulblad!A:A,I317,Invulblad!B:B,J317)*K317</f>
        <v>0</v>
      </c>
      <c r="M317" s="95">
        <f t="shared" si="12"/>
        <v>0</v>
      </c>
      <c r="N317" s="95">
        <f t="shared" si="13"/>
        <v>0</v>
      </c>
      <c r="O317" s="96">
        <f t="shared" si="14"/>
        <v>0</v>
      </c>
      <c r="P317" s="231"/>
      <c r="Q317" s="241"/>
      <c r="R317" s="242"/>
      <c r="S317" s="242"/>
      <c r="T317" s="243" t="s">
        <v>266</v>
      </c>
    </row>
    <row r="318" spans="1:20" ht="16.5" customHeight="1">
      <c r="A318" s="112" t="s">
        <v>229</v>
      </c>
      <c r="B318" s="97" t="s">
        <v>493</v>
      </c>
      <c r="C318" s="98" t="s">
        <v>610</v>
      </c>
      <c r="D318" s="99" t="s">
        <v>541</v>
      </c>
      <c r="E318" s="99" t="s">
        <v>91</v>
      </c>
      <c r="F318" s="99" t="s">
        <v>99</v>
      </c>
      <c r="G318" s="100">
        <v>9.5</v>
      </c>
      <c r="H318" s="162"/>
      <c r="I318" s="102" t="s">
        <v>156</v>
      </c>
      <c r="J318" s="103">
        <v>243</v>
      </c>
      <c r="K318" s="230">
        <v>1</v>
      </c>
      <c r="L318" s="95">
        <f>SUMIFS(Invulblad!G:G,Invulblad!A:A,I318,Invulblad!B:B,J318)*K318</f>
        <v>0</v>
      </c>
      <c r="M318" s="95">
        <f t="shared" si="12"/>
        <v>0</v>
      </c>
      <c r="N318" s="95">
        <f t="shared" si="13"/>
        <v>0</v>
      </c>
      <c r="O318" s="96">
        <f t="shared" si="14"/>
        <v>0</v>
      </c>
      <c r="P318" s="231"/>
      <c r="Q318" s="241"/>
      <c r="R318" s="242"/>
      <c r="S318" s="242"/>
      <c r="T318" s="243" t="s">
        <v>266</v>
      </c>
    </row>
    <row r="319" spans="1:20" ht="16.5" customHeight="1">
      <c r="A319" s="112" t="s">
        <v>229</v>
      </c>
      <c r="B319" s="111" t="s">
        <v>493</v>
      </c>
      <c r="C319" s="98" t="s">
        <v>611</v>
      </c>
      <c r="D319" s="99" t="s">
        <v>554</v>
      </c>
      <c r="E319" s="99" t="s">
        <v>91</v>
      </c>
      <c r="F319" s="99" t="s">
        <v>99</v>
      </c>
      <c r="G319" s="100">
        <v>11.4</v>
      </c>
      <c r="H319" s="159"/>
      <c r="I319" s="102" t="s">
        <v>89</v>
      </c>
      <c r="J319" s="103">
        <v>243</v>
      </c>
      <c r="K319" s="230">
        <v>1</v>
      </c>
      <c r="L319" s="95">
        <f>SUMIFS(Invulblad!G:G,Invulblad!A:A,I319,Invulblad!B:B,J319)*K319</f>
        <v>0</v>
      </c>
      <c r="M319" s="95">
        <f t="shared" si="12"/>
        <v>0</v>
      </c>
      <c r="N319" s="95">
        <f t="shared" si="13"/>
        <v>0</v>
      </c>
      <c r="O319" s="96">
        <f t="shared" si="14"/>
        <v>0</v>
      </c>
      <c r="P319" s="231"/>
      <c r="Q319" s="241"/>
      <c r="R319" s="242"/>
      <c r="S319" s="242"/>
      <c r="T319" s="243" t="s">
        <v>266</v>
      </c>
    </row>
    <row r="320" spans="1:20" ht="16.5" customHeight="1">
      <c r="A320" s="112" t="s">
        <v>229</v>
      </c>
      <c r="B320" s="111" t="s">
        <v>493</v>
      </c>
      <c r="C320" s="98" t="s">
        <v>612</v>
      </c>
      <c r="D320" s="99" t="s">
        <v>550</v>
      </c>
      <c r="E320" s="99" t="s">
        <v>91</v>
      </c>
      <c r="F320" s="99" t="s">
        <v>99</v>
      </c>
      <c r="G320" s="100">
        <v>5.3</v>
      </c>
      <c r="H320" s="162"/>
      <c r="I320" s="102" t="s">
        <v>156</v>
      </c>
      <c r="J320" s="103">
        <v>243</v>
      </c>
      <c r="K320" s="230">
        <v>1</v>
      </c>
      <c r="L320" s="95">
        <f>SUMIFS(Invulblad!G:G,Invulblad!A:A,I320,Invulblad!B:B,J320)*K320</f>
        <v>0</v>
      </c>
      <c r="M320" s="95">
        <f t="shared" si="12"/>
        <v>0</v>
      </c>
      <c r="N320" s="95">
        <f t="shared" si="13"/>
        <v>0</v>
      </c>
      <c r="O320" s="96">
        <f t="shared" si="14"/>
        <v>0</v>
      </c>
      <c r="P320" s="231"/>
      <c r="Q320" s="241"/>
      <c r="R320" s="242"/>
      <c r="S320" s="242"/>
      <c r="T320" s="243" t="s">
        <v>266</v>
      </c>
    </row>
    <row r="321" spans="1:20" ht="16.5" customHeight="1">
      <c r="A321" s="112" t="s">
        <v>229</v>
      </c>
      <c r="B321" s="111" t="s">
        <v>493</v>
      </c>
      <c r="C321" s="98" t="s">
        <v>613</v>
      </c>
      <c r="D321" s="99" t="s">
        <v>550</v>
      </c>
      <c r="E321" s="99" t="s">
        <v>91</v>
      </c>
      <c r="F321" s="99" t="s">
        <v>99</v>
      </c>
      <c r="G321" s="100">
        <v>5.4</v>
      </c>
      <c r="H321" s="162"/>
      <c r="I321" s="102" t="s">
        <v>156</v>
      </c>
      <c r="J321" s="103">
        <v>243</v>
      </c>
      <c r="K321" s="230">
        <v>1</v>
      </c>
      <c r="L321" s="95">
        <f>SUMIFS(Invulblad!G:G,Invulblad!A:A,I321,Invulblad!B:B,J321)*K321</f>
        <v>0</v>
      </c>
      <c r="M321" s="95">
        <f t="shared" si="12"/>
        <v>0</v>
      </c>
      <c r="N321" s="95">
        <f t="shared" si="13"/>
        <v>0</v>
      </c>
      <c r="O321" s="96">
        <f t="shared" si="14"/>
        <v>0</v>
      </c>
      <c r="P321" s="231"/>
      <c r="Q321" s="241"/>
      <c r="R321" s="242"/>
      <c r="S321" s="242"/>
      <c r="T321" s="243" t="s">
        <v>266</v>
      </c>
    </row>
    <row r="322" spans="1:20" ht="16.5" customHeight="1">
      <c r="A322" s="112" t="s">
        <v>229</v>
      </c>
      <c r="B322" s="111" t="s">
        <v>485</v>
      </c>
      <c r="C322" s="98" t="s">
        <v>614</v>
      </c>
      <c r="D322" s="99" t="s">
        <v>108</v>
      </c>
      <c r="E322" s="99" t="s">
        <v>88</v>
      </c>
      <c r="F322" s="99" t="s">
        <v>88</v>
      </c>
      <c r="G322" s="100">
        <v>80.650000000000006</v>
      </c>
      <c r="H322" s="159"/>
      <c r="I322" s="102" t="s">
        <v>103</v>
      </c>
      <c r="J322" s="103">
        <v>243</v>
      </c>
      <c r="K322" s="230">
        <v>1</v>
      </c>
      <c r="L322" s="95">
        <f>SUMIFS(Invulblad!G:G,Invulblad!A:A,I322,Invulblad!B:B,J322)*K322</f>
        <v>0</v>
      </c>
      <c r="M322" s="95">
        <f t="shared" si="12"/>
        <v>0</v>
      </c>
      <c r="N322" s="95">
        <f t="shared" si="13"/>
        <v>0</v>
      </c>
      <c r="O322" s="96">
        <f t="shared" si="14"/>
        <v>0</v>
      </c>
      <c r="P322" s="231"/>
      <c r="Q322" s="241"/>
      <c r="R322" s="242"/>
      <c r="S322" s="242"/>
      <c r="T322" s="243"/>
    </row>
    <row r="323" spans="1:20" ht="16.5" customHeight="1">
      <c r="A323" s="112" t="s">
        <v>229</v>
      </c>
      <c r="B323" s="111" t="s">
        <v>485</v>
      </c>
      <c r="C323" s="98" t="s">
        <v>614</v>
      </c>
      <c r="D323" s="99" t="s">
        <v>108</v>
      </c>
      <c r="E323" s="99" t="s">
        <v>80</v>
      </c>
      <c r="F323" s="99" t="s">
        <v>99</v>
      </c>
      <c r="G323" s="100">
        <v>29.25</v>
      </c>
      <c r="H323" s="159"/>
      <c r="I323" s="102" t="s">
        <v>97</v>
      </c>
      <c r="J323" s="103">
        <v>243</v>
      </c>
      <c r="K323" s="230">
        <v>1</v>
      </c>
      <c r="L323" s="95">
        <f>SUMIFS(Invulblad!G:G,Invulblad!A:A,I323,Invulblad!B:B,J323)*K323</f>
        <v>0</v>
      </c>
      <c r="M323" s="95">
        <f t="shared" si="12"/>
        <v>0</v>
      </c>
      <c r="N323" s="95">
        <f t="shared" si="13"/>
        <v>0</v>
      </c>
      <c r="O323" s="96">
        <f t="shared" si="14"/>
        <v>0</v>
      </c>
      <c r="P323" s="231"/>
      <c r="Q323" s="241"/>
      <c r="R323" s="242"/>
      <c r="S323" s="242"/>
      <c r="T323" s="243" t="s">
        <v>266</v>
      </c>
    </row>
    <row r="324" spans="1:20" ht="16.5" customHeight="1">
      <c r="A324" s="112" t="s">
        <v>229</v>
      </c>
      <c r="B324" s="111" t="s">
        <v>485</v>
      </c>
      <c r="C324" s="98" t="s">
        <v>615</v>
      </c>
      <c r="D324" s="99" t="s">
        <v>541</v>
      </c>
      <c r="E324" s="99" t="s">
        <v>91</v>
      </c>
      <c r="F324" s="99" t="s">
        <v>99</v>
      </c>
      <c r="G324" s="100">
        <v>8.9</v>
      </c>
      <c r="H324" s="159"/>
      <c r="I324" s="102" t="s">
        <v>156</v>
      </c>
      <c r="J324" s="103">
        <v>243</v>
      </c>
      <c r="K324" s="230">
        <v>1</v>
      </c>
      <c r="L324" s="95">
        <f>SUMIFS(Invulblad!G:G,Invulblad!A:A,I324,Invulblad!B:B,J324)*K324</f>
        <v>0</v>
      </c>
      <c r="M324" s="95">
        <f t="shared" si="12"/>
        <v>0</v>
      </c>
      <c r="N324" s="95">
        <f t="shared" si="13"/>
        <v>0</v>
      </c>
      <c r="O324" s="96">
        <f t="shared" si="14"/>
        <v>0</v>
      </c>
      <c r="P324" s="231"/>
      <c r="Q324" s="241"/>
      <c r="R324" s="242"/>
      <c r="S324" s="242"/>
      <c r="T324" s="243" t="s">
        <v>266</v>
      </c>
    </row>
    <row r="325" spans="1:20" ht="16.5" customHeight="1">
      <c r="A325" s="112" t="s">
        <v>229</v>
      </c>
      <c r="B325" s="111" t="s">
        <v>485</v>
      </c>
      <c r="C325" s="98" t="s">
        <v>616</v>
      </c>
      <c r="D325" s="99" t="s">
        <v>541</v>
      </c>
      <c r="E325" s="99" t="s">
        <v>91</v>
      </c>
      <c r="F325" s="99" t="s">
        <v>99</v>
      </c>
      <c r="G325" s="100">
        <v>9.6</v>
      </c>
      <c r="H325" s="162"/>
      <c r="I325" s="102" t="s">
        <v>156</v>
      </c>
      <c r="J325" s="103">
        <v>243</v>
      </c>
      <c r="K325" s="230">
        <v>1</v>
      </c>
      <c r="L325" s="95">
        <f>SUMIFS(Invulblad!G:G,Invulblad!A:A,I325,Invulblad!B:B,J325)*K325</f>
        <v>0</v>
      </c>
      <c r="M325" s="95">
        <f t="shared" si="12"/>
        <v>0</v>
      </c>
      <c r="N325" s="95">
        <f t="shared" si="13"/>
        <v>0</v>
      </c>
      <c r="O325" s="96">
        <f t="shared" si="14"/>
        <v>0</v>
      </c>
      <c r="P325" s="231"/>
      <c r="Q325" s="241"/>
      <c r="R325" s="242"/>
      <c r="S325" s="242"/>
      <c r="T325" s="243" t="s">
        <v>266</v>
      </c>
    </row>
    <row r="326" spans="1:20" ht="16.5" customHeight="1">
      <c r="A326" s="112" t="s">
        <v>229</v>
      </c>
      <c r="B326" s="111" t="s">
        <v>485</v>
      </c>
      <c r="C326" s="98" t="s">
        <v>617</v>
      </c>
      <c r="D326" s="99" t="s">
        <v>90</v>
      </c>
      <c r="E326" s="99" t="s">
        <v>91</v>
      </c>
      <c r="F326" s="99" t="s">
        <v>99</v>
      </c>
      <c r="G326" s="100">
        <v>296.39999999999998</v>
      </c>
      <c r="H326" s="159"/>
      <c r="I326" s="102" t="s">
        <v>89</v>
      </c>
      <c r="J326" s="103">
        <v>243</v>
      </c>
      <c r="K326" s="230">
        <v>1</v>
      </c>
      <c r="L326" s="95">
        <f>SUMIFS(Invulblad!G:G,Invulblad!A:A,I326,Invulblad!B:B,J326)*K326</f>
        <v>0</v>
      </c>
      <c r="M326" s="95">
        <f t="shared" si="12"/>
        <v>0</v>
      </c>
      <c r="N326" s="95">
        <f t="shared" si="13"/>
        <v>0</v>
      </c>
      <c r="O326" s="96">
        <f t="shared" si="14"/>
        <v>0</v>
      </c>
      <c r="P326" s="231"/>
      <c r="Q326" s="241"/>
      <c r="R326" s="242"/>
      <c r="S326" s="242"/>
      <c r="T326" s="243" t="s">
        <v>266</v>
      </c>
    </row>
    <row r="327" spans="1:20" ht="16.5" customHeight="1">
      <c r="A327" s="112" t="s">
        <v>229</v>
      </c>
      <c r="B327" s="111" t="s">
        <v>485</v>
      </c>
      <c r="C327" s="98" t="s">
        <v>618</v>
      </c>
      <c r="D327" s="99" t="s">
        <v>492</v>
      </c>
      <c r="E327" s="99" t="s">
        <v>116</v>
      </c>
      <c r="F327" s="99" t="s">
        <v>135</v>
      </c>
      <c r="G327" s="100">
        <v>7.6</v>
      </c>
      <c r="H327" s="159"/>
      <c r="I327" s="102" t="s">
        <v>189</v>
      </c>
      <c r="J327" s="103">
        <v>243</v>
      </c>
      <c r="K327" s="230">
        <v>1</v>
      </c>
      <c r="L327" s="95">
        <f>SUMIFS(Invulblad!G:G,Invulblad!A:A,I327,Invulblad!B:B,J327)*K327</f>
        <v>0</v>
      </c>
      <c r="M327" s="95">
        <f t="shared" si="12"/>
        <v>0</v>
      </c>
      <c r="N327" s="95">
        <f t="shared" si="13"/>
        <v>0</v>
      </c>
      <c r="O327" s="96">
        <f t="shared" si="14"/>
        <v>0</v>
      </c>
      <c r="P327" s="231"/>
      <c r="Q327" s="241"/>
      <c r="R327" s="242"/>
      <c r="S327" s="242"/>
      <c r="T327" s="243"/>
    </row>
    <row r="328" spans="1:20" ht="16.5" customHeight="1">
      <c r="A328" s="112" t="s">
        <v>229</v>
      </c>
      <c r="B328" s="111" t="s">
        <v>485</v>
      </c>
      <c r="C328" s="98" t="s">
        <v>619</v>
      </c>
      <c r="D328" s="99" t="s">
        <v>497</v>
      </c>
      <c r="E328" s="99" t="s">
        <v>116</v>
      </c>
      <c r="F328" s="99" t="s">
        <v>135</v>
      </c>
      <c r="G328" s="108">
        <v>1.1000000000000001</v>
      </c>
      <c r="H328" s="159"/>
      <c r="I328" s="109" t="s">
        <v>189</v>
      </c>
      <c r="J328" s="103">
        <v>243</v>
      </c>
      <c r="K328" s="230">
        <v>1</v>
      </c>
      <c r="L328" s="95">
        <f>SUMIFS(Invulblad!G:G,Invulblad!A:A,I328,Invulblad!B:B,J328)*K328</f>
        <v>0</v>
      </c>
      <c r="M328" s="95">
        <f t="shared" si="12"/>
        <v>0</v>
      </c>
      <c r="N328" s="95">
        <f t="shared" si="13"/>
        <v>0</v>
      </c>
      <c r="O328" s="96">
        <f t="shared" si="14"/>
        <v>0</v>
      </c>
      <c r="P328" s="231"/>
      <c r="Q328" s="241"/>
      <c r="R328" s="242"/>
      <c r="S328" s="242"/>
      <c r="T328" s="243"/>
    </row>
    <row r="329" spans="1:20" ht="16.5" customHeight="1">
      <c r="A329" s="112" t="s">
        <v>229</v>
      </c>
      <c r="B329" s="111" t="s">
        <v>485</v>
      </c>
      <c r="C329" s="98" t="s">
        <v>620</v>
      </c>
      <c r="D329" s="99" t="s">
        <v>497</v>
      </c>
      <c r="E329" s="99" t="s">
        <v>116</v>
      </c>
      <c r="F329" s="99" t="s">
        <v>135</v>
      </c>
      <c r="G329" s="100">
        <v>1.1000000000000001</v>
      </c>
      <c r="H329" s="162"/>
      <c r="I329" s="102" t="s">
        <v>189</v>
      </c>
      <c r="J329" s="103">
        <v>243</v>
      </c>
      <c r="K329" s="230">
        <v>1</v>
      </c>
      <c r="L329" s="95">
        <f>SUMIFS(Invulblad!G:G,Invulblad!A:A,I329,Invulblad!B:B,J329)*K329</f>
        <v>0</v>
      </c>
      <c r="M329" s="95">
        <f t="shared" si="12"/>
        <v>0</v>
      </c>
      <c r="N329" s="95">
        <f t="shared" si="13"/>
        <v>0</v>
      </c>
      <c r="O329" s="96">
        <f t="shared" si="14"/>
        <v>0</v>
      </c>
      <c r="P329" s="231"/>
      <c r="Q329" s="241"/>
      <c r="R329" s="242"/>
      <c r="S329" s="242"/>
      <c r="T329" s="243"/>
    </row>
    <row r="330" spans="1:20" ht="16.5" customHeight="1">
      <c r="A330" s="112" t="s">
        <v>229</v>
      </c>
      <c r="B330" s="111" t="s">
        <v>485</v>
      </c>
      <c r="C330" s="98" t="s">
        <v>621</v>
      </c>
      <c r="D330" s="99" t="s">
        <v>497</v>
      </c>
      <c r="E330" s="99" t="s">
        <v>116</v>
      </c>
      <c r="F330" s="99" t="s">
        <v>135</v>
      </c>
      <c r="G330" s="100">
        <v>1.1000000000000001</v>
      </c>
      <c r="H330" s="159"/>
      <c r="I330" s="102" t="s">
        <v>189</v>
      </c>
      <c r="J330" s="103">
        <v>243</v>
      </c>
      <c r="K330" s="230">
        <v>1</v>
      </c>
      <c r="L330" s="95">
        <f>SUMIFS(Invulblad!G:G,Invulblad!A:A,I330,Invulblad!B:B,J330)*K330</f>
        <v>0</v>
      </c>
      <c r="M330" s="95">
        <f t="shared" ref="M330:M338" si="15">+L330*G330</f>
        <v>0</v>
      </c>
      <c r="N330" s="95">
        <f t="shared" si="13"/>
        <v>0</v>
      </c>
      <c r="O330" s="96">
        <f t="shared" ref="O330:O338" si="16">+N330*M330</f>
        <v>0</v>
      </c>
      <c r="P330" s="231"/>
      <c r="Q330" s="241"/>
      <c r="R330" s="242"/>
      <c r="S330" s="242"/>
      <c r="T330" s="243"/>
    </row>
    <row r="331" spans="1:20" ht="16.5" customHeight="1">
      <c r="A331" s="112" t="s">
        <v>229</v>
      </c>
      <c r="B331" s="111" t="s">
        <v>485</v>
      </c>
      <c r="C331" s="98" t="s">
        <v>622</v>
      </c>
      <c r="D331" s="99" t="s">
        <v>550</v>
      </c>
      <c r="E331" s="99" t="s">
        <v>91</v>
      </c>
      <c r="F331" s="99" t="s">
        <v>99</v>
      </c>
      <c r="G331" s="100">
        <v>6.2</v>
      </c>
      <c r="H331" s="159"/>
      <c r="I331" s="102" t="s">
        <v>156</v>
      </c>
      <c r="J331" s="103">
        <v>243</v>
      </c>
      <c r="K331" s="230">
        <v>1</v>
      </c>
      <c r="L331" s="95">
        <f>SUMIFS(Invulblad!G:G,Invulblad!A:A,I331,Invulblad!B:B,J331)*K331</f>
        <v>0</v>
      </c>
      <c r="M331" s="95">
        <f t="shared" si="15"/>
        <v>0</v>
      </c>
      <c r="N331" s="95">
        <f t="shared" si="13"/>
        <v>0</v>
      </c>
      <c r="O331" s="96">
        <f t="shared" si="16"/>
        <v>0</v>
      </c>
      <c r="P331" s="231"/>
      <c r="Q331" s="241"/>
      <c r="R331" s="242"/>
      <c r="S331" s="242"/>
      <c r="T331" s="243" t="s">
        <v>266</v>
      </c>
    </row>
    <row r="332" spans="1:20" ht="16.5" customHeight="1">
      <c r="A332" s="112" t="s">
        <v>229</v>
      </c>
      <c r="B332" s="111" t="s">
        <v>485</v>
      </c>
      <c r="C332" s="98" t="s">
        <v>623</v>
      </c>
      <c r="D332" s="99" t="s">
        <v>552</v>
      </c>
      <c r="E332" s="99" t="s">
        <v>164</v>
      </c>
      <c r="F332" s="99" t="s">
        <v>96</v>
      </c>
      <c r="G332" s="100">
        <v>19.2</v>
      </c>
      <c r="H332" s="159"/>
      <c r="I332" s="102" t="s">
        <v>123</v>
      </c>
      <c r="J332" s="103">
        <v>243</v>
      </c>
      <c r="K332" s="230">
        <v>1</v>
      </c>
      <c r="L332" s="95">
        <f>SUMIFS(Invulblad!G:G,Invulblad!A:A,I332,Invulblad!B:B,J332)*K332</f>
        <v>0</v>
      </c>
      <c r="M332" s="95">
        <f t="shared" si="15"/>
        <v>0</v>
      </c>
      <c r="N332" s="95">
        <f t="shared" si="13"/>
        <v>0</v>
      </c>
      <c r="O332" s="96">
        <f t="shared" si="16"/>
        <v>0</v>
      </c>
      <c r="P332" s="231"/>
      <c r="Q332" s="241"/>
      <c r="R332" s="242"/>
      <c r="S332" s="242"/>
      <c r="T332" s="243"/>
    </row>
    <row r="333" spans="1:20" ht="16.5" customHeight="1">
      <c r="A333" s="112" t="s">
        <v>229</v>
      </c>
      <c r="B333" s="111" t="s">
        <v>485</v>
      </c>
      <c r="C333" s="98" t="s">
        <v>624</v>
      </c>
      <c r="D333" s="99" t="s">
        <v>554</v>
      </c>
      <c r="E333" s="99" t="s">
        <v>91</v>
      </c>
      <c r="F333" s="99" t="s">
        <v>99</v>
      </c>
      <c r="G333" s="100">
        <v>12.1</v>
      </c>
      <c r="H333" s="159"/>
      <c r="I333" s="102" t="s">
        <v>89</v>
      </c>
      <c r="J333" s="103">
        <v>243</v>
      </c>
      <c r="K333" s="230">
        <v>1</v>
      </c>
      <c r="L333" s="95">
        <f>SUMIFS(Invulblad!G:G,Invulblad!A:A,I333,Invulblad!B:B,J333)*K333</f>
        <v>0</v>
      </c>
      <c r="M333" s="95">
        <f t="shared" si="15"/>
        <v>0</v>
      </c>
      <c r="N333" s="95">
        <f t="shared" si="13"/>
        <v>0</v>
      </c>
      <c r="O333" s="96">
        <f t="shared" si="16"/>
        <v>0</v>
      </c>
      <c r="P333" s="231"/>
      <c r="Q333" s="241"/>
      <c r="R333" s="242"/>
      <c r="S333" s="242"/>
      <c r="T333" s="243" t="s">
        <v>266</v>
      </c>
    </row>
    <row r="334" spans="1:20" ht="16.5" customHeight="1">
      <c r="A334" s="112" t="s">
        <v>229</v>
      </c>
      <c r="B334" s="111" t="s">
        <v>485</v>
      </c>
      <c r="C334" s="98" t="s">
        <v>625</v>
      </c>
      <c r="D334" s="99" t="s">
        <v>556</v>
      </c>
      <c r="E334" s="99" t="s">
        <v>116</v>
      </c>
      <c r="F334" s="99" t="s">
        <v>135</v>
      </c>
      <c r="G334" s="100">
        <v>3.6</v>
      </c>
      <c r="H334" s="162"/>
      <c r="I334" s="102" t="s">
        <v>189</v>
      </c>
      <c r="J334" s="103">
        <v>243</v>
      </c>
      <c r="K334" s="230">
        <v>1</v>
      </c>
      <c r="L334" s="95">
        <f>SUMIFS(Invulblad!G:G,Invulblad!A:A,I334,Invulblad!B:B,J334)*K334</f>
        <v>0</v>
      </c>
      <c r="M334" s="95">
        <f t="shared" si="15"/>
        <v>0</v>
      </c>
      <c r="N334" s="95">
        <f t="shared" si="13"/>
        <v>0</v>
      </c>
      <c r="O334" s="96">
        <f t="shared" si="16"/>
        <v>0</v>
      </c>
      <c r="P334" s="231"/>
      <c r="Q334" s="241"/>
      <c r="R334" s="242"/>
      <c r="S334" s="242"/>
      <c r="T334" s="243"/>
    </row>
    <row r="335" spans="1:20" ht="16.5" customHeight="1">
      <c r="A335" s="112" t="s">
        <v>229</v>
      </c>
      <c r="B335" s="111" t="s">
        <v>485</v>
      </c>
      <c r="C335" s="98" t="s">
        <v>626</v>
      </c>
      <c r="D335" s="99" t="s">
        <v>554</v>
      </c>
      <c r="E335" s="99" t="s">
        <v>91</v>
      </c>
      <c r="F335" s="99" t="s">
        <v>99</v>
      </c>
      <c r="G335" s="100">
        <v>9</v>
      </c>
      <c r="H335" s="159"/>
      <c r="I335" s="102" t="s">
        <v>89</v>
      </c>
      <c r="J335" s="103">
        <v>243</v>
      </c>
      <c r="K335" s="230">
        <v>1</v>
      </c>
      <c r="L335" s="95">
        <f>SUMIFS(Invulblad!G:G,Invulblad!A:A,I335,Invulblad!B:B,J335)*K335</f>
        <v>0</v>
      </c>
      <c r="M335" s="95">
        <f t="shared" si="15"/>
        <v>0</v>
      </c>
      <c r="N335" s="95">
        <f t="shared" si="13"/>
        <v>0</v>
      </c>
      <c r="O335" s="96">
        <f t="shared" si="16"/>
        <v>0</v>
      </c>
      <c r="P335" s="231"/>
      <c r="Q335" s="241"/>
      <c r="R335" s="242"/>
      <c r="S335" s="242"/>
      <c r="T335" s="243" t="s">
        <v>266</v>
      </c>
    </row>
    <row r="336" spans="1:20" ht="16.5" customHeight="1">
      <c r="A336" s="112" t="s">
        <v>229</v>
      </c>
      <c r="B336" s="111" t="s">
        <v>485</v>
      </c>
      <c r="C336" s="98" t="s">
        <v>627</v>
      </c>
      <c r="D336" s="99" t="s">
        <v>541</v>
      </c>
      <c r="E336" s="99" t="s">
        <v>91</v>
      </c>
      <c r="F336" s="99" t="s">
        <v>99</v>
      </c>
      <c r="G336" s="100">
        <v>9.5</v>
      </c>
      <c r="H336" s="159"/>
      <c r="I336" s="102" t="s">
        <v>156</v>
      </c>
      <c r="J336" s="103">
        <v>243</v>
      </c>
      <c r="K336" s="230">
        <v>1</v>
      </c>
      <c r="L336" s="95">
        <f>SUMIFS(Invulblad!G:G,Invulblad!A:A,I336,Invulblad!B:B,J336)*K336</f>
        <v>0</v>
      </c>
      <c r="M336" s="95">
        <f t="shared" si="15"/>
        <v>0</v>
      </c>
      <c r="N336" s="95">
        <f t="shared" si="13"/>
        <v>0</v>
      </c>
      <c r="O336" s="96">
        <f t="shared" si="16"/>
        <v>0</v>
      </c>
      <c r="P336" s="231"/>
      <c r="Q336" s="241"/>
      <c r="R336" s="242"/>
      <c r="S336" s="242"/>
      <c r="T336" s="243" t="s">
        <v>266</v>
      </c>
    </row>
    <row r="337" spans="1:20" ht="16.5" customHeight="1">
      <c r="A337" s="112" t="s">
        <v>229</v>
      </c>
      <c r="B337" s="111" t="s">
        <v>485</v>
      </c>
      <c r="C337" s="98" t="s">
        <v>628</v>
      </c>
      <c r="D337" s="99" t="s">
        <v>554</v>
      </c>
      <c r="E337" s="99" t="s">
        <v>91</v>
      </c>
      <c r="F337" s="99" t="s">
        <v>99</v>
      </c>
      <c r="G337" s="100">
        <v>11.4</v>
      </c>
      <c r="H337" s="159"/>
      <c r="I337" s="109" t="s">
        <v>89</v>
      </c>
      <c r="J337" s="103">
        <v>243</v>
      </c>
      <c r="K337" s="230">
        <v>1</v>
      </c>
      <c r="L337" s="95">
        <f>SUMIFS(Invulblad!G:G,Invulblad!A:A,I337,Invulblad!B:B,J337)*K337</f>
        <v>0</v>
      </c>
      <c r="M337" s="95">
        <f t="shared" si="15"/>
        <v>0</v>
      </c>
      <c r="N337" s="95">
        <f t="shared" si="13"/>
        <v>0</v>
      </c>
      <c r="O337" s="96">
        <f t="shared" si="16"/>
        <v>0</v>
      </c>
      <c r="P337" s="231"/>
      <c r="Q337" s="241"/>
      <c r="R337" s="242"/>
      <c r="S337" s="242"/>
      <c r="T337" s="243" t="s">
        <v>266</v>
      </c>
    </row>
    <row r="338" spans="1:20" ht="16.5" customHeight="1">
      <c r="A338" s="112" t="s">
        <v>229</v>
      </c>
      <c r="B338" s="111" t="s">
        <v>485</v>
      </c>
      <c r="C338" s="98" t="s">
        <v>629</v>
      </c>
      <c r="D338" s="99" t="s">
        <v>630</v>
      </c>
      <c r="E338" s="99" t="s">
        <v>91</v>
      </c>
      <c r="F338" s="99" t="s">
        <v>99</v>
      </c>
      <c r="G338" s="100">
        <v>5.3</v>
      </c>
      <c r="H338" s="159"/>
      <c r="I338" s="102" t="s">
        <v>156</v>
      </c>
      <c r="J338" s="103">
        <v>243</v>
      </c>
      <c r="K338" s="230">
        <v>1</v>
      </c>
      <c r="L338" s="95">
        <f>SUMIFS(Invulblad!G:G,Invulblad!A:A,I338,Invulblad!B:B,J338)*K338</f>
        <v>0</v>
      </c>
      <c r="M338" s="95">
        <f t="shared" si="15"/>
        <v>0</v>
      </c>
      <c r="N338" s="95">
        <f t="shared" si="13"/>
        <v>0</v>
      </c>
      <c r="O338" s="96">
        <f t="shared" si="16"/>
        <v>0</v>
      </c>
      <c r="P338" s="231"/>
      <c r="Q338" s="241"/>
      <c r="R338" s="242"/>
      <c r="S338" s="242"/>
      <c r="T338" s="243" t="s">
        <v>266</v>
      </c>
    </row>
    <row r="339" spans="1:20" ht="16.5" customHeight="1">
      <c r="A339" s="112" t="s">
        <v>229</v>
      </c>
      <c r="B339" s="111" t="s">
        <v>485</v>
      </c>
      <c r="C339" s="98" t="s">
        <v>631</v>
      </c>
      <c r="D339" s="99" t="s">
        <v>630</v>
      </c>
      <c r="E339" s="99" t="s">
        <v>91</v>
      </c>
      <c r="F339" s="99" t="s">
        <v>99</v>
      </c>
      <c r="G339" s="100">
        <v>5.4</v>
      </c>
      <c r="H339" s="159"/>
      <c r="I339" s="102" t="s">
        <v>156</v>
      </c>
      <c r="J339" s="103">
        <v>243</v>
      </c>
      <c r="K339" s="230">
        <v>1</v>
      </c>
      <c r="L339" s="95">
        <f>SUMIFS(Invulblad!G:G,Invulblad!A:A,I339,Invulblad!B:B,J339)*K339</f>
        <v>0</v>
      </c>
      <c r="M339" s="95">
        <f t="shared" si="12"/>
        <v>0</v>
      </c>
      <c r="N339" s="95">
        <f t="shared" si="13"/>
        <v>0</v>
      </c>
      <c r="O339" s="96">
        <f t="shared" si="14"/>
        <v>0</v>
      </c>
      <c r="P339" s="231"/>
      <c r="Q339" s="241"/>
      <c r="R339" s="242"/>
      <c r="S339" s="242"/>
      <c r="T339" s="243" t="s">
        <v>266</v>
      </c>
    </row>
    <row r="340" spans="1:20" ht="16.5" customHeight="1">
      <c r="A340" s="112" t="s">
        <v>229</v>
      </c>
      <c r="B340" s="111" t="s">
        <v>265</v>
      </c>
      <c r="C340" s="98" t="s">
        <v>632</v>
      </c>
      <c r="D340" s="99" t="s">
        <v>155</v>
      </c>
      <c r="E340" s="99" t="s">
        <v>96</v>
      </c>
      <c r="F340" s="99" t="s">
        <v>96</v>
      </c>
      <c r="G340" s="100">
        <v>6.5</v>
      </c>
      <c r="H340" s="159"/>
      <c r="I340" s="102" t="s">
        <v>154</v>
      </c>
      <c r="J340" s="103">
        <v>243</v>
      </c>
      <c r="K340" s="230">
        <v>1</v>
      </c>
      <c r="L340" s="95">
        <f>SUMIFS(Invulblad!G:G,Invulblad!A:A,I340,Invulblad!B:B,J340)*K340</f>
        <v>0</v>
      </c>
      <c r="M340" s="95">
        <f t="shared" si="12"/>
        <v>0</v>
      </c>
      <c r="N340" s="95">
        <f t="shared" si="13"/>
        <v>0</v>
      </c>
      <c r="O340" s="96">
        <f t="shared" si="14"/>
        <v>0</v>
      </c>
      <c r="P340" s="231"/>
      <c r="Q340" s="241"/>
      <c r="R340" s="242"/>
      <c r="S340" s="242"/>
      <c r="T340" s="243"/>
    </row>
    <row r="341" spans="1:20" ht="16.5" customHeight="1">
      <c r="A341" s="112" t="s">
        <v>229</v>
      </c>
      <c r="B341" s="111" t="s">
        <v>265</v>
      </c>
      <c r="C341" s="98" t="s">
        <v>633</v>
      </c>
      <c r="D341" s="99" t="s">
        <v>173</v>
      </c>
      <c r="E341" s="99" t="s">
        <v>96</v>
      </c>
      <c r="F341" s="99" t="s">
        <v>96</v>
      </c>
      <c r="G341" s="100">
        <v>24.6</v>
      </c>
      <c r="H341" s="159"/>
      <c r="I341" s="102" t="s">
        <v>172</v>
      </c>
      <c r="J341" s="103">
        <v>243</v>
      </c>
      <c r="K341" s="230">
        <v>1</v>
      </c>
      <c r="L341" s="95">
        <f>SUMIFS(Invulblad!G:G,Invulblad!A:A,I341,Invulblad!B:B,J341)*K341</f>
        <v>0</v>
      </c>
      <c r="M341" s="95">
        <f t="shared" ref="M341:M523" si="17">+L341*G341</f>
        <v>0</v>
      </c>
      <c r="N341" s="95">
        <f t="shared" ref="N341:N523" si="18">N$9</f>
        <v>0</v>
      </c>
      <c r="O341" s="96">
        <f t="shared" ref="O341:O523" si="19">+N341*M341</f>
        <v>0</v>
      </c>
      <c r="P341" s="231"/>
      <c r="Q341" s="241"/>
      <c r="R341" s="242"/>
      <c r="S341" s="242"/>
      <c r="T341" s="243"/>
    </row>
    <row r="342" spans="1:20" ht="16.5" customHeight="1">
      <c r="A342" s="112" t="s">
        <v>229</v>
      </c>
      <c r="B342" s="111" t="s">
        <v>265</v>
      </c>
      <c r="C342" s="98" t="s">
        <v>634</v>
      </c>
      <c r="D342" s="99" t="s">
        <v>173</v>
      </c>
      <c r="E342" s="99" t="s">
        <v>96</v>
      </c>
      <c r="F342" s="99" t="s">
        <v>96</v>
      </c>
      <c r="G342" s="100">
        <v>24.8</v>
      </c>
      <c r="H342" s="159"/>
      <c r="I342" s="102" t="s">
        <v>172</v>
      </c>
      <c r="J342" s="103">
        <v>243</v>
      </c>
      <c r="K342" s="230">
        <v>1</v>
      </c>
      <c r="L342" s="95">
        <f>SUMIFS(Invulblad!G:G,Invulblad!A:A,I342,Invulblad!B:B,J342)*K342</f>
        <v>0</v>
      </c>
      <c r="M342" s="95">
        <f t="shared" si="17"/>
        <v>0</v>
      </c>
      <c r="N342" s="95">
        <f t="shared" si="18"/>
        <v>0</v>
      </c>
      <c r="O342" s="96">
        <f t="shared" si="19"/>
        <v>0</v>
      </c>
      <c r="P342" s="231"/>
      <c r="Q342" s="241"/>
      <c r="R342" s="242"/>
      <c r="S342" s="242"/>
      <c r="T342" s="243"/>
    </row>
    <row r="343" spans="1:20" ht="16.5" customHeight="1">
      <c r="A343" s="112" t="s">
        <v>229</v>
      </c>
      <c r="B343" s="111" t="s">
        <v>265</v>
      </c>
      <c r="C343" s="98" t="s">
        <v>635</v>
      </c>
      <c r="D343" s="99" t="s">
        <v>173</v>
      </c>
      <c r="E343" s="99" t="s">
        <v>96</v>
      </c>
      <c r="F343" s="99" t="s">
        <v>96</v>
      </c>
      <c r="G343" s="100">
        <v>24.8</v>
      </c>
      <c r="H343" s="162"/>
      <c r="I343" s="102" t="s">
        <v>172</v>
      </c>
      <c r="J343" s="103">
        <v>243</v>
      </c>
      <c r="K343" s="230">
        <v>1</v>
      </c>
      <c r="L343" s="95">
        <f>SUMIFS(Invulblad!G:G,Invulblad!A:A,I343,Invulblad!B:B,J343)*K343</f>
        <v>0</v>
      </c>
      <c r="M343" s="95">
        <f t="shared" si="17"/>
        <v>0</v>
      </c>
      <c r="N343" s="95">
        <f t="shared" si="18"/>
        <v>0</v>
      </c>
      <c r="O343" s="96">
        <f t="shared" si="19"/>
        <v>0</v>
      </c>
      <c r="P343" s="231"/>
      <c r="Q343" s="241"/>
      <c r="R343" s="242"/>
      <c r="S343" s="242"/>
      <c r="T343" s="243"/>
    </row>
    <row r="344" spans="1:20" ht="16.5" customHeight="1">
      <c r="A344" s="112" t="s">
        <v>229</v>
      </c>
      <c r="B344" s="111" t="s">
        <v>265</v>
      </c>
      <c r="C344" s="98" t="s">
        <v>636</v>
      </c>
      <c r="D344" s="99" t="s">
        <v>637</v>
      </c>
      <c r="E344" s="99" t="s">
        <v>638</v>
      </c>
      <c r="F344" s="99" t="s">
        <v>99</v>
      </c>
      <c r="G344" s="100">
        <v>179.7</v>
      </c>
      <c r="H344" s="159"/>
      <c r="I344" s="102" t="s">
        <v>156</v>
      </c>
      <c r="J344" s="103">
        <v>243</v>
      </c>
      <c r="K344" s="230">
        <v>1</v>
      </c>
      <c r="L344" s="95">
        <f>SUMIFS(Invulblad!G:G,Invulblad!A:A,I344,Invulblad!B:B,J344)*K344</f>
        <v>0</v>
      </c>
      <c r="M344" s="95">
        <f t="shared" si="17"/>
        <v>0</v>
      </c>
      <c r="N344" s="95">
        <f t="shared" si="18"/>
        <v>0</v>
      </c>
      <c r="O344" s="96">
        <f t="shared" si="19"/>
        <v>0</v>
      </c>
      <c r="P344" s="231"/>
      <c r="Q344" s="241"/>
      <c r="R344" s="242"/>
      <c r="S344" s="242"/>
      <c r="T344" s="243" t="s">
        <v>266</v>
      </c>
    </row>
    <row r="345" spans="1:20" ht="16.5" customHeight="1">
      <c r="A345" s="112" t="s">
        <v>229</v>
      </c>
      <c r="B345" s="111" t="s">
        <v>265</v>
      </c>
      <c r="C345" s="98" t="s">
        <v>639</v>
      </c>
      <c r="D345" s="99" t="s">
        <v>173</v>
      </c>
      <c r="E345" s="99" t="s">
        <v>96</v>
      </c>
      <c r="F345" s="99" t="s">
        <v>96</v>
      </c>
      <c r="G345" s="100">
        <v>24.8</v>
      </c>
      <c r="H345" s="159"/>
      <c r="I345" s="102" t="s">
        <v>172</v>
      </c>
      <c r="J345" s="103">
        <v>243</v>
      </c>
      <c r="K345" s="230">
        <v>1</v>
      </c>
      <c r="L345" s="95">
        <f>SUMIFS(Invulblad!G:G,Invulblad!A:A,I345,Invulblad!B:B,J345)*K345</f>
        <v>0</v>
      </c>
      <c r="M345" s="95">
        <f t="shared" si="17"/>
        <v>0</v>
      </c>
      <c r="N345" s="95">
        <f t="shared" si="18"/>
        <v>0</v>
      </c>
      <c r="O345" s="96">
        <f t="shared" si="19"/>
        <v>0</v>
      </c>
      <c r="P345" s="231"/>
      <c r="Q345" s="241"/>
      <c r="R345" s="242"/>
      <c r="S345" s="242"/>
      <c r="T345" s="243"/>
    </row>
    <row r="346" spans="1:20" ht="16.5" customHeight="1">
      <c r="A346" s="112" t="s">
        <v>229</v>
      </c>
      <c r="B346" s="111" t="s">
        <v>265</v>
      </c>
      <c r="C346" s="98" t="s">
        <v>640</v>
      </c>
      <c r="D346" s="99" t="s">
        <v>124</v>
      </c>
      <c r="E346" s="99" t="s">
        <v>116</v>
      </c>
      <c r="F346" s="99" t="s">
        <v>135</v>
      </c>
      <c r="G346" s="100"/>
      <c r="H346" s="159">
        <v>3.6</v>
      </c>
      <c r="I346" s="109" t="s">
        <v>129</v>
      </c>
      <c r="J346" s="103" t="s">
        <v>81</v>
      </c>
      <c r="K346" s="230">
        <v>1</v>
      </c>
      <c r="L346" s="95">
        <f>SUMIFS(Invulblad!G:G,Invulblad!A:A,I346,Invulblad!B:B,J346)*K346</f>
        <v>0</v>
      </c>
      <c r="M346" s="95">
        <f t="shared" si="17"/>
        <v>0</v>
      </c>
      <c r="N346" s="95">
        <f t="shared" si="18"/>
        <v>0</v>
      </c>
      <c r="O346" s="96">
        <f t="shared" si="19"/>
        <v>0</v>
      </c>
      <c r="P346" s="231"/>
      <c r="Q346" s="241"/>
      <c r="R346" s="242"/>
      <c r="S346" s="242"/>
      <c r="T346" s="243"/>
    </row>
    <row r="347" spans="1:20" ht="16.5" customHeight="1">
      <c r="A347" s="112" t="s">
        <v>229</v>
      </c>
      <c r="B347" s="111" t="s">
        <v>265</v>
      </c>
      <c r="C347" s="98" t="s">
        <v>641</v>
      </c>
      <c r="D347" s="99" t="s">
        <v>124</v>
      </c>
      <c r="E347" s="99" t="s">
        <v>88</v>
      </c>
      <c r="F347" s="99" t="s">
        <v>88</v>
      </c>
      <c r="G347" s="100">
        <v>13</v>
      </c>
      <c r="H347" s="159"/>
      <c r="I347" s="205" t="s">
        <v>139</v>
      </c>
      <c r="J347" s="103">
        <v>243</v>
      </c>
      <c r="K347" s="230">
        <v>1</v>
      </c>
      <c r="L347" s="95">
        <f>SUMIFS(Invulblad!G:G,Invulblad!A:A,I347,Invulblad!B:B,J347)*K347</f>
        <v>0</v>
      </c>
      <c r="M347" s="95">
        <f t="shared" si="17"/>
        <v>0</v>
      </c>
      <c r="N347" s="95">
        <f t="shared" si="18"/>
        <v>0</v>
      </c>
      <c r="O347" s="96">
        <f t="shared" si="19"/>
        <v>0</v>
      </c>
      <c r="P347" s="231"/>
      <c r="Q347" s="241"/>
      <c r="R347" s="242"/>
      <c r="S347" s="242"/>
      <c r="T347" s="243"/>
    </row>
    <row r="348" spans="1:20" ht="16.5" customHeight="1">
      <c r="A348" s="112" t="s">
        <v>229</v>
      </c>
      <c r="B348" s="111" t="s">
        <v>486</v>
      </c>
      <c r="C348" s="98" t="s">
        <v>642</v>
      </c>
      <c r="D348" s="99" t="s">
        <v>643</v>
      </c>
      <c r="E348" s="99" t="s">
        <v>88</v>
      </c>
      <c r="F348" s="99" t="s">
        <v>88</v>
      </c>
      <c r="G348" s="100"/>
      <c r="H348" s="159">
        <v>144.19999999999999</v>
      </c>
      <c r="I348" s="158" t="s">
        <v>508</v>
      </c>
      <c r="J348" s="103" t="s">
        <v>81</v>
      </c>
      <c r="K348" s="230">
        <v>1</v>
      </c>
      <c r="L348" s="95">
        <f>SUMIFS(Invulblad!G:G,Invulblad!A:A,I348,Invulblad!B:B,J348)*K348</f>
        <v>0</v>
      </c>
      <c r="M348" s="95">
        <f t="shared" si="17"/>
        <v>0</v>
      </c>
      <c r="N348" s="95">
        <f t="shared" si="18"/>
        <v>0</v>
      </c>
      <c r="O348" s="96">
        <f t="shared" si="19"/>
        <v>0</v>
      </c>
      <c r="P348" s="231"/>
      <c r="Q348" s="241"/>
      <c r="R348" s="242"/>
      <c r="S348" s="242"/>
      <c r="T348" s="243"/>
    </row>
    <row r="349" spans="1:20" ht="16.5" customHeight="1">
      <c r="A349" s="112" t="s">
        <v>229</v>
      </c>
      <c r="B349" s="111" t="s">
        <v>265</v>
      </c>
      <c r="C349" s="98" t="s">
        <v>644</v>
      </c>
      <c r="D349" s="99" t="s">
        <v>645</v>
      </c>
      <c r="E349" s="99" t="s">
        <v>88</v>
      </c>
      <c r="F349" s="99" t="s">
        <v>88</v>
      </c>
      <c r="G349" s="100">
        <v>13.3</v>
      </c>
      <c r="H349" s="159"/>
      <c r="I349" s="205" t="s">
        <v>139</v>
      </c>
      <c r="J349" s="103">
        <v>243</v>
      </c>
      <c r="K349" s="230">
        <v>1</v>
      </c>
      <c r="L349" s="95">
        <f>SUMIFS(Invulblad!G:G,Invulblad!A:A,I349,Invulblad!B:B,J349)*K349</f>
        <v>0</v>
      </c>
      <c r="M349" s="95">
        <f t="shared" si="17"/>
        <v>0</v>
      </c>
      <c r="N349" s="95">
        <f t="shared" si="18"/>
        <v>0</v>
      </c>
      <c r="O349" s="96">
        <f t="shared" si="19"/>
        <v>0</v>
      </c>
      <c r="P349" s="231"/>
      <c r="Q349" s="241"/>
      <c r="R349" s="242"/>
      <c r="S349" s="242"/>
      <c r="T349" s="243"/>
    </row>
    <row r="350" spans="1:20" ht="16.5" customHeight="1">
      <c r="A350" s="112" t="s">
        <v>229</v>
      </c>
      <c r="B350" s="111" t="s">
        <v>486</v>
      </c>
      <c r="C350" s="98" t="s">
        <v>646</v>
      </c>
      <c r="D350" s="99" t="s">
        <v>325</v>
      </c>
      <c r="E350" s="99" t="s">
        <v>96</v>
      </c>
      <c r="F350" s="99" t="s">
        <v>96</v>
      </c>
      <c r="G350" s="100"/>
      <c r="H350" s="159">
        <v>7.9</v>
      </c>
      <c r="I350" s="102" t="s">
        <v>123</v>
      </c>
      <c r="J350" s="103" t="s">
        <v>81</v>
      </c>
      <c r="K350" s="230">
        <v>1</v>
      </c>
      <c r="L350" s="95">
        <f>SUMIFS(Invulblad!G:G,Invulblad!A:A,I350,Invulblad!B:B,J350)*K350</f>
        <v>0</v>
      </c>
      <c r="M350" s="95">
        <f t="shared" si="17"/>
        <v>0</v>
      </c>
      <c r="N350" s="95">
        <f t="shared" si="18"/>
        <v>0</v>
      </c>
      <c r="O350" s="96">
        <f t="shared" si="19"/>
        <v>0</v>
      </c>
      <c r="P350" s="231"/>
      <c r="Q350" s="241"/>
      <c r="R350" s="242"/>
      <c r="S350" s="242"/>
      <c r="T350" s="243"/>
    </row>
    <row r="351" spans="1:20" ht="16.5" customHeight="1">
      <c r="A351" s="112" t="s">
        <v>229</v>
      </c>
      <c r="B351" s="111" t="s">
        <v>265</v>
      </c>
      <c r="C351" s="98" t="s">
        <v>647</v>
      </c>
      <c r="D351" s="99" t="s">
        <v>124</v>
      </c>
      <c r="E351" s="99" t="s">
        <v>88</v>
      </c>
      <c r="F351" s="99" t="s">
        <v>88</v>
      </c>
      <c r="G351" s="100">
        <v>83</v>
      </c>
      <c r="H351" s="159"/>
      <c r="I351" s="205" t="s">
        <v>139</v>
      </c>
      <c r="J351" s="103">
        <v>243</v>
      </c>
      <c r="K351" s="230">
        <v>1</v>
      </c>
      <c r="L351" s="95">
        <f>SUMIFS(Invulblad!G:G,Invulblad!A:A,I351,Invulblad!B:B,J351)*K351</f>
        <v>0</v>
      </c>
      <c r="M351" s="95">
        <f t="shared" si="17"/>
        <v>0</v>
      </c>
      <c r="N351" s="95">
        <f t="shared" si="18"/>
        <v>0</v>
      </c>
      <c r="O351" s="96">
        <f t="shared" si="19"/>
        <v>0</v>
      </c>
      <c r="P351" s="231"/>
      <c r="Q351" s="241"/>
      <c r="R351" s="242"/>
      <c r="S351" s="242"/>
      <c r="T351" s="243"/>
    </row>
    <row r="352" spans="1:20" ht="16.5" customHeight="1">
      <c r="A352" s="112" t="s">
        <v>229</v>
      </c>
      <c r="B352" s="111" t="s">
        <v>486</v>
      </c>
      <c r="C352" s="98" t="s">
        <v>648</v>
      </c>
      <c r="D352" s="99" t="s">
        <v>173</v>
      </c>
      <c r="E352" s="99" t="s">
        <v>96</v>
      </c>
      <c r="F352" s="99" t="s">
        <v>96</v>
      </c>
      <c r="G352" s="100">
        <v>33.1</v>
      </c>
      <c r="H352" s="159"/>
      <c r="I352" s="102" t="s">
        <v>172</v>
      </c>
      <c r="J352" s="103">
        <v>243</v>
      </c>
      <c r="K352" s="230">
        <v>1</v>
      </c>
      <c r="L352" s="95">
        <f>SUMIFS(Invulblad!G:G,Invulblad!A:A,I352,Invulblad!B:B,J352)*K352</f>
        <v>0</v>
      </c>
      <c r="M352" s="95">
        <f t="shared" si="17"/>
        <v>0</v>
      </c>
      <c r="N352" s="95">
        <f t="shared" si="18"/>
        <v>0</v>
      </c>
      <c r="O352" s="96">
        <f t="shared" si="19"/>
        <v>0</v>
      </c>
      <c r="P352" s="231"/>
      <c r="Q352" s="241"/>
      <c r="R352" s="242"/>
      <c r="S352" s="242"/>
      <c r="T352" s="243"/>
    </row>
    <row r="353" spans="1:20" ht="16.5" customHeight="1">
      <c r="A353" s="112" t="s">
        <v>229</v>
      </c>
      <c r="B353" s="111" t="s">
        <v>486</v>
      </c>
      <c r="C353" s="98" t="s">
        <v>649</v>
      </c>
      <c r="D353" s="99" t="s">
        <v>173</v>
      </c>
      <c r="E353" s="99" t="s">
        <v>96</v>
      </c>
      <c r="F353" s="99" t="s">
        <v>96</v>
      </c>
      <c r="G353" s="100">
        <v>33.1</v>
      </c>
      <c r="H353" s="159"/>
      <c r="I353" s="102" t="s">
        <v>172</v>
      </c>
      <c r="J353" s="103">
        <v>243</v>
      </c>
      <c r="K353" s="230">
        <v>1</v>
      </c>
      <c r="L353" s="95">
        <f>SUMIFS(Invulblad!G:G,Invulblad!A:A,I353,Invulblad!B:B,J353)*K353</f>
        <v>0</v>
      </c>
      <c r="M353" s="95">
        <f t="shared" si="17"/>
        <v>0</v>
      </c>
      <c r="N353" s="95">
        <f t="shared" si="18"/>
        <v>0</v>
      </c>
      <c r="O353" s="96">
        <f t="shared" si="19"/>
        <v>0</v>
      </c>
      <c r="P353" s="231"/>
      <c r="Q353" s="241"/>
      <c r="R353" s="242"/>
      <c r="S353" s="242"/>
      <c r="T353" s="243"/>
    </row>
    <row r="354" spans="1:20" ht="16.5" customHeight="1">
      <c r="A354" s="112" t="s">
        <v>229</v>
      </c>
      <c r="B354" s="111" t="s">
        <v>486</v>
      </c>
      <c r="C354" s="98" t="s">
        <v>650</v>
      </c>
      <c r="D354" s="99" t="s">
        <v>124</v>
      </c>
      <c r="E354" s="99" t="s">
        <v>96</v>
      </c>
      <c r="F354" s="99" t="s">
        <v>96</v>
      </c>
      <c r="G354" s="100">
        <v>4.7</v>
      </c>
      <c r="H354" s="159"/>
      <c r="I354" s="102" t="s">
        <v>123</v>
      </c>
      <c r="J354" s="103">
        <v>243</v>
      </c>
      <c r="K354" s="230">
        <v>1</v>
      </c>
      <c r="L354" s="95">
        <f>SUMIFS(Invulblad!G:G,Invulblad!A:A,I354,Invulblad!B:B,J354)*K354</f>
        <v>0</v>
      </c>
      <c r="M354" s="95">
        <f t="shared" si="17"/>
        <v>0</v>
      </c>
      <c r="N354" s="95">
        <f t="shared" si="18"/>
        <v>0</v>
      </c>
      <c r="O354" s="96">
        <f t="shared" si="19"/>
        <v>0</v>
      </c>
      <c r="P354" s="231"/>
      <c r="Q354" s="241"/>
      <c r="R354" s="242"/>
      <c r="S354" s="242"/>
      <c r="T354" s="243"/>
    </row>
    <row r="355" spans="1:20" ht="16.5" customHeight="1">
      <c r="A355" s="112" t="s">
        <v>229</v>
      </c>
      <c r="B355" s="111" t="s">
        <v>486</v>
      </c>
      <c r="C355" s="98" t="s">
        <v>651</v>
      </c>
      <c r="D355" s="99" t="s">
        <v>173</v>
      </c>
      <c r="E355" s="99" t="s">
        <v>96</v>
      </c>
      <c r="F355" s="99" t="s">
        <v>96</v>
      </c>
      <c r="G355" s="100">
        <v>30.7</v>
      </c>
      <c r="H355" s="162"/>
      <c r="I355" s="102" t="s">
        <v>172</v>
      </c>
      <c r="J355" s="103">
        <v>243</v>
      </c>
      <c r="K355" s="230">
        <v>1</v>
      </c>
      <c r="L355" s="95">
        <f>SUMIFS(Invulblad!G:G,Invulblad!A:A,I355,Invulblad!B:B,J355)*K355</f>
        <v>0</v>
      </c>
      <c r="M355" s="95">
        <f t="shared" si="17"/>
        <v>0</v>
      </c>
      <c r="N355" s="95">
        <f t="shared" si="18"/>
        <v>0</v>
      </c>
      <c r="O355" s="96">
        <f t="shared" si="19"/>
        <v>0</v>
      </c>
      <c r="P355" s="231"/>
      <c r="Q355" s="241"/>
      <c r="R355" s="242"/>
      <c r="S355" s="242"/>
      <c r="T355" s="243"/>
    </row>
    <row r="356" spans="1:20" ht="16.5" customHeight="1">
      <c r="A356" s="112" t="s">
        <v>229</v>
      </c>
      <c r="B356" s="111" t="s">
        <v>486</v>
      </c>
      <c r="C356" s="98" t="s">
        <v>652</v>
      </c>
      <c r="D356" s="99" t="s">
        <v>492</v>
      </c>
      <c r="E356" s="110" t="s">
        <v>116</v>
      </c>
      <c r="F356" s="110" t="s">
        <v>135</v>
      </c>
      <c r="G356" s="108">
        <v>11.4</v>
      </c>
      <c r="H356" s="162"/>
      <c r="I356" s="109" t="s">
        <v>189</v>
      </c>
      <c r="J356" s="103">
        <v>243</v>
      </c>
      <c r="K356" s="230">
        <v>1</v>
      </c>
      <c r="L356" s="95">
        <f>SUMIFS(Invulblad!G:G,Invulblad!A:A,I356,Invulblad!B:B,J356)*K356</f>
        <v>0</v>
      </c>
      <c r="M356" s="95">
        <f t="shared" si="17"/>
        <v>0</v>
      </c>
      <c r="N356" s="95">
        <f t="shared" si="18"/>
        <v>0</v>
      </c>
      <c r="O356" s="96">
        <f t="shared" si="19"/>
        <v>0</v>
      </c>
      <c r="P356" s="231"/>
      <c r="Q356" s="241"/>
      <c r="R356" s="242"/>
      <c r="S356" s="242"/>
      <c r="T356" s="243"/>
    </row>
    <row r="357" spans="1:20" ht="16.5" customHeight="1">
      <c r="A357" s="112" t="s">
        <v>229</v>
      </c>
      <c r="B357" s="111" t="s">
        <v>486</v>
      </c>
      <c r="C357" s="98" t="s">
        <v>653</v>
      </c>
      <c r="D357" s="99" t="s">
        <v>124</v>
      </c>
      <c r="E357" s="99" t="s">
        <v>116</v>
      </c>
      <c r="F357" s="99" t="s">
        <v>135</v>
      </c>
      <c r="G357" s="100">
        <v>5.0999999999999996</v>
      </c>
      <c r="H357" s="159"/>
      <c r="I357" s="205" t="s">
        <v>134</v>
      </c>
      <c r="J357" s="103">
        <v>243</v>
      </c>
      <c r="K357" s="230">
        <v>1</v>
      </c>
      <c r="L357" s="95">
        <f>SUMIFS(Invulblad!G:G,Invulblad!A:A,I357,Invulblad!B:B,J357)*K357</f>
        <v>0</v>
      </c>
      <c r="M357" s="95">
        <f t="shared" si="17"/>
        <v>0</v>
      </c>
      <c r="N357" s="95">
        <f t="shared" si="18"/>
        <v>0</v>
      </c>
      <c r="O357" s="96">
        <f t="shared" si="19"/>
        <v>0</v>
      </c>
      <c r="P357" s="231"/>
      <c r="Q357" s="241"/>
      <c r="R357" s="242"/>
      <c r="S357" s="242"/>
      <c r="T357" s="243"/>
    </row>
    <row r="358" spans="1:20" ht="16.5" customHeight="1">
      <c r="A358" s="112" t="s">
        <v>229</v>
      </c>
      <c r="B358" s="111" t="s">
        <v>486</v>
      </c>
      <c r="C358" s="98" t="s">
        <v>654</v>
      </c>
      <c r="D358" s="99" t="s">
        <v>124</v>
      </c>
      <c r="E358" s="110" t="s">
        <v>88</v>
      </c>
      <c r="F358" s="110" t="s">
        <v>88</v>
      </c>
      <c r="G358" s="108">
        <v>11.2</v>
      </c>
      <c r="H358" s="159"/>
      <c r="I358" s="205" t="s">
        <v>139</v>
      </c>
      <c r="J358" s="103">
        <v>243</v>
      </c>
      <c r="K358" s="230">
        <v>1</v>
      </c>
      <c r="L358" s="95">
        <f>SUMIFS(Invulblad!G:G,Invulblad!A:A,I358,Invulblad!B:B,J358)*K358</f>
        <v>0</v>
      </c>
      <c r="M358" s="95">
        <f t="shared" si="17"/>
        <v>0</v>
      </c>
      <c r="N358" s="95">
        <f t="shared" si="18"/>
        <v>0</v>
      </c>
      <c r="O358" s="96">
        <f t="shared" si="19"/>
        <v>0</v>
      </c>
      <c r="P358" s="231"/>
      <c r="Q358" s="241"/>
      <c r="R358" s="242"/>
      <c r="S358" s="242"/>
      <c r="T358" s="243"/>
    </row>
    <row r="359" spans="1:20" ht="16.5" customHeight="1">
      <c r="A359" s="112" t="s">
        <v>229</v>
      </c>
      <c r="B359" s="111" t="s">
        <v>486</v>
      </c>
      <c r="C359" s="98" t="s">
        <v>655</v>
      </c>
      <c r="D359" s="99" t="s">
        <v>492</v>
      </c>
      <c r="E359" s="99" t="s">
        <v>116</v>
      </c>
      <c r="F359" s="99" t="s">
        <v>135</v>
      </c>
      <c r="G359" s="108">
        <v>5.3</v>
      </c>
      <c r="H359" s="164"/>
      <c r="I359" s="109" t="s">
        <v>189</v>
      </c>
      <c r="J359" s="103">
        <v>243</v>
      </c>
      <c r="K359" s="230">
        <v>1</v>
      </c>
      <c r="L359" s="95">
        <f>SUMIFS(Invulblad!G:G,Invulblad!A:A,I359,Invulblad!B:B,J359)*K359</f>
        <v>0</v>
      </c>
      <c r="M359" s="95">
        <f t="shared" si="17"/>
        <v>0</v>
      </c>
      <c r="N359" s="95">
        <f t="shared" si="18"/>
        <v>0</v>
      </c>
      <c r="O359" s="96">
        <f t="shared" si="19"/>
        <v>0</v>
      </c>
      <c r="P359" s="231"/>
      <c r="Q359" s="241"/>
      <c r="R359" s="242"/>
      <c r="S359" s="242"/>
      <c r="T359" s="243"/>
    </row>
    <row r="360" spans="1:20" ht="16.5" customHeight="1">
      <c r="A360" s="112" t="s">
        <v>229</v>
      </c>
      <c r="B360" s="111" t="s">
        <v>486</v>
      </c>
      <c r="C360" s="98" t="s">
        <v>656</v>
      </c>
      <c r="D360" s="99" t="s">
        <v>497</v>
      </c>
      <c r="E360" s="110" t="s">
        <v>116</v>
      </c>
      <c r="F360" s="110" t="s">
        <v>135</v>
      </c>
      <c r="G360" s="108">
        <v>1.2</v>
      </c>
      <c r="H360" s="162"/>
      <c r="I360" s="109" t="s">
        <v>189</v>
      </c>
      <c r="J360" s="103">
        <v>243</v>
      </c>
      <c r="K360" s="230">
        <v>1</v>
      </c>
      <c r="L360" s="95">
        <f>SUMIFS(Invulblad!G:G,Invulblad!A:A,I360,Invulblad!B:B,J360)*K360</f>
        <v>0</v>
      </c>
      <c r="M360" s="95">
        <f t="shared" si="17"/>
        <v>0</v>
      </c>
      <c r="N360" s="95">
        <f t="shared" si="18"/>
        <v>0</v>
      </c>
      <c r="O360" s="96">
        <f t="shared" si="19"/>
        <v>0</v>
      </c>
      <c r="P360" s="231"/>
      <c r="Q360" s="241"/>
      <c r="R360" s="242"/>
      <c r="S360" s="242"/>
      <c r="T360" s="243"/>
    </row>
    <row r="361" spans="1:20" ht="16.5" customHeight="1">
      <c r="A361" s="112" t="s">
        <v>229</v>
      </c>
      <c r="B361" s="111" t="s">
        <v>486</v>
      </c>
      <c r="C361" s="98" t="s">
        <v>657</v>
      </c>
      <c r="D361" s="99" t="s">
        <v>497</v>
      </c>
      <c r="E361" s="110" t="s">
        <v>116</v>
      </c>
      <c r="F361" s="110" t="s">
        <v>135</v>
      </c>
      <c r="G361" s="108">
        <v>1.2</v>
      </c>
      <c r="H361" s="159"/>
      <c r="I361" s="109" t="s">
        <v>189</v>
      </c>
      <c r="J361" s="103">
        <v>243</v>
      </c>
      <c r="K361" s="230">
        <v>1</v>
      </c>
      <c r="L361" s="95">
        <f>SUMIFS(Invulblad!G:G,Invulblad!A:A,I361,Invulblad!B:B,J361)*K361</f>
        <v>0</v>
      </c>
      <c r="M361" s="95">
        <f t="shared" si="17"/>
        <v>0</v>
      </c>
      <c r="N361" s="95">
        <f t="shared" si="18"/>
        <v>0</v>
      </c>
      <c r="O361" s="96">
        <f t="shared" si="19"/>
        <v>0</v>
      </c>
      <c r="P361" s="231"/>
      <c r="Q361" s="241"/>
      <c r="R361" s="242"/>
      <c r="S361" s="242"/>
      <c r="T361" s="243"/>
    </row>
    <row r="362" spans="1:20" ht="16.5" customHeight="1">
      <c r="A362" s="112" t="s">
        <v>229</v>
      </c>
      <c r="B362" s="112" t="s">
        <v>486</v>
      </c>
      <c r="C362" s="113" t="s">
        <v>658</v>
      </c>
      <c r="D362" s="104" t="s">
        <v>497</v>
      </c>
      <c r="E362" s="99" t="s">
        <v>116</v>
      </c>
      <c r="F362" s="99" t="s">
        <v>135</v>
      </c>
      <c r="G362" s="210">
        <v>1.2</v>
      </c>
      <c r="H362" s="115"/>
      <c r="I362" s="114" t="s">
        <v>189</v>
      </c>
      <c r="J362" s="103">
        <v>243</v>
      </c>
      <c r="K362" s="230">
        <v>1</v>
      </c>
      <c r="L362" s="95">
        <f>SUMIFS(Invulblad!G:G,Invulblad!A:A,I362,Invulblad!B:B,J362)*K362</f>
        <v>0</v>
      </c>
      <c r="M362" s="95">
        <f t="shared" si="17"/>
        <v>0</v>
      </c>
      <c r="N362" s="95">
        <f t="shared" si="18"/>
        <v>0</v>
      </c>
      <c r="O362" s="96">
        <f t="shared" si="19"/>
        <v>0</v>
      </c>
      <c r="P362" s="231"/>
      <c r="Q362" s="241"/>
      <c r="R362" s="242"/>
      <c r="S362" s="242"/>
      <c r="T362" s="243"/>
    </row>
    <row r="363" spans="1:20" ht="16.5" customHeight="1">
      <c r="A363" s="112" t="s">
        <v>229</v>
      </c>
      <c r="B363" s="112" t="s">
        <v>486</v>
      </c>
      <c r="C363" s="113" t="s">
        <v>659</v>
      </c>
      <c r="D363" s="104" t="s">
        <v>497</v>
      </c>
      <c r="E363" s="99" t="s">
        <v>116</v>
      </c>
      <c r="F363" s="99" t="s">
        <v>135</v>
      </c>
      <c r="G363" s="210">
        <v>1.2</v>
      </c>
      <c r="H363" s="115"/>
      <c r="I363" s="102" t="s">
        <v>189</v>
      </c>
      <c r="J363" s="103">
        <v>243</v>
      </c>
      <c r="K363" s="230">
        <v>1</v>
      </c>
      <c r="L363" s="95">
        <f>SUMIFS(Invulblad!G:G,Invulblad!A:A,I363,Invulblad!B:B,J363)*K363</f>
        <v>0</v>
      </c>
      <c r="M363" s="95">
        <f t="shared" si="17"/>
        <v>0</v>
      </c>
      <c r="N363" s="95">
        <f t="shared" si="18"/>
        <v>0</v>
      </c>
      <c r="O363" s="96">
        <f t="shared" si="19"/>
        <v>0</v>
      </c>
      <c r="P363" s="231"/>
      <c r="Q363" s="241"/>
      <c r="R363" s="242"/>
      <c r="S363" s="242"/>
      <c r="T363" s="243"/>
    </row>
    <row r="364" spans="1:20" ht="16.5" customHeight="1">
      <c r="A364" s="112" t="s">
        <v>229</v>
      </c>
      <c r="B364" s="112" t="s">
        <v>486</v>
      </c>
      <c r="C364" s="113" t="s">
        <v>660</v>
      </c>
      <c r="D364" s="104" t="s">
        <v>556</v>
      </c>
      <c r="E364" s="99" t="s">
        <v>116</v>
      </c>
      <c r="F364" s="99" t="s">
        <v>135</v>
      </c>
      <c r="G364" s="210">
        <v>4.0999999999999996</v>
      </c>
      <c r="H364" s="104"/>
      <c r="I364" s="113" t="s">
        <v>189</v>
      </c>
      <c r="J364" s="103">
        <v>243</v>
      </c>
      <c r="K364" s="230">
        <v>1</v>
      </c>
      <c r="L364" s="95">
        <f>SUMIFS(Invulblad!G:G,Invulblad!A:A,I364,Invulblad!B:B,J364)*K364</f>
        <v>0</v>
      </c>
      <c r="M364" s="95">
        <f t="shared" si="17"/>
        <v>0</v>
      </c>
      <c r="N364" s="95">
        <f t="shared" si="18"/>
        <v>0</v>
      </c>
      <c r="O364" s="96">
        <f t="shared" si="19"/>
        <v>0</v>
      </c>
      <c r="P364" s="231"/>
      <c r="Q364" s="241"/>
      <c r="R364" s="242"/>
      <c r="S364" s="242"/>
      <c r="T364" s="243"/>
    </row>
    <row r="365" spans="1:20" ht="16.5" customHeight="1">
      <c r="A365" s="112" t="s">
        <v>229</v>
      </c>
      <c r="B365" s="112" t="s">
        <v>486</v>
      </c>
      <c r="C365" s="113" t="s">
        <v>661</v>
      </c>
      <c r="D365" s="104" t="s">
        <v>492</v>
      </c>
      <c r="E365" s="99" t="s">
        <v>116</v>
      </c>
      <c r="F365" s="99" t="s">
        <v>135</v>
      </c>
      <c r="G365" s="210">
        <v>6.7</v>
      </c>
      <c r="H365" s="104"/>
      <c r="I365" s="113" t="s">
        <v>189</v>
      </c>
      <c r="J365" s="103">
        <v>243</v>
      </c>
      <c r="K365" s="230">
        <v>1</v>
      </c>
      <c r="L365" s="95">
        <f>SUMIFS(Invulblad!G:G,Invulblad!A:A,I365,Invulblad!B:B,J365)*K365</f>
        <v>0</v>
      </c>
      <c r="M365" s="95">
        <f t="shared" si="17"/>
        <v>0</v>
      </c>
      <c r="N365" s="95">
        <f t="shared" si="18"/>
        <v>0</v>
      </c>
      <c r="O365" s="96">
        <f t="shared" si="19"/>
        <v>0</v>
      </c>
      <c r="P365" s="231"/>
      <c r="Q365" s="241"/>
      <c r="R365" s="242"/>
      <c r="S365" s="242"/>
      <c r="T365" s="243"/>
    </row>
    <row r="366" spans="1:20" ht="16.5" customHeight="1">
      <c r="A366" s="112" t="s">
        <v>229</v>
      </c>
      <c r="B366" s="112" t="s">
        <v>486</v>
      </c>
      <c r="C366" s="113" t="s">
        <v>662</v>
      </c>
      <c r="D366" s="104" t="s">
        <v>492</v>
      </c>
      <c r="E366" s="99" t="s">
        <v>116</v>
      </c>
      <c r="F366" s="99" t="s">
        <v>135</v>
      </c>
      <c r="G366" s="210">
        <v>3.7</v>
      </c>
      <c r="H366" s="104"/>
      <c r="I366" s="113" t="s">
        <v>189</v>
      </c>
      <c r="J366" s="103">
        <v>243</v>
      </c>
      <c r="K366" s="230">
        <v>1</v>
      </c>
      <c r="L366" s="95">
        <f>SUMIFS(Invulblad!G:G,Invulblad!A:A,I366,Invulblad!B:B,J366)*K366</f>
        <v>0</v>
      </c>
      <c r="M366" s="95">
        <f t="shared" ref="M366:M444" si="20">+L366*G366</f>
        <v>0</v>
      </c>
      <c r="N366" s="95">
        <f t="shared" si="18"/>
        <v>0</v>
      </c>
      <c r="O366" s="96">
        <f t="shared" ref="O366:O444" si="21">+N366*M366</f>
        <v>0</v>
      </c>
      <c r="P366" s="231"/>
      <c r="Q366" s="241"/>
      <c r="R366" s="242"/>
      <c r="S366" s="242"/>
      <c r="T366" s="243"/>
    </row>
    <row r="367" spans="1:20" ht="16.5" customHeight="1">
      <c r="A367" s="112" t="s">
        <v>229</v>
      </c>
      <c r="B367" s="97" t="s">
        <v>486</v>
      </c>
      <c r="C367" s="98" t="s">
        <v>663</v>
      </c>
      <c r="D367" s="99" t="s">
        <v>497</v>
      </c>
      <c r="E367" s="99" t="s">
        <v>116</v>
      </c>
      <c r="F367" s="99" t="s">
        <v>135</v>
      </c>
      <c r="G367" s="100">
        <v>1.2</v>
      </c>
      <c r="H367" s="101"/>
      <c r="I367" s="102" t="s">
        <v>189</v>
      </c>
      <c r="J367" s="103">
        <v>243</v>
      </c>
      <c r="K367" s="230">
        <v>1</v>
      </c>
      <c r="L367" s="95">
        <f>SUMIFS(Invulblad!G:G,Invulblad!A:A,I367,Invulblad!B:B,J367)*K367</f>
        <v>0</v>
      </c>
      <c r="M367" s="95">
        <f t="shared" si="20"/>
        <v>0</v>
      </c>
      <c r="N367" s="95">
        <f t="shared" si="18"/>
        <v>0</v>
      </c>
      <c r="O367" s="96">
        <f t="shared" si="21"/>
        <v>0</v>
      </c>
      <c r="P367" s="231"/>
      <c r="Q367" s="241"/>
      <c r="R367" s="242"/>
      <c r="S367" s="242"/>
      <c r="T367" s="243"/>
    </row>
    <row r="368" spans="1:20" ht="16.5" customHeight="1">
      <c r="A368" s="112" t="s">
        <v>229</v>
      </c>
      <c r="B368" s="97" t="s">
        <v>486</v>
      </c>
      <c r="C368" s="98" t="s">
        <v>664</v>
      </c>
      <c r="D368" s="99" t="s">
        <v>497</v>
      </c>
      <c r="E368" s="99" t="s">
        <v>116</v>
      </c>
      <c r="F368" s="99" t="s">
        <v>135</v>
      </c>
      <c r="G368" s="100">
        <v>1.2</v>
      </c>
      <c r="H368" s="101"/>
      <c r="I368" s="102" t="s">
        <v>189</v>
      </c>
      <c r="J368" s="103">
        <v>243</v>
      </c>
      <c r="K368" s="230">
        <v>1</v>
      </c>
      <c r="L368" s="95">
        <f>SUMIFS(Invulblad!G:G,Invulblad!A:A,I368,Invulblad!B:B,J368)*K368</f>
        <v>0</v>
      </c>
      <c r="M368" s="95">
        <f t="shared" si="20"/>
        <v>0</v>
      </c>
      <c r="N368" s="95">
        <f t="shared" si="18"/>
        <v>0</v>
      </c>
      <c r="O368" s="96">
        <f t="shared" si="21"/>
        <v>0</v>
      </c>
      <c r="P368" s="231"/>
      <c r="Q368" s="241"/>
      <c r="R368" s="242"/>
      <c r="S368" s="242"/>
      <c r="T368" s="243"/>
    </row>
    <row r="369" spans="1:20" ht="16.5" customHeight="1">
      <c r="A369" s="112" t="s">
        <v>229</v>
      </c>
      <c r="B369" s="97" t="s">
        <v>486</v>
      </c>
      <c r="C369" s="98" t="s">
        <v>665</v>
      </c>
      <c r="D369" s="99" t="s">
        <v>497</v>
      </c>
      <c r="E369" s="99" t="s">
        <v>116</v>
      </c>
      <c r="F369" s="99" t="s">
        <v>135</v>
      </c>
      <c r="G369" s="100">
        <v>1.2</v>
      </c>
      <c r="H369" s="105"/>
      <c r="I369" s="102" t="s">
        <v>189</v>
      </c>
      <c r="J369" s="103">
        <v>243</v>
      </c>
      <c r="K369" s="230">
        <v>1</v>
      </c>
      <c r="L369" s="95">
        <f>SUMIFS(Invulblad!G:G,Invulblad!A:A,I369,Invulblad!B:B,J369)*K369</f>
        <v>0</v>
      </c>
      <c r="M369" s="95">
        <f t="shared" si="20"/>
        <v>0</v>
      </c>
      <c r="N369" s="95">
        <f t="shared" si="18"/>
        <v>0</v>
      </c>
      <c r="O369" s="96">
        <f t="shared" si="21"/>
        <v>0</v>
      </c>
      <c r="P369" s="231"/>
      <c r="Q369" s="241"/>
      <c r="R369" s="242"/>
      <c r="S369" s="242"/>
      <c r="T369" s="243"/>
    </row>
    <row r="370" spans="1:20" ht="16.5" customHeight="1">
      <c r="A370" s="112" t="s">
        <v>229</v>
      </c>
      <c r="B370" s="97" t="s">
        <v>486</v>
      </c>
      <c r="C370" s="98" t="s">
        <v>666</v>
      </c>
      <c r="D370" s="99" t="s">
        <v>497</v>
      </c>
      <c r="E370" s="110" t="s">
        <v>116</v>
      </c>
      <c r="F370" s="110" t="s">
        <v>135</v>
      </c>
      <c r="G370" s="108">
        <v>1.2</v>
      </c>
      <c r="H370" s="105"/>
      <c r="I370" s="109" t="s">
        <v>189</v>
      </c>
      <c r="J370" s="103">
        <v>243</v>
      </c>
      <c r="K370" s="230">
        <v>1</v>
      </c>
      <c r="L370" s="95">
        <f>SUMIFS(Invulblad!G:G,Invulblad!A:A,I370,Invulblad!B:B,J370)*K370</f>
        <v>0</v>
      </c>
      <c r="M370" s="95">
        <f t="shared" si="20"/>
        <v>0</v>
      </c>
      <c r="N370" s="95">
        <f t="shared" si="18"/>
        <v>0</v>
      </c>
      <c r="O370" s="96">
        <f t="shared" si="21"/>
        <v>0</v>
      </c>
      <c r="P370" s="231"/>
      <c r="Q370" s="241"/>
      <c r="R370" s="242"/>
      <c r="S370" s="242"/>
      <c r="T370" s="243"/>
    </row>
    <row r="371" spans="1:20" ht="16.5" customHeight="1">
      <c r="A371" s="112" t="s">
        <v>229</v>
      </c>
      <c r="B371" s="97" t="s">
        <v>493</v>
      </c>
      <c r="C371" s="98" t="s">
        <v>667</v>
      </c>
      <c r="D371" s="99" t="s">
        <v>668</v>
      </c>
      <c r="E371" s="99" t="s">
        <v>669</v>
      </c>
      <c r="F371" s="99" t="s">
        <v>669</v>
      </c>
      <c r="G371" s="100"/>
      <c r="H371" s="105">
        <v>21.3</v>
      </c>
      <c r="I371" s="102" t="s">
        <v>129</v>
      </c>
      <c r="J371" s="103" t="s">
        <v>81</v>
      </c>
      <c r="K371" s="230">
        <v>1</v>
      </c>
      <c r="L371" s="95">
        <f>SUMIFS(Invulblad!G:G,Invulblad!A:A,I371,Invulblad!B:B,J371)*K371</f>
        <v>0</v>
      </c>
      <c r="M371" s="95">
        <f t="shared" si="20"/>
        <v>0</v>
      </c>
      <c r="N371" s="95">
        <f t="shared" si="18"/>
        <v>0</v>
      </c>
      <c r="O371" s="96">
        <f t="shared" si="21"/>
        <v>0</v>
      </c>
      <c r="P371" s="231"/>
      <c r="Q371" s="241"/>
      <c r="R371" s="242"/>
      <c r="S371" s="242"/>
      <c r="T371" s="243"/>
    </row>
    <row r="372" spans="1:20" ht="16.5" customHeight="1">
      <c r="A372" s="112" t="s">
        <v>229</v>
      </c>
      <c r="B372" s="97" t="s">
        <v>265</v>
      </c>
      <c r="C372" s="98" t="s">
        <v>670</v>
      </c>
      <c r="D372" s="99" t="s">
        <v>671</v>
      </c>
      <c r="E372" s="99" t="s">
        <v>84</v>
      </c>
      <c r="F372" s="99" t="s">
        <v>84</v>
      </c>
      <c r="G372" s="100">
        <v>92.7</v>
      </c>
      <c r="H372" s="106"/>
      <c r="I372" s="102" t="s">
        <v>129</v>
      </c>
      <c r="J372" s="103">
        <v>2</v>
      </c>
      <c r="K372" s="230">
        <v>1</v>
      </c>
      <c r="L372" s="95">
        <f>SUMIFS(Invulblad!G:G,Invulblad!A:A,I372,Invulblad!B:B,J372)*K372</f>
        <v>0</v>
      </c>
      <c r="M372" s="95">
        <f t="shared" si="20"/>
        <v>0</v>
      </c>
      <c r="N372" s="95">
        <f t="shared" si="18"/>
        <v>0</v>
      </c>
      <c r="O372" s="96">
        <f t="shared" si="21"/>
        <v>0</v>
      </c>
      <c r="P372" s="231"/>
      <c r="Q372" s="241" t="s">
        <v>320</v>
      </c>
      <c r="R372" s="242"/>
      <c r="S372" s="243" t="s">
        <v>266</v>
      </c>
      <c r="T372" s="243"/>
    </row>
    <row r="373" spans="1:20" ht="16.5" customHeight="1">
      <c r="A373" s="112" t="s">
        <v>229</v>
      </c>
      <c r="B373" s="97" t="s">
        <v>265</v>
      </c>
      <c r="C373" s="98" t="s">
        <v>672</v>
      </c>
      <c r="D373" s="99" t="s">
        <v>671</v>
      </c>
      <c r="E373" s="99" t="s">
        <v>84</v>
      </c>
      <c r="F373" s="99" t="s">
        <v>84</v>
      </c>
      <c r="G373" s="100">
        <v>6.8</v>
      </c>
      <c r="H373" s="101"/>
      <c r="I373" s="102" t="s">
        <v>129</v>
      </c>
      <c r="J373" s="103">
        <v>2</v>
      </c>
      <c r="K373" s="230">
        <v>1</v>
      </c>
      <c r="L373" s="95">
        <f>SUMIFS(Invulblad!G:G,Invulblad!A:A,I373,Invulblad!B:B,J373)*K373</f>
        <v>0</v>
      </c>
      <c r="M373" s="95">
        <f t="shared" si="20"/>
        <v>0</v>
      </c>
      <c r="N373" s="95">
        <f t="shared" si="18"/>
        <v>0</v>
      </c>
      <c r="O373" s="96">
        <f t="shared" si="21"/>
        <v>0</v>
      </c>
      <c r="P373" s="231"/>
      <c r="Q373" s="241" t="s">
        <v>320</v>
      </c>
      <c r="R373" s="242"/>
      <c r="S373" s="243" t="s">
        <v>266</v>
      </c>
      <c r="T373" s="243"/>
    </row>
    <row r="374" spans="1:20" ht="16.5" customHeight="1">
      <c r="A374" s="112" t="s">
        <v>229</v>
      </c>
      <c r="B374" s="97" t="s">
        <v>265</v>
      </c>
      <c r="C374" s="98" t="s">
        <v>673</v>
      </c>
      <c r="D374" s="99" t="s">
        <v>492</v>
      </c>
      <c r="E374" s="99" t="s">
        <v>116</v>
      </c>
      <c r="F374" s="99" t="s">
        <v>135</v>
      </c>
      <c r="G374" s="100">
        <v>2</v>
      </c>
      <c r="H374" s="101"/>
      <c r="I374" s="102" t="s">
        <v>189</v>
      </c>
      <c r="J374" s="103">
        <v>243</v>
      </c>
      <c r="K374" s="230">
        <v>1</v>
      </c>
      <c r="L374" s="95">
        <f>SUMIFS(Invulblad!G:G,Invulblad!A:A,I374,Invulblad!B:B,J374)*K374</f>
        <v>0</v>
      </c>
      <c r="M374" s="95">
        <f t="shared" si="20"/>
        <v>0</v>
      </c>
      <c r="N374" s="95">
        <f t="shared" si="18"/>
        <v>0</v>
      </c>
      <c r="O374" s="96">
        <f t="shared" si="21"/>
        <v>0</v>
      </c>
      <c r="P374" s="231"/>
      <c r="Q374" s="241"/>
      <c r="R374" s="242"/>
      <c r="S374" s="242"/>
      <c r="T374" s="243"/>
    </row>
    <row r="375" spans="1:20" ht="16.5" customHeight="1">
      <c r="A375" s="112" t="s">
        <v>229</v>
      </c>
      <c r="B375" s="97" t="s">
        <v>265</v>
      </c>
      <c r="C375" s="98" t="s">
        <v>674</v>
      </c>
      <c r="D375" s="99" t="s">
        <v>497</v>
      </c>
      <c r="E375" s="104" t="s">
        <v>116</v>
      </c>
      <c r="F375" s="104" t="s">
        <v>135</v>
      </c>
      <c r="G375" s="100">
        <v>1.4</v>
      </c>
      <c r="H375" s="101"/>
      <c r="I375" s="102" t="s">
        <v>189</v>
      </c>
      <c r="J375" s="103">
        <v>243</v>
      </c>
      <c r="K375" s="230">
        <v>1</v>
      </c>
      <c r="L375" s="95">
        <f>SUMIFS(Invulblad!G:G,Invulblad!A:A,I375,Invulblad!B:B,J375)*K375</f>
        <v>0</v>
      </c>
      <c r="M375" s="95">
        <f t="shared" si="20"/>
        <v>0</v>
      </c>
      <c r="N375" s="95">
        <f t="shared" si="18"/>
        <v>0</v>
      </c>
      <c r="O375" s="96">
        <f t="shared" si="21"/>
        <v>0</v>
      </c>
      <c r="P375" s="231"/>
      <c r="Q375" s="241"/>
      <c r="R375" s="242"/>
      <c r="S375" s="242"/>
      <c r="T375" s="243"/>
    </row>
    <row r="376" spans="1:20" ht="16.5" customHeight="1">
      <c r="A376" s="112" t="s">
        <v>229</v>
      </c>
      <c r="B376" s="97" t="s">
        <v>265</v>
      </c>
      <c r="C376" s="98" t="s">
        <v>675</v>
      </c>
      <c r="D376" s="99" t="s">
        <v>492</v>
      </c>
      <c r="E376" s="99" t="s">
        <v>116</v>
      </c>
      <c r="F376" s="99" t="s">
        <v>135</v>
      </c>
      <c r="G376" s="100">
        <v>2</v>
      </c>
      <c r="H376" s="101"/>
      <c r="I376" s="102" t="s">
        <v>189</v>
      </c>
      <c r="J376" s="103">
        <v>243</v>
      </c>
      <c r="K376" s="230">
        <v>1</v>
      </c>
      <c r="L376" s="95">
        <f>SUMIFS(Invulblad!G:G,Invulblad!A:A,I376,Invulblad!B:B,J376)*K376</f>
        <v>0</v>
      </c>
      <c r="M376" s="95">
        <f t="shared" si="20"/>
        <v>0</v>
      </c>
      <c r="N376" s="95">
        <f t="shared" si="18"/>
        <v>0</v>
      </c>
      <c r="O376" s="96">
        <f t="shared" si="21"/>
        <v>0</v>
      </c>
      <c r="P376" s="231"/>
      <c r="Q376" s="241"/>
      <c r="R376" s="242"/>
      <c r="S376" s="242"/>
      <c r="T376" s="243"/>
    </row>
    <row r="377" spans="1:20" ht="16.5" customHeight="1">
      <c r="A377" s="112" t="s">
        <v>229</v>
      </c>
      <c r="B377" s="97" t="s">
        <v>265</v>
      </c>
      <c r="C377" s="98" t="s">
        <v>676</v>
      </c>
      <c r="D377" s="99" t="s">
        <v>497</v>
      </c>
      <c r="E377" s="99" t="s">
        <v>116</v>
      </c>
      <c r="F377" s="99" t="s">
        <v>135</v>
      </c>
      <c r="G377" s="100">
        <v>1.4</v>
      </c>
      <c r="H377" s="106"/>
      <c r="I377" s="102" t="s">
        <v>189</v>
      </c>
      <c r="J377" s="103">
        <v>243</v>
      </c>
      <c r="K377" s="230">
        <v>1</v>
      </c>
      <c r="L377" s="95">
        <f>SUMIFS(Invulblad!G:G,Invulblad!A:A,I377,Invulblad!B:B,J377)*K377</f>
        <v>0</v>
      </c>
      <c r="M377" s="95">
        <f t="shared" si="20"/>
        <v>0</v>
      </c>
      <c r="N377" s="95">
        <f t="shared" si="18"/>
        <v>0</v>
      </c>
      <c r="O377" s="96">
        <f t="shared" si="21"/>
        <v>0</v>
      </c>
      <c r="P377" s="231"/>
      <c r="Q377" s="241"/>
      <c r="R377" s="242"/>
      <c r="S377" s="242"/>
      <c r="T377" s="243"/>
    </row>
    <row r="378" spans="1:20" ht="16.5" customHeight="1">
      <c r="A378" s="112" t="s">
        <v>229</v>
      </c>
      <c r="B378" s="97" t="s">
        <v>265</v>
      </c>
      <c r="C378" s="98" t="s">
        <v>677</v>
      </c>
      <c r="D378" s="99" t="s">
        <v>556</v>
      </c>
      <c r="E378" s="99" t="s">
        <v>116</v>
      </c>
      <c r="F378" s="99" t="s">
        <v>135</v>
      </c>
      <c r="G378" s="100">
        <v>3.4</v>
      </c>
      <c r="H378" s="106"/>
      <c r="I378" s="102" t="s">
        <v>189</v>
      </c>
      <c r="J378" s="103">
        <v>243</v>
      </c>
      <c r="K378" s="230">
        <v>1</v>
      </c>
      <c r="L378" s="95">
        <f>SUMIFS(Invulblad!G:G,Invulblad!A:A,I378,Invulblad!B:B,J378)*K378</f>
        <v>0</v>
      </c>
      <c r="M378" s="95">
        <f t="shared" si="20"/>
        <v>0</v>
      </c>
      <c r="N378" s="95">
        <f t="shared" si="18"/>
        <v>0</v>
      </c>
      <c r="O378" s="96">
        <f t="shared" si="21"/>
        <v>0</v>
      </c>
      <c r="P378" s="231"/>
      <c r="Q378" s="241"/>
      <c r="R378" s="242"/>
      <c r="S378" s="242"/>
      <c r="T378" s="243"/>
    </row>
    <row r="379" spans="1:20" ht="16.5" customHeight="1">
      <c r="A379" s="112" t="s">
        <v>229</v>
      </c>
      <c r="B379" s="97" t="s">
        <v>265</v>
      </c>
      <c r="C379" s="98" t="s">
        <v>678</v>
      </c>
      <c r="D379" s="99" t="s">
        <v>679</v>
      </c>
      <c r="E379" s="99" t="s">
        <v>116</v>
      </c>
      <c r="F379" s="99" t="s">
        <v>135</v>
      </c>
      <c r="G379" s="100"/>
      <c r="H379" s="106">
        <v>13.9</v>
      </c>
      <c r="I379" s="102" t="s">
        <v>159</v>
      </c>
      <c r="J379" s="103" t="s">
        <v>81</v>
      </c>
      <c r="K379" s="230">
        <v>1</v>
      </c>
      <c r="L379" s="95">
        <f>SUMIFS(Invulblad!G:G,Invulblad!A:A,I379,Invulblad!B:B,J379)*K379</f>
        <v>0</v>
      </c>
      <c r="M379" s="95">
        <f t="shared" si="20"/>
        <v>0</v>
      </c>
      <c r="N379" s="95">
        <f t="shared" si="18"/>
        <v>0</v>
      </c>
      <c r="O379" s="96">
        <f t="shared" si="21"/>
        <v>0</v>
      </c>
      <c r="P379" s="231"/>
      <c r="Q379" s="241"/>
      <c r="R379" s="242"/>
      <c r="S379" s="242"/>
      <c r="T379" s="243"/>
    </row>
    <row r="380" spans="1:20" ht="16.5" customHeight="1">
      <c r="A380" s="112" t="s">
        <v>229</v>
      </c>
      <c r="B380" s="97" t="s">
        <v>265</v>
      </c>
      <c r="C380" s="98" t="s">
        <v>680</v>
      </c>
      <c r="D380" s="99" t="s">
        <v>681</v>
      </c>
      <c r="E380" s="99" t="s">
        <v>116</v>
      </c>
      <c r="F380" s="99" t="s">
        <v>135</v>
      </c>
      <c r="G380" s="100"/>
      <c r="H380" s="106">
        <v>93.7</v>
      </c>
      <c r="I380" s="102" t="s">
        <v>340</v>
      </c>
      <c r="J380" s="103" t="s">
        <v>81</v>
      </c>
      <c r="K380" s="230">
        <v>1</v>
      </c>
      <c r="L380" s="95">
        <f>SUMIFS(Invulblad!G:G,Invulblad!A:A,I380,Invulblad!B:B,J380)*K380</f>
        <v>0</v>
      </c>
      <c r="M380" s="95">
        <f t="shared" si="20"/>
        <v>0</v>
      </c>
      <c r="N380" s="95">
        <f t="shared" si="18"/>
        <v>0</v>
      </c>
      <c r="O380" s="96">
        <f t="shared" si="21"/>
        <v>0</v>
      </c>
      <c r="P380" s="231"/>
      <c r="Q380" s="241"/>
      <c r="R380" s="242"/>
      <c r="S380" s="242"/>
      <c r="T380" s="243"/>
    </row>
    <row r="381" spans="1:20" ht="16.5" customHeight="1">
      <c r="A381" s="112" t="s">
        <v>229</v>
      </c>
      <c r="B381" s="97" t="s">
        <v>265</v>
      </c>
      <c r="C381" s="98" t="s">
        <v>682</v>
      </c>
      <c r="D381" s="99" t="s">
        <v>325</v>
      </c>
      <c r="E381" s="99" t="s">
        <v>116</v>
      </c>
      <c r="F381" s="99" t="s">
        <v>135</v>
      </c>
      <c r="G381" s="100"/>
      <c r="H381" s="106">
        <v>6.6</v>
      </c>
      <c r="I381" s="102" t="s">
        <v>129</v>
      </c>
      <c r="J381" s="103" t="s">
        <v>81</v>
      </c>
      <c r="K381" s="230">
        <v>1</v>
      </c>
      <c r="L381" s="95">
        <f>SUMIFS(Invulblad!G:G,Invulblad!A:A,I381,Invulblad!B:B,J381)*K381</f>
        <v>0</v>
      </c>
      <c r="M381" s="95">
        <f t="shared" si="20"/>
        <v>0</v>
      </c>
      <c r="N381" s="95">
        <f t="shared" si="18"/>
        <v>0</v>
      </c>
      <c r="O381" s="96">
        <f t="shared" si="21"/>
        <v>0</v>
      </c>
      <c r="P381" s="231"/>
      <c r="Q381" s="241"/>
      <c r="R381" s="242"/>
      <c r="S381" s="243"/>
      <c r="T381" s="243"/>
    </row>
    <row r="382" spans="1:20" ht="16.5" customHeight="1">
      <c r="A382" s="112" t="s">
        <v>229</v>
      </c>
      <c r="B382" s="97" t="s">
        <v>265</v>
      </c>
      <c r="C382" s="98" t="s">
        <v>683</v>
      </c>
      <c r="D382" s="99" t="s">
        <v>684</v>
      </c>
      <c r="E382" s="99" t="s">
        <v>116</v>
      </c>
      <c r="F382" s="99" t="s">
        <v>135</v>
      </c>
      <c r="G382" s="100">
        <v>7.7</v>
      </c>
      <c r="H382" s="106"/>
      <c r="I382" s="102" t="s">
        <v>150</v>
      </c>
      <c r="J382" s="103">
        <v>243</v>
      </c>
      <c r="K382" s="230">
        <v>1</v>
      </c>
      <c r="L382" s="95">
        <f>SUMIFS(Invulblad!G:G,Invulblad!A:A,I382,Invulblad!B:B,J382)*K382</f>
        <v>0</v>
      </c>
      <c r="M382" s="95">
        <f t="shared" si="20"/>
        <v>0</v>
      </c>
      <c r="N382" s="95">
        <f t="shared" si="18"/>
        <v>0</v>
      </c>
      <c r="O382" s="96">
        <f t="shared" si="21"/>
        <v>0</v>
      </c>
      <c r="P382" s="231"/>
      <c r="Q382" s="241"/>
      <c r="R382" s="242"/>
      <c r="S382" s="243"/>
      <c r="T382" s="243"/>
    </row>
    <row r="383" spans="1:20" ht="16.5" customHeight="1">
      <c r="A383" s="112" t="s">
        <v>229</v>
      </c>
      <c r="B383" s="97" t="s">
        <v>265</v>
      </c>
      <c r="C383" s="98" t="s">
        <v>685</v>
      </c>
      <c r="D383" s="99" t="s">
        <v>492</v>
      </c>
      <c r="E383" s="99" t="s">
        <v>116</v>
      </c>
      <c r="F383" s="99" t="s">
        <v>135</v>
      </c>
      <c r="G383" s="100">
        <v>1.9</v>
      </c>
      <c r="H383" s="105"/>
      <c r="I383" s="102" t="s">
        <v>189</v>
      </c>
      <c r="J383" s="103">
        <v>243</v>
      </c>
      <c r="K383" s="230">
        <v>1</v>
      </c>
      <c r="L383" s="95">
        <f>SUMIFS(Invulblad!G:G,Invulblad!A:A,I383,Invulblad!B:B,J383)*K383</f>
        <v>0</v>
      </c>
      <c r="M383" s="95">
        <f t="shared" si="20"/>
        <v>0</v>
      </c>
      <c r="N383" s="95">
        <f t="shared" si="18"/>
        <v>0</v>
      </c>
      <c r="O383" s="96">
        <f t="shared" si="21"/>
        <v>0</v>
      </c>
      <c r="P383" s="231"/>
      <c r="Q383" s="241"/>
      <c r="R383" s="242"/>
      <c r="S383" s="242"/>
      <c r="T383" s="243"/>
    </row>
    <row r="384" spans="1:20" ht="16.5" customHeight="1">
      <c r="A384" s="112" t="s">
        <v>229</v>
      </c>
      <c r="B384" s="97" t="s">
        <v>265</v>
      </c>
      <c r="C384" s="98" t="s">
        <v>686</v>
      </c>
      <c r="D384" s="99" t="s">
        <v>687</v>
      </c>
      <c r="E384" s="99" t="s">
        <v>84</v>
      </c>
      <c r="F384" s="99" t="s">
        <v>84</v>
      </c>
      <c r="G384" s="100">
        <v>100.2</v>
      </c>
      <c r="H384" s="106"/>
      <c r="I384" s="102" t="s">
        <v>129</v>
      </c>
      <c r="J384" s="103">
        <v>2</v>
      </c>
      <c r="K384" s="230">
        <v>1</v>
      </c>
      <c r="L384" s="95">
        <f>SUMIFS(Invulblad!G:G,Invulblad!A:A,I384,Invulblad!B:B,J384)*K384</f>
        <v>0</v>
      </c>
      <c r="M384" s="95">
        <f t="shared" si="20"/>
        <v>0</v>
      </c>
      <c r="N384" s="95">
        <f t="shared" si="18"/>
        <v>0</v>
      </c>
      <c r="O384" s="96">
        <f t="shared" si="21"/>
        <v>0</v>
      </c>
      <c r="P384" s="231"/>
      <c r="Q384" s="241" t="s">
        <v>320</v>
      </c>
      <c r="R384" s="242"/>
      <c r="S384" s="243" t="s">
        <v>266</v>
      </c>
      <c r="T384" s="243"/>
    </row>
    <row r="385" spans="1:20" ht="16.5" customHeight="1">
      <c r="A385" s="112" t="s">
        <v>229</v>
      </c>
      <c r="B385" s="97" t="s">
        <v>265</v>
      </c>
      <c r="C385" s="98" t="s">
        <v>688</v>
      </c>
      <c r="D385" s="99" t="s">
        <v>689</v>
      </c>
      <c r="E385" s="99" t="s">
        <v>116</v>
      </c>
      <c r="F385" s="99" t="s">
        <v>135</v>
      </c>
      <c r="G385" s="100"/>
      <c r="H385" s="106">
        <v>49.7</v>
      </c>
      <c r="I385" s="102" t="s">
        <v>129</v>
      </c>
      <c r="J385" s="103" t="s">
        <v>81</v>
      </c>
      <c r="K385" s="230">
        <v>1</v>
      </c>
      <c r="L385" s="95">
        <f>SUMIFS(Invulblad!G:G,Invulblad!A:A,I385,Invulblad!B:B,J385)*K385</f>
        <v>0</v>
      </c>
      <c r="M385" s="95">
        <f t="shared" si="20"/>
        <v>0</v>
      </c>
      <c r="N385" s="95">
        <f t="shared" si="18"/>
        <v>0</v>
      </c>
      <c r="O385" s="96">
        <f t="shared" si="21"/>
        <v>0</v>
      </c>
      <c r="P385" s="231"/>
      <c r="Q385" s="241"/>
      <c r="R385" s="242"/>
      <c r="S385" s="242"/>
      <c r="T385" s="243"/>
    </row>
    <row r="386" spans="1:20" ht="16.5" customHeight="1">
      <c r="A386" s="112" t="s">
        <v>229</v>
      </c>
      <c r="B386" s="97" t="s">
        <v>265</v>
      </c>
      <c r="C386" s="98" t="s">
        <v>690</v>
      </c>
      <c r="D386" s="99" t="s">
        <v>79</v>
      </c>
      <c r="E386" s="99" t="s">
        <v>116</v>
      </c>
      <c r="F386" s="99" t="s">
        <v>135</v>
      </c>
      <c r="G386" s="100"/>
      <c r="H386" s="105">
        <v>331.9</v>
      </c>
      <c r="I386" s="102" t="s">
        <v>82</v>
      </c>
      <c r="J386" s="103" t="s">
        <v>81</v>
      </c>
      <c r="K386" s="230">
        <v>1</v>
      </c>
      <c r="L386" s="95">
        <f>SUMIFS(Invulblad!G:G,Invulblad!A:A,I386,Invulblad!B:B,J386)*K386</f>
        <v>0</v>
      </c>
      <c r="M386" s="95">
        <f t="shared" si="20"/>
        <v>0</v>
      </c>
      <c r="N386" s="95">
        <f t="shared" si="18"/>
        <v>0</v>
      </c>
      <c r="O386" s="96">
        <f t="shared" si="21"/>
        <v>0</v>
      </c>
      <c r="P386" s="231"/>
      <c r="Q386" s="241"/>
      <c r="R386" s="242"/>
      <c r="S386" s="242"/>
      <c r="T386" s="243"/>
    </row>
    <row r="387" spans="1:20" ht="16.5" customHeight="1">
      <c r="A387" s="112" t="s">
        <v>229</v>
      </c>
      <c r="B387" s="97" t="s">
        <v>265</v>
      </c>
      <c r="C387" s="98" t="s">
        <v>690</v>
      </c>
      <c r="D387" s="99" t="s">
        <v>79</v>
      </c>
      <c r="E387" s="99" t="s">
        <v>80</v>
      </c>
      <c r="F387" s="99" t="s">
        <v>99</v>
      </c>
      <c r="G387" s="100">
        <v>25</v>
      </c>
      <c r="H387" s="106"/>
      <c r="I387" s="102" t="s">
        <v>78</v>
      </c>
      <c r="J387" s="103">
        <v>193</v>
      </c>
      <c r="K387" s="230">
        <v>1</v>
      </c>
      <c r="L387" s="95">
        <f>SUMIFS(Invulblad!G:G,Invulblad!A:A,I387,Invulblad!B:B,J387)*K387</f>
        <v>0</v>
      </c>
      <c r="M387" s="95">
        <f t="shared" si="20"/>
        <v>0</v>
      </c>
      <c r="N387" s="95">
        <f t="shared" si="18"/>
        <v>0</v>
      </c>
      <c r="O387" s="96">
        <f t="shared" si="21"/>
        <v>0</v>
      </c>
      <c r="P387" s="231"/>
      <c r="Q387" s="241"/>
      <c r="R387" s="242"/>
      <c r="S387" s="242"/>
      <c r="T387" s="243" t="s">
        <v>266</v>
      </c>
    </row>
    <row r="388" spans="1:20" ht="16.5" customHeight="1">
      <c r="A388" s="112" t="s">
        <v>229</v>
      </c>
      <c r="B388" s="97" t="s">
        <v>265</v>
      </c>
      <c r="C388" s="98" t="s">
        <v>691</v>
      </c>
      <c r="D388" s="99" t="s">
        <v>180</v>
      </c>
      <c r="E388" s="99" t="s">
        <v>116</v>
      </c>
      <c r="F388" s="99" t="s">
        <v>135</v>
      </c>
      <c r="G388" s="100">
        <v>18</v>
      </c>
      <c r="H388" s="106"/>
      <c r="I388" s="102" t="s">
        <v>179</v>
      </c>
      <c r="J388" s="103">
        <v>243</v>
      </c>
      <c r="K388" s="230">
        <v>1</v>
      </c>
      <c r="L388" s="95">
        <f>SUMIFS(Invulblad!G:G,Invulblad!A:A,I388,Invulblad!B:B,J388)*K388</f>
        <v>0</v>
      </c>
      <c r="M388" s="95">
        <f t="shared" si="20"/>
        <v>0</v>
      </c>
      <c r="N388" s="95">
        <f t="shared" si="18"/>
        <v>0</v>
      </c>
      <c r="O388" s="96">
        <f t="shared" si="21"/>
        <v>0</v>
      </c>
      <c r="P388" s="231"/>
      <c r="Q388" s="241"/>
      <c r="R388" s="242"/>
      <c r="S388" s="242"/>
      <c r="T388" s="243"/>
    </row>
    <row r="389" spans="1:20" ht="16.5" customHeight="1">
      <c r="A389" s="112" t="s">
        <v>229</v>
      </c>
      <c r="B389" s="97" t="s">
        <v>265</v>
      </c>
      <c r="C389" s="98" t="s">
        <v>692</v>
      </c>
      <c r="D389" s="99" t="s">
        <v>645</v>
      </c>
      <c r="E389" s="99" t="s">
        <v>119</v>
      </c>
      <c r="F389" s="99" t="s">
        <v>99</v>
      </c>
      <c r="G389" s="100">
        <v>22.5</v>
      </c>
      <c r="H389" s="106"/>
      <c r="I389" s="102" t="s">
        <v>117</v>
      </c>
      <c r="J389" s="103">
        <v>243</v>
      </c>
      <c r="K389" s="230">
        <v>1</v>
      </c>
      <c r="L389" s="95">
        <f>SUMIFS(Invulblad!G:G,Invulblad!A:A,I389,Invulblad!B:B,J389)*K389</f>
        <v>0</v>
      </c>
      <c r="M389" s="95">
        <f t="shared" si="20"/>
        <v>0</v>
      </c>
      <c r="N389" s="95">
        <f t="shared" si="18"/>
        <v>0</v>
      </c>
      <c r="O389" s="96">
        <f t="shared" si="21"/>
        <v>0</v>
      </c>
      <c r="P389" s="231"/>
      <c r="Q389" s="241"/>
      <c r="R389" s="242"/>
      <c r="S389" s="242"/>
      <c r="T389" s="243"/>
    </row>
    <row r="390" spans="1:20" ht="16.5" customHeight="1">
      <c r="A390" s="112" t="s">
        <v>229</v>
      </c>
      <c r="B390" s="97" t="s">
        <v>486</v>
      </c>
      <c r="C390" s="98" t="s">
        <v>693</v>
      </c>
      <c r="D390" s="99" t="s">
        <v>694</v>
      </c>
      <c r="E390" s="99" t="s">
        <v>96</v>
      </c>
      <c r="F390" s="99" t="s">
        <v>96</v>
      </c>
      <c r="G390" s="100">
        <v>38.799999999999997</v>
      </c>
      <c r="H390" s="106"/>
      <c r="I390" s="102" t="s">
        <v>123</v>
      </c>
      <c r="J390" s="103">
        <v>243</v>
      </c>
      <c r="K390" s="230">
        <v>1</v>
      </c>
      <c r="L390" s="95">
        <f>SUMIFS(Invulblad!G:G,Invulblad!A:A,I390,Invulblad!B:B,J390)*K390</f>
        <v>0</v>
      </c>
      <c r="M390" s="95">
        <f t="shared" si="20"/>
        <v>0</v>
      </c>
      <c r="N390" s="95">
        <f t="shared" si="18"/>
        <v>0</v>
      </c>
      <c r="O390" s="96">
        <f t="shared" si="21"/>
        <v>0</v>
      </c>
      <c r="P390" s="231"/>
      <c r="Q390" s="241"/>
      <c r="R390" s="242"/>
      <c r="S390" s="242"/>
      <c r="T390" s="243"/>
    </row>
    <row r="391" spans="1:20" ht="16.5" customHeight="1">
      <c r="A391" s="112" t="s">
        <v>229</v>
      </c>
      <c r="B391" s="97" t="s">
        <v>486</v>
      </c>
      <c r="C391" s="98" t="s">
        <v>695</v>
      </c>
      <c r="D391" s="99" t="s">
        <v>106</v>
      </c>
      <c r="E391" s="99" t="s">
        <v>91</v>
      </c>
      <c r="F391" s="99" t="s">
        <v>99</v>
      </c>
      <c r="G391" s="100">
        <v>9.1</v>
      </c>
      <c r="H391" s="106"/>
      <c r="I391" s="102" t="s">
        <v>125</v>
      </c>
      <c r="J391" s="103">
        <v>243</v>
      </c>
      <c r="K391" s="230">
        <v>1</v>
      </c>
      <c r="L391" s="95">
        <f>SUMIFS(Invulblad!G:G,Invulblad!A:A,I391,Invulblad!B:B,J391)*K391</f>
        <v>0</v>
      </c>
      <c r="M391" s="95">
        <f t="shared" si="20"/>
        <v>0</v>
      </c>
      <c r="N391" s="95">
        <f t="shared" si="18"/>
        <v>0</v>
      </c>
      <c r="O391" s="96">
        <f t="shared" si="21"/>
        <v>0</v>
      </c>
      <c r="P391" s="231"/>
      <c r="Q391" s="241"/>
      <c r="R391" s="242"/>
      <c r="S391" s="242"/>
      <c r="T391" s="243" t="s">
        <v>266</v>
      </c>
    </row>
    <row r="392" spans="1:20" ht="16.5" customHeight="1">
      <c r="A392" s="112" t="s">
        <v>229</v>
      </c>
      <c r="B392" s="97" t="s">
        <v>486</v>
      </c>
      <c r="C392" s="98" t="s">
        <v>696</v>
      </c>
      <c r="D392" s="99" t="s">
        <v>697</v>
      </c>
      <c r="E392" s="99" t="s">
        <v>96</v>
      </c>
      <c r="F392" s="99" t="s">
        <v>96</v>
      </c>
      <c r="G392" s="100">
        <v>55.4</v>
      </c>
      <c r="H392" s="106"/>
      <c r="I392" s="102" t="s">
        <v>172</v>
      </c>
      <c r="J392" s="103">
        <v>243</v>
      </c>
      <c r="K392" s="230">
        <v>1</v>
      </c>
      <c r="L392" s="95">
        <f>SUMIFS(Invulblad!G:G,Invulblad!A:A,I392,Invulblad!B:B,J392)*K392</f>
        <v>0</v>
      </c>
      <c r="M392" s="95">
        <f t="shared" si="20"/>
        <v>0</v>
      </c>
      <c r="N392" s="95">
        <f t="shared" si="18"/>
        <v>0</v>
      </c>
      <c r="O392" s="96">
        <f t="shared" si="21"/>
        <v>0</v>
      </c>
      <c r="P392" s="231"/>
      <c r="Q392" s="241"/>
      <c r="R392" s="242"/>
      <c r="S392" s="242"/>
      <c r="T392" s="243"/>
    </row>
    <row r="393" spans="1:20" ht="16.5" customHeight="1">
      <c r="A393" s="112" t="s">
        <v>229</v>
      </c>
      <c r="B393" s="97" t="s">
        <v>486</v>
      </c>
      <c r="C393" s="98" t="s">
        <v>698</v>
      </c>
      <c r="D393" s="99" t="s">
        <v>106</v>
      </c>
      <c r="E393" s="99" t="s">
        <v>91</v>
      </c>
      <c r="F393" s="99" t="s">
        <v>99</v>
      </c>
      <c r="G393" s="100">
        <v>9.1</v>
      </c>
      <c r="H393" s="106"/>
      <c r="I393" s="102" t="s">
        <v>125</v>
      </c>
      <c r="J393" s="103">
        <v>243</v>
      </c>
      <c r="K393" s="230">
        <v>1</v>
      </c>
      <c r="L393" s="95">
        <f>SUMIFS(Invulblad!G:G,Invulblad!A:A,I393,Invulblad!B:B,J393)*K393</f>
        <v>0</v>
      </c>
      <c r="M393" s="95">
        <f t="shared" si="20"/>
        <v>0</v>
      </c>
      <c r="N393" s="95">
        <f t="shared" si="18"/>
        <v>0</v>
      </c>
      <c r="O393" s="96">
        <f t="shared" si="21"/>
        <v>0</v>
      </c>
      <c r="P393" s="231"/>
      <c r="Q393" s="241"/>
      <c r="R393" s="242"/>
      <c r="S393" s="243"/>
      <c r="T393" s="243" t="s">
        <v>266</v>
      </c>
    </row>
    <row r="394" spans="1:20" ht="16.5" customHeight="1">
      <c r="A394" s="112" t="s">
        <v>229</v>
      </c>
      <c r="B394" s="97" t="s">
        <v>486</v>
      </c>
      <c r="C394" s="98" t="s">
        <v>699</v>
      </c>
      <c r="D394" s="99" t="s">
        <v>697</v>
      </c>
      <c r="E394" s="99" t="s">
        <v>96</v>
      </c>
      <c r="F394" s="99" t="s">
        <v>96</v>
      </c>
      <c r="G394" s="100">
        <v>61.7</v>
      </c>
      <c r="H394" s="106"/>
      <c r="I394" s="102" t="s">
        <v>172</v>
      </c>
      <c r="J394" s="103">
        <v>243</v>
      </c>
      <c r="K394" s="230">
        <v>1</v>
      </c>
      <c r="L394" s="95">
        <f>SUMIFS(Invulblad!G:G,Invulblad!A:A,I394,Invulblad!B:B,J394)*K394</f>
        <v>0</v>
      </c>
      <c r="M394" s="95">
        <f t="shared" si="20"/>
        <v>0</v>
      </c>
      <c r="N394" s="95">
        <f t="shared" si="18"/>
        <v>0</v>
      </c>
      <c r="O394" s="96">
        <f t="shared" si="21"/>
        <v>0</v>
      </c>
      <c r="P394" s="231"/>
      <c r="Q394" s="241"/>
      <c r="R394" s="242"/>
      <c r="S394" s="242"/>
      <c r="T394" s="243"/>
    </row>
    <row r="395" spans="1:20" ht="16.5" customHeight="1">
      <c r="A395" s="112" t="s">
        <v>229</v>
      </c>
      <c r="B395" s="97" t="s">
        <v>486</v>
      </c>
      <c r="C395" s="98" t="s">
        <v>700</v>
      </c>
      <c r="D395" s="99" t="s">
        <v>106</v>
      </c>
      <c r="E395" s="99" t="s">
        <v>91</v>
      </c>
      <c r="F395" s="99" t="s">
        <v>99</v>
      </c>
      <c r="G395" s="100">
        <v>9.1</v>
      </c>
      <c r="H395" s="106"/>
      <c r="I395" s="102" t="s">
        <v>125</v>
      </c>
      <c r="J395" s="103">
        <v>243</v>
      </c>
      <c r="K395" s="230">
        <v>1</v>
      </c>
      <c r="L395" s="95">
        <f>SUMIFS(Invulblad!G:G,Invulblad!A:A,I395,Invulblad!B:B,J395)*K395</f>
        <v>0</v>
      </c>
      <c r="M395" s="95">
        <f t="shared" si="20"/>
        <v>0</v>
      </c>
      <c r="N395" s="95">
        <f t="shared" si="18"/>
        <v>0</v>
      </c>
      <c r="O395" s="96">
        <f t="shared" si="21"/>
        <v>0</v>
      </c>
      <c r="P395" s="231"/>
      <c r="Q395" s="241"/>
      <c r="R395" s="243"/>
      <c r="S395" s="243"/>
      <c r="T395" s="243" t="s">
        <v>266</v>
      </c>
    </row>
    <row r="396" spans="1:20" ht="16.5" customHeight="1">
      <c r="A396" s="112" t="s">
        <v>229</v>
      </c>
      <c r="B396" s="97" t="s">
        <v>486</v>
      </c>
      <c r="C396" s="98" t="s">
        <v>701</v>
      </c>
      <c r="D396" s="99" t="s">
        <v>106</v>
      </c>
      <c r="E396" s="99" t="s">
        <v>91</v>
      </c>
      <c r="F396" s="99" t="s">
        <v>99</v>
      </c>
      <c r="G396" s="100">
        <v>9.1</v>
      </c>
      <c r="H396" s="106"/>
      <c r="I396" s="102" t="s">
        <v>125</v>
      </c>
      <c r="J396" s="103">
        <v>243</v>
      </c>
      <c r="K396" s="230">
        <v>1</v>
      </c>
      <c r="L396" s="95">
        <f>SUMIFS(Invulblad!G:G,Invulblad!A:A,I396,Invulblad!B:B,J396)*K396</f>
        <v>0</v>
      </c>
      <c r="M396" s="95">
        <f t="shared" si="20"/>
        <v>0</v>
      </c>
      <c r="N396" s="95">
        <f t="shared" si="18"/>
        <v>0</v>
      </c>
      <c r="O396" s="96">
        <f t="shared" si="21"/>
        <v>0</v>
      </c>
      <c r="P396" s="231"/>
      <c r="Q396" s="241"/>
      <c r="R396" s="242"/>
      <c r="S396" s="242"/>
      <c r="T396" s="243" t="s">
        <v>266</v>
      </c>
    </row>
    <row r="397" spans="1:20" ht="16.5" customHeight="1">
      <c r="A397" s="112" t="s">
        <v>229</v>
      </c>
      <c r="B397" s="97" t="s">
        <v>486</v>
      </c>
      <c r="C397" s="98" t="s">
        <v>702</v>
      </c>
      <c r="D397" s="99" t="s">
        <v>106</v>
      </c>
      <c r="E397" s="99" t="s">
        <v>91</v>
      </c>
      <c r="F397" s="99" t="s">
        <v>99</v>
      </c>
      <c r="G397" s="100">
        <v>145.30000000000001</v>
      </c>
      <c r="H397" s="106"/>
      <c r="I397" s="102" t="s">
        <v>125</v>
      </c>
      <c r="J397" s="103">
        <v>243</v>
      </c>
      <c r="K397" s="230">
        <v>1</v>
      </c>
      <c r="L397" s="95">
        <f>SUMIFS(Invulblad!G:G,Invulblad!A:A,I397,Invulblad!B:B,J397)*K397</f>
        <v>0</v>
      </c>
      <c r="M397" s="95">
        <f t="shared" si="20"/>
        <v>0</v>
      </c>
      <c r="N397" s="95">
        <f t="shared" si="18"/>
        <v>0</v>
      </c>
      <c r="O397" s="96">
        <f t="shared" si="21"/>
        <v>0</v>
      </c>
      <c r="P397" s="231"/>
      <c r="Q397" s="241"/>
      <c r="R397" s="242"/>
      <c r="S397" s="242"/>
      <c r="T397" s="243" t="s">
        <v>266</v>
      </c>
    </row>
    <row r="398" spans="1:20" ht="16.5" customHeight="1">
      <c r="A398" s="112" t="s">
        <v>229</v>
      </c>
      <c r="B398" s="97" t="s">
        <v>486</v>
      </c>
      <c r="C398" s="98" t="s">
        <v>703</v>
      </c>
      <c r="D398" s="99" t="s">
        <v>704</v>
      </c>
      <c r="E398" s="99" t="s">
        <v>96</v>
      </c>
      <c r="F398" s="99" t="s">
        <v>96</v>
      </c>
      <c r="G398" s="100">
        <v>101.8</v>
      </c>
      <c r="H398" s="106"/>
      <c r="I398" s="102" t="s">
        <v>172</v>
      </c>
      <c r="J398" s="103">
        <v>243</v>
      </c>
      <c r="K398" s="230">
        <v>1</v>
      </c>
      <c r="L398" s="95">
        <f>SUMIFS(Invulblad!G:G,Invulblad!A:A,I398,Invulblad!B:B,J398)*K398</f>
        <v>0</v>
      </c>
      <c r="M398" s="95">
        <f t="shared" si="20"/>
        <v>0</v>
      </c>
      <c r="N398" s="95">
        <f t="shared" si="18"/>
        <v>0</v>
      </c>
      <c r="O398" s="96">
        <f t="shared" si="21"/>
        <v>0</v>
      </c>
      <c r="P398" s="231"/>
      <c r="Q398" s="241"/>
      <c r="R398" s="242"/>
      <c r="S398" s="242"/>
      <c r="T398" s="243"/>
    </row>
    <row r="399" spans="1:20" ht="16.5" customHeight="1">
      <c r="A399" s="112" t="s">
        <v>229</v>
      </c>
      <c r="B399" s="92" t="s">
        <v>486</v>
      </c>
      <c r="C399" s="93" t="s">
        <v>705</v>
      </c>
      <c r="D399" s="92" t="s">
        <v>149</v>
      </c>
      <c r="E399" s="92" t="s">
        <v>96</v>
      </c>
      <c r="F399" s="92" t="s">
        <v>96</v>
      </c>
      <c r="G399" s="93">
        <v>20.2</v>
      </c>
      <c r="H399" s="93"/>
      <c r="I399" s="93" t="s">
        <v>148</v>
      </c>
      <c r="J399" s="94">
        <v>243</v>
      </c>
      <c r="K399" s="230">
        <v>1</v>
      </c>
      <c r="L399" s="95">
        <f>SUMIFS(Invulblad!G:G,Invulblad!A:A,I399,Invulblad!B:B,J399)*K399</f>
        <v>0</v>
      </c>
      <c r="M399" s="95">
        <f t="shared" si="20"/>
        <v>0</v>
      </c>
      <c r="N399" s="95">
        <f t="shared" ref="N399:N444" si="22">N$9</f>
        <v>0</v>
      </c>
      <c r="O399" s="96">
        <f t="shared" si="21"/>
        <v>0</v>
      </c>
      <c r="P399" s="231"/>
      <c r="Q399" s="241"/>
      <c r="R399" s="242"/>
      <c r="S399" s="242"/>
      <c r="T399" s="243"/>
    </row>
    <row r="400" spans="1:20" ht="16.5" customHeight="1">
      <c r="A400" s="112" t="s">
        <v>229</v>
      </c>
      <c r="B400" s="97" t="s">
        <v>486</v>
      </c>
      <c r="C400" s="98" t="s">
        <v>706</v>
      </c>
      <c r="D400" s="99" t="s">
        <v>499</v>
      </c>
      <c r="E400" s="99" t="s">
        <v>116</v>
      </c>
      <c r="F400" s="99" t="s">
        <v>135</v>
      </c>
      <c r="G400" s="100">
        <v>2.9</v>
      </c>
      <c r="H400" s="101"/>
      <c r="I400" s="102" t="s">
        <v>189</v>
      </c>
      <c r="J400" s="103">
        <v>243</v>
      </c>
      <c r="K400" s="230">
        <v>1</v>
      </c>
      <c r="L400" s="95">
        <f>SUMIFS(Invulblad!G:G,Invulblad!A:A,I400,Invulblad!B:B,J400)*K400</f>
        <v>0</v>
      </c>
      <c r="M400" s="95">
        <f t="shared" si="20"/>
        <v>0</v>
      </c>
      <c r="N400" s="95">
        <f t="shared" si="22"/>
        <v>0</v>
      </c>
      <c r="O400" s="96">
        <f t="shared" si="21"/>
        <v>0</v>
      </c>
      <c r="P400" s="231"/>
      <c r="Q400" s="241"/>
      <c r="R400" s="242"/>
      <c r="S400" s="242"/>
      <c r="T400" s="243"/>
    </row>
    <row r="401" spans="1:20" ht="16.5" customHeight="1">
      <c r="A401" s="112" t="s">
        <v>229</v>
      </c>
      <c r="B401" s="97" t="s">
        <v>486</v>
      </c>
      <c r="C401" s="98" t="s">
        <v>707</v>
      </c>
      <c r="D401" s="99" t="s">
        <v>497</v>
      </c>
      <c r="E401" s="99" t="s">
        <v>116</v>
      </c>
      <c r="F401" s="99" t="s">
        <v>135</v>
      </c>
      <c r="G401" s="100">
        <v>2.6</v>
      </c>
      <c r="H401" s="101"/>
      <c r="I401" s="102" t="s">
        <v>189</v>
      </c>
      <c r="J401" s="103">
        <v>243</v>
      </c>
      <c r="K401" s="230">
        <v>1</v>
      </c>
      <c r="L401" s="95">
        <f>SUMIFS(Invulblad!G:G,Invulblad!A:A,I401,Invulblad!B:B,J401)*K401</f>
        <v>0</v>
      </c>
      <c r="M401" s="95">
        <f t="shared" si="20"/>
        <v>0</v>
      </c>
      <c r="N401" s="95">
        <f t="shared" si="22"/>
        <v>0</v>
      </c>
      <c r="O401" s="96">
        <f t="shared" si="21"/>
        <v>0</v>
      </c>
      <c r="P401" s="231"/>
      <c r="Q401" s="241"/>
      <c r="R401" s="242"/>
      <c r="S401" s="242"/>
      <c r="T401" s="243"/>
    </row>
    <row r="402" spans="1:20" ht="16.5" customHeight="1">
      <c r="A402" s="112" t="s">
        <v>229</v>
      </c>
      <c r="B402" s="97" t="s">
        <v>486</v>
      </c>
      <c r="C402" s="98" t="s">
        <v>708</v>
      </c>
      <c r="D402" s="99" t="s">
        <v>709</v>
      </c>
      <c r="E402" s="99" t="s">
        <v>96</v>
      </c>
      <c r="F402" s="99" t="s">
        <v>96</v>
      </c>
      <c r="G402" s="100">
        <v>51</v>
      </c>
      <c r="H402" s="101"/>
      <c r="I402" s="102" t="s">
        <v>172</v>
      </c>
      <c r="J402" s="103">
        <v>243</v>
      </c>
      <c r="K402" s="230">
        <v>1</v>
      </c>
      <c r="L402" s="95">
        <f>SUMIFS(Invulblad!G:G,Invulblad!A:A,I402,Invulblad!B:B,J402)*K402</f>
        <v>0</v>
      </c>
      <c r="M402" s="95">
        <f t="shared" si="20"/>
        <v>0</v>
      </c>
      <c r="N402" s="95">
        <f t="shared" si="22"/>
        <v>0</v>
      </c>
      <c r="O402" s="96">
        <f t="shared" si="21"/>
        <v>0</v>
      </c>
      <c r="P402" s="231"/>
      <c r="Q402" s="241"/>
      <c r="R402" s="242"/>
      <c r="S402" s="242"/>
      <c r="T402" s="243"/>
    </row>
    <row r="403" spans="1:20" ht="16.5" customHeight="1">
      <c r="A403" s="112" t="s">
        <v>229</v>
      </c>
      <c r="B403" s="97" t="s">
        <v>486</v>
      </c>
      <c r="C403" s="98" t="s">
        <v>710</v>
      </c>
      <c r="D403" s="99" t="s">
        <v>497</v>
      </c>
      <c r="E403" s="99" t="s">
        <v>116</v>
      </c>
      <c r="F403" s="99" t="s">
        <v>135</v>
      </c>
      <c r="G403" s="100">
        <v>2.6</v>
      </c>
      <c r="H403" s="101"/>
      <c r="I403" s="102" t="s">
        <v>189</v>
      </c>
      <c r="J403" s="103">
        <v>243</v>
      </c>
      <c r="K403" s="230">
        <v>1</v>
      </c>
      <c r="L403" s="95">
        <f>SUMIFS(Invulblad!G:G,Invulblad!A:A,I403,Invulblad!B:B,J403)*K403</f>
        <v>0</v>
      </c>
      <c r="M403" s="95">
        <f t="shared" si="20"/>
        <v>0</v>
      </c>
      <c r="N403" s="95">
        <f t="shared" si="22"/>
        <v>0</v>
      </c>
      <c r="O403" s="96">
        <f t="shared" si="21"/>
        <v>0</v>
      </c>
      <c r="P403" s="231"/>
      <c r="Q403" s="241"/>
      <c r="R403" s="242"/>
      <c r="S403" s="242"/>
      <c r="T403" s="243"/>
    </row>
    <row r="404" spans="1:20" ht="16.5" customHeight="1">
      <c r="A404" s="112" t="s">
        <v>229</v>
      </c>
      <c r="B404" s="97" t="s">
        <v>486</v>
      </c>
      <c r="C404" s="98" t="s">
        <v>711</v>
      </c>
      <c r="D404" s="99" t="s">
        <v>499</v>
      </c>
      <c r="E404" s="99" t="s">
        <v>116</v>
      </c>
      <c r="F404" s="99" t="s">
        <v>135</v>
      </c>
      <c r="G404" s="100">
        <v>2.9</v>
      </c>
      <c r="H404" s="101"/>
      <c r="I404" s="102" t="s">
        <v>189</v>
      </c>
      <c r="J404" s="103">
        <v>243</v>
      </c>
      <c r="K404" s="230">
        <v>1</v>
      </c>
      <c r="L404" s="95">
        <f>SUMIFS(Invulblad!G:G,Invulblad!A:A,I404,Invulblad!B:B,J404)*K404</f>
        <v>0</v>
      </c>
      <c r="M404" s="95">
        <f t="shared" si="20"/>
        <v>0</v>
      </c>
      <c r="N404" s="95">
        <f t="shared" si="22"/>
        <v>0</v>
      </c>
      <c r="O404" s="96">
        <f t="shared" si="21"/>
        <v>0</v>
      </c>
      <c r="P404" s="231"/>
      <c r="Q404" s="241"/>
      <c r="R404" s="242"/>
      <c r="S404" s="242"/>
      <c r="T404" s="243"/>
    </row>
    <row r="405" spans="1:20" ht="16.5" customHeight="1">
      <c r="A405" s="112" t="s">
        <v>229</v>
      </c>
      <c r="B405" s="97" t="s">
        <v>486</v>
      </c>
      <c r="C405" s="98" t="s">
        <v>712</v>
      </c>
      <c r="D405" s="99" t="s">
        <v>713</v>
      </c>
      <c r="E405" s="99" t="s">
        <v>96</v>
      </c>
      <c r="F405" s="99" t="s">
        <v>96</v>
      </c>
      <c r="G405" s="100">
        <v>52.6</v>
      </c>
      <c r="H405" s="101"/>
      <c r="I405" s="102" t="s">
        <v>172</v>
      </c>
      <c r="J405" s="103">
        <v>243</v>
      </c>
      <c r="K405" s="230">
        <v>1</v>
      </c>
      <c r="L405" s="95">
        <f>SUMIFS(Invulblad!G:G,Invulblad!A:A,I405,Invulblad!B:B,J405)*K405</f>
        <v>0</v>
      </c>
      <c r="M405" s="95">
        <f t="shared" si="20"/>
        <v>0</v>
      </c>
      <c r="N405" s="95">
        <f t="shared" si="22"/>
        <v>0</v>
      </c>
      <c r="O405" s="96">
        <f t="shared" si="21"/>
        <v>0</v>
      </c>
      <c r="P405" s="231"/>
      <c r="Q405" s="241"/>
      <c r="R405" s="242"/>
      <c r="S405" s="242"/>
      <c r="T405" s="243"/>
    </row>
    <row r="406" spans="1:20" ht="16.5" customHeight="1">
      <c r="A406" s="112" t="s">
        <v>229</v>
      </c>
      <c r="B406" s="97" t="s">
        <v>486</v>
      </c>
      <c r="C406" s="98" t="s">
        <v>714</v>
      </c>
      <c r="D406" s="99" t="s">
        <v>149</v>
      </c>
      <c r="E406" s="99" t="s">
        <v>96</v>
      </c>
      <c r="F406" s="99" t="s">
        <v>96</v>
      </c>
      <c r="G406" s="100">
        <v>19.600000000000001</v>
      </c>
      <c r="H406" s="101"/>
      <c r="I406" s="102" t="s">
        <v>148</v>
      </c>
      <c r="J406" s="103">
        <v>243</v>
      </c>
      <c r="K406" s="230">
        <v>1</v>
      </c>
      <c r="L406" s="95">
        <f>SUMIFS(Invulblad!G:G,Invulblad!A:A,I406,Invulblad!B:B,J406)*K406</f>
        <v>0</v>
      </c>
      <c r="M406" s="95">
        <f t="shared" si="20"/>
        <v>0</v>
      </c>
      <c r="N406" s="95">
        <f t="shared" si="22"/>
        <v>0</v>
      </c>
      <c r="O406" s="96">
        <f t="shared" si="21"/>
        <v>0</v>
      </c>
      <c r="P406" s="231"/>
      <c r="Q406" s="241"/>
      <c r="R406" s="242"/>
      <c r="S406" s="242"/>
      <c r="T406" s="243"/>
    </row>
    <row r="407" spans="1:20" ht="16.5" customHeight="1">
      <c r="A407" s="112" t="s">
        <v>229</v>
      </c>
      <c r="B407" s="97" t="s">
        <v>486</v>
      </c>
      <c r="C407" s="98" t="s">
        <v>715</v>
      </c>
      <c r="D407" s="99" t="s">
        <v>716</v>
      </c>
      <c r="E407" s="99" t="s">
        <v>116</v>
      </c>
      <c r="F407" s="99" t="s">
        <v>135</v>
      </c>
      <c r="G407" s="100"/>
      <c r="H407" s="101">
        <v>31.45</v>
      </c>
      <c r="I407" s="102" t="s">
        <v>335</v>
      </c>
      <c r="J407" s="103" t="s">
        <v>81</v>
      </c>
      <c r="K407" s="230">
        <v>1</v>
      </c>
      <c r="L407" s="95">
        <f>SUMIFS(Invulblad!G:G,Invulblad!A:A,I407,Invulblad!B:B,J407)*K407</f>
        <v>0</v>
      </c>
      <c r="M407" s="95">
        <f t="shared" si="20"/>
        <v>0</v>
      </c>
      <c r="N407" s="95">
        <f t="shared" si="22"/>
        <v>0</v>
      </c>
      <c r="O407" s="96">
        <f t="shared" si="21"/>
        <v>0</v>
      </c>
      <c r="P407" s="231"/>
      <c r="Q407" s="241"/>
      <c r="R407" s="242"/>
      <c r="S407" s="242"/>
      <c r="T407" s="243"/>
    </row>
    <row r="408" spans="1:20" ht="16.5" customHeight="1">
      <c r="A408" s="112" t="s">
        <v>229</v>
      </c>
      <c r="B408" s="97" t="s">
        <v>486</v>
      </c>
      <c r="C408" s="98" t="s">
        <v>717</v>
      </c>
      <c r="D408" s="99" t="s">
        <v>716</v>
      </c>
      <c r="E408" s="99" t="s">
        <v>88</v>
      </c>
      <c r="F408" s="99" t="s">
        <v>88</v>
      </c>
      <c r="G408" s="100"/>
      <c r="H408" s="101">
        <v>31.45</v>
      </c>
      <c r="I408" s="102" t="s">
        <v>335</v>
      </c>
      <c r="J408" s="103" t="s">
        <v>81</v>
      </c>
      <c r="K408" s="230">
        <v>1</v>
      </c>
      <c r="L408" s="95">
        <f>SUMIFS(Invulblad!G:G,Invulblad!A:A,I408,Invulblad!B:B,J408)*K408</f>
        <v>0</v>
      </c>
      <c r="M408" s="95">
        <f t="shared" si="20"/>
        <v>0</v>
      </c>
      <c r="N408" s="95">
        <f t="shared" si="22"/>
        <v>0</v>
      </c>
      <c r="O408" s="96">
        <f t="shared" si="21"/>
        <v>0</v>
      </c>
      <c r="P408" s="231"/>
      <c r="Q408" s="241"/>
      <c r="R408" s="242"/>
      <c r="S408" s="242"/>
      <c r="T408" s="243"/>
    </row>
    <row r="409" spans="1:20" ht="16.5" customHeight="1">
      <c r="A409" s="112" t="s">
        <v>229</v>
      </c>
      <c r="B409" s="97" t="s">
        <v>486</v>
      </c>
      <c r="C409" s="98" t="s">
        <v>718</v>
      </c>
      <c r="D409" s="99" t="s">
        <v>325</v>
      </c>
      <c r="E409" s="99" t="s">
        <v>96</v>
      </c>
      <c r="F409" s="99" t="s">
        <v>96</v>
      </c>
      <c r="G409" s="100"/>
      <c r="H409" s="101">
        <v>6.8</v>
      </c>
      <c r="I409" s="102" t="s">
        <v>123</v>
      </c>
      <c r="J409" s="103" t="s">
        <v>81</v>
      </c>
      <c r="K409" s="230">
        <v>1</v>
      </c>
      <c r="L409" s="95">
        <f>SUMIFS(Invulblad!G:G,Invulblad!A:A,I409,Invulblad!B:B,J409)*K409</f>
        <v>0</v>
      </c>
      <c r="M409" s="95">
        <f t="shared" si="20"/>
        <v>0</v>
      </c>
      <c r="N409" s="95">
        <f t="shared" si="22"/>
        <v>0</v>
      </c>
      <c r="O409" s="96">
        <f t="shared" si="21"/>
        <v>0</v>
      </c>
      <c r="P409" s="231"/>
      <c r="Q409" s="241"/>
      <c r="R409" s="242"/>
      <c r="S409" s="242"/>
      <c r="T409" s="243"/>
    </row>
    <row r="410" spans="1:20" ht="16.5" customHeight="1">
      <c r="A410" s="112" t="s">
        <v>229</v>
      </c>
      <c r="B410" s="97" t="s">
        <v>486</v>
      </c>
      <c r="C410" s="98" t="s">
        <v>719</v>
      </c>
      <c r="D410" s="99" t="s">
        <v>497</v>
      </c>
      <c r="E410" s="99" t="s">
        <v>116</v>
      </c>
      <c r="F410" s="99" t="s">
        <v>135</v>
      </c>
      <c r="G410" s="100">
        <v>1.1000000000000001</v>
      </c>
      <c r="H410" s="101"/>
      <c r="I410" s="102" t="s">
        <v>189</v>
      </c>
      <c r="J410" s="103">
        <v>243</v>
      </c>
      <c r="K410" s="230">
        <v>1</v>
      </c>
      <c r="L410" s="95">
        <f>SUMIFS(Invulblad!G:G,Invulblad!A:A,I410,Invulblad!B:B,J410)*K410</f>
        <v>0</v>
      </c>
      <c r="M410" s="95">
        <f t="shared" si="20"/>
        <v>0</v>
      </c>
      <c r="N410" s="95">
        <f t="shared" si="22"/>
        <v>0</v>
      </c>
      <c r="O410" s="96">
        <f t="shared" si="21"/>
        <v>0</v>
      </c>
      <c r="P410" s="231"/>
      <c r="Q410" s="241"/>
      <c r="R410" s="242"/>
      <c r="S410" s="242"/>
      <c r="T410" s="243"/>
    </row>
    <row r="411" spans="1:20" ht="16.5" customHeight="1">
      <c r="A411" s="112" t="s">
        <v>229</v>
      </c>
      <c r="B411" s="97" t="s">
        <v>486</v>
      </c>
      <c r="C411" s="98" t="s">
        <v>719</v>
      </c>
      <c r="D411" s="99" t="s">
        <v>492</v>
      </c>
      <c r="E411" s="99" t="s">
        <v>116</v>
      </c>
      <c r="F411" s="99" t="s">
        <v>135</v>
      </c>
      <c r="G411" s="100">
        <v>9.9</v>
      </c>
      <c r="H411" s="101"/>
      <c r="I411" s="102" t="s">
        <v>189</v>
      </c>
      <c r="J411" s="103">
        <v>243</v>
      </c>
      <c r="K411" s="230">
        <v>1</v>
      </c>
      <c r="L411" s="95">
        <f>SUMIFS(Invulblad!G:G,Invulblad!A:A,I411,Invulblad!B:B,J411)*K411</f>
        <v>0</v>
      </c>
      <c r="M411" s="95">
        <f t="shared" si="20"/>
        <v>0</v>
      </c>
      <c r="N411" s="95">
        <f t="shared" si="22"/>
        <v>0</v>
      </c>
      <c r="O411" s="96">
        <f t="shared" si="21"/>
        <v>0</v>
      </c>
      <c r="P411" s="231"/>
      <c r="Q411" s="241"/>
      <c r="R411" s="242"/>
      <c r="S411" s="242"/>
      <c r="T411" s="243"/>
    </row>
    <row r="412" spans="1:20" ht="16.5" customHeight="1">
      <c r="A412" s="112" t="s">
        <v>229</v>
      </c>
      <c r="B412" s="97" t="s">
        <v>486</v>
      </c>
      <c r="C412" s="98" t="s">
        <v>720</v>
      </c>
      <c r="D412" s="99" t="s">
        <v>124</v>
      </c>
      <c r="E412" s="99" t="s">
        <v>116</v>
      </c>
      <c r="F412" s="99" t="s">
        <v>135</v>
      </c>
      <c r="G412" s="100"/>
      <c r="H412" s="101">
        <v>4.0999999999999996</v>
      </c>
      <c r="I412" s="102" t="s">
        <v>129</v>
      </c>
      <c r="J412" s="103" t="s">
        <v>81</v>
      </c>
      <c r="K412" s="230">
        <v>1</v>
      </c>
      <c r="L412" s="95">
        <f>SUMIFS(Invulblad!G:G,Invulblad!A:A,I412,Invulblad!B:B,J412)*K412</f>
        <v>0</v>
      </c>
      <c r="M412" s="95">
        <f t="shared" si="20"/>
        <v>0</v>
      </c>
      <c r="N412" s="95">
        <f t="shared" si="22"/>
        <v>0</v>
      </c>
      <c r="O412" s="96">
        <f t="shared" si="21"/>
        <v>0</v>
      </c>
      <c r="P412" s="231"/>
      <c r="Q412" s="241"/>
      <c r="R412" s="242"/>
      <c r="S412" s="242"/>
      <c r="T412" s="243"/>
    </row>
    <row r="413" spans="1:20" ht="16.5" customHeight="1">
      <c r="A413" s="112" t="s">
        <v>229</v>
      </c>
      <c r="B413" s="97" t="s">
        <v>486</v>
      </c>
      <c r="C413" s="98" t="s">
        <v>721</v>
      </c>
      <c r="D413" s="99" t="s">
        <v>492</v>
      </c>
      <c r="E413" s="99" t="s">
        <v>116</v>
      </c>
      <c r="F413" s="99" t="s">
        <v>135</v>
      </c>
      <c r="G413" s="100">
        <v>8</v>
      </c>
      <c r="H413" s="101"/>
      <c r="I413" s="102" t="s">
        <v>189</v>
      </c>
      <c r="J413" s="103">
        <v>243</v>
      </c>
      <c r="K413" s="230">
        <v>1</v>
      </c>
      <c r="L413" s="95">
        <f>SUMIFS(Invulblad!G:G,Invulblad!A:A,I413,Invulblad!B:B,J413)*K413</f>
        <v>0</v>
      </c>
      <c r="M413" s="95">
        <f t="shared" si="20"/>
        <v>0</v>
      </c>
      <c r="N413" s="95">
        <f t="shared" si="22"/>
        <v>0</v>
      </c>
      <c r="O413" s="96">
        <f t="shared" si="21"/>
        <v>0</v>
      </c>
      <c r="P413" s="231"/>
      <c r="Q413" s="241"/>
      <c r="R413" s="242"/>
      <c r="S413" s="242"/>
      <c r="T413" s="243"/>
    </row>
    <row r="414" spans="1:20" ht="16.5" customHeight="1">
      <c r="A414" s="112" t="s">
        <v>229</v>
      </c>
      <c r="B414" s="97" t="s">
        <v>486</v>
      </c>
      <c r="C414" s="98" t="s">
        <v>722</v>
      </c>
      <c r="D414" s="99" t="s">
        <v>497</v>
      </c>
      <c r="E414" s="99" t="s">
        <v>116</v>
      </c>
      <c r="F414" s="99" t="s">
        <v>135</v>
      </c>
      <c r="G414" s="100">
        <v>1.2</v>
      </c>
      <c r="H414" s="101"/>
      <c r="I414" s="102" t="s">
        <v>189</v>
      </c>
      <c r="J414" s="103">
        <v>243</v>
      </c>
      <c r="K414" s="230">
        <v>1</v>
      </c>
      <c r="L414" s="95">
        <f>SUMIFS(Invulblad!G:G,Invulblad!A:A,I414,Invulblad!B:B,J414)*K414</f>
        <v>0</v>
      </c>
      <c r="M414" s="95">
        <f t="shared" si="20"/>
        <v>0</v>
      </c>
      <c r="N414" s="95">
        <f t="shared" si="22"/>
        <v>0</v>
      </c>
      <c r="O414" s="96">
        <f t="shared" si="21"/>
        <v>0</v>
      </c>
      <c r="P414" s="231"/>
      <c r="Q414" s="241"/>
      <c r="R414" s="242"/>
      <c r="S414" s="242"/>
      <c r="T414" s="243"/>
    </row>
    <row r="415" spans="1:20" ht="16.5" customHeight="1">
      <c r="A415" s="112" t="s">
        <v>229</v>
      </c>
      <c r="B415" s="97" t="s">
        <v>486</v>
      </c>
      <c r="C415" s="98" t="s">
        <v>723</v>
      </c>
      <c r="D415" s="99" t="s">
        <v>497</v>
      </c>
      <c r="E415" s="99" t="s">
        <v>116</v>
      </c>
      <c r="F415" s="99" t="s">
        <v>135</v>
      </c>
      <c r="G415" s="100">
        <v>1.3</v>
      </c>
      <c r="H415" s="101"/>
      <c r="I415" s="102" t="s">
        <v>189</v>
      </c>
      <c r="J415" s="103">
        <v>243</v>
      </c>
      <c r="K415" s="230">
        <v>1</v>
      </c>
      <c r="L415" s="95">
        <f>SUMIFS(Invulblad!G:G,Invulblad!A:A,I415,Invulblad!B:B,J415)*K415</f>
        <v>0</v>
      </c>
      <c r="M415" s="95">
        <f t="shared" si="20"/>
        <v>0</v>
      </c>
      <c r="N415" s="95">
        <f t="shared" si="22"/>
        <v>0</v>
      </c>
      <c r="O415" s="96">
        <f t="shared" si="21"/>
        <v>0</v>
      </c>
      <c r="P415" s="231"/>
      <c r="Q415" s="241"/>
      <c r="R415" s="242"/>
      <c r="S415" s="242"/>
      <c r="T415" s="243"/>
    </row>
    <row r="416" spans="1:20" ht="16.5" customHeight="1">
      <c r="A416" s="112" t="s">
        <v>229</v>
      </c>
      <c r="B416" s="97" t="s">
        <v>486</v>
      </c>
      <c r="C416" s="98" t="s">
        <v>724</v>
      </c>
      <c r="D416" s="99" t="s">
        <v>497</v>
      </c>
      <c r="E416" s="99" t="s">
        <v>116</v>
      </c>
      <c r="F416" s="99" t="s">
        <v>135</v>
      </c>
      <c r="G416" s="100">
        <v>1.2</v>
      </c>
      <c r="H416" s="101"/>
      <c r="I416" s="102" t="s">
        <v>189</v>
      </c>
      <c r="J416" s="103">
        <v>243</v>
      </c>
      <c r="K416" s="230">
        <v>1</v>
      </c>
      <c r="L416" s="95">
        <f>SUMIFS(Invulblad!G:G,Invulblad!A:A,I416,Invulblad!B:B,J416)*K416</f>
        <v>0</v>
      </c>
      <c r="M416" s="95">
        <f t="shared" si="20"/>
        <v>0</v>
      </c>
      <c r="N416" s="95">
        <f t="shared" si="22"/>
        <v>0</v>
      </c>
      <c r="O416" s="96">
        <f t="shared" si="21"/>
        <v>0</v>
      </c>
      <c r="P416" s="231"/>
      <c r="Q416" s="241"/>
      <c r="R416" s="242"/>
      <c r="S416" s="242"/>
      <c r="T416" s="243"/>
    </row>
    <row r="417" spans="1:20" ht="16.5" customHeight="1">
      <c r="A417" s="112" t="s">
        <v>229</v>
      </c>
      <c r="B417" s="97" t="s">
        <v>486</v>
      </c>
      <c r="C417" s="98" t="s">
        <v>725</v>
      </c>
      <c r="D417" s="99" t="s">
        <v>95</v>
      </c>
      <c r="E417" s="99" t="s">
        <v>96</v>
      </c>
      <c r="F417" s="99" t="s">
        <v>96</v>
      </c>
      <c r="G417" s="100">
        <v>35.9</v>
      </c>
      <c r="H417" s="106"/>
      <c r="I417" s="102" t="s">
        <v>94</v>
      </c>
      <c r="J417" s="103">
        <v>243</v>
      </c>
      <c r="K417" s="230">
        <v>1</v>
      </c>
      <c r="L417" s="95">
        <f>SUMIFS(Invulblad!G:G,Invulblad!A:A,I417,Invulblad!B:B,J417)*K417</f>
        <v>0</v>
      </c>
      <c r="M417" s="95">
        <f t="shared" si="20"/>
        <v>0</v>
      </c>
      <c r="N417" s="95">
        <f t="shared" si="22"/>
        <v>0</v>
      </c>
      <c r="O417" s="96">
        <f t="shared" si="21"/>
        <v>0</v>
      </c>
      <c r="P417" s="231"/>
      <c r="Q417" s="241"/>
      <c r="R417" s="242"/>
      <c r="S417" s="242"/>
      <c r="T417" s="243"/>
    </row>
    <row r="418" spans="1:20" ht="16.5" customHeight="1">
      <c r="A418" s="112" t="s">
        <v>229</v>
      </c>
      <c r="B418" s="97" t="s">
        <v>486</v>
      </c>
      <c r="C418" s="98" t="s">
        <v>726</v>
      </c>
      <c r="D418" s="99" t="s">
        <v>727</v>
      </c>
      <c r="E418" s="99" t="s">
        <v>116</v>
      </c>
      <c r="F418" s="99" t="s">
        <v>135</v>
      </c>
      <c r="G418" s="100"/>
      <c r="H418" s="106">
        <v>5.0999999999999996</v>
      </c>
      <c r="I418" s="102" t="s">
        <v>368</v>
      </c>
      <c r="J418" s="103" t="s">
        <v>81</v>
      </c>
      <c r="K418" s="230">
        <v>1</v>
      </c>
      <c r="L418" s="95">
        <f>SUMIFS(Invulblad!G:G,Invulblad!A:A,I418,Invulblad!B:B,J418)*K418</f>
        <v>0</v>
      </c>
      <c r="M418" s="95">
        <f t="shared" si="20"/>
        <v>0</v>
      </c>
      <c r="N418" s="95">
        <f t="shared" si="22"/>
        <v>0</v>
      </c>
      <c r="O418" s="96">
        <f t="shared" si="21"/>
        <v>0</v>
      </c>
      <c r="P418" s="231"/>
      <c r="Q418" s="241"/>
      <c r="R418" s="242"/>
      <c r="S418" s="242"/>
      <c r="T418" s="243"/>
    </row>
    <row r="419" spans="1:20" ht="16.5" customHeight="1">
      <c r="A419" s="112" t="s">
        <v>229</v>
      </c>
      <c r="B419" s="97" t="s">
        <v>486</v>
      </c>
      <c r="C419" s="98" t="s">
        <v>728</v>
      </c>
      <c r="D419" s="99" t="s">
        <v>727</v>
      </c>
      <c r="E419" s="99" t="s">
        <v>116</v>
      </c>
      <c r="F419" s="99" t="s">
        <v>135</v>
      </c>
      <c r="G419" s="100"/>
      <c r="H419" s="106">
        <v>5.3</v>
      </c>
      <c r="I419" s="102" t="s">
        <v>368</v>
      </c>
      <c r="J419" s="103" t="s">
        <v>81</v>
      </c>
      <c r="K419" s="230">
        <v>1</v>
      </c>
      <c r="L419" s="95">
        <f>SUMIFS(Invulblad!G:G,Invulblad!A:A,I419,Invulblad!B:B,J419)*K419</f>
        <v>0</v>
      </c>
      <c r="M419" s="95">
        <f t="shared" si="20"/>
        <v>0</v>
      </c>
      <c r="N419" s="95">
        <f t="shared" si="22"/>
        <v>0</v>
      </c>
      <c r="O419" s="96">
        <f t="shared" si="21"/>
        <v>0</v>
      </c>
      <c r="P419" s="231"/>
      <c r="Q419" s="241"/>
      <c r="R419" s="242"/>
      <c r="S419" s="242"/>
      <c r="T419" s="243"/>
    </row>
    <row r="420" spans="1:20" ht="16.5" customHeight="1">
      <c r="A420" s="112" t="s">
        <v>229</v>
      </c>
      <c r="B420" s="97" t="s">
        <v>486</v>
      </c>
      <c r="C420" s="98" t="s">
        <v>729</v>
      </c>
      <c r="D420" s="99" t="s">
        <v>503</v>
      </c>
      <c r="E420" s="99" t="s">
        <v>91</v>
      </c>
      <c r="F420" s="99" t="s">
        <v>99</v>
      </c>
      <c r="G420" s="100">
        <v>15.8</v>
      </c>
      <c r="H420" s="106"/>
      <c r="I420" s="102" t="s">
        <v>156</v>
      </c>
      <c r="J420" s="103">
        <v>243</v>
      </c>
      <c r="K420" s="230">
        <v>1</v>
      </c>
      <c r="L420" s="95">
        <f>SUMIFS(Invulblad!G:G,Invulblad!A:A,I420,Invulblad!B:B,J420)*K420</f>
        <v>0</v>
      </c>
      <c r="M420" s="95">
        <f t="shared" si="20"/>
        <v>0</v>
      </c>
      <c r="N420" s="95">
        <f t="shared" si="22"/>
        <v>0</v>
      </c>
      <c r="O420" s="96">
        <f t="shared" si="21"/>
        <v>0</v>
      </c>
      <c r="P420" s="231"/>
      <c r="Q420" s="241"/>
      <c r="R420" s="242"/>
      <c r="S420" s="242"/>
      <c r="T420" s="243" t="s">
        <v>266</v>
      </c>
    </row>
    <row r="421" spans="1:20" ht="16.5" customHeight="1">
      <c r="A421" s="112" t="s">
        <v>229</v>
      </c>
      <c r="B421" s="97" t="s">
        <v>486</v>
      </c>
      <c r="C421" s="98" t="s">
        <v>730</v>
      </c>
      <c r="D421" s="99" t="s">
        <v>106</v>
      </c>
      <c r="E421" s="99" t="s">
        <v>88</v>
      </c>
      <c r="F421" s="99" t="s">
        <v>88</v>
      </c>
      <c r="G421" s="100">
        <v>42.8</v>
      </c>
      <c r="H421" s="107"/>
      <c r="I421" s="205" t="s">
        <v>139</v>
      </c>
      <c r="J421" s="103">
        <v>243</v>
      </c>
      <c r="K421" s="230">
        <v>1</v>
      </c>
      <c r="L421" s="95">
        <f>SUMIFS(Invulblad!G:G,Invulblad!A:A,I421,Invulblad!B:B,J421)*K421</f>
        <v>0</v>
      </c>
      <c r="M421" s="95">
        <f t="shared" si="20"/>
        <v>0</v>
      </c>
      <c r="N421" s="95">
        <f t="shared" si="22"/>
        <v>0</v>
      </c>
      <c r="O421" s="96">
        <f t="shared" si="21"/>
        <v>0</v>
      </c>
      <c r="P421" s="231"/>
      <c r="Q421" s="241"/>
      <c r="R421" s="242"/>
      <c r="S421" s="242"/>
      <c r="T421" s="243"/>
    </row>
    <row r="422" spans="1:20" ht="16.5" customHeight="1">
      <c r="A422" s="112" t="s">
        <v>229</v>
      </c>
      <c r="B422" s="97" t="s">
        <v>486</v>
      </c>
      <c r="C422" s="98" t="s">
        <v>731</v>
      </c>
      <c r="D422" s="99" t="s">
        <v>732</v>
      </c>
      <c r="E422" s="99" t="s">
        <v>116</v>
      </c>
      <c r="F422" s="99" t="s">
        <v>135</v>
      </c>
      <c r="G422" s="100"/>
      <c r="H422" s="163">
        <v>29.9</v>
      </c>
      <c r="I422" s="102" t="s">
        <v>397</v>
      </c>
      <c r="J422" s="103" t="s">
        <v>81</v>
      </c>
      <c r="K422" s="230">
        <v>1</v>
      </c>
      <c r="L422" s="95">
        <f>SUMIFS(Invulblad!G:G,Invulblad!A:A,I422,Invulblad!B:B,J422)*K422</f>
        <v>0</v>
      </c>
      <c r="M422" s="95">
        <f t="shared" si="20"/>
        <v>0</v>
      </c>
      <c r="N422" s="95">
        <f t="shared" si="22"/>
        <v>0</v>
      </c>
      <c r="O422" s="96">
        <f t="shared" si="21"/>
        <v>0</v>
      </c>
      <c r="P422" s="231"/>
      <c r="Q422" s="241"/>
      <c r="R422" s="242"/>
      <c r="S422" s="242"/>
      <c r="T422" s="243"/>
    </row>
    <row r="423" spans="1:20" ht="16.5" customHeight="1">
      <c r="A423" s="112" t="s">
        <v>229</v>
      </c>
      <c r="B423" s="97" t="s">
        <v>486</v>
      </c>
      <c r="C423" s="98" t="s">
        <v>733</v>
      </c>
      <c r="D423" s="99" t="s">
        <v>734</v>
      </c>
      <c r="E423" s="99" t="s">
        <v>111</v>
      </c>
      <c r="F423" s="99" t="s">
        <v>111</v>
      </c>
      <c r="G423" s="108"/>
      <c r="H423" s="163">
        <v>12.2</v>
      </c>
      <c r="I423" s="109" t="s">
        <v>121</v>
      </c>
      <c r="J423" s="103" t="s">
        <v>81</v>
      </c>
      <c r="K423" s="230">
        <v>1</v>
      </c>
      <c r="L423" s="95">
        <f>SUMIFS(Invulblad!G:G,Invulblad!A:A,I423,Invulblad!B:B,J423)*K423</f>
        <v>0</v>
      </c>
      <c r="M423" s="95">
        <f t="shared" si="20"/>
        <v>0</v>
      </c>
      <c r="N423" s="95">
        <f t="shared" si="22"/>
        <v>0</v>
      </c>
      <c r="O423" s="96">
        <f t="shared" si="21"/>
        <v>0</v>
      </c>
      <c r="P423" s="231"/>
      <c r="Q423" s="241"/>
      <c r="R423" s="242"/>
      <c r="S423" s="242"/>
      <c r="T423" s="243"/>
    </row>
    <row r="424" spans="1:20" ht="16.5" customHeight="1">
      <c r="A424" s="112" t="s">
        <v>229</v>
      </c>
      <c r="B424" s="97" t="s">
        <v>486</v>
      </c>
      <c r="C424" s="98" t="s">
        <v>735</v>
      </c>
      <c r="D424" s="99" t="s">
        <v>106</v>
      </c>
      <c r="E424" s="99" t="s">
        <v>88</v>
      </c>
      <c r="F424" s="99" t="s">
        <v>88</v>
      </c>
      <c r="G424" s="100">
        <v>156.4</v>
      </c>
      <c r="H424" s="105"/>
      <c r="I424" s="205" t="s">
        <v>139</v>
      </c>
      <c r="J424" s="103">
        <v>243</v>
      </c>
      <c r="K424" s="230">
        <v>1</v>
      </c>
      <c r="L424" s="95">
        <f>SUMIFS(Invulblad!G:G,Invulblad!A:A,I424,Invulblad!B:B,J424)*K424</f>
        <v>0</v>
      </c>
      <c r="M424" s="95">
        <f t="shared" si="20"/>
        <v>0</v>
      </c>
      <c r="N424" s="95">
        <f t="shared" si="22"/>
        <v>0</v>
      </c>
      <c r="O424" s="96">
        <f t="shared" si="21"/>
        <v>0</v>
      </c>
      <c r="P424" s="231"/>
      <c r="Q424" s="241"/>
      <c r="R424" s="242"/>
      <c r="S424" s="242"/>
      <c r="T424" s="243"/>
    </row>
    <row r="425" spans="1:20" ht="16.5" customHeight="1">
      <c r="A425" s="112" t="s">
        <v>229</v>
      </c>
      <c r="B425" s="97" t="s">
        <v>486</v>
      </c>
      <c r="C425" s="98" t="s">
        <v>736</v>
      </c>
      <c r="D425" s="99" t="s">
        <v>737</v>
      </c>
      <c r="E425" s="99" t="s">
        <v>91</v>
      </c>
      <c r="F425" s="99" t="s">
        <v>99</v>
      </c>
      <c r="G425" s="100">
        <v>15.8</v>
      </c>
      <c r="H425" s="106"/>
      <c r="I425" s="102" t="s">
        <v>156</v>
      </c>
      <c r="J425" s="103">
        <v>243</v>
      </c>
      <c r="K425" s="230">
        <v>1</v>
      </c>
      <c r="L425" s="95">
        <f>SUMIFS(Invulblad!G:G,Invulblad!A:A,I425,Invulblad!B:B,J425)*K425</f>
        <v>0</v>
      </c>
      <c r="M425" s="95">
        <f t="shared" si="20"/>
        <v>0</v>
      </c>
      <c r="N425" s="95">
        <f t="shared" si="22"/>
        <v>0</v>
      </c>
      <c r="O425" s="96">
        <f t="shared" si="21"/>
        <v>0</v>
      </c>
      <c r="P425" s="231"/>
      <c r="Q425" s="241"/>
      <c r="R425" s="242"/>
      <c r="S425" s="242"/>
      <c r="T425" s="243" t="s">
        <v>266</v>
      </c>
    </row>
    <row r="426" spans="1:20" ht="16.5" customHeight="1">
      <c r="A426" s="112" t="s">
        <v>229</v>
      </c>
      <c r="B426" s="97" t="s">
        <v>486</v>
      </c>
      <c r="C426" s="98" t="s">
        <v>738</v>
      </c>
      <c r="D426" s="99" t="s">
        <v>739</v>
      </c>
      <c r="E426" s="99" t="s">
        <v>91</v>
      </c>
      <c r="F426" s="99" t="s">
        <v>99</v>
      </c>
      <c r="G426" s="100">
        <v>12.7</v>
      </c>
      <c r="H426" s="106"/>
      <c r="I426" s="102" t="s">
        <v>156</v>
      </c>
      <c r="J426" s="103">
        <v>243</v>
      </c>
      <c r="K426" s="230">
        <v>1</v>
      </c>
      <c r="L426" s="95">
        <f>SUMIFS(Invulblad!G:G,Invulblad!A:A,I426,Invulblad!B:B,J426)*K426</f>
        <v>0</v>
      </c>
      <c r="M426" s="95">
        <f t="shared" si="20"/>
        <v>0</v>
      </c>
      <c r="N426" s="95">
        <f t="shared" si="22"/>
        <v>0</v>
      </c>
      <c r="O426" s="96">
        <f t="shared" si="21"/>
        <v>0</v>
      </c>
      <c r="P426" s="231"/>
      <c r="Q426" s="241"/>
      <c r="R426" s="242"/>
      <c r="S426" s="242"/>
      <c r="T426" s="243" t="s">
        <v>266</v>
      </c>
    </row>
    <row r="427" spans="1:20" ht="16.5" customHeight="1">
      <c r="A427" s="112" t="s">
        <v>229</v>
      </c>
      <c r="B427" s="97" t="s">
        <v>486</v>
      </c>
      <c r="C427" s="98" t="s">
        <v>740</v>
      </c>
      <c r="D427" s="99" t="s">
        <v>741</v>
      </c>
      <c r="E427" s="99" t="s">
        <v>91</v>
      </c>
      <c r="F427" s="99" t="s">
        <v>99</v>
      </c>
      <c r="G427" s="100">
        <v>22.1</v>
      </c>
      <c r="H427" s="106"/>
      <c r="I427" s="102" t="s">
        <v>156</v>
      </c>
      <c r="J427" s="103">
        <v>243</v>
      </c>
      <c r="K427" s="230">
        <v>1</v>
      </c>
      <c r="L427" s="95">
        <f>SUMIFS(Invulblad!G:G,Invulblad!A:A,I427,Invulblad!B:B,J427)*K427</f>
        <v>0</v>
      </c>
      <c r="M427" s="95">
        <f t="shared" si="20"/>
        <v>0</v>
      </c>
      <c r="N427" s="95">
        <f t="shared" si="22"/>
        <v>0</v>
      </c>
      <c r="O427" s="96">
        <f t="shared" si="21"/>
        <v>0</v>
      </c>
      <c r="P427" s="231"/>
      <c r="Q427" s="241"/>
      <c r="R427" s="242"/>
      <c r="S427" s="242"/>
      <c r="T427" s="243" t="s">
        <v>266</v>
      </c>
    </row>
    <row r="428" spans="1:20" ht="16.5" customHeight="1">
      <c r="A428" s="112" t="s">
        <v>229</v>
      </c>
      <c r="B428" s="97" t="s">
        <v>486</v>
      </c>
      <c r="C428" s="98" t="s">
        <v>742</v>
      </c>
      <c r="D428" s="99" t="s">
        <v>86</v>
      </c>
      <c r="E428" s="99" t="s">
        <v>88</v>
      </c>
      <c r="F428" s="99" t="s">
        <v>88</v>
      </c>
      <c r="G428" s="100">
        <v>238.8</v>
      </c>
      <c r="H428" s="105"/>
      <c r="I428" s="102" t="s">
        <v>87</v>
      </c>
      <c r="J428" s="103">
        <v>243</v>
      </c>
      <c r="K428" s="230">
        <v>1</v>
      </c>
      <c r="L428" s="95">
        <f>SUMIFS(Invulblad!G:G,Invulblad!A:A,I428,Invulblad!B:B,J428)*K428</f>
        <v>0</v>
      </c>
      <c r="M428" s="95">
        <f t="shared" si="20"/>
        <v>0</v>
      </c>
      <c r="N428" s="95">
        <f t="shared" si="22"/>
        <v>0</v>
      </c>
      <c r="O428" s="96">
        <f t="shared" si="21"/>
        <v>0</v>
      </c>
      <c r="P428" s="231"/>
      <c r="Q428" s="241"/>
      <c r="R428" s="242"/>
      <c r="S428" s="242"/>
      <c r="T428" s="243"/>
    </row>
    <row r="429" spans="1:20" ht="16.5" customHeight="1">
      <c r="A429" s="112" t="s">
        <v>229</v>
      </c>
      <c r="B429" s="97" t="s">
        <v>486</v>
      </c>
      <c r="C429" s="98" t="s">
        <v>742</v>
      </c>
      <c r="D429" s="99" t="s">
        <v>86</v>
      </c>
      <c r="E429" s="99" t="s">
        <v>80</v>
      </c>
      <c r="F429" s="99" t="s">
        <v>99</v>
      </c>
      <c r="G429" s="100">
        <v>11.45</v>
      </c>
      <c r="H429" s="106"/>
      <c r="I429" s="102" t="s">
        <v>85</v>
      </c>
      <c r="J429" s="103">
        <v>243</v>
      </c>
      <c r="K429" s="230">
        <v>1</v>
      </c>
      <c r="L429" s="95">
        <f>SUMIFS(Invulblad!G:G,Invulblad!A:A,I429,Invulblad!B:B,J429)*K429</f>
        <v>0</v>
      </c>
      <c r="M429" s="95">
        <f t="shared" si="20"/>
        <v>0</v>
      </c>
      <c r="N429" s="95">
        <f t="shared" si="22"/>
        <v>0</v>
      </c>
      <c r="O429" s="96">
        <f t="shared" si="21"/>
        <v>0</v>
      </c>
      <c r="P429" s="231"/>
      <c r="Q429" s="241"/>
      <c r="R429" s="242"/>
      <c r="S429" s="242"/>
      <c r="T429" s="243" t="s">
        <v>266</v>
      </c>
    </row>
    <row r="430" spans="1:20" ht="16.5" customHeight="1">
      <c r="A430" s="112" t="s">
        <v>229</v>
      </c>
      <c r="B430" s="97" t="s">
        <v>486</v>
      </c>
      <c r="C430" s="98" t="s">
        <v>743</v>
      </c>
      <c r="D430" s="99" t="s">
        <v>115</v>
      </c>
      <c r="E430" s="99" t="s">
        <v>116</v>
      </c>
      <c r="F430" s="99" t="s">
        <v>135</v>
      </c>
      <c r="G430" s="100">
        <v>3.8</v>
      </c>
      <c r="H430" s="106"/>
      <c r="I430" s="205" t="s">
        <v>114</v>
      </c>
      <c r="J430" s="103">
        <v>243</v>
      </c>
      <c r="K430" s="230">
        <v>1</v>
      </c>
      <c r="L430" s="95">
        <f>SUMIFS(Invulblad!G:G,Invulblad!A:A,I430,Invulblad!B:B,J430)*K430</f>
        <v>0</v>
      </c>
      <c r="M430" s="95">
        <f t="shared" si="20"/>
        <v>0</v>
      </c>
      <c r="N430" s="95">
        <f t="shared" si="22"/>
        <v>0</v>
      </c>
      <c r="O430" s="96">
        <f t="shared" si="21"/>
        <v>0</v>
      </c>
      <c r="P430" s="231"/>
      <c r="Q430" s="241"/>
      <c r="R430" s="242"/>
      <c r="S430" s="242"/>
      <c r="T430" s="243"/>
    </row>
    <row r="431" spans="1:20" ht="16.5" customHeight="1">
      <c r="A431" s="112" t="s">
        <v>229</v>
      </c>
      <c r="B431" s="97" t="s">
        <v>486</v>
      </c>
      <c r="C431" s="98" t="s">
        <v>744</v>
      </c>
      <c r="D431" s="99" t="s">
        <v>481</v>
      </c>
      <c r="E431" s="99" t="s">
        <v>116</v>
      </c>
      <c r="F431" s="99" t="s">
        <v>135</v>
      </c>
      <c r="G431" s="100">
        <v>2.7</v>
      </c>
      <c r="H431" s="106"/>
      <c r="I431" s="102" t="s">
        <v>189</v>
      </c>
      <c r="J431" s="103">
        <v>243</v>
      </c>
      <c r="K431" s="230">
        <v>1</v>
      </c>
      <c r="L431" s="95">
        <f>SUMIFS(Invulblad!G:G,Invulblad!A:A,I431,Invulblad!B:B,J431)*K431</f>
        <v>0</v>
      </c>
      <c r="M431" s="95">
        <f t="shared" si="20"/>
        <v>0</v>
      </c>
      <c r="N431" s="95">
        <f t="shared" si="22"/>
        <v>0</v>
      </c>
      <c r="O431" s="96">
        <f t="shared" si="21"/>
        <v>0</v>
      </c>
      <c r="P431" s="231"/>
      <c r="Q431" s="241"/>
      <c r="R431" s="242"/>
      <c r="S431" s="242"/>
      <c r="T431" s="243"/>
    </row>
    <row r="432" spans="1:20" ht="16.5" customHeight="1">
      <c r="A432" s="112" t="s">
        <v>229</v>
      </c>
      <c r="B432" s="97" t="s">
        <v>486</v>
      </c>
      <c r="C432" s="98" t="s">
        <v>745</v>
      </c>
      <c r="D432" s="99" t="s">
        <v>481</v>
      </c>
      <c r="E432" s="99" t="s">
        <v>116</v>
      </c>
      <c r="F432" s="99" t="s">
        <v>135</v>
      </c>
      <c r="G432" s="100">
        <v>1.1000000000000001</v>
      </c>
      <c r="H432" s="106"/>
      <c r="I432" s="102" t="s">
        <v>189</v>
      </c>
      <c r="J432" s="103">
        <v>243</v>
      </c>
      <c r="K432" s="230">
        <v>1</v>
      </c>
      <c r="L432" s="95">
        <f>SUMIFS(Invulblad!G:G,Invulblad!A:A,I432,Invulblad!B:B,J432)*K432</f>
        <v>0</v>
      </c>
      <c r="M432" s="95">
        <f t="shared" si="20"/>
        <v>0</v>
      </c>
      <c r="N432" s="95">
        <f t="shared" si="22"/>
        <v>0</v>
      </c>
      <c r="O432" s="96">
        <f t="shared" si="21"/>
        <v>0</v>
      </c>
      <c r="P432" s="231"/>
      <c r="Q432" s="241"/>
      <c r="R432" s="242"/>
      <c r="S432" s="242"/>
      <c r="T432" s="243"/>
    </row>
    <row r="433" spans="1:20" ht="16.5" customHeight="1">
      <c r="A433" s="112" t="s">
        <v>229</v>
      </c>
      <c r="B433" s="97" t="s">
        <v>486</v>
      </c>
      <c r="C433" s="98" t="s">
        <v>746</v>
      </c>
      <c r="D433" s="99" t="s">
        <v>497</v>
      </c>
      <c r="E433" s="99" t="s">
        <v>116</v>
      </c>
      <c r="F433" s="99" t="s">
        <v>135</v>
      </c>
      <c r="G433" s="100">
        <v>1</v>
      </c>
      <c r="H433" s="106"/>
      <c r="I433" s="205" t="s">
        <v>189</v>
      </c>
      <c r="J433" s="103">
        <v>243</v>
      </c>
      <c r="K433" s="230">
        <v>1</v>
      </c>
      <c r="L433" s="95">
        <f>SUMIFS(Invulblad!G:G,Invulblad!A:A,I433,Invulblad!B:B,J433)*K433</f>
        <v>0</v>
      </c>
      <c r="M433" s="95">
        <f t="shared" si="20"/>
        <v>0</v>
      </c>
      <c r="N433" s="95">
        <f t="shared" si="22"/>
        <v>0</v>
      </c>
      <c r="O433" s="96">
        <f t="shared" si="21"/>
        <v>0</v>
      </c>
      <c r="P433" s="231"/>
      <c r="Q433" s="241"/>
      <c r="R433" s="242"/>
      <c r="S433" s="242"/>
      <c r="T433" s="243"/>
    </row>
    <row r="434" spans="1:20" ht="16.5" customHeight="1">
      <c r="A434" s="112" t="s">
        <v>230</v>
      </c>
      <c r="B434" s="97" t="s">
        <v>747</v>
      </c>
      <c r="C434" s="98" t="s">
        <v>748</v>
      </c>
      <c r="D434" s="99" t="s">
        <v>749</v>
      </c>
      <c r="E434" s="99" t="s">
        <v>204</v>
      </c>
      <c r="F434" s="99" t="s">
        <v>204</v>
      </c>
      <c r="G434" s="100">
        <v>5.2</v>
      </c>
      <c r="H434" s="106"/>
      <c r="I434" s="102" t="s">
        <v>129</v>
      </c>
      <c r="J434" s="103">
        <v>149</v>
      </c>
      <c r="K434" s="230">
        <v>1</v>
      </c>
      <c r="L434" s="95">
        <f>SUMIFS(Invulblad!G:G,Invulblad!A:A,I434,Invulblad!B:B,J434)*K434</f>
        <v>0</v>
      </c>
      <c r="M434" s="95">
        <f t="shared" si="20"/>
        <v>0</v>
      </c>
      <c r="N434" s="95">
        <f t="shared" si="22"/>
        <v>0</v>
      </c>
      <c r="O434" s="96">
        <f t="shared" si="21"/>
        <v>0</v>
      </c>
      <c r="P434" s="231"/>
      <c r="Q434" s="241"/>
      <c r="R434" s="239"/>
      <c r="S434" s="239"/>
      <c r="T434" s="204"/>
    </row>
    <row r="435" spans="1:20" ht="16.5" customHeight="1">
      <c r="A435" s="112" t="s">
        <v>230</v>
      </c>
      <c r="B435" s="97" t="s">
        <v>747</v>
      </c>
      <c r="C435" s="98" t="s">
        <v>750</v>
      </c>
      <c r="D435" s="99" t="s">
        <v>168</v>
      </c>
      <c r="E435" s="99" t="s">
        <v>169</v>
      </c>
      <c r="F435" s="99" t="s">
        <v>169</v>
      </c>
      <c r="G435" s="100">
        <v>2</v>
      </c>
      <c r="H435" s="106"/>
      <c r="I435" s="102" t="s">
        <v>167</v>
      </c>
      <c r="J435" s="103">
        <v>149</v>
      </c>
      <c r="K435" s="230">
        <v>1</v>
      </c>
      <c r="L435" s="95">
        <f>SUMIFS(Invulblad!G:G,Invulblad!A:A,I435,Invulblad!B:B,J435)*K435</f>
        <v>0</v>
      </c>
      <c r="M435" s="95">
        <f t="shared" si="20"/>
        <v>0</v>
      </c>
      <c r="N435" s="95">
        <f t="shared" si="22"/>
        <v>0</v>
      </c>
      <c r="O435" s="96">
        <f t="shared" si="21"/>
        <v>0</v>
      </c>
      <c r="P435" s="231"/>
      <c r="Q435" s="241"/>
      <c r="R435" s="239"/>
      <c r="S435" s="239"/>
      <c r="T435" s="204"/>
    </row>
    <row r="436" spans="1:20" ht="16.5" customHeight="1">
      <c r="A436" s="112" t="s">
        <v>230</v>
      </c>
      <c r="B436" s="97" t="s">
        <v>747</v>
      </c>
      <c r="C436" s="98" t="s">
        <v>751</v>
      </c>
      <c r="D436" s="99" t="s">
        <v>203</v>
      </c>
      <c r="E436" s="99" t="s">
        <v>204</v>
      </c>
      <c r="F436" s="99" t="s">
        <v>204</v>
      </c>
      <c r="G436" s="100">
        <v>70</v>
      </c>
      <c r="H436" s="106"/>
      <c r="I436" s="102" t="s">
        <v>200</v>
      </c>
      <c r="J436" s="103">
        <v>149</v>
      </c>
      <c r="K436" s="230">
        <v>1</v>
      </c>
      <c r="L436" s="95">
        <f>SUMIFS(Invulblad!G:G,Invulblad!A:A,I436,Invulblad!B:B,J436)*K436</f>
        <v>0</v>
      </c>
      <c r="M436" s="95">
        <f t="shared" si="20"/>
        <v>0</v>
      </c>
      <c r="N436" s="95">
        <f t="shared" si="22"/>
        <v>0</v>
      </c>
      <c r="O436" s="96">
        <f t="shared" si="21"/>
        <v>0</v>
      </c>
      <c r="P436" s="231"/>
      <c r="Q436" s="241"/>
      <c r="R436" s="239"/>
      <c r="S436" s="239"/>
      <c r="T436" s="204"/>
    </row>
    <row r="437" spans="1:20" ht="16.5" customHeight="1">
      <c r="A437" s="112" t="s">
        <v>230</v>
      </c>
      <c r="B437" s="97" t="s">
        <v>487</v>
      </c>
      <c r="C437" s="98" t="s">
        <v>751</v>
      </c>
      <c r="D437" s="99" t="s">
        <v>206</v>
      </c>
      <c r="E437" s="99" t="s">
        <v>752</v>
      </c>
      <c r="F437" s="99" t="s">
        <v>753</v>
      </c>
      <c r="G437" s="100">
        <v>10.9</v>
      </c>
      <c r="H437" s="106"/>
      <c r="I437" s="102" t="s">
        <v>200</v>
      </c>
      <c r="J437" s="103">
        <v>149</v>
      </c>
      <c r="K437" s="230">
        <v>1</v>
      </c>
      <c r="L437" s="95">
        <f>SUMIFS(Invulblad!G:G,Invulblad!A:A,I437,Invulblad!B:B,J437)*K437</f>
        <v>0</v>
      </c>
      <c r="M437" s="95">
        <f t="shared" si="20"/>
        <v>0</v>
      </c>
      <c r="N437" s="95">
        <f t="shared" si="22"/>
        <v>0</v>
      </c>
      <c r="O437" s="96">
        <f t="shared" si="21"/>
        <v>0</v>
      </c>
      <c r="P437" s="231"/>
      <c r="Q437" s="241"/>
      <c r="R437" s="239"/>
      <c r="S437" s="239"/>
      <c r="T437" s="204"/>
    </row>
    <row r="438" spans="1:20" ht="16.5" customHeight="1">
      <c r="A438" s="112" t="s">
        <v>230</v>
      </c>
      <c r="B438" s="97" t="s">
        <v>487</v>
      </c>
      <c r="C438" s="98" t="s">
        <v>754</v>
      </c>
      <c r="D438" s="99" t="s">
        <v>127</v>
      </c>
      <c r="E438" s="99" t="s">
        <v>84</v>
      </c>
      <c r="F438" s="99" t="s">
        <v>84</v>
      </c>
      <c r="G438" s="100">
        <v>10.3</v>
      </c>
      <c r="H438" s="106"/>
      <c r="I438" s="102" t="s">
        <v>129</v>
      </c>
      <c r="J438" s="103">
        <v>149</v>
      </c>
      <c r="K438" s="230">
        <v>1</v>
      </c>
      <c r="L438" s="95">
        <f>SUMIFS(Invulblad!G:G,Invulblad!A:A,I438,Invulblad!B:B,J438)*K438</f>
        <v>0</v>
      </c>
      <c r="M438" s="95">
        <f t="shared" si="20"/>
        <v>0</v>
      </c>
      <c r="N438" s="95">
        <f t="shared" si="22"/>
        <v>0</v>
      </c>
      <c r="O438" s="96">
        <f t="shared" si="21"/>
        <v>0</v>
      </c>
      <c r="P438" s="231"/>
      <c r="Q438" s="241"/>
      <c r="R438" s="239"/>
      <c r="S438" s="239"/>
      <c r="T438" s="204"/>
    </row>
    <row r="439" spans="1:20" ht="16.5" customHeight="1">
      <c r="A439" s="112" t="s">
        <v>230</v>
      </c>
      <c r="B439" s="97" t="s">
        <v>487</v>
      </c>
      <c r="C439" s="98" t="s">
        <v>755</v>
      </c>
      <c r="D439" s="99" t="s">
        <v>163</v>
      </c>
      <c r="E439" s="99" t="s">
        <v>164</v>
      </c>
      <c r="F439" s="99" t="s">
        <v>96</v>
      </c>
      <c r="G439" s="100">
        <v>2.5</v>
      </c>
      <c r="H439" s="106"/>
      <c r="I439" s="102" t="s">
        <v>161</v>
      </c>
      <c r="J439" s="103">
        <v>149</v>
      </c>
      <c r="K439" s="230">
        <v>1</v>
      </c>
      <c r="L439" s="95">
        <f>SUMIFS(Invulblad!G:G,Invulblad!A:A,I439,Invulblad!B:B,J439)*K439</f>
        <v>0</v>
      </c>
      <c r="M439" s="95">
        <f t="shared" si="20"/>
        <v>0</v>
      </c>
      <c r="N439" s="95">
        <f t="shared" si="22"/>
        <v>0</v>
      </c>
      <c r="O439" s="96">
        <f t="shared" si="21"/>
        <v>0</v>
      </c>
      <c r="P439" s="231"/>
      <c r="Q439" s="241"/>
      <c r="R439" s="239"/>
      <c r="S439" s="239"/>
      <c r="T439" s="204"/>
    </row>
    <row r="440" spans="1:20" ht="16.5" customHeight="1">
      <c r="A440" s="112" t="s">
        <v>230</v>
      </c>
      <c r="B440" s="97" t="s">
        <v>487</v>
      </c>
      <c r="C440" s="98" t="s">
        <v>756</v>
      </c>
      <c r="D440" s="99" t="s">
        <v>122</v>
      </c>
      <c r="E440" s="99" t="s">
        <v>107</v>
      </c>
      <c r="F440" s="99" t="s">
        <v>107</v>
      </c>
      <c r="G440" s="100">
        <v>170.32</v>
      </c>
      <c r="H440" s="106"/>
      <c r="I440" s="102" t="s">
        <v>121</v>
      </c>
      <c r="J440" s="103">
        <v>149</v>
      </c>
      <c r="K440" s="230">
        <v>1</v>
      </c>
      <c r="L440" s="95">
        <f>SUMIFS(Invulblad!G:G,Invulblad!A:A,I440,Invulblad!B:B,J440)*K440</f>
        <v>0</v>
      </c>
      <c r="M440" s="95">
        <f t="shared" si="20"/>
        <v>0</v>
      </c>
      <c r="N440" s="95">
        <f t="shared" si="22"/>
        <v>0</v>
      </c>
      <c r="O440" s="96">
        <f t="shared" si="21"/>
        <v>0</v>
      </c>
      <c r="P440" s="231"/>
      <c r="Q440" s="241"/>
      <c r="R440" s="239"/>
      <c r="S440" s="239"/>
      <c r="T440" s="204"/>
    </row>
    <row r="441" spans="1:20" ht="16.5" customHeight="1">
      <c r="A441" s="112" t="s">
        <v>230</v>
      </c>
      <c r="B441" s="97" t="s">
        <v>747</v>
      </c>
      <c r="C441" s="98" t="s">
        <v>757</v>
      </c>
      <c r="D441" s="99" t="s">
        <v>758</v>
      </c>
      <c r="E441" s="99" t="s">
        <v>204</v>
      </c>
      <c r="F441" s="99" t="s">
        <v>204</v>
      </c>
      <c r="G441" s="100">
        <v>79.19</v>
      </c>
      <c r="H441" s="106"/>
      <c r="I441" s="102" t="s">
        <v>129</v>
      </c>
      <c r="J441" s="103">
        <v>149</v>
      </c>
      <c r="K441" s="230">
        <v>1</v>
      </c>
      <c r="L441" s="95">
        <f>SUMIFS(Invulblad!G:G,Invulblad!A:A,I441,Invulblad!B:B,J441)*K441</f>
        <v>0</v>
      </c>
      <c r="M441" s="95">
        <f t="shared" si="20"/>
        <v>0</v>
      </c>
      <c r="N441" s="95">
        <f t="shared" si="22"/>
        <v>0</v>
      </c>
      <c r="O441" s="96">
        <f t="shared" si="21"/>
        <v>0</v>
      </c>
      <c r="P441" s="231"/>
      <c r="Q441" s="241"/>
      <c r="R441" s="239"/>
      <c r="S441" s="239"/>
      <c r="T441" s="204"/>
    </row>
    <row r="442" spans="1:20" ht="16.5" customHeight="1">
      <c r="A442" s="112" t="s">
        <v>230</v>
      </c>
      <c r="B442" s="97" t="s">
        <v>487</v>
      </c>
      <c r="C442" s="98" t="s">
        <v>759</v>
      </c>
      <c r="D442" s="99" t="s">
        <v>760</v>
      </c>
      <c r="E442" s="99" t="s">
        <v>107</v>
      </c>
      <c r="F442" s="99" t="s">
        <v>107</v>
      </c>
      <c r="G442" s="100"/>
      <c r="H442" s="106" t="s">
        <v>318</v>
      </c>
      <c r="I442" s="102" t="s">
        <v>189</v>
      </c>
      <c r="J442" s="103" t="s">
        <v>81</v>
      </c>
      <c r="K442" s="230">
        <v>1</v>
      </c>
      <c r="L442" s="95">
        <f>SUMIFS(Invulblad!G:G,Invulblad!A:A,I442,Invulblad!B:B,J442)*K442</f>
        <v>0</v>
      </c>
      <c r="M442" s="95">
        <f t="shared" si="20"/>
        <v>0</v>
      </c>
      <c r="N442" s="95">
        <f t="shared" si="22"/>
        <v>0</v>
      </c>
      <c r="O442" s="96">
        <f t="shared" si="21"/>
        <v>0</v>
      </c>
      <c r="P442" s="231"/>
      <c r="Q442" s="241"/>
      <c r="R442" s="239"/>
      <c r="S442" s="239"/>
      <c r="T442" s="204"/>
    </row>
    <row r="443" spans="1:20" ht="16.5" customHeight="1">
      <c r="A443" s="92" t="s">
        <v>230</v>
      </c>
      <c r="B443" s="97" t="s">
        <v>487</v>
      </c>
      <c r="C443" s="98" t="s">
        <v>761</v>
      </c>
      <c r="D443" s="99" t="s">
        <v>325</v>
      </c>
      <c r="E443" s="99" t="s">
        <v>762</v>
      </c>
      <c r="F443" s="99" t="s">
        <v>762</v>
      </c>
      <c r="G443" s="100"/>
      <c r="H443" s="106" t="s">
        <v>318</v>
      </c>
      <c r="I443" s="102" t="s">
        <v>141</v>
      </c>
      <c r="J443" s="103" t="s">
        <v>81</v>
      </c>
      <c r="K443" s="230">
        <v>1</v>
      </c>
      <c r="L443" s="95">
        <f>SUMIFS(Invulblad!G:G,Invulblad!A:A,I443,Invulblad!B:B,J443)*K443</f>
        <v>0</v>
      </c>
      <c r="M443" s="95">
        <f t="shared" si="20"/>
        <v>0</v>
      </c>
      <c r="N443" s="95">
        <f t="shared" si="22"/>
        <v>0</v>
      </c>
      <c r="O443" s="96">
        <f t="shared" si="21"/>
        <v>0</v>
      </c>
      <c r="P443" s="231"/>
      <c r="Q443" s="241"/>
      <c r="R443" s="239"/>
      <c r="S443" s="239"/>
      <c r="T443" s="204"/>
    </row>
    <row r="444" spans="1:20" ht="16.5" customHeight="1">
      <c r="A444" s="92" t="s">
        <v>230</v>
      </c>
      <c r="B444" s="97" t="s">
        <v>487</v>
      </c>
      <c r="C444" s="98" t="s">
        <v>763</v>
      </c>
      <c r="D444" s="99" t="s">
        <v>764</v>
      </c>
      <c r="E444" s="99" t="s">
        <v>99</v>
      </c>
      <c r="F444" s="99" t="s">
        <v>99</v>
      </c>
      <c r="G444" s="108">
        <v>39.31</v>
      </c>
      <c r="H444" s="107"/>
      <c r="I444" s="109" t="s">
        <v>156</v>
      </c>
      <c r="J444" s="103">
        <v>149</v>
      </c>
      <c r="K444" s="230">
        <v>1</v>
      </c>
      <c r="L444" s="95">
        <f>SUMIFS(Invulblad!G:G,Invulblad!A:A,I444,Invulblad!B:B,J444)*K444</f>
        <v>0</v>
      </c>
      <c r="M444" s="95">
        <f t="shared" si="20"/>
        <v>0</v>
      </c>
      <c r="N444" s="95">
        <f t="shared" si="22"/>
        <v>0</v>
      </c>
      <c r="O444" s="96">
        <f t="shared" si="21"/>
        <v>0</v>
      </c>
      <c r="P444" s="231"/>
      <c r="Q444" s="241"/>
      <c r="R444" s="242"/>
      <c r="S444" s="242"/>
      <c r="T444" s="243" t="s">
        <v>266</v>
      </c>
    </row>
    <row r="445" spans="1:20" ht="16.5" customHeight="1">
      <c r="A445" s="97" t="s">
        <v>230</v>
      </c>
      <c r="B445" s="112" t="s">
        <v>487</v>
      </c>
      <c r="C445" s="113" t="s">
        <v>765</v>
      </c>
      <c r="D445" s="104" t="s">
        <v>766</v>
      </c>
      <c r="E445" s="99" t="s">
        <v>762</v>
      </c>
      <c r="F445" s="99" t="s">
        <v>762</v>
      </c>
      <c r="G445" s="210"/>
      <c r="H445" s="104" t="s">
        <v>318</v>
      </c>
      <c r="I445" s="113" t="s">
        <v>767</v>
      </c>
      <c r="J445" s="103" t="s">
        <v>81</v>
      </c>
      <c r="K445" s="230">
        <v>1</v>
      </c>
      <c r="L445" s="95">
        <f>SUMIFS(Invulblad!G:G,Invulblad!A:A,I445,Invulblad!B:B,J445)*K445</f>
        <v>0</v>
      </c>
      <c r="M445" s="95">
        <f t="shared" si="17"/>
        <v>0</v>
      </c>
      <c r="N445" s="95">
        <f t="shared" si="18"/>
        <v>0</v>
      </c>
      <c r="O445" s="96">
        <f t="shared" si="19"/>
        <v>0</v>
      </c>
      <c r="P445" s="231"/>
      <c r="Q445" s="241"/>
      <c r="R445" s="239"/>
      <c r="S445" s="239"/>
      <c r="T445" s="204"/>
    </row>
    <row r="446" spans="1:20" ht="16.5" customHeight="1">
      <c r="A446" s="97" t="s">
        <v>230</v>
      </c>
      <c r="B446" s="97" t="s">
        <v>487</v>
      </c>
      <c r="C446" s="238" t="s">
        <v>768</v>
      </c>
      <c r="D446" s="99" t="s">
        <v>423</v>
      </c>
      <c r="E446" s="99" t="s">
        <v>762</v>
      </c>
      <c r="F446" s="99" t="s">
        <v>762</v>
      </c>
      <c r="G446" s="100"/>
      <c r="H446" s="101" t="s">
        <v>318</v>
      </c>
      <c r="I446" s="102" t="s">
        <v>769</v>
      </c>
      <c r="J446" s="103" t="s">
        <v>81</v>
      </c>
      <c r="K446" s="230">
        <v>1</v>
      </c>
      <c r="L446" s="95">
        <f>SUMIFS(Invulblad!G:G,Invulblad!A:A,I446,Invulblad!B:B,J446)*K446</f>
        <v>0</v>
      </c>
      <c r="M446" s="95">
        <f t="shared" si="17"/>
        <v>0</v>
      </c>
      <c r="N446" s="95">
        <f t="shared" si="18"/>
        <v>0</v>
      </c>
      <c r="O446" s="96">
        <f t="shared" si="19"/>
        <v>0</v>
      </c>
      <c r="P446" s="231"/>
      <c r="Q446" s="241"/>
      <c r="R446" s="239"/>
      <c r="S446" s="239"/>
      <c r="T446" s="204"/>
    </row>
    <row r="447" spans="1:20" ht="16.5" customHeight="1">
      <c r="A447" s="97" t="s">
        <v>230</v>
      </c>
      <c r="B447" s="97" t="s">
        <v>487</v>
      </c>
      <c r="C447" s="98" t="s">
        <v>770</v>
      </c>
      <c r="D447" s="99" t="s">
        <v>771</v>
      </c>
      <c r="E447" s="99" t="s">
        <v>107</v>
      </c>
      <c r="F447" s="99" t="s">
        <v>107</v>
      </c>
      <c r="G447" s="100">
        <v>10.45</v>
      </c>
      <c r="H447" s="101"/>
      <c r="I447" s="102" t="s">
        <v>129</v>
      </c>
      <c r="J447" s="103">
        <v>149</v>
      </c>
      <c r="K447" s="230">
        <v>1</v>
      </c>
      <c r="L447" s="95">
        <f>SUMIFS(Invulblad!G:G,Invulblad!A:A,I447,Invulblad!B:B,J447)*K447</f>
        <v>0</v>
      </c>
      <c r="M447" s="95">
        <f t="shared" si="17"/>
        <v>0</v>
      </c>
      <c r="N447" s="95">
        <f t="shared" si="18"/>
        <v>0</v>
      </c>
      <c r="O447" s="96">
        <f t="shared" si="19"/>
        <v>0</v>
      </c>
      <c r="P447" s="231"/>
      <c r="Q447" s="241"/>
      <c r="R447" s="239"/>
      <c r="S447" s="239"/>
      <c r="T447" s="204"/>
    </row>
    <row r="448" spans="1:20" ht="16.5" customHeight="1">
      <c r="A448" s="97" t="s">
        <v>230</v>
      </c>
      <c r="B448" s="97" t="s">
        <v>487</v>
      </c>
      <c r="C448" s="98" t="s">
        <v>772</v>
      </c>
      <c r="D448" s="99" t="s">
        <v>490</v>
      </c>
      <c r="E448" s="99" t="s">
        <v>762</v>
      </c>
      <c r="F448" s="99" t="s">
        <v>762</v>
      </c>
      <c r="G448" s="100"/>
      <c r="H448" s="105" t="s">
        <v>318</v>
      </c>
      <c r="I448" s="102" t="s">
        <v>355</v>
      </c>
      <c r="J448" s="103" t="s">
        <v>81</v>
      </c>
      <c r="K448" s="230">
        <v>1</v>
      </c>
      <c r="L448" s="95">
        <f>SUMIFS(Invulblad!G:G,Invulblad!A:A,I448,Invulblad!B:B,J448)*K448</f>
        <v>0</v>
      </c>
      <c r="M448" s="95">
        <f t="shared" si="17"/>
        <v>0</v>
      </c>
      <c r="N448" s="95">
        <f t="shared" si="18"/>
        <v>0</v>
      </c>
      <c r="O448" s="96">
        <f t="shared" si="19"/>
        <v>0</v>
      </c>
      <c r="P448" s="231"/>
      <c r="Q448" s="241"/>
      <c r="R448" s="239"/>
      <c r="S448" s="239"/>
      <c r="T448" s="204"/>
    </row>
    <row r="449" spans="1:20" ht="16.5" customHeight="1">
      <c r="A449" s="97" t="s">
        <v>230</v>
      </c>
      <c r="B449" s="97" t="s">
        <v>487</v>
      </c>
      <c r="C449" s="98" t="s">
        <v>773</v>
      </c>
      <c r="D449" s="99" t="s">
        <v>774</v>
      </c>
      <c r="E449" s="110" t="s">
        <v>762</v>
      </c>
      <c r="F449" s="110" t="s">
        <v>762</v>
      </c>
      <c r="G449" s="108"/>
      <c r="H449" s="105" t="s">
        <v>318</v>
      </c>
      <c r="I449" s="109" t="s">
        <v>775</v>
      </c>
      <c r="J449" s="103" t="s">
        <v>81</v>
      </c>
      <c r="K449" s="230">
        <v>1</v>
      </c>
      <c r="L449" s="95">
        <f>SUMIFS(Invulblad!G:G,Invulblad!A:A,I449,Invulblad!B:B,J449)*K449</f>
        <v>0</v>
      </c>
      <c r="M449" s="95">
        <f t="shared" si="17"/>
        <v>0</v>
      </c>
      <c r="N449" s="95">
        <f t="shared" si="18"/>
        <v>0</v>
      </c>
      <c r="O449" s="96">
        <f t="shared" si="19"/>
        <v>0</v>
      </c>
      <c r="P449" s="231"/>
      <c r="Q449" s="241"/>
      <c r="R449" s="239"/>
      <c r="S449" s="239"/>
      <c r="T449" s="204"/>
    </row>
    <row r="450" spans="1:20" ht="16.5" customHeight="1">
      <c r="A450" s="97" t="s">
        <v>230</v>
      </c>
      <c r="B450" s="97" t="s">
        <v>487</v>
      </c>
      <c r="C450" s="98" t="s">
        <v>776</v>
      </c>
      <c r="D450" s="99" t="s">
        <v>127</v>
      </c>
      <c r="E450" s="99" t="s">
        <v>762</v>
      </c>
      <c r="F450" s="99" t="s">
        <v>762</v>
      </c>
      <c r="G450" s="100"/>
      <c r="H450" s="105" t="s">
        <v>318</v>
      </c>
      <c r="I450" s="102" t="s">
        <v>141</v>
      </c>
      <c r="J450" s="103" t="s">
        <v>81</v>
      </c>
      <c r="K450" s="230">
        <v>1</v>
      </c>
      <c r="L450" s="95">
        <f>SUMIFS(Invulblad!G:G,Invulblad!A:A,I450,Invulblad!B:B,J450)*K450</f>
        <v>0</v>
      </c>
      <c r="M450" s="95">
        <f t="shared" si="17"/>
        <v>0</v>
      </c>
      <c r="N450" s="95">
        <f t="shared" si="18"/>
        <v>0</v>
      </c>
      <c r="O450" s="96">
        <f t="shared" si="19"/>
        <v>0</v>
      </c>
      <c r="P450" s="231"/>
      <c r="Q450" s="241"/>
      <c r="R450" s="239"/>
      <c r="S450" s="239"/>
      <c r="T450" s="204"/>
    </row>
    <row r="451" spans="1:20" ht="16.5" customHeight="1">
      <c r="A451" s="97" t="s">
        <v>230</v>
      </c>
      <c r="B451" s="97" t="s">
        <v>487</v>
      </c>
      <c r="C451" s="98" t="s">
        <v>777</v>
      </c>
      <c r="D451" s="99" t="s">
        <v>106</v>
      </c>
      <c r="E451" s="99" t="s">
        <v>107</v>
      </c>
      <c r="F451" s="99" t="s">
        <v>107</v>
      </c>
      <c r="G451" s="100">
        <v>92.51</v>
      </c>
      <c r="H451" s="106"/>
      <c r="I451" s="102" t="s">
        <v>103</v>
      </c>
      <c r="J451" s="103">
        <v>149</v>
      </c>
      <c r="K451" s="230">
        <v>1</v>
      </c>
      <c r="L451" s="95">
        <f>SUMIFS(Invulblad!G:G,Invulblad!A:A,I451,Invulblad!B:B,J451)*K451</f>
        <v>0</v>
      </c>
      <c r="M451" s="95">
        <f t="shared" si="17"/>
        <v>0</v>
      </c>
      <c r="N451" s="95">
        <f t="shared" si="18"/>
        <v>0</v>
      </c>
      <c r="O451" s="96">
        <f t="shared" si="19"/>
        <v>0</v>
      </c>
      <c r="P451" s="231"/>
      <c r="Q451" s="241"/>
      <c r="R451" s="239"/>
      <c r="S451" s="239"/>
      <c r="T451" s="204"/>
    </row>
    <row r="452" spans="1:20" ht="16.5" customHeight="1">
      <c r="A452" s="97" t="s">
        <v>230</v>
      </c>
      <c r="B452" s="97" t="s">
        <v>487</v>
      </c>
      <c r="C452" s="98" t="s">
        <v>778</v>
      </c>
      <c r="D452" s="99" t="s">
        <v>191</v>
      </c>
      <c r="E452" s="99" t="s">
        <v>107</v>
      </c>
      <c r="F452" s="99" t="s">
        <v>107</v>
      </c>
      <c r="G452" s="100">
        <v>6.73</v>
      </c>
      <c r="H452" s="101"/>
      <c r="I452" s="102" t="s">
        <v>189</v>
      </c>
      <c r="J452" s="103">
        <v>149</v>
      </c>
      <c r="K452" s="230">
        <v>1</v>
      </c>
      <c r="L452" s="95">
        <f>SUMIFS(Invulblad!G:G,Invulblad!A:A,I452,Invulblad!B:B,J452)*K452</f>
        <v>0</v>
      </c>
      <c r="M452" s="95">
        <f t="shared" si="17"/>
        <v>0</v>
      </c>
      <c r="N452" s="95">
        <f t="shared" si="18"/>
        <v>0</v>
      </c>
      <c r="O452" s="96">
        <f t="shared" si="19"/>
        <v>0</v>
      </c>
      <c r="P452" s="231"/>
      <c r="Q452" s="241"/>
      <c r="R452" s="239"/>
      <c r="S452" s="239"/>
      <c r="T452" s="204"/>
    </row>
    <row r="453" spans="1:20" ht="16.5" customHeight="1">
      <c r="A453" s="97" t="s">
        <v>230</v>
      </c>
      <c r="B453" s="97" t="s">
        <v>487</v>
      </c>
      <c r="C453" s="98" t="s">
        <v>779</v>
      </c>
      <c r="D453" s="99" t="s">
        <v>780</v>
      </c>
      <c r="E453" s="99" t="s">
        <v>107</v>
      </c>
      <c r="F453" s="99" t="s">
        <v>107</v>
      </c>
      <c r="G453" s="100">
        <v>6.73</v>
      </c>
      <c r="H453" s="101"/>
      <c r="I453" s="102" t="s">
        <v>189</v>
      </c>
      <c r="J453" s="103">
        <v>149</v>
      </c>
      <c r="K453" s="230">
        <v>1</v>
      </c>
      <c r="L453" s="95">
        <f>SUMIFS(Invulblad!G:G,Invulblad!A:A,I453,Invulblad!B:B,J453)*K453</f>
        <v>0</v>
      </c>
      <c r="M453" s="95">
        <f t="shared" si="17"/>
        <v>0</v>
      </c>
      <c r="N453" s="95">
        <f t="shared" si="18"/>
        <v>0</v>
      </c>
      <c r="O453" s="96">
        <f t="shared" si="19"/>
        <v>0</v>
      </c>
      <c r="P453" s="231"/>
      <c r="Q453" s="241"/>
      <c r="R453" s="239"/>
      <c r="S453" s="239"/>
      <c r="T453" s="204"/>
    </row>
    <row r="454" spans="1:20" ht="16.5" customHeight="1">
      <c r="A454" s="97" t="s">
        <v>230</v>
      </c>
      <c r="B454" s="97" t="s">
        <v>487</v>
      </c>
      <c r="C454" s="98" t="s">
        <v>781</v>
      </c>
      <c r="D454" s="99" t="s">
        <v>118</v>
      </c>
      <c r="E454" s="104" t="s">
        <v>119</v>
      </c>
      <c r="F454" s="104" t="s">
        <v>99</v>
      </c>
      <c r="G454" s="100">
        <v>3</v>
      </c>
      <c r="H454" s="101"/>
      <c r="I454" s="102" t="s">
        <v>117</v>
      </c>
      <c r="J454" s="103">
        <v>149</v>
      </c>
      <c r="K454" s="230">
        <v>1</v>
      </c>
      <c r="L454" s="95">
        <f>SUMIFS(Invulblad!G:G,Invulblad!A:A,I454,Invulblad!B:B,J454)*K454</f>
        <v>0</v>
      </c>
      <c r="M454" s="95">
        <f t="shared" si="17"/>
        <v>0</v>
      </c>
      <c r="N454" s="95">
        <f t="shared" si="18"/>
        <v>0</v>
      </c>
      <c r="O454" s="96">
        <f t="shared" si="19"/>
        <v>0</v>
      </c>
      <c r="P454" s="231"/>
      <c r="Q454" s="241"/>
      <c r="R454" s="242"/>
      <c r="S454" s="242"/>
      <c r="T454" s="243"/>
    </row>
    <row r="455" spans="1:20" ht="16.5" customHeight="1">
      <c r="A455" s="97" t="s">
        <v>230</v>
      </c>
      <c r="B455" s="97" t="s">
        <v>487</v>
      </c>
      <c r="C455" s="98" t="s">
        <v>782</v>
      </c>
      <c r="D455" s="99" t="s">
        <v>160</v>
      </c>
      <c r="E455" s="99" t="s">
        <v>84</v>
      </c>
      <c r="F455" s="99" t="s">
        <v>84</v>
      </c>
      <c r="G455" s="100">
        <v>18.57</v>
      </c>
      <c r="H455" s="101"/>
      <c r="I455" s="102" t="s">
        <v>159</v>
      </c>
      <c r="J455" s="103">
        <v>149</v>
      </c>
      <c r="K455" s="230">
        <v>1</v>
      </c>
      <c r="L455" s="95">
        <f>SUMIFS(Invulblad!G:G,Invulblad!A:A,I455,Invulblad!B:B,J455)*K455</f>
        <v>0</v>
      </c>
      <c r="M455" s="95">
        <f t="shared" si="17"/>
        <v>0</v>
      </c>
      <c r="N455" s="95">
        <f t="shared" si="18"/>
        <v>0</v>
      </c>
      <c r="O455" s="96">
        <f t="shared" si="19"/>
        <v>0</v>
      </c>
      <c r="P455" s="231"/>
      <c r="Q455" s="241"/>
      <c r="R455" s="239"/>
      <c r="S455" s="239"/>
      <c r="T455" s="204"/>
    </row>
    <row r="456" spans="1:20" ht="16.5" customHeight="1">
      <c r="A456" s="97" t="s">
        <v>230</v>
      </c>
      <c r="B456" s="97" t="s">
        <v>487</v>
      </c>
      <c r="C456" s="98" t="s">
        <v>783</v>
      </c>
      <c r="D456" s="99" t="s">
        <v>784</v>
      </c>
      <c r="E456" s="99" t="s">
        <v>99</v>
      </c>
      <c r="F456" s="99" t="s">
        <v>99</v>
      </c>
      <c r="G456" s="100">
        <v>18.57</v>
      </c>
      <c r="H456" s="106"/>
      <c r="I456" s="102" t="s">
        <v>156</v>
      </c>
      <c r="J456" s="103">
        <v>149</v>
      </c>
      <c r="K456" s="230">
        <v>1</v>
      </c>
      <c r="L456" s="95">
        <f>SUMIFS(Invulblad!G:G,Invulblad!A:A,I456,Invulblad!B:B,J456)*K456</f>
        <v>0</v>
      </c>
      <c r="M456" s="95">
        <f t="shared" si="17"/>
        <v>0</v>
      </c>
      <c r="N456" s="95">
        <f t="shared" si="18"/>
        <v>0</v>
      </c>
      <c r="O456" s="96">
        <f t="shared" si="19"/>
        <v>0</v>
      </c>
      <c r="P456" s="231"/>
      <c r="Q456" s="241"/>
      <c r="R456" s="242"/>
      <c r="S456" s="242"/>
      <c r="T456" s="243" t="s">
        <v>266</v>
      </c>
    </row>
    <row r="457" spans="1:20" ht="16.5" customHeight="1">
      <c r="A457" s="97" t="s">
        <v>230</v>
      </c>
      <c r="B457" s="97" t="s">
        <v>488</v>
      </c>
      <c r="C457" s="98" t="s">
        <v>785</v>
      </c>
      <c r="D457" s="99" t="s">
        <v>786</v>
      </c>
      <c r="E457" s="99" t="s">
        <v>99</v>
      </c>
      <c r="F457" s="99" t="s">
        <v>99</v>
      </c>
      <c r="G457" s="100">
        <v>18.8</v>
      </c>
      <c r="H457" s="106"/>
      <c r="I457" s="102" t="s">
        <v>112</v>
      </c>
      <c r="J457" s="103">
        <v>1</v>
      </c>
      <c r="K457" s="230">
        <v>1</v>
      </c>
      <c r="L457" s="95">
        <f>SUMIFS(Invulblad!G:G,Invulblad!A:A,I457,Invulblad!B:B,J457)*K457</f>
        <v>0</v>
      </c>
      <c r="M457" s="95">
        <f t="shared" si="17"/>
        <v>0</v>
      </c>
      <c r="N457" s="95">
        <f t="shared" si="18"/>
        <v>0</v>
      </c>
      <c r="O457" s="96">
        <f t="shared" si="19"/>
        <v>0</v>
      </c>
      <c r="P457" s="231"/>
      <c r="Q457" s="241"/>
      <c r="R457" s="242"/>
      <c r="S457" s="242"/>
      <c r="T457" s="243" t="s">
        <v>266</v>
      </c>
    </row>
    <row r="458" spans="1:20" ht="16.5" customHeight="1">
      <c r="A458" s="97" t="s">
        <v>230</v>
      </c>
      <c r="B458" s="97" t="s">
        <v>488</v>
      </c>
      <c r="C458" s="98" t="s">
        <v>787</v>
      </c>
      <c r="D458" s="99" t="s">
        <v>788</v>
      </c>
      <c r="E458" s="99" t="s">
        <v>99</v>
      </c>
      <c r="F458" s="99" t="s">
        <v>99</v>
      </c>
      <c r="G458" s="100">
        <v>18.8</v>
      </c>
      <c r="H458" s="106"/>
      <c r="I458" s="102" t="s">
        <v>112</v>
      </c>
      <c r="J458" s="103">
        <v>1</v>
      </c>
      <c r="K458" s="230">
        <v>1</v>
      </c>
      <c r="L458" s="95">
        <f>SUMIFS(Invulblad!G:G,Invulblad!A:A,I458,Invulblad!B:B,J458)*K458</f>
        <v>0</v>
      </c>
      <c r="M458" s="95">
        <f t="shared" si="17"/>
        <v>0</v>
      </c>
      <c r="N458" s="95">
        <f t="shared" si="18"/>
        <v>0</v>
      </c>
      <c r="O458" s="96">
        <f t="shared" si="19"/>
        <v>0</v>
      </c>
      <c r="P458" s="231"/>
      <c r="Q458" s="241"/>
      <c r="R458" s="242"/>
      <c r="S458" s="242"/>
      <c r="T458" s="243" t="s">
        <v>266</v>
      </c>
    </row>
    <row r="459" spans="1:20" ht="16.5" customHeight="1">
      <c r="A459" s="97" t="s">
        <v>230</v>
      </c>
      <c r="B459" s="97" t="s">
        <v>488</v>
      </c>
      <c r="C459" s="98" t="s">
        <v>789</v>
      </c>
      <c r="D459" s="99" t="s">
        <v>790</v>
      </c>
      <c r="E459" s="99" t="s">
        <v>99</v>
      </c>
      <c r="F459" s="99" t="s">
        <v>99</v>
      </c>
      <c r="G459" s="100">
        <v>18.8</v>
      </c>
      <c r="H459" s="106"/>
      <c r="I459" s="102" t="s">
        <v>112</v>
      </c>
      <c r="J459" s="103">
        <v>1</v>
      </c>
      <c r="K459" s="230">
        <v>1</v>
      </c>
      <c r="L459" s="95">
        <f>SUMIFS(Invulblad!G:G,Invulblad!A:A,I459,Invulblad!B:B,J459)*K459</f>
        <v>0</v>
      </c>
      <c r="M459" s="95">
        <f t="shared" si="17"/>
        <v>0</v>
      </c>
      <c r="N459" s="95">
        <f t="shared" si="18"/>
        <v>0</v>
      </c>
      <c r="O459" s="96">
        <f t="shared" si="19"/>
        <v>0</v>
      </c>
      <c r="P459" s="231"/>
      <c r="Q459" s="241"/>
      <c r="R459" s="242"/>
      <c r="S459" s="242"/>
      <c r="T459" s="243" t="s">
        <v>266</v>
      </c>
    </row>
    <row r="460" spans="1:20" ht="16.5" customHeight="1">
      <c r="A460" s="97" t="s">
        <v>230</v>
      </c>
      <c r="B460" s="97" t="s">
        <v>488</v>
      </c>
      <c r="C460" s="98" t="s">
        <v>791</v>
      </c>
      <c r="D460" s="99" t="s">
        <v>792</v>
      </c>
      <c r="E460" s="99" t="s">
        <v>84</v>
      </c>
      <c r="F460" s="99" t="s">
        <v>84</v>
      </c>
      <c r="G460" s="100"/>
      <c r="H460" s="106">
        <v>18.8</v>
      </c>
      <c r="I460" s="102" t="s">
        <v>114</v>
      </c>
      <c r="J460" s="103" t="s">
        <v>81</v>
      </c>
      <c r="K460" s="230">
        <v>1</v>
      </c>
      <c r="L460" s="95">
        <f>SUMIFS(Invulblad!G:G,Invulblad!A:A,I460,Invulblad!B:B,J460)*K460</f>
        <v>0</v>
      </c>
      <c r="M460" s="95">
        <f t="shared" si="17"/>
        <v>0</v>
      </c>
      <c r="N460" s="95">
        <f t="shared" si="18"/>
        <v>0</v>
      </c>
      <c r="O460" s="96">
        <f t="shared" si="19"/>
        <v>0</v>
      </c>
      <c r="P460" s="231"/>
      <c r="Q460" s="241"/>
      <c r="R460" s="239"/>
      <c r="S460" s="239"/>
      <c r="T460" s="204"/>
    </row>
    <row r="461" spans="1:20" ht="16.5" customHeight="1">
      <c r="A461" s="97" t="s">
        <v>230</v>
      </c>
      <c r="B461" s="97" t="s">
        <v>488</v>
      </c>
      <c r="C461" s="98" t="s">
        <v>793</v>
      </c>
      <c r="D461" s="99" t="s">
        <v>794</v>
      </c>
      <c r="E461" s="99" t="s">
        <v>84</v>
      </c>
      <c r="F461" s="99" t="s">
        <v>84</v>
      </c>
      <c r="G461" s="100"/>
      <c r="H461" s="106">
        <v>18.8</v>
      </c>
      <c r="I461" s="102" t="s">
        <v>114</v>
      </c>
      <c r="J461" s="103" t="s">
        <v>81</v>
      </c>
      <c r="K461" s="230">
        <v>1</v>
      </c>
      <c r="L461" s="95">
        <f>SUMIFS(Invulblad!G:G,Invulblad!A:A,I461,Invulblad!B:B,J461)*K461</f>
        <v>0</v>
      </c>
      <c r="M461" s="95">
        <f t="shared" si="17"/>
        <v>0</v>
      </c>
      <c r="N461" s="95">
        <f t="shared" si="18"/>
        <v>0</v>
      </c>
      <c r="O461" s="96">
        <f t="shared" si="19"/>
        <v>0</v>
      </c>
      <c r="P461" s="231"/>
      <c r="Q461" s="241"/>
      <c r="R461" s="239"/>
      <c r="S461" s="239"/>
      <c r="T461" s="204"/>
    </row>
    <row r="462" spans="1:20" ht="16.5" customHeight="1">
      <c r="A462" s="97" t="s">
        <v>230</v>
      </c>
      <c r="B462" s="97" t="s">
        <v>488</v>
      </c>
      <c r="C462" s="98" t="s">
        <v>795</v>
      </c>
      <c r="D462" s="99" t="s">
        <v>796</v>
      </c>
      <c r="E462" s="99" t="s">
        <v>84</v>
      </c>
      <c r="F462" s="99" t="s">
        <v>84</v>
      </c>
      <c r="G462" s="100"/>
      <c r="H462" s="105">
        <v>52.18</v>
      </c>
      <c r="I462" s="102" t="s">
        <v>129</v>
      </c>
      <c r="J462" s="103" t="s">
        <v>81</v>
      </c>
      <c r="K462" s="230">
        <v>1</v>
      </c>
      <c r="L462" s="95">
        <f>SUMIFS(Invulblad!G:G,Invulblad!A:A,I462,Invulblad!B:B,J462)*K462</f>
        <v>0</v>
      </c>
      <c r="M462" s="95">
        <f t="shared" si="17"/>
        <v>0</v>
      </c>
      <c r="N462" s="95">
        <f t="shared" si="18"/>
        <v>0</v>
      </c>
      <c r="O462" s="96">
        <f t="shared" si="19"/>
        <v>0</v>
      </c>
      <c r="P462" s="231"/>
      <c r="Q462" s="241"/>
      <c r="R462" s="239"/>
      <c r="S462" s="239"/>
      <c r="T462" s="204"/>
    </row>
    <row r="463" spans="1:20" ht="16.5" customHeight="1">
      <c r="A463" s="97" t="s">
        <v>230</v>
      </c>
      <c r="B463" s="97" t="s">
        <v>488</v>
      </c>
      <c r="C463" s="98" t="s">
        <v>797</v>
      </c>
      <c r="D463" s="99" t="s">
        <v>206</v>
      </c>
      <c r="E463" s="99" t="s">
        <v>752</v>
      </c>
      <c r="F463" s="99" t="s">
        <v>753</v>
      </c>
      <c r="G463" s="100">
        <v>10.9</v>
      </c>
      <c r="H463" s="106"/>
      <c r="I463" s="102" t="s">
        <v>200</v>
      </c>
      <c r="J463" s="103">
        <v>149</v>
      </c>
      <c r="K463" s="230">
        <v>1</v>
      </c>
      <c r="L463" s="95">
        <f>SUMIFS(Invulblad!G:G,Invulblad!A:A,I463,Invulblad!B:B,J463)*K463</f>
        <v>0</v>
      </c>
      <c r="M463" s="95">
        <f t="shared" si="17"/>
        <v>0</v>
      </c>
      <c r="N463" s="95">
        <f t="shared" si="18"/>
        <v>0</v>
      </c>
      <c r="O463" s="96">
        <f t="shared" si="19"/>
        <v>0</v>
      </c>
      <c r="P463" s="231"/>
      <c r="Q463" s="241"/>
      <c r="R463" s="239"/>
      <c r="S463" s="239"/>
      <c r="T463" s="204"/>
    </row>
    <row r="464" spans="1:20" ht="16.5" customHeight="1">
      <c r="A464" s="199" t="s">
        <v>230</v>
      </c>
      <c r="B464" s="97" t="s">
        <v>798</v>
      </c>
      <c r="C464" s="98" t="s">
        <v>799</v>
      </c>
      <c r="D464" s="99" t="s">
        <v>127</v>
      </c>
      <c r="E464" s="99" t="s">
        <v>84</v>
      </c>
      <c r="F464" s="99" t="s">
        <v>84</v>
      </c>
      <c r="G464" s="100">
        <v>30</v>
      </c>
      <c r="H464" s="106"/>
      <c r="I464" s="102" t="s">
        <v>129</v>
      </c>
      <c r="J464" s="103">
        <v>149</v>
      </c>
      <c r="K464" s="230">
        <v>1</v>
      </c>
      <c r="L464" s="95">
        <f>SUMIFS(Invulblad!G:G,Invulblad!A:A,I464,Invulblad!B:B,J464)*K464</f>
        <v>0</v>
      </c>
      <c r="M464" s="95">
        <f t="shared" si="17"/>
        <v>0</v>
      </c>
      <c r="N464" s="95">
        <f t="shared" si="18"/>
        <v>0</v>
      </c>
      <c r="O464" s="96">
        <f t="shared" si="19"/>
        <v>0</v>
      </c>
      <c r="P464" s="231"/>
      <c r="Q464" s="241"/>
      <c r="R464" s="239"/>
      <c r="S464" s="239"/>
      <c r="T464" s="204"/>
    </row>
    <row r="465" spans="1:20" ht="16.5" customHeight="1">
      <c r="A465" s="97" t="s">
        <v>230</v>
      </c>
      <c r="B465" s="97" t="s">
        <v>798</v>
      </c>
      <c r="C465" s="98" t="s">
        <v>800</v>
      </c>
      <c r="D465" s="99" t="s">
        <v>425</v>
      </c>
      <c r="E465" s="99" t="s">
        <v>762</v>
      </c>
      <c r="F465" s="99" t="s">
        <v>762</v>
      </c>
      <c r="G465" s="100"/>
      <c r="H465" s="245" t="s">
        <v>318</v>
      </c>
      <c r="I465" s="102" t="s">
        <v>355</v>
      </c>
      <c r="J465" s="103" t="s">
        <v>81</v>
      </c>
      <c r="K465" s="230">
        <v>1</v>
      </c>
      <c r="L465" s="95">
        <f>SUMIFS(Invulblad!G:G,Invulblad!A:A,I465,Invulblad!B:B,J465)*K465</f>
        <v>0</v>
      </c>
      <c r="M465" s="95">
        <f t="shared" si="17"/>
        <v>0</v>
      </c>
      <c r="N465" s="95">
        <f t="shared" si="18"/>
        <v>0</v>
      </c>
      <c r="O465" s="96">
        <f t="shared" si="19"/>
        <v>0</v>
      </c>
      <c r="P465" s="231"/>
      <c r="Q465" s="241"/>
      <c r="R465" s="239"/>
      <c r="S465" s="239"/>
      <c r="T465" s="204"/>
    </row>
    <row r="466" spans="1:20" ht="16.5" customHeight="1">
      <c r="A466" s="97" t="s">
        <v>230</v>
      </c>
      <c r="B466" s="97" t="s">
        <v>798</v>
      </c>
      <c r="C466" s="98" t="s">
        <v>801</v>
      </c>
      <c r="D466" s="99" t="s">
        <v>802</v>
      </c>
      <c r="E466" s="99" t="s">
        <v>762</v>
      </c>
      <c r="F466" s="99" t="s">
        <v>762</v>
      </c>
      <c r="G466" s="100"/>
      <c r="H466" s="106" t="s">
        <v>318</v>
      </c>
      <c r="I466" s="102" t="s">
        <v>803</v>
      </c>
      <c r="J466" s="103" t="s">
        <v>81</v>
      </c>
      <c r="K466" s="230">
        <v>1</v>
      </c>
      <c r="L466" s="95">
        <f>SUMIFS(Invulblad!G:G,Invulblad!A:A,I466,Invulblad!B:B,J466)*K466</f>
        <v>0</v>
      </c>
      <c r="M466" s="95">
        <f t="shared" si="17"/>
        <v>0</v>
      </c>
      <c r="N466" s="95">
        <f t="shared" si="18"/>
        <v>0</v>
      </c>
      <c r="O466" s="96">
        <f t="shared" si="19"/>
        <v>0</v>
      </c>
      <c r="P466" s="231"/>
      <c r="Q466" s="241"/>
      <c r="R466" s="239"/>
      <c r="S466" s="239"/>
      <c r="T466" s="204"/>
    </row>
    <row r="467" spans="1:20" ht="16.5" customHeight="1">
      <c r="A467" s="97" t="s">
        <v>230</v>
      </c>
      <c r="B467" s="97" t="s">
        <v>798</v>
      </c>
      <c r="C467" s="98" t="s">
        <v>526</v>
      </c>
      <c r="D467" s="99" t="s">
        <v>325</v>
      </c>
      <c r="E467" s="99" t="s">
        <v>762</v>
      </c>
      <c r="F467" s="99" t="s">
        <v>762</v>
      </c>
      <c r="G467" s="100"/>
      <c r="H467" s="106" t="s">
        <v>318</v>
      </c>
      <c r="I467" s="102" t="s">
        <v>141</v>
      </c>
      <c r="J467" s="103" t="s">
        <v>81</v>
      </c>
      <c r="K467" s="230">
        <v>1</v>
      </c>
      <c r="L467" s="95">
        <f>SUMIFS(Invulblad!G:G,Invulblad!A:A,I467,Invulblad!B:B,J467)*K467</f>
        <v>0</v>
      </c>
      <c r="M467" s="95">
        <f t="shared" si="17"/>
        <v>0</v>
      </c>
      <c r="N467" s="95">
        <f t="shared" si="18"/>
        <v>0</v>
      </c>
      <c r="O467" s="96">
        <f t="shared" si="19"/>
        <v>0</v>
      </c>
      <c r="P467" s="231"/>
      <c r="Q467" s="241"/>
      <c r="R467" s="239"/>
      <c r="S467" s="239"/>
      <c r="T467" s="204"/>
    </row>
    <row r="468" spans="1:20" ht="16.5" customHeight="1">
      <c r="A468" s="97" t="s">
        <v>230</v>
      </c>
      <c r="B468" s="97" t="s">
        <v>804</v>
      </c>
      <c r="C468" s="98" t="s">
        <v>805</v>
      </c>
      <c r="D468" s="99" t="s">
        <v>806</v>
      </c>
      <c r="E468" s="99" t="s">
        <v>84</v>
      </c>
      <c r="F468" s="99" t="s">
        <v>84</v>
      </c>
      <c r="G468" s="100"/>
      <c r="H468" s="106">
        <v>18.8</v>
      </c>
      <c r="I468" s="102" t="s">
        <v>114</v>
      </c>
      <c r="J468" s="103" t="s">
        <v>81</v>
      </c>
      <c r="K468" s="230">
        <v>1</v>
      </c>
      <c r="L468" s="95">
        <f>SUMIFS(Invulblad!G:G,Invulblad!A:A,I468,Invulblad!B:B,J468)*K468</f>
        <v>0</v>
      </c>
      <c r="M468" s="95">
        <f t="shared" si="17"/>
        <v>0</v>
      </c>
      <c r="N468" s="95">
        <f t="shared" si="18"/>
        <v>0</v>
      </c>
      <c r="O468" s="96">
        <f t="shared" si="19"/>
        <v>0</v>
      </c>
      <c r="P468" s="231"/>
      <c r="Q468" s="241"/>
      <c r="R468" s="239"/>
      <c r="S468" s="239"/>
      <c r="T468" s="204"/>
    </row>
    <row r="469" spans="1:20" ht="16.5" customHeight="1">
      <c r="A469" s="97" t="s">
        <v>230</v>
      </c>
      <c r="B469" s="97" t="s">
        <v>804</v>
      </c>
      <c r="C469" s="98" t="s">
        <v>807</v>
      </c>
      <c r="D469" s="99" t="s">
        <v>808</v>
      </c>
      <c r="E469" s="99" t="s">
        <v>99</v>
      </c>
      <c r="F469" s="99" t="s">
        <v>99</v>
      </c>
      <c r="G469" s="100">
        <v>18.8</v>
      </c>
      <c r="H469" s="106"/>
      <c r="I469" s="102" t="s">
        <v>112</v>
      </c>
      <c r="J469" s="103">
        <v>1</v>
      </c>
      <c r="K469" s="230">
        <v>1</v>
      </c>
      <c r="L469" s="95">
        <f>SUMIFS(Invulblad!G:G,Invulblad!A:A,I469,Invulblad!B:B,J469)*K469</f>
        <v>0</v>
      </c>
      <c r="M469" s="95">
        <f t="shared" si="17"/>
        <v>0</v>
      </c>
      <c r="N469" s="95">
        <f t="shared" si="18"/>
        <v>0</v>
      </c>
      <c r="O469" s="96">
        <f t="shared" si="19"/>
        <v>0</v>
      </c>
      <c r="P469" s="231"/>
      <c r="Q469" s="241"/>
      <c r="R469" s="242"/>
      <c r="S469" s="242"/>
      <c r="T469" s="243" t="s">
        <v>266</v>
      </c>
    </row>
    <row r="470" spans="1:20" ht="16.5" customHeight="1">
      <c r="A470" s="97" t="s">
        <v>230</v>
      </c>
      <c r="B470" s="97" t="s">
        <v>804</v>
      </c>
      <c r="C470" s="98" t="s">
        <v>809</v>
      </c>
      <c r="D470" s="99" t="s">
        <v>810</v>
      </c>
      <c r="E470" s="99" t="s">
        <v>99</v>
      </c>
      <c r="F470" s="99" t="s">
        <v>99</v>
      </c>
      <c r="G470" s="100">
        <v>18.8</v>
      </c>
      <c r="H470" s="106"/>
      <c r="I470" s="102" t="s">
        <v>112</v>
      </c>
      <c r="J470" s="103">
        <v>1</v>
      </c>
      <c r="K470" s="230">
        <v>1</v>
      </c>
      <c r="L470" s="95">
        <f>SUMIFS(Invulblad!G:G,Invulblad!A:A,I470,Invulblad!B:B,J470)*K470</f>
        <v>0</v>
      </c>
      <c r="M470" s="95">
        <f t="shared" si="17"/>
        <v>0</v>
      </c>
      <c r="N470" s="95">
        <f t="shared" si="18"/>
        <v>0</v>
      </c>
      <c r="O470" s="96">
        <f t="shared" si="19"/>
        <v>0</v>
      </c>
      <c r="P470" s="231"/>
      <c r="Q470" s="241"/>
      <c r="R470" s="242"/>
      <c r="S470" s="242"/>
      <c r="T470" s="243" t="s">
        <v>266</v>
      </c>
    </row>
    <row r="471" spans="1:20" ht="16.5" customHeight="1">
      <c r="A471" s="97" t="s">
        <v>230</v>
      </c>
      <c r="B471" s="97" t="s">
        <v>804</v>
      </c>
      <c r="C471" s="98" t="s">
        <v>811</v>
      </c>
      <c r="D471" s="99" t="s">
        <v>812</v>
      </c>
      <c r="E471" s="99" t="s">
        <v>99</v>
      </c>
      <c r="F471" s="99" t="s">
        <v>99</v>
      </c>
      <c r="G471" s="100">
        <v>18.8</v>
      </c>
      <c r="H471" s="106"/>
      <c r="I471" s="102" t="s">
        <v>112</v>
      </c>
      <c r="J471" s="103">
        <v>1</v>
      </c>
      <c r="K471" s="230">
        <v>1</v>
      </c>
      <c r="L471" s="95">
        <f>SUMIFS(Invulblad!G:G,Invulblad!A:A,I471,Invulblad!B:B,J471)*K471</f>
        <v>0</v>
      </c>
      <c r="M471" s="95">
        <f t="shared" si="17"/>
        <v>0</v>
      </c>
      <c r="N471" s="95">
        <f t="shared" si="18"/>
        <v>0</v>
      </c>
      <c r="O471" s="96">
        <f t="shared" si="19"/>
        <v>0</v>
      </c>
      <c r="P471" s="231"/>
      <c r="Q471" s="241"/>
      <c r="R471" s="242"/>
      <c r="S471" s="242"/>
      <c r="T471" s="243" t="s">
        <v>266</v>
      </c>
    </row>
    <row r="472" spans="1:20" ht="16.5" customHeight="1">
      <c r="A472" s="97" t="s">
        <v>230</v>
      </c>
      <c r="B472" s="97" t="s">
        <v>804</v>
      </c>
      <c r="C472" s="98" t="s">
        <v>813</v>
      </c>
      <c r="D472" s="99" t="s">
        <v>814</v>
      </c>
      <c r="E472" s="99" t="s">
        <v>99</v>
      </c>
      <c r="F472" s="99" t="s">
        <v>99</v>
      </c>
      <c r="G472" s="100">
        <v>18.8</v>
      </c>
      <c r="H472" s="106"/>
      <c r="I472" s="102" t="s">
        <v>112</v>
      </c>
      <c r="J472" s="103">
        <v>1</v>
      </c>
      <c r="K472" s="230">
        <v>1</v>
      </c>
      <c r="L472" s="95">
        <f>SUMIFS(Invulblad!G:G,Invulblad!A:A,I472,Invulblad!B:B,J472)*K472</f>
        <v>0</v>
      </c>
      <c r="M472" s="95">
        <f t="shared" si="17"/>
        <v>0</v>
      </c>
      <c r="N472" s="95">
        <f t="shared" si="18"/>
        <v>0</v>
      </c>
      <c r="O472" s="96">
        <f t="shared" si="19"/>
        <v>0</v>
      </c>
      <c r="P472" s="231"/>
      <c r="Q472" s="241"/>
      <c r="R472" s="242"/>
      <c r="S472" s="242"/>
      <c r="T472" s="243" t="s">
        <v>266</v>
      </c>
    </row>
    <row r="473" spans="1:20" ht="16.5" customHeight="1">
      <c r="A473" s="97" t="s">
        <v>230</v>
      </c>
      <c r="B473" s="25" t="s">
        <v>804</v>
      </c>
      <c r="C473" s="98" t="s">
        <v>815</v>
      </c>
      <c r="D473" s="99" t="s">
        <v>816</v>
      </c>
      <c r="E473" s="99" t="s">
        <v>99</v>
      </c>
      <c r="F473" s="99" t="s">
        <v>99</v>
      </c>
      <c r="G473" s="100">
        <v>18.8</v>
      </c>
      <c r="H473" s="106"/>
      <c r="I473" s="102" t="s">
        <v>112</v>
      </c>
      <c r="J473" s="103">
        <v>1</v>
      </c>
      <c r="K473" s="230">
        <v>1</v>
      </c>
      <c r="L473" s="95">
        <f>SUMIFS(Invulblad!G:G,Invulblad!A:A,I473,Invulblad!B:B,J473)*K473</f>
        <v>0</v>
      </c>
      <c r="M473" s="95">
        <f t="shared" si="17"/>
        <v>0</v>
      </c>
      <c r="N473" s="95">
        <f t="shared" si="18"/>
        <v>0</v>
      </c>
      <c r="O473" s="96">
        <f t="shared" si="19"/>
        <v>0</v>
      </c>
      <c r="P473" s="231"/>
      <c r="Q473" s="241"/>
      <c r="R473" s="242"/>
      <c r="S473" s="242"/>
      <c r="T473" s="243" t="s">
        <v>266</v>
      </c>
    </row>
    <row r="474" spans="1:20" ht="16.5" customHeight="1">
      <c r="A474" s="97" t="s">
        <v>230</v>
      </c>
      <c r="B474" s="25" t="s">
        <v>804</v>
      </c>
      <c r="C474" s="98" t="s">
        <v>817</v>
      </c>
      <c r="D474" s="99" t="s">
        <v>818</v>
      </c>
      <c r="E474" s="99" t="s">
        <v>99</v>
      </c>
      <c r="F474" s="99" t="s">
        <v>99</v>
      </c>
      <c r="G474" s="100">
        <v>18.8</v>
      </c>
      <c r="H474" s="106"/>
      <c r="I474" s="102" t="s">
        <v>112</v>
      </c>
      <c r="J474" s="103">
        <v>1</v>
      </c>
      <c r="K474" s="230">
        <v>1</v>
      </c>
      <c r="L474" s="95">
        <f>SUMIFS(Invulblad!G:G,Invulblad!A:A,I474,Invulblad!B:B,J474)*K474</f>
        <v>0</v>
      </c>
      <c r="M474" s="95">
        <f t="shared" si="17"/>
        <v>0</v>
      </c>
      <c r="N474" s="95">
        <f t="shared" si="18"/>
        <v>0</v>
      </c>
      <c r="O474" s="96">
        <f t="shared" si="19"/>
        <v>0</v>
      </c>
      <c r="P474" s="231"/>
      <c r="Q474" s="241"/>
      <c r="R474" s="242"/>
      <c r="S474" s="242"/>
      <c r="T474" s="243" t="s">
        <v>266</v>
      </c>
    </row>
    <row r="475" spans="1:20" ht="16.5" customHeight="1">
      <c r="A475" s="97" t="s">
        <v>230</v>
      </c>
      <c r="B475" s="25" t="s">
        <v>804</v>
      </c>
      <c r="C475" s="98" t="s">
        <v>819</v>
      </c>
      <c r="D475" s="99" t="s">
        <v>796</v>
      </c>
      <c r="E475" s="99" t="s">
        <v>84</v>
      </c>
      <c r="F475" s="99" t="s">
        <v>84</v>
      </c>
      <c r="G475" s="100"/>
      <c r="H475" s="106" t="s">
        <v>318</v>
      </c>
      <c r="I475" s="102" t="s">
        <v>129</v>
      </c>
      <c r="J475" s="103" t="s">
        <v>81</v>
      </c>
      <c r="K475" s="230">
        <v>1</v>
      </c>
      <c r="L475" s="95">
        <f>SUMIFS(Invulblad!G:G,Invulblad!A:A,I475,Invulblad!B:B,J475)*K475</f>
        <v>0</v>
      </c>
      <c r="M475" s="95">
        <f t="shared" si="17"/>
        <v>0</v>
      </c>
      <c r="N475" s="95">
        <f t="shared" si="18"/>
        <v>0</v>
      </c>
      <c r="O475" s="96">
        <f t="shared" si="19"/>
        <v>0</v>
      </c>
      <c r="P475" s="231"/>
      <c r="Q475" s="241"/>
      <c r="R475" s="239"/>
      <c r="S475" s="239"/>
      <c r="T475" s="204"/>
    </row>
    <row r="476" spans="1:20" ht="16.5" customHeight="1">
      <c r="A476" s="97" t="s">
        <v>230</v>
      </c>
      <c r="B476" s="25" t="s">
        <v>804</v>
      </c>
      <c r="C476" s="98" t="s">
        <v>820</v>
      </c>
      <c r="D476" s="99" t="s">
        <v>206</v>
      </c>
      <c r="E476" s="99" t="s">
        <v>752</v>
      </c>
      <c r="F476" s="99" t="s">
        <v>753</v>
      </c>
      <c r="G476" s="100">
        <v>10.9</v>
      </c>
      <c r="H476" s="106"/>
      <c r="I476" s="102" t="s">
        <v>200</v>
      </c>
      <c r="J476" s="103">
        <v>149</v>
      </c>
      <c r="K476" s="230">
        <v>1</v>
      </c>
      <c r="L476" s="95">
        <f>SUMIFS(Invulblad!G:G,Invulblad!A:A,I476,Invulblad!B:B,J476)*K476</f>
        <v>0</v>
      </c>
      <c r="M476" s="95">
        <f t="shared" si="17"/>
        <v>0</v>
      </c>
      <c r="N476" s="95">
        <f t="shared" si="18"/>
        <v>0</v>
      </c>
      <c r="O476" s="96">
        <f t="shared" si="19"/>
        <v>0</v>
      </c>
      <c r="P476" s="231"/>
      <c r="Q476" s="241"/>
      <c r="R476" s="239"/>
      <c r="S476" s="239"/>
      <c r="T476" s="204"/>
    </row>
    <row r="477" spans="1:20" ht="16.5" customHeight="1">
      <c r="A477" s="97" t="s">
        <v>230</v>
      </c>
      <c r="B477" s="25" t="s">
        <v>804</v>
      </c>
      <c r="C477" s="98" t="s">
        <v>821</v>
      </c>
      <c r="D477" s="99" t="s">
        <v>737</v>
      </c>
      <c r="E477" s="99" t="s">
        <v>762</v>
      </c>
      <c r="F477" s="99" t="s">
        <v>762</v>
      </c>
      <c r="G477" s="100"/>
      <c r="H477" s="106" t="s">
        <v>318</v>
      </c>
      <c r="I477" s="102" t="s">
        <v>822</v>
      </c>
      <c r="J477" s="103" t="s">
        <v>81</v>
      </c>
      <c r="K477" s="230">
        <v>1</v>
      </c>
      <c r="L477" s="95">
        <f>SUMIFS(Invulblad!G:G,Invulblad!A:A,I477,Invulblad!B:B,J477)*K477</f>
        <v>0</v>
      </c>
      <c r="M477" s="95">
        <f t="shared" si="17"/>
        <v>0</v>
      </c>
      <c r="N477" s="95">
        <f t="shared" si="18"/>
        <v>0</v>
      </c>
      <c r="O477" s="96">
        <f t="shared" si="19"/>
        <v>0</v>
      </c>
      <c r="P477" s="231"/>
      <c r="Q477" s="241"/>
      <c r="R477" s="239"/>
      <c r="S477" s="239"/>
      <c r="T477" s="204"/>
    </row>
    <row r="478" spans="1:20" ht="16.5" customHeight="1">
      <c r="A478" s="92" t="s">
        <v>230</v>
      </c>
      <c r="B478" s="236" t="s">
        <v>804</v>
      </c>
      <c r="C478" s="93" t="s">
        <v>823</v>
      </c>
      <c r="D478" s="92" t="s">
        <v>732</v>
      </c>
      <c r="E478" s="92" t="s">
        <v>762</v>
      </c>
      <c r="F478" s="92" t="s">
        <v>762</v>
      </c>
      <c r="G478" s="93"/>
      <c r="H478" s="246" t="s">
        <v>318</v>
      </c>
      <c r="I478" s="93" t="s">
        <v>824</v>
      </c>
      <c r="J478" s="94" t="s">
        <v>81</v>
      </c>
      <c r="K478" s="230">
        <v>1</v>
      </c>
      <c r="L478" s="95">
        <f>SUMIFS(Invulblad!G:G,Invulblad!A:A,I478,Invulblad!B:B,J478)*K478</f>
        <v>0</v>
      </c>
      <c r="M478" s="95">
        <f t="shared" si="17"/>
        <v>0</v>
      </c>
      <c r="N478" s="95">
        <f t="shared" si="18"/>
        <v>0</v>
      </c>
      <c r="O478" s="96">
        <f t="shared" si="19"/>
        <v>0</v>
      </c>
      <c r="P478" s="231"/>
      <c r="Q478" s="241"/>
      <c r="R478" s="239"/>
      <c r="S478" s="239"/>
      <c r="T478" s="204"/>
    </row>
    <row r="479" spans="1:20" ht="16.5" customHeight="1">
      <c r="A479" s="92" t="s">
        <v>230</v>
      </c>
      <c r="B479" s="25" t="s">
        <v>825</v>
      </c>
      <c r="C479" s="98" t="s">
        <v>826</v>
      </c>
      <c r="D479" s="99" t="s">
        <v>153</v>
      </c>
      <c r="E479" s="99" t="s">
        <v>135</v>
      </c>
      <c r="F479" s="99" t="s">
        <v>135</v>
      </c>
      <c r="G479" s="100">
        <v>20.9</v>
      </c>
      <c r="H479" s="101"/>
      <c r="I479" s="102" t="s">
        <v>152</v>
      </c>
      <c r="J479" s="103">
        <v>149</v>
      </c>
      <c r="K479" s="230">
        <v>1</v>
      </c>
      <c r="L479" s="95">
        <f>SUMIFS(Invulblad!G:G,Invulblad!A:A,I479,Invulblad!B:B,J479)*K479</f>
        <v>0</v>
      </c>
      <c r="M479" s="95">
        <f t="shared" si="17"/>
        <v>0</v>
      </c>
      <c r="N479" s="95">
        <f t="shared" si="18"/>
        <v>0</v>
      </c>
      <c r="O479" s="96">
        <f t="shared" si="19"/>
        <v>0</v>
      </c>
      <c r="P479" s="231"/>
      <c r="Q479" s="241"/>
      <c r="R479" s="239"/>
      <c r="S479" s="239"/>
      <c r="T479" s="204"/>
    </row>
    <row r="480" spans="1:20" ht="16.5" customHeight="1">
      <c r="A480" s="92" t="s">
        <v>230</v>
      </c>
      <c r="B480" s="25" t="s">
        <v>825</v>
      </c>
      <c r="C480" s="98" t="s">
        <v>827</v>
      </c>
      <c r="D480" s="99" t="s">
        <v>828</v>
      </c>
      <c r="E480" s="99" t="s">
        <v>135</v>
      </c>
      <c r="F480" s="99" t="s">
        <v>135</v>
      </c>
      <c r="G480" s="100">
        <v>20.3</v>
      </c>
      <c r="H480" s="101"/>
      <c r="I480" s="102" t="s">
        <v>152</v>
      </c>
      <c r="J480" s="103">
        <v>149</v>
      </c>
      <c r="K480" s="230">
        <v>1</v>
      </c>
      <c r="L480" s="95">
        <f>SUMIFS(Invulblad!G:G,Invulblad!A:A,I480,Invulblad!B:B,J480)*K480</f>
        <v>0</v>
      </c>
      <c r="M480" s="95">
        <f t="shared" si="17"/>
        <v>0</v>
      </c>
      <c r="N480" s="95">
        <f t="shared" si="18"/>
        <v>0</v>
      </c>
      <c r="O480" s="96">
        <f t="shared" si="19"/>
        <v>0</v>
      </c>
      <c r="P480" s="231"/>
      <c r="Q480" s="241"/>
      <c r="R480" s="239"/>
      <c r="S480" s="239"/>
      <c r="T480" s="204"/>
    </row>
    <row r="481" spans="1:20" ht="16.5" customHeight="1">
      <c r="A481" s="92" t="s">
        <v>230</v>
      </c>
      <c r="B481" s="25" t="s">
        <v>488</v>
      </c>
      <c r="C481" s="98" t="s">
        <v>829</v>
      </c>
      <c r="D481" s="99" t="s">
        <v>830</v>
      </c>
      <c r="E481" s="99" t="s">
        <v>99</v>
      </c>
      <c r="F481" s="99" t="s">
        <v>99</v>
      </c>
      <c r="G481" s="100">
        <v>18.8</v>
      </c>
      <c r="H481" s="101"/>
      <c r="I481" s="102" t="s">
        <v>112</v>
      </c>
      <c r="J481" s="103">
        <v>1</v>
      </c>
      <c r="K481" s="230">
        <v>1</v>
      </c>
      <c r="L481" s="95">
        <f>SUMIFS(Invulblad!G:G,Invulblad!A:A,I481,Invulblad!B:B,J481)*K481</f>
        <v>0</v>
      </c>
      <c r="M481" s="95">
        <f t="shared" si="17"/>
        <v>0</v>
      </c>
      <c r="N481" s="95">
        <f t="shared" si="18"/>
        <v>0</v>
      </c>
      <c r="O481" s="96">
        <f t="shared" si="19"/>
        <v>0</v>
      </c>
      <c r="P481" s="231"/>
      <c r="Q481" s="241"/>
      <c r="R481" s="242"/>
      <c r="S481" s="242"/>
      <c r="T481" s="243" t="s">
        <v>266</v>
      </c>
    </row>
    <row r="482" spans="1:20" ht="16.5" customHeight="1">
      <c r="A482" s="92" t="s">
        <v>230</v>
      </c>
      <c r="B482" s="25" t="s">
        <v>488</v>
      </c>
      <c r="C482" s="98" t="s">
        <v>831</v>
      </c>
      <c r="D482" s="99" t="s">
        <v>832</v>
      </c>
      <c r="E482" s="99" t="s">
        <v>99</v>
      </c>
      <c r="F482" s="99" t="s">
        <v>99</v>
      </c>
      <c r="G482" s="100">
        <v>18.8</v>
      </c>
      <c r="H482" s="101"/>
      <c r="I482" s="102" t="s">
        <v>112</v>
      </c>
      <c r="J482" s="103">
        <v>1</v>
      </c>
      <c r="K482" s="230">
        <v>1</v>
      </c>
      <c r="L482" s="95">
        <f>SUMIFS(Invulblad!G:G,Invulblad!A:A,I482,Invulblad!B:B,J482)*K482</f>
        <v>0</v>
      </c>
      <c r="M482" s="95">
        <f t="shared" si="17"/>
        <v>0</v>
      </c>
      <c r="N482" s="95">
        <f t="shared" si="18"/>
        <v>0</v>
      </c>
      <c r="O482" s="96">
        <f t="shared" si="19"/>
        <v>0</v>
      </c>
      <c r="P482" s="231"/>
      <c r="Q482" s="241"/>
      <c r="R482" s="242"/>
      <c r="S482" s="242"/>
      <c r="T482" s="243" t="s">
        <v>266</v>
      </c>
    </row>
    <row r="483" spans="1:20" ht="16.5" customHeight="1">
      <c r="A483" s="92" t="s">
        <v>230</v>
      </c>
      <c r="B483" s="25" t="s">
        <v>833</v>
      </c>
      <c r="C483" s="98" t="s">
        <v>834</v>
      </c>
      <c r="D483" s="99" t="s">
        <v>196</v>
      </c>
      <c r="E483" s="99" t="s">
        <v>197</v>
      </c>
      <c r="F483" s="99" t="s">
        <v>96</v>
      </c>
      <c r="G483" s="100">
        <v>13.23</v>
      </c>
      <c r="H483" s="101"/>
      <c r="I483" s="102" t="s">
        <v>193</v>
      </c>
      <c r="J483" s="103">
        <v>149</v>
      </c>
      <c r="K483" s="230">
        <v>1</v>
      </c>
      <c r="L483" s="95">
        <f>SUMIFS(Invulblad!G:G,Invulblad!A:A,I483,Invulblad!B:B,J483)*K483</f>
        <v>0</v>
      </c>
      <c r="M483" s="95">
        <f t="shared" si="17"/>
        <v>0</v>
      </c>
      <c r="N483" s="95">
        <f t="shared" si="18"/>
        <v>0</v>
      </c>
      <c r="O483" s="96">
        <f t="shared" si="19"/>
        <v>0</v>
      </c>
      <c r="P483" s="231"/>
      <c r="Q483" s="241"/>
      <c r="R483" s="239"/>
      <c r="S483" s="239"/>
      <c r="T483" s="204"/>
    </row>
    <row r="484" spans="1:20" ht="16.5" customHeight="1">
      <c r="A484" s="92" t="s">
        <v>230</v>
      </c>
      <c r="B484" s="25" t="s">
        <v>798</v>
      </c>
      <c r="C484" s="98" t="s">
        <v>835</v>
      </c>
      <c r="D484" s="99" t="s">
        <v>836</v>
      </c>
      <c r="E484" s="99" t="s">
        <v>135</v>
      </c>
      <c r="F484" s="99" t="s">
        <v>135</v>
      </c>
      <c r="G484" s="100"/>
      <c r="H484" s="101">
        <v>20.3</v>
      </c>
      <c r="I484" s="102" t="s">
        <v>397</v>
      </c>
      <c r="J484" s="103" t="s">
        <v>81</v>
      </c>
      <c r="K484" s="230">
        <v>1</v>
      </c>
      <c r="L484" s="95">
        <f>SUMIFS(Invulblad!G:G,Invulblad!A:A,I484,Invulblad!B:B,J484)*K484</f>
        <v>0</v>
      </c>
      <c r="M484" s="95">
        <f t="shared" si="17"/>
        <v>0</v>
      </c>
      <c r="N484" s="95">
        <f t="shared" si="18"/>
        <v>0</v>
      </c>
      <c r="O484" s="96">
        <f t="shared" si="19"/>
        <v>0</v>
      </c>
      <c r="P484" s="231"/>
      <c r="Q484" s="241"/>
      <c r="R484" s="239"/>
      <c r="S484" s="239"/>
      <c r="T484" s="204"/>
    </row>
    <row r="485" spans="1:20" ht="16.5" customHeight="1">
      <c r="A485" s="92" t="s">
        <v>230</v>
      </c>
      <c r="B485" s="25" t="s">
        <v>798</v>
      </c>
      <c r="C485" s="98" t="s">
        <v>837</v>
      </c>
      <c r="D485" s="99" t="s">
        <v>838</v>
      </c>
      <c r="E485" s="99" t="s">
        <v>762</v>
      </c>
      <c r="F485" s="99" t="s">
        <v>762</v>
      </c>
      <c r="G485" s="100"/>
      <c r="H485" s="240" t="s">
        <v>318</v>
      </c>
      <c r="I485" s="102" t="s">
        <v>141</v>
      </c>
      <c r="J485" s="103" t="s">
        <v>81</v>
      </c>
      <c r="K485" s="230">
        <v>1</v>
      </c>
      <c r="L485" s="95">
        <f>SUMIFS(Invulblad!G:G,Invulblad!A:A,I485,Invulblad!B:B,J485)*K485</f>
        <v>0</v>
      </c>
      <c r="M485" s="95">
        <f t="shared" si="17"/>
        <v>0</v>
      </c>
      <c r="N485" s="95">
        <f t="shared" si="18"/>
        <v>0</v>
      </c>
      <c r="O485" s="96">
        <f t="shared" si="19"/>
        <v>0</v>
      </c>
      <c r="P485" s="231"/>
      <c r="Q485" s="241"/>
      <c r="R485" s="239"/>
      <c r="S485" s="239"/>
      <c r="T485" s="204"/>
    </row>
    <row r="486" spans="1:20" ht="16.5" customHeight="1">
      <c r="A486" s="92" t="s">
        <v>230</v>
      </c>
      <c r="B486" s="25" t="s">
        <v>825</v>
      </c>
      <c r="C486" s="98" t="s">
        <v>839</v>
      </c>
      <c r="D486" s="99" t="s">
        <v>127</v>
      </c>
      <c r="E486" s="99" t="s">
        <v>762</v>
      </c>
      <c r="F486" s="99" t="s">
        <v>762</v>
      </c>
      <c r="G486" s="100"/>
      <c r="H486" s="240" t="s">
        <v>318</v>
      </c>
      <c r="I486" s="102" t="s">
        <v>141</v>
      </c>
      <c r="J486" s="103" t="s">
        <v>81</v>
      </c>
      <c r="K486" s="230">
        <v>1</v>
      </c>
      <c r="L486" s="95">
        <f>SUMIFS(Invulblad!G:G,Invulblad!A:A,I486,Invulblad!B:B,J486)*K486</f>
        <v>0</v>
      </c>
      <c r="M486" s="95">
        <f t="shared" si="17"/>
        <v>0</v>
      </c>
      <c r="N486" s="95">
        <f t="shared" si="18"/>
        <v>0</v>
      </c>
      <c r="O486" s="96">
        <f t="shared" si="19"/>
        <v>0</v>
      </c>
      <c r="P486" s="231"/>
      <c r="Q486" s="241"/>
      <c r="R486" s="239"/>
      <c r="S486" s="239"/>
      <c r="T486" s="204"/>
    </row>
    <row r="487" spans="1:20" ht="16.5" customHeight="1">
      <c r="A487" s="92" t="s">
        <v>230</v>
      </c>
      <c r="B487" s="25" t="s">
        <v>825</v>
      </c>
      <c r="C487" s="98" t="s">
        <v>840</v>
      </c>
      <c r="D487" s="99" t="s">
        <v>325</v>
      </c>
      <c r="E487" s="99" t="s">
        <v>762</v>
      </c>
      <c r="F487" s="99" t="s">
        <v>762</v>
      </c>
      <c r="G487" s="100"/>
      <c r="H487" s="240" t="s">
        <v>318</v>
      </c>
      <c r="I487" s="102" t="s">
        <v>141</v>
      </c>
      <c r="J487" s="103" t="s">
        <v>81</v>
      </c>
      <c r="K487" s="230">
        <v>1</v>
      </c>
      <c r="L487" s="95">
        <f>SUMIFS(Invulblad!G:G,Invulblad!A:A,I487,Invulblad!B:B,J487)*K487</f>
        <v>0</v>
      </c>
      <c r="M487" s="95">
        <f t="shared" si="17"/>
        <v>0</v>
      </c>
      <c r="N487" s="95">
        <f t="shared" si="18"/>
        <v>0</v>
      </c>
      <c r="O487" s="96">
        <f t="shared" si="19"/>
        <v>0</v>
      </c>
      <c r="P487" s="231"/>
      <c r="Q487" s="241"/>
      <c r="R487" s="239"/>
      <c r="S487" s="239"/>
      <c r="T487" s="204"/>
    </row>
    <row r="488" spans="1:20" ht="16.5" customHeight="1">
      <c r="A488" s="92" t="s">
        <v>230</v>
      </c>
      <c r="B488" s="25" t="s">
        <v>485</v>
      </c>
      <c r="C488" s="98" t="s">
        <v>841</v>
      </c>
      <c r="D488" s="99" t="s">
        <v>842</v>
      </c>
      <c r="E488" s="99" t="s">
        <v>99</v>
      </c>
      <c r="F488" s="99" t="s">
        <v>99</v>
      </c>
      <c r="G488" s="100">
        <v>18.8</v>
      </c>
      <c r="H488" s="101"/>
      <c r="I488" s="102" t="s">
        <v>112</v>
      </c>
      <c r="J488" s="103">
        <v>1</v>
      </c>
      <c r="K488" s="230">
        <v>1</v>
      </c>
      <c r="L488" s="95">
        <f>SUMIFS(Invulblad!G:G,Invulblad!A:A,I488,Invulblad!B:B,J488)*K488</f>
        <v>0</v>
      </c>
      <c r="M488" s="95">
        <f t="shared" si="17"/>
        <v>0</v>
      </c>
      <c r="N488" s="95">
        <f t="shared" si="18"/>
        <v>0</v>
      </c>
      <c r="O488" s="96">
        <f t="shared" si="19"/>
        <v>0</v>
      </c>
      <c r="P488" s="231"/>
      <c r="Q488" s="241"/>
      <c r="R488" s="242"/>
      <c r="S488" s="242"/>
      <c r="T488" s="243" t="s">
        <v>266</v>
      </c>
    </row>
    <row r="489" spans="1:20" ht="16.5" customHeight="1">
      <c r="A489" s="92" t="s">
        <v>230</v>
      </c>
      <c r="B489" s="25" t="s">
        <v>485</v>
      </c>
      <c r="C489" s="98" t="s">
        <v>843</v>
      </c>
      <c r="D489" s="99" t="s">
        <v>844</v>
      </c>
      <c r="E489" s="99" t="s">
        <v>845</v>
      </c>
      <c r="F489" s="99" t="s">
        <v>845</v>
      </c>
      <c r="G489" s="100"/>
      <c r="H489" s="101">
        <v>18.8</v>
      </c>
      <c r="I489" s="102" t="s">
        <v>114</v>
      </c>
      <c r="J489" s="103" t="s">
        <v>81</v>
      </c>
      <c r="K489" s="230">
        <v>1</v>
      </c>
      <c r="L489" s="95">
        <f>SUMIFS(Invulblad!G:G,Invulblad!A:A,I489,Invulblad!B:B,J489)*K489</f>
        <v>0</v>
      </c>
      <c r="M489" s="95">
        <f t="shared" si="17"/>
        <v>0</v>
      </c>
      <c r="N489" s="95">
        <f t="shared" si="18"/>
        <v>0</v>
      </c>
      <c r="O489" s="96">
        <f t="shared" si="19"/>
        <v>0</v>
      </c>
      <c r="P489" s="231"/>
      <c r="Q489" s="241"/>
      <c r="R489" s="239"/>
      <c r="S489" s="239"/>
      <c r="T489" s="204"/>
    </row>
    <row r="490" spans="1:20" ht="16.5" customHeight="1">
      <c r="A490" s="92" t="s">
        <v>230</v>
      </c>
      <c r="B490" s="25" t="s">
        <v>485</v>
      </c>
      <c r="C490" s="98" t="s">
        <v>846</v>
      </c>
      <c r="D490" s="99" t="s">
        <v>847</v>
      </c>
      <c r="E490" s="99" t="s">
        <v>99</v>
      </c>
      <c r="F490" s="99" t="s">
        <v>99</v>
      </c>
      <c r="G490" s="100">
        <v>18.8</v>
      </c>
      <c r="H490" s="101"/>
      <c r="I490" s="102" t="s">
        <v>112</v>
      </c>
      <c r="J490" s="103">
        <v>1</v>
      </c>
      <c r="K490" s="230">
        <v>1</v>
      </c>
      <c r="L490" s="95">
        <f>SUMIFS(Invulblad!G:G,Invulblad!A:A,I490,Invulblad!B:B,J490)*K490</f>
        <v>0</v>
      </c>
      <c r="M490" s="95">
        <f t="shared" si="17"/>
        <v>0</v>
      </c>
      <c r="N490" s="95">
        <f t="shared" si="18"/>
        <v>0</v>
      </c>
      <c r="O490" s="96">
        <f t="shared" si="19"/>
        <v>0</v>
      </c>
      <c r="P490" s="231"/>
      <c r="Q490" s="241"/>
      <c r="R490" s="242"/>
      <c r="S490" s="242"/>
      <c r="T490" s="243" t="s">
        <v>266</v>
      </c>
    </row>
    <row r="491" spans="1:20" ht="16.5" customHeight="1">
      <c r="A491" s="92" t="s">
        <v>230</v>
      </c>
      <c r="B491" s="25" t="s">
        <v>485</v>
      </c>
      <c r="C491" s="98" t="s">
        <v>848</v>
      </c>
      <c r="D491" s="99" t="s">
        <v>849</v>
      </c>
      <c r="E491" s="99" t="s">
        <v>99</v>
      </c>
      <c r="F491" s="99" t="s">
        <v>99</v>
      </c>
      <c r="G491" s="100">
        <v>18.8</v>
      </c>
      <c r="H491" s="101"/>
      <c r="I491" s="102" t="s">
        <v>112</v>
      </c>
      <c r="J491" s="103">
        <v>1</v>
      </c>
      <c r="K491" s="230">
        <v>1</v>
      </c>
      <c r="L491" s="95">
        <f>SUMIFS(Invulblad!G:G,Invulblad!A:A,I491,Invulblad!B:B,J491)*K491</f>
        <v>0</v>
      </c>
      <c r="M491" s="95">
        <f t="shared" si="17"/>
        <v>0</v>
      </c>
      <c r="N491" s="95">
        <f t="shared" si="18"/>
        <v>0</v>
      </c>
      <c r="O491" s="96">
        <f t="shared" si="19"/>
        <v>0</v>
      </c>
      <c r="P491" s="231"/>
      <c r="Q491" s="241"/>
      <c r="R491" s="242"/>
      <c r="S491" s="242"/>
      <c r="T491" s="243" t="s">
        <v>266</v>
      </c>
    </row>
    <row r="492" spans="1:20" ht="16.5" customHeight="1">
      <c r="A492" s="92" t="s">
        <v>230</v>
      </c>
      <c r="B492" s="25" t="s">
        <v>485</v>
      </c>
      <c r="C492" s="98" t="s">
        <v>850</v>
      </c>
      <c r="D492" s="99" t="s">
        <v>851</v>
      </c>
      <c r="E492" s="99" t="s">
        <v>99</v>
      </c>
      <c r="F492" s="99" t="s">
        <v>99</v>
      </c>
      <c r="G492" s="100">
        <v>18.8</v>
      </c>
      <c r="H492" s="101"/>
      <c r="I492" s="102" t="s">
        <v>112</v>
      </c>
      <c r="J492" s="103">
        <v>1</v>
      </c>
      <c r="K492" s="230">
        <v>1</v>
      </c>
      <c r="L492" s="95">
        <f>SUMIFS(Invulblad!G:G,Invulblad!A:A,I492,Invulblad!B:B,J492)*K492</f>
        <v>0</v>
      </c>
      <c r="M492" s="95">
        <f t="shared" si="17"/>
        <v>0</v>
      </c>
      <c r="N492" s="95">
        <f t="shared" si="18"/>
        <v>0</v>
      </c>
      <c r="O492" s="96">
        <f t="shared" si="19"/>
        <v>0</v>
      </c>
      <c r="P492" s="231"/>
      <c r="Q492" s="241"/>
      <c r="R492" s="242"/>
      <c r="S492" s="242"/>
      <c r="T492" s="243" t="s">
        <v>266</v>
      </c>
    </row>
    <row r="493" spans="1:20" ht="16.5" customHeight="1">
      <c r="A493" s="92" t="s">
        <v>230</v>
      </c>
      <c r="B493" s="25" t="s">
        <v>485</v>
      </c>
      <c r="C493" s="98" t="s">
        <v>852</v>
      </c>
      <c r="D493" s="99" t="s">
        <v>853</v>
      </c>
      <c r="E493" s="99" t="s">
        <v>99</v>
      </c>
      <c r="F493" s="99" t="s">
        <v>99</v>
      </c>
      <c r="G493" s="100">
        <v>18.8</v>
      </c>
      <c r="H493" s="101"/>
      <c r="I493" s="102" t="s">
        <v>112</v>
      </c>
      <c r="J493" s="103">
        <v>1</v>
      </c>
      <c r="K493" s="230">
        <v>1</v>
      </c>
      <c r="L493" s="95">
        <f>SUMIFS(Invulblad!G:G,Invulblad!A:A,I493,Invulblad!B:B,J493)*K493</f>
        <v>0</v>
      </c>
      <c r="M493" s="95">
        <f t="shared" si="17"/>
        <v>0</v>
      </c>
      <c r="N493" s="95">
        <f t="shared" si="18"/>
        <v>0</v>
      </c>
      <c r="O493" s="96">
        <f t="shared" si="19"/>
        <v>0</v>
      </c>
      <c r="P493" s="231"/>
      <c r="Q493" s="241"/>
      <c r="R493" s="242"/>
      <c r="S493" s="242"/>
      <c r="T493" s="243" t="s">
        <v>266</v>
      </c>
    </row>
    <row r="494" spans="1:20" ht="16.5" customHeight="1">
      <c r="A494" s="92" t="s">
        <v>230</v>
      </c>
      <c r="B494" s="25" t="s">
        <v>485</v>
      </c>
      <c r="C494" s="98" t="s">
        <v>854</v>
      </c>
      <c r="D494" s="99" t="s">
        <v>855</v>
      </c>
      <c r="E494" s="99" t="s">
        <v>856</v>
      </c>
      <c r="F494" s="99" t="s">
        <v>856</v>
      </c>
      <c r="G494" s="100"/>
      <c r="H494" s="101">
        <v>18.8</v>
      </c>
      <c r="I494" s="102" t="s">
        <v>114</v>
      </c>
      <c r="J494" s="103" t="s">
        <v>81</v>
      </c>
      <c r="K494" s="230">
        <v>1</v>
      </c>
      <c r="L494" s="95">
        <f>SUMIFS(Invulblad!G:G,Invulblad!A:A,I494,Invulblad!B:B,J494)*K494</f>
        <v>0</v>
      </c>
      <c r="M494" s="95">
        <f>+L494*G494</f>
        <v>0</v>
      </c>
      <c r="N494" s="95">
        <f t="shared" si="18"/>
        <v>0</v>
      </c>
      <c r="O494" s="96">
        <f t="shared" si="19"/>
        <v>0</v>
      </c>
      <c r="P494" s="231"/>
      <c r="Q494" s="241"/>
      <c r="R494" s="239"/>
      <c r="S494" s="239"/>
      <c r="T494" s="204"/>
    </row>
    <row r="495" spans="1:20" ht="16.5" customHeight="1">
      <c r="A495" s="92" t="s">
        <v>230</v>
      </c>
      <c r="B495" s="25" t="s">
        <v>485</v>
      </c>
      <c r="C495" s="98" t="s">
        <v>857</v>
      </c>
      <c r="D495" s="99" t="s">
        <v>796</v>
      </c>
      <c r="E495" s="99" t="s">
        <v>84</v>
      </c>
      <c r="F495" s="99" t="s">
        <v>84</v>
      </c>
      <c r="G495" s="100"/>
      <c r="H495" s="240" t="s">
        <v>318</v>
      </c>
      <c r="I495" s="102" t="s">
        <v>129</v>
      </c>
      <c r="J495" s="103" t="s">
        <v>81</v>
      </c>
      <c r="K495" s="230">
        <v>1</v>
      </c>
      <c r="L495" s="95">
        <f>SUMIFS(Invulblad!G:G,Invulblad!A:A,I495,Invulblad!B:B,J495)*K495</f>
        <v>0</v>
      </c>
      <c r="M495" s="95">
        <f t="shared" si="17"/>
        <v>0</v>
      </c>
      <c r="N495" s="95">
        <f t="shared" si="18"/>
        <v>0</v>
      </c>
      <c r="O495" s="96">
        <f t="shared" si="19"/>
        <v>0</v>
      </c>
      <c r="P495" s="231"/>
      <c r="Q495" s="241"/>
      <c r="R495" s="239"/>
      <c r="S495" s="239"/>
      <c r="T495" s="204"/>
    </row>
    <row r="496" spans="1:20" ht="16.5" customHeight="1">
      <c r="A496" s="92" t="s">
        <v>230</v>
      </c>
      <c r="B496" s="25" t="s">
        <v>485</v>
      </c>
      <c r="C496" s="98" t="s">
        <v>858</v>
      </c>
      <c r="D496" s="99" t="s">
        <v>206</v>
      </c>
      <c r="E496" s="99" t="s">
        <v>752</v>
      </c>
      <c r="F496" s="99" t="s">
        <v>753</v>
      </c>
      <c r="G496" s="100">
        <v>10.9</v>
      </c>
      <c r="H496" s="106"/>
      <c r="I496" s="102" t="s">
        <v>200</v>
      </c>
      <c r="J496" s="103">
        <v>149</v>
      </c>
      <c r="K496" s="230">
        <v>1</v>
      </c>
      <c r="L496" s="95">
        <f>SUMIFS(Invulblad!G:G,Invulblad!A:A,I496,Invulblad!B:B,J496)*K496</f>
        <v>0</v>
      </c>
      <c r="M496" s="95">
        <f t="shared" si="17"/>
        <v>0</v>
      </c>
      <c r="N496" s="95">
        <f t="shared" si="18"/>
        <v>0</v>
      </c>
      <c r="O496" s="96">
        <f t="shared" si="19"/>
        <v>0</v>
      </c>
      <c r="P496" s="231"/>
      <c r="Q496" s="241"/>
      <c r="R496" s="239"/>
      <c r="S496" s="239"/>
      <c r="T496" s="204"/>
    </row>
    <row r="497" spans="1:20" ht="16.5" customHeight="1">
      <c r="A497" s="92" t="s">
        <v>230</v>
      </c>
      <c r="B497" s="97" t="s">
        <v>859</v>
      </c>
      <c r="C497" s="98" t="s">
        <v>860</v>
      </c>
      <c r="D497" s="99" t="s">
        <v>861</v>
      </c>
      <c r="E497" s="99" t="s">
        <v>762</v>
      </c>
      <c r="F497" s="99" t="s">
        <v>762</v>
      </c>
      <c r="G497" s="100"/>
      <c r="H497" s="106" t="s">
        <v>318</v>
      </c>
      <c r="I497" s="102" t="s">
        <v>862</v>
      </c>
      <c r="J497" s="103" t="s">
        <v>81</v>
      </c>
      <c r="K497" s="230">
        <v>1</v>
      </c>
      <c r="L497" s="95">
        <f>SUMIFS(Invulblad!G:G,Invulblad!A:A,I497,Invulblad!B:B,J497)*K497</f>
        <v>0</v>
      </c>
      <c r="M497" s="95">
        <f t="shared" si="17"/>
        <v>0</v>
      </c>
      <c r="N497" s="95">
        <f t="shared" si="18"/>
        <v>0</v>
      </c>
      <c r="O497" s="96">
        <f t="shared" si="19"/>
        <v>0</v>
      </c>
      <c r="P497" s="231"/>
      <c r="Q497" s="241"/>
      <c r="R497" s="239"/>
      <c r="S497" s="239"/>
      <c r="T497" s="204"/>
    </row>
    <row r="498" spans="1:20" ht="16.5" customHeight="1">
      <c r="A498" s="92" t="s">
        <v>230</v>
      </c>
      <c r="B498" s="97" t="s">
        <v>859</v>
      </c>
      <c r="C498" s="98" t="s">
        <v>863</v>
      </c>
      <c r="D498" s="99" t="s">
        <v>864</v>
      </c>
      <c r="E498" s="99" t="s">
        <v>762</v>
      </c>
      <c r="F498" s="99" t="s">
        <v>762</v>
      </c>
      <c r="G498" s="100"/>
      <c r="H498" s="106" t="s">
        <v>318</v>
      </c>
      <c r="I498" s="102" t="s">
        <v>862</v>
      </c>
      <c r="J498" s="103" t="s">
        <v>81</v>
      </c>
      <c r="K498" s="230">
        <v>1</v>
      </c>
      <c r="L498" s="95">
        <f>SUMIFS(Invulblad!G:G,Invulblad!A:A,I498,Invulblad!B:B,J498)*K498</f>
        <v>0</v>
      </c>
      <c r="M498" s="95">
        <f t="shared" si="17"/>
        <v>0</v>
      </c>
      <c r="N498" s="95">
        <f t="shared" si="18"/>
        <v>0</v>
      </c>
      <c r="O498" s="96">
        <f t="shared" si="19"/>
        <v>0</v>
      </c>
      <c r="P498" s="231"/>
      <c r="Q498" s="241"/>
      <c r="R498" s="239"/>
      <c r="S498" s="239"/>
      <c r="T498" s="204"/>
    </row>
    <row r="499" spans="1:20" ht="16.5" customHeight="1">
      <c r="A499" s="92" t="s">
        <v>230</v>
      </c>
      <c r="B499" s="97" t="s">
        <v>859</v>
      </c>
      <c r="C499" s="98" t="s">
        <v>865</v>
      </c>
      <c r="D499" s="99" t="s">
        <v>866</v>
      </c>
      <c r="E499" s="99" t="s">
        <v>762</v>
      </c>
      <c r="F499" s="99" t="s">
        <v>762</v>
      </c>
      <c r="G499" s="100"/>
      <c r="H499" s="106" t="s">
        <v>318</v>
      </c>
      <c r="I499" s="102" t="s">
        <v>862</v>
      </c>
      <c r="J499" s="103" t="s">
        <v>81</v>
      </c>
      <c r="K499" s="230">
        <v>1</v>
      </c>
      <c r="L499" s="95">
        <f>SUMIFS(Invulblad!G:G,Invulblad!A:A,I499,Invulblad!B:B,J499)*K499</f>
        <v>0</v>
      </c>
      <c r="M499" s="95">
        <f t="shared" si="17"/>
        <v>0</v>
      </c>
      <c r="N499" s="95">
        <f t="shared" si="18"/>
        <v>0</v>
      </c>
      <c r="O499" s="96">
        <f t="shared" si="19"/>
        <v>0</v>
      </c>
      <c r="P499" s="231"/>
      <c r="Q499" s="241"/>
      <c r="R499" s="239"/>
      <c r="S499" s="239"/>
      <c r="T499" s="204"/>
    </row>
    <row r="500" spans="1:20" ht="16.5" customHeight="1">
      <c r="A500" s="92" t="s">
        <v>231</v>
      </c>
      <c r="B500" s="97" t="s">
        <v>867</v>
      </c>
      <c r="C500" s="98"/>
      <c r="D500" s="99" t="s">
        <v>868</v>
      </c>
      <c r="E500" s="99" t="s">
        <v>869</v>
      </c>
      <c r="F500" s="99" t="s">
        <v>870</v>
      </c>
      <c r="G500" s="100"/>
      <c r="H500" s="107">
        <v>4</v>
      </c>
      <c r="I500" s="102" t="s">
        <v>121</v>
      </c>
      <c r="J500" s="103" t="s">
        <v>81</v>
      </c>
      <c r="K500" s="230">
        <v>1</v>
      </c>
      <c r="L500" s="95">
        <f>SUMIFS(Invulblad!G:G,Invulblad!A:A,I500,Invulblad!B:B,J500)*K500</f>
        <v>0</v>
      </c>
      <c r="M500" s="95">
        <f t="shared" si="17"/>
        <v>0</v>
      </c>
      <c r="N500" s="95">
        <f t="shared" si="18"/>
        <v>0</v>
      </c>
      <c r="O500" s="96">
        <f t="shared" si="19"/>
        <v>0</v>
      </c>
      <c r="P500" s="231"/>
      <c r="Q500" s="241"/>
      <c r="R500" s="242"/>
      <c r="S500" s="242"/>
      <c r="T500" s="243"/>
    </row>
    <row r="501" spans="1:20" ht="16.5" customHeight="1">
      <c r="A501" s="92" t="s">
        <v>231</v>
      </c>
      <c r="B501" s="97" t="s">
        <v>265</v>
      </c>
      <c r="C501" s="98"/>
      <c r="D501" s="99" t="s">
        <v>127</v>
      </c>
      <c r="E501" s="99" t="s">
        <v>99</v>
      </c>
      <c r="F501" s="99" t="s">
        <v>99</v>
      </c>
      <c r="G501" s="100">
        <v>5.3</v>
      </c>
      <c r="H501" s="163"/>
      <c r="I501" s="102" t="s">
        <v>125</v>
      </c>
      <c r="J501" s="103">
        <v>143</v>
      </c>
      <c r="K501" s="230">
        <v>1</v>
      </c>
      <c r="L501" s="95">
        <f>SUMIFS(Invulblad!G:G,Invulblad!A:A,I501,Invulblad!B:B,J501)*K501</f>
        <v>0</v>
      </c>
      <c r="M501" s="95">
        <f t="shared" si="17"/>
        <v>0</v>
      </c>
      <c r="N501" s="95">
        <f t="shared" si="18"/>
        <v>0</v>
      </c>
      <c r="O501" s="96">
        <f t="shared" si="19"/>
        <v>0</v>
      </c>
      <c r="P501" s="231"/>
      <c r="Q501" s="241"/>
      <c r="R501" s="242"/>
      <c r="S501" s="242"/>
      <c r="T501" s="243" t="s">
        <v>266</v>
      </c>
    </row>
    <row r="502" spans="1:20" ht="16.5" customHeight="1">
      <c r="A502" s="92" t="s">
        <v>231</v>
      </c>
      <c r="B502" s="97" t="s">
        <v>265</v>
      </c>
      <c r="C502" s="98"/>
      <c r="D502" s="99" t="s">
        <v>127</v>
      </c>
      <c r="E502" s="99" t="s">
        <v>99</v>
      </c>
      <c r="F502" s="99" t="s">
        <v>99</v>
      </c>
      <c r="G502" s="108">
        <v>24.1</v>
      </c>
      <c r="H502" s="163"/>
      <c r="I502" s="109" t="s">
        <v>125</v>
      </c>
      <c r="J502" s="103">
        <v>143</v>
      </c>
      <c r="K502" s="230">
        <v>1</v>
      </c>
      <c r="L502" s="95">
        <f>SUMIFS(Invulblad!G:G,Invulblad!A:A,I502,Invulblad!B:B,J502)*K502</f>
        <v>0</v>
      </c>
      <c r="M502" s="95">
        <f t="shared" si="17"/>
        <v>0</v>
      </c>
      <c r="N502" s="95">
        <f t="shared" si="18"/>
        <v>0</v>
      </c>
      <c r="O502" s="96">
        <f t="shared" si="19"/>
        <v>0</v>
      </c>
      <c r="P502" s="231"/>
      <c r="Q502" s="241"/>
      <c r="R502" s="242"/>
      <c r="S502" s="242"/>
      <c r="T502" s="243" t="s">
        <v>266</v>
      </c>
    </row>
    <row r="503" spans="1:20" ht="16.5" customHeight="1">
      <c r="A503" s="92" t="s">
        <v>231</v>
      </c>
      <c r="B503" s="97" t="s">
        <v>287</v>
      </c>
      <c r="C503" s="98"/>
      <c r="D503" s="99" t="s">
        <v>127</v>
      </c>
      <c r="E503" s="99" t="s">
        <v>99</v>
      </c>
      <c r="F503" s="99" t="s">
        <v>99</v>
      </c>
      <c r="G503" s="100">
        <v>17.2</v>
      </c>
      <c r="H503" s="105"/>
      <c r="I503" s="102" t="s">
        <v>125</v>
      </c>
      <c r="J503" s="103">
        <v>143</v>
      </c>
      <c r="K503" s="230">
        <v>1</v>
      </c>
      <c r="L503" s="95">
        <f>SUMIFS(Invulblad!G:G,Invulblad!A:A,I503,Invulblad!B:B,J503)*K503</f>
        <v>0</v>
      </c>
      <c r="M503" s="95">
        <f t="shared" si="17"/>
        <v>0</v>
      </c>
      <c r="N503" s="95">
        <f t="shared" si="18"/>
        <v>0</v>
      </c>
      <c r="O503" s="96">
        <f t="shared" si="19"/>
        <v>0</v>
      </c>
      <c r="P503" s="231"/>
      <c r="Q503" s="241"/>
      <c r="R503" s="242"/>
      <c r="S503" s="242"/>
      <c r="T503" s="243" t="s">
        <v>266</v>
      </c>
    </row>
    <row r="504" spans="1:20" ht="16.5" customHeight="1">
      <c r="A504" s="92" t="s">
        <v>231</v>
      </c>
      <c r="B504" s="97" t="s">
        <v>347</v>
      </c>
      <c r="C504" s="98"/>
      <c r="D504" s="99" t="s">
        <v>127</v>
      </c>
      <c r="E504" s="99" t="s">
        <v>99</v>
      </c>
      <c r="F504" s="99" t="s">
        <v>99</v>
      </c>
      <c r="G504" s="100">
        <v>10.5</v>
      </c>
      <c r="H504" s="106"/>
      <c r="I504" s="102" t="s">
        <v>125</v>
      </c>
      <c r="J504" s="103">
        <v>143</v>
      </c>
      <c r="K504" s="230">
        <v>1</v>
      </c>
      <c r="L504" s="95">
        <f>SUMIFS(Invulblad!G:G,Invulblad!A:A,I504,Invulblad!B:B,J504)*K504</f>
        <v>0</v>
      </c>
      <c r="M504" s="95">
        <f>+L504*G504</f>
        <v>0</v>
      </c>
      <c r="N504" s="95">
        <f t="shared" si="18"/>
        <v>0</v>
      </c>
      <c r="O504" s="96">
        <f t="shared" si="19"/>
        <v>0</v>
      </c>
      <c r="P504" s="231"/>
      <c r="Q504" s="241"/>
      <c r="R504" s="242"/>
      <c r="S504" s="242"/>
      <c r="T504" s="243" t="s">
        <v>266</v>
      </c>
    </row>
    <row r="505" spans="1:20" ht="16.5" customHeight="1">
      <c r="A505" s="92" t="s">
        <v>231</v>
      </c>
      <c r="B505" s="97" t="s">
        <v>265</v>
      </c>
      <c r="C505" s="98"/>
      <c r="D505" s="99" t="s">
        <v>325</v>
      </c>
      <c r="E505" s="99" t="s">
        <v>99</v>
      </c>
      <c r="F505" s="99" t="s">
        <v>99</v>
      </c>
      <c r="G505" s="100">
        <v>6.75</v>
      </c>
      <c r="H505" s="106"/>
      <c r="I505" s="102" t="s">
        <v>125</v>
      </c>
      <c r="J505" s="103">
        <v>143</v>
      </c>
      <c r="K505" s="230">
        <v>1</v>
      </c>
      <c r="L505" s="95">
        <f>SUMIFS(Invulblad!G:G,Invulblad!A:A,I505,Invulblad!B:B,J505)*K505</f>
        <v>0</v>
      </c>
      <c r="M505" s="95">
        <f t="shared" si="17"/>
        <v>0</v>
      </c>
      <c r="N505" s="95">
        <f t="shared" si="18"/>
        <v>0</v>
      </c>
      <c r="O505" s="96">
        <f t="shared" si="19"/>
        <v>0</v>
      </c>
      <c r="P505" s="231"/>
      <c r="Q505" s="241"/>
      <c r="R505" s="242"/>
      <c r="S505" s="242"/>
      <c r="T505" s="243" t="s">
        <v>266</v>
      </c>
    </row>
    <row r="506" spans="1:20" ht="16.5" customHeight="1">
      <c r="A506" s="92" t="s">
        <v>231</v>
      </c>
      <c r="B506" s="97" t="s">
        <v>347</v>
      </c>
      <c r="C506" s="98"/>
      <c r="D506" s="99" t="s">
        <v>188</v>
      </c>
      <c r="E506" s="99" t="s">
        <v>96</v>
      </c>
      <c r="F506" s="99" t="s">
        <v>96</v>
      </c>
      <c r="G506" s="100">
        <v>22.2</v>
      </c>
      <c r="H506" s="106"/>
      <c r="I506" s="102" t="s">
        <v>187</v>
      </c>
      <c r="J506" s="103">
        <v>12</v>
      </c>
      <c r="K506" s="230">
        <v>1</v>
      </c>
      <c r="L506" s="95">
        <f>SUMIFS(Invulblad!G:G,Invulblad!A:A,I506,Invulblad!B:B,J506)*K506</f>
        <v>0</v>
      </c>
      <c r="M506" s="95">
        <f t="shared" si="17"/>
        <v>0</v>
      </c>
      <c r="N506" s="95">
        <f t="shared" si="18"/>
        <v>0</v>
      </c>
      <c r="O506" s="96">
        <f t="shared" si="19"/>
        <v>0</v>
      </c>
      <c r="P506" s="231"/>
      <c r="Q506" s="241"/>
      <c r="R506" s="242"/>
      <c r="S506" s="242"/>
      <c r="T506" s="243"/>
    </row>
    <row r="507" spans="1:20" ht="16.5" customHeight="1">
      <c r="A507" s="92" t="s">
        <v>231</v>
      </c>
      <c r="B507" s="97" t="s">
        <v>287</v>
      </c>
      <c r="C507" s="98"/>
      <c r="D507" s="99" t="s">
        <v>147</v>
      </c>
      <c r="E507" s="99" t="s">
        <v>96</v>
      </c>
      <c r="F507" s="99" t="s">
        <v>96</v>
      </c>
      <c r="G507" s="100">
        <v>9.6</v>
      </c>
      <c r="H507" s="105"/>
      <c r="I507" s="102" t="s">
        <v>146</v>
      </c>
      <c r="J507" s="103">
        <v>143</v>
      </c>
      <c r="K507" s="230">
        <v>1</v>
      </c>
      <c r="L507" s="95">
        <f>SUMIFS(Invulblad!G:G,Invulblad!A:A,I507,Invulblad!B:B,J507)*K507</f>
        <v>0</v>
      </c>
      <c r="M507" s="95">
        <f t="shared" si="17"/>
        <v>0</v>
      </c>
      <c r="N507" s="95">
        <f t="shared" si="18"/>
        <v>0</v>
      </c>
      <c r="O507" s="96">
        <f t="shared" si="19"/>
        <v>0</v>
      </c>
      <c r="P507" s="231"/>
      <c r="Q507" s="241"/>
      <c r="R507" s="242"/>
      <c r="S507" s="242"/>
      <c r="T507" s="243"/>
    </row>
    <row r="508" spans="1:20" ht="16.5" customHeight="1">
      <c r="A508" s="92" t="s">
        <v>231</v>
      </c>
      <c r="B508" s="97" t="s">
        <v>265</v>
      </c>
      <c r="C508" s="98"/>
      <c r="D508" s="99" t="s">
        <v>190</v>
      </c>
      <c r="E508" s="99" t="s">
        <v>135</v>
      </c>
      <c r="F508" s="99" t="s">
        <v>135</v>
      </c>
      <c r="G508" s="100">
        <v>2.1</v>
      </c>
      <c r="H508" s="106"/>
      <c r="I508" s="102" t="s">
        <v>189</v>
      </c>
      <c r="J508" s="103">
        <v>143</v>
      </c>
      <c r="K508" s="230">
        <v>1</v>
      </c>
      <c r="L508" s="95">
        <f>SUMIFS(Invulblad!G:G,Invulblad!A:A,I508,Invulblad!B:B,J508)*K508</f>
        <v>0</v>
      </c>
      <c r="M508" s="95">
        <f t="shared" si="17"/>
        <v>0</v>
      </c>
      <c r="N508" s="95">
        <f t="shared" si="18"/>
        <v>0</v>
      </c>
      <c r="O508" s="96">
        <f t="shared" si="19"/>
        <v>0</v>
      </c>
      <c r="P508" s="231"/>
      <c r="Q508" s="241"/>
      <c r="R508" s="242"/>
      <c r="S508" s="242"/>
      <c r="T508" s="243"/>
    </row>
    <row r="509" spans="1:20" ht="16.5" customHeight="1">
      <c r="A509" s="92" t="s">
        <v>231</v>
      </c>
      <c r="B509" s="97" t="s">
        <v>347</v>
      </c>
      <c r="C509" s="98"/>
      <c r="D509" s="99" t="s">
        <v>871</v>
      </c>
      <c r="E509" s="99" t="s">
        <v>135</v>
      </c>
      <c r="F509" s="99" t="s">
        <v>135</v>
      </c>
      <c r="G509" s="100">
        <v>2.7</v>
      </c>
      <c r="H509" s="106"/>
      <c r="I509" s="102" t="s">
        <v>189</v>
      </c>
      <c r="J509" s="103">
        <v>143</v>
      </c>
      <c r="K509" s="230">
        <v>1</v>
      </c>
      <c r="L509" s="95">
        <f>SUMIFS(Invulblad!G:G,Invulblad!A:A,I509,Invulblad!B:B,J509)*K509</f>
        <v>0</v>
      </c>
      <c r="M509" s="95">
        <f t="shared" si="17"/>
        <v>0</v>
      </c>
      <c r="N509" s="95">
        <f t="shared" si="18"/>
        <v>0</v>
      </c>
      <c r="O509" s="96">
        <f t="shared" si="19"/>
        <v>0</v>
      </c>
      <c r="P509" s="231"/>
      <c r="Q509" s="241"/>
      <c r="R509" s="242"/>
      <c r="S509" s="242"/>
      <c r="T509" s="243"/>
    </row>
    <row r="510" spans="1:20" ht="16.5" customHeight="1">
      <c r="A510" s="157" t="s">
        <v>231</v>
      </c>
      <c r="B510" s="97" t="s">
        <v>265</v>
      </c>
      <c r="C510" s="98"/>
      <c r="D510" s="99" t="s">
        <v>192</v>
      </c>
      <c r="E510" s="99" t="s">
        <v>135</v>
      </c>
      <c r="F510" s="99" t="s">
        <v>135</v>
      </c>
      <c r="G510" s="100">
        <v>2.1</v>
      </c>
      <c r="H510" s="106"/>
      <c r="I510" s="102" t="s">
        <v>189</v>
      </c>
      <c r="J510" s="103">
        <v>143</v>
      </c>
      <c r="K510" s="230">
        <v>1</v>
      </c>
      <c r="L510" s="95">
        <f>SUMIFS(Invulblad!G:G,Invulblad!A:A,I510,Invulblad!B:B,J510)*K510</f>
        <v>0</v>
      </c>
      <c r="M510" s="95">
        <f t="shared" si="17"/>
        <v>0</v>
      </c>
      <c r="N510" s="95">
        <f t="shared" si="18"/>
        <v>0</v>
      </c>
      <c r="O510" s="96">
        <f t="shared" si="19"/>
        <v>0</v>
      </c>
      <c r="P510" s="231"/>
      <c r="Q510" s="241"/>
      <c r="R510" s="242"/>
      <c r="S510" s="242"/>
      <c r="T510" s="243"/>
    </row>
    <row r="511" spans="1:20" ht="16.5" customHeight="1">
      <c r="A511" s="92" t="s">
        <v>231</v>
      </c>
      <c r="B511" s="97" t="s">
        <v>287</v>
      </c>
      <c r="C511" s="98"/>
      <c r="D511" s="99" t="s">
        <v>872</v>
      </c>
      <c r="E511" s="99" t="s">
        <v>135</v>
      </c>
      <c r="F511" s="99" t="s">
        <v>135</v>
      </c>
      <c r="G511" s="100">
        <v>2</v>
      </c>
      <c r="H511" s="106"/>
      <c r="I511" s="102" t="s">
        <v>189</v>
      </c>
      <c r="J511" s="103">
        <v>143</v>
      </c>
      <c r="K511" s="230">
        <v>1</v>
      </c>
      <c r="L511" s="95">
        <f>SUMIFS(Invulblad!G:G,Invulblad!A:A,I511,Invulblad!B:B,J511)*K511</f>
        <v>0</v>
      </c>
      <c r="M511" s="95">
        <f t="shared" si="17"/>
        <v>0</v>
      </c>
      <c r="N511" s="95">
        <f t="shared" si="18"/>
        <v>0</v>
      </c>
      <c r="O511" s="96">
        <f t="shared" si="19"/>
        <v>0</v>
      </c>
      <c r="P511" s="231"/>
      <c r="Q511" s="241"/>
      <c r="R511" s="242"/>
      <c r="S511" s="242"/>
      <c r="T511" s="243"/>
    </row>
    <row r="512" spans="1:20" ht="16.5" customHeight="1">
      <c r="A512" s="92" t="s">
        <v>231</v>
      </c>
      <c r="B512" s="97" t="s">
        <v>265</v>
      </c>
      <c r="C512" s="98"/>
      <c r="D512" s="99" t="s">
        <v>199</v>
      </c>
      <c r="E512" s="99" t="s">
        <v>99</v>
      </c>
      <c r="F512" s="99" t="s">
        <v>99</v>
      </c>
      <c r="G512" s="100">
        <v>8</v>
      </c>
      <c r="H512" s="106"/>
      <c r="I512" s="102" t="s">
        <v>198</v>
      </c>
      <c r="J512" s="103">
        <v>143</v>
      </c>
      <c r="K512" s="230">
        <v>1</v>
      </c>
      <c r="L512" s="95">
        <f>SUMIFS(Invulblad!G:G,Invulblad!A:A,I512,Invulblad!B:B,J512)*K512</f>
        <v>0</v>
      </c>
      <c r="M512" s="95">
        <f t="shared" si="17"/>
        <v>0</v>
      </c>
      <c r="N512" s="95">
        <f t="shared" si="18"/>
        <v>0</v>
      </c>
      <c r="O512" s="96">
        <f t="shared" si="19"/>
        <v>0</v>
      </c>
      <c r="P512" s="231"/>
      <c r="Q512" s="241"/>
      <c r="R512" s="242"/>
      <c r="S512" s="242"/>
      <c r="T512" s="243" t="s">
        <v>266</v>
      </c>
    </row>
    <row r="513" spans="1:20" ht="16.5" customHeight="1">
      <c r="A513" s="92" t="s">
        <v>231</v>
      </c>
      <c r="B513" s="97" t="s">
        <v>287</v>
      </c>
      <c r="C513" s="98"/>
      <c r="D513" s="99" t="s">
        <v>199</v>
      </c>
      <c r="E513" s="99" t="s">
        <v>99</v>
      </c>
      <c r="F513" s="99" t="s">
        <v>99</v>
      </c>
      <c r="G513" s="100">
        <v>8</v>
      </c>
      <c r="H513" s="106"/>
      <c r="I513" s="102" t="s">
        <v>198</v>
      </c>
      <c r="J513" s="103">
        <v>143</v>
      </c>
      <c r="K513" s="230">
        <v>1</v>
      </c>
      <c r="L513" s="95">
        <f>SUMIFS(Invulblad!G:G,Invulblad!A:A,I513,Invulblad!B:B,J513)*K513</f>
        <v>0</v>
      </c>
      <c r="M513" s="95">
        <f t="shared" si="17"/>
        <v>0</v>
      </c>
      <c r="N513" s="95">
        <f t="shared" si="18"/>
        <v>0</v>
      </c>
      <c r="O513" s="96">
        <f t="shared" si="19"/>
        <v>0</v>
      </c>
      <c r="P513" s="231"/>
      <c r="Q513" s="241"/>
      <c r="R513" s="242"/>
      <c r="S513" s="242"/>
      <c r="T513" s="243" t="s">
        <v>266</v>
      </c>
    </row>
    <row r="514" spans="1:20" ht="16.5" customHeight="1">
      <c r="A514" s="92" t="s">
        <v>231</v>
      </c>
      <c r="B514" s="97" t="s">
        <v>347</v>
      </c>
      <c r="C514" s="98"/>
      <c r="D514" s="99" t="s">
        <v>199</v>
      </c>
      <c r="E514" s="99" t="s">
        <v>99</v>
      </c>
      <c r="F514" s="99" t="s">
        <v>99</v>
      </c>
      <c r="G514" s="100">
        <v>2.16</v>
      </c>
      <c r="H514" s="106"/>
      <c r="I514" s="102" t="s">
        <v>198</v>
      </c>
      <c r="J514" s="103">
        <v>143</v>
      </c>
      <c r="K514" s="230">
        <v>1</v>
      </c>
      <c r="L514" s="95">
        <f>SUMIFS(Invulblad!G:G,Invulblad!A:A,I514,Invulblad!B:B,J514)*K514</f>
        <v>0</v>
      </c>
      <c r="M514" s="95">
        <f t="shared" si="17"/>
        <v>0</v>
      </c>
      <c r="N514" s="95">
        <f t="shared" si="18"/>
        <v>0</v>
      </c>
      <c r="O514" s="96">
        <f t="shared" si="19"/>
        <v>0</v>
      </c>
      <c r="P514" s="231"/>
      <c r="Q514" s="241"/>
      <c r="R514" s="242"/>
      <c r="S514" s="242"/>
      <c r="T514" s="243" t="s">
        <v>266</v>
      </c>
    </row>
    <row r="515" spans="1:20" ht="16.5" customHeight="1">
      <c r="A515" s="92" t="s">
        <v>231</v>
      </c>
      <c r="B515" s="97" t="s">
        <v>265</v>
      </c>
      <c r="C515" s="98" t="s">
        <v>873</v>
      </c>
      <c r="D515" s="99" t="s">
        <v>155</v>
      </c>
      <c r="E515" s="99" t="s">
        <v>99</v>
      </c>
      <c r="F515" s="99" t="s">
        <v>99</v>
      </c>
      <c r="G515" s="100">
        <v>23.6</v>
      </c>
      <c r="H515" s="106"/>
      <c r="I515" s="102" t="s">
        <v>156</v>
      </c>
      <c r="J515" s="103">
        <v>143</v>
      </c>
      <c r="K515" s="230">
        <v>1</v>
      </c>
      <c r="L515" s="95">
        <f>SUMIFS(Invulblad!G:G,Invulblad!A:A,I515,Invulblad!B:B,J515)*K515</f>
        <v>0</v>
      </c>
      <c r="M515" s="95">
        <f t="shared" si="17"/>
        <v>0</v>
      </c>
      <c r="N515" s="95">
        <f t="shared" si="18"/>
        <v>0</v>
      </c>
      <c r="O515" s="96">
        <f t="shared" si="19"/>
        <v>0</v>
      </c>
      <c r="P515" s="231"/>
      <c r="Q515" s="241"/>
      <c r="R515" s="242"/>
      <c r="S515" s="242"/>
      <c r="T515" s="243" t="s">
        <v>266</v>
      </c>
    </row>
    <row r="516" spans="1:20" ht="16.5" customHeight="1">
      <c r="A516" s="92" t="s">
        <v>231</v>
      </c>
      <c r="B516" s="97" t="s">
        <v>265</v>
      </c>
      <c r="C516" s="98" t="s">
        <v>874</v>
      </c>
      <c r="D516" s="99" t="s">
        <v>98</v>
      </c>
      <c r="E516" s="99" t="s">
        <v>99</v>
      </c>
      <c r="F516" s="99" t="s">
        <v>99</v>
      </c>
      <c r="G516" s="100">
        <v>61.9</v>
      </c>
      <c r="H516" s="106"/>
      <c r="I516" s="102" t="s">
        <v>97</v>
      </c>
      <c r="J516" s="103">
        <v>143</v>
      </c>
      <c r="K516" s="230">
        <v>1</v>
      </c>
      <c r="L516" s="95">
        <f>SUMIFS(Invulblad!G:G,Invulblad!A:A,I516,Invulblad!B:B,J516)*K516</f>
        <v>0</v>
      </c>
      <c r="M516" s="95">
        <f t="shared" si="17"/>
        <v>0</v>
      </c>
      <c r="N516" s="95">
        <f t="shared" si="18"/>
        <v>0</v>
      </c>
      <c r="O516" s="96">
        <f t="shared" si="19"/>
        <v>0</v>
      </c>
      <c r="P516" s="231"/>
      <c r="Q516" s="241"/>
      <c r="R516" s="242"/>
      <c r="S516" s="242"/>
      <c r="T516" s="243" t="s">
        <v>266</v>
      </c>
    </row>
    <row r="517" spans="1:20" ht="16.5" customHeight="1">
      <c r="A517" s="92" t="s">
        <v>231</v>
      </c>
      <c r="B517" s="97" t="s">
        <v>265</v>
      </c>
      <c r="C517" s="98" t="s">
        <v>875</v>
      </c>
      <c r="D517" s="99" t="s">
        <v>155</v>
      </c>
      <c r="E517" s="99" t="s">
        <v>99</v>
      </c>
      <c r="F517" s="99" t="s">
        <v>99</v>
      </c>
      <c r="G517" s="100">
        <v>21.5</v>
      </c>
      <c r="H517" s="106"/>
      <c r="I517" s="102" t="s">
        <v>156</v>
      </c>
      <c r="J517" s="103">
        <v>143</v>
      </c>
      <c r="K517" s="230">
        <v>1</v>
      </c>
      <c r="L517" s="95">
        <f>SUMIFS(Invulblad!G:G,Invulblad!A:A,I517,Invulblad!B:B,J517)*K517</f>
        <v>0</v>
      </c>
      <c r="M517" s="95">
        <f t="shared" si="17"/>
        <v>0</v>
      </c>
      <c r="N517" s="95">
        <f t="shared" si="18"/>
        <v>0</v>
      </c>
      <c r="O517" s="96">
        <f t="shared" si="19"/>
        <v>0</v>
      </c>
      <c r="P517" s="231"/>
      <c r="Q517" s="241"/>
      <c r="R517" s="242"/>
      <c r="S517" s="242"/>
      <c r="T517" s="243" t="s">
        <v>266</v>
      </c>
    </row>
    <row r="518" spans="1:20" ht="16.5" customHeight="1">
      <c r="A518" s="92" t="s">
        <v>231</v>
      </c>
      <c r="B518" s="97" t="s">
        <v>287</v>
      </c>
      <c r="C518" s="98" t="s">
        <v>876</v>
      </c>
      <c r="D518" s="99" t="s">
        <v>155</v>
      </c>
      <c r="E518" s="99" t="s">
        <v>99</v>
      </c>
      <c r="F518" s="99" t="s">
        <v>99</v>
      </c>
      <c r="G518" s="100">
        <v>20.8</v>
      </c>
      <c r="H518" s="106"/>
      <c r="I518" s="102" t="s">
        <v>156</v>
      </c>
      <c r="J518" s="103">
        <v>143</v>
      </c>
      <c r="K518" s="230">
        <v>1</v>
      </c>
      <c r="L518" s="95">
        <f>SUMIFS(Invulblad!G:G,Invulblad!A:A,I518,Invulblad!B:B,J518)*K518</f>
        <v>0</v>
      </c>
      <c r="M518" s="95">
        <f t="shared" si="17"/>
        <v>0</v>
      </c>
      <c r="N518" s="95">
        <f t="shared" si="18"/>
        <v>0</v>
      </c>
      <c r="O518" s="96">
        <f t="shared" si="19"/>
        <v>0</v>
      </c>
      <c r="P518" s="231"/>
      <c r="Q518" s="241"/>
      <c r="R518" s="242"/>
      <c r="S518" s="242"/>
      <c r="T518" s="243" t="s">
        <v>266</v>
      </c>
    </row>
    <row r="519" spans="1:20" ht="16.5" customHeight="1">
      <c r="A519" s="92" t="s">
        <v>231</v>
      </c>
      <c r="B519" s="97" t="s">
        <v>287</v>
      </c>
      <c r="C519" s="98" t="s">
        <v>877</v>
      </c>
      <c r="D519" s="99" t="s">
        <v>214</v>
      </c>
      <c r="E519" s="99" t="s">
        <v>99</v>
      </c>
      <c r="F519" s="99" t="s">
        <v>99</v>
      </c>
      <c r="G519" s="100">
        <v>61.4</v>
      </c>
      <c r="H519" s="106"/>
      <c r="I519" s="102" t="s">
        <v>210</v>
      </c>
      <c r="J519" s="103">
        <v>143</v>
      </c>
      <c r="K519" s="230">
        <v>1</v>
      </c>
      <c r="L519" s="95">
        <f>SUMIFS(Invulblad!G:G,Invulblad!A:A,I519,Invulblad!B:B,J519)*K519</f>
        <v>0</v>
      </c>
      <c r="M519" s="95">
        <f t="shared" si="17"/>
        <v>0</v>
      </c>
      <c r="N519" s="95">
        <f t="shared" si="18"/>
        <v>0</v>
      </c>
      <c r="O519" s="96">
        <f t="shared" si="19"/>
        <v>0</v>
      </c>
      <c r="P519" s="231"/>
      <c r="Q519" s="241"/>
      <c r="R519" s="242"/>
      <c r="S519" s="242"/>
      <c r="T519" s="243" t="s">
        <v>266</v>
      </c>
    </row>
    <row r="520" spans="1:20" ht="16.5" customHeight="1">
      <c r="A520" s="92" t="s">
        <v>231</v>
      </c>
      <c r="B520" s="97" t="s">
        <v>287</v>
      </c>
      <c r="C520" s="98" t="s">
        <v>878</v>
      </c>
      <c r="D520" s="99" t="s">
        <v>155</v>
      </c>
      <c r="E520" s="99" t="s">
        <v>99</v>
      </c>
      <c r="F520" s="99" t="s">
        <v>99</v>
      </c>
      <c r="G520" s="100">
        <v>19.399999999999999</v>
      </c>
      <c r="H520" s="106"/>
      <c r="I520" s="102" t="s">
        <v>156</v>
      </c>
      <c r="J520" s="103">
        <v>143</v>
      </c>
      <c r="K520" s="230">
        <v>1</v>
      </c>
      <c r="L520" s="95">
        <f>SUMIFS(Invulblad!G:G,Invulblad!A:A,I520,Invulblad!B:B,J520)*K520</f>
        <v>0</v>
      </c>
      <c r="M520" s="95">
        <f t="shared" si="17"/>
        <v>0</v>
      </c>
      <c r="N520" s="95">
        <f t="shared" si="18"/>
        <v>0</v>
      </c>
      <c r="O520" s="96">
        <f t="shared" si="19"/>
        <v>0</v>
      </c>
      <c r="P520" s="231"/>
      <c r="Q520" s="241"/>
      <c r="R520" s="242"/>
      <c r="S520" s="242"/>
      <c r="T520" s="243" t="s">
        <v>266</v>
      </c>
    </row>
    <row r="521" spans="1:20" ht="16.5" customHeight="1">
      <c r="A521" s="92" t="s">
        <v>231</v>
      </c>
      <c r="B521" s="97" t="s">
        <v>347</v>
      </c>
      <c r="C521" s="98" t="s">
        <v>879</v>
      </c>
      <c r="D521" s="99" t="s">
        <v>155</v>
      </c>
      <c r="E521" s="99" t="s">
        <v>99</v>
      </c>
      <c r="F521" s="99" t="s">
        <v>99</v>
      </c>
      <c r="G521" s="100">
        <v>36.4</v>
      </c>
      <c r="H521" s="106"/>
      <c r="I521" s="102" t="s">
        <v>156</v>
      </c>
      <c r="J521" s="103">
        <v>143</v>
      </c>
      <c r="K521" s="230">
        <v>1</v>
      </c>
      <c r="L521" s="95">
        <f>SUMIFS(Invulblad!G:G,Invulblad!A:A,I521,Invulblad!B:B,J521)*K521</f>
        <v>0</v>
      </c>
      <c r="M521" s="95">
        <f t="shared" si="17"/>
        <v>0</v>
      </c>
      <c r="N521" s="95">
        <f t="shared" si="18"/>
        <v>0</v>
      </c>
      <c r="O521" s="96">
        <f t="shared" si="19"/>
        <v>0</v>
      </c>
      <c r="P521" s="231"/>
      <c r="Q521" s="241"/>
      <c r="R521" s="242"/>
      <c r="S521" s="242"/>
      <c r="T521" s="243" t="s">
        <v>266</v>
      </c>
    </row>
    <row r="522" spans="1:20" ht="16.5" customHeight="1">
      <c r="A522" s="92" t="s">
        <v>231</v>
      </c>
      <c r="B522" s="97" t="s">
        <v>347</v>
      </c>
      <c r="C522" s="98" t="s">
        <v>880</v>
      </c>
      <c r="D522" s="99" t="s">
        <v>155</v>
      </c>
      <c r="E522" s="99" t="s">
        <v>99</v>
      </c>
      <c r="F522" s="99" t="s">
        <v>99</v>
      </c>
      <c r="G522" s="100">
        <v>42.2</v>
      </c>
      <c r="H522" s="106"/>
      <c r="I522" s="102" t="s">
        <v>156</v>
      </c>
      <c r="J522" s="103">
        <v>143</v>
      </c>
      <c r="K522" s="230">
        <v>1</v>
      </c>
      <c r="L522" s="95">
        <f>SUMIFS(Invulblad!G:G,Invulblad!A:A,I522,Invulblad!B:B,J522)*K522</f>
        <v>0</v>
      </c>
      <c r="M522" s="95">
        <f t="shared" si="17"/>
        <v>0</v>
      </c>
      <c r="N522" s="95">
        <f t="shared" si="18"/>
        <v>0</v>
      </c>
      <c r="O522" s="96">
        <f t="shared" si="19"/>
        <v>0</v>
      </c>
      <c r="P522" s="231"/>
      <c r="Q522" s="241"/>
      <c r="R522" s="242"/>
      <c r="S522" s="242"/>
      <c r="T522" s="243" t="s">
        <v>266</v>
      </c>
    </row>
    <row r="523" spans="1:20" ht="16.5" customHeight="1">
      <c r="A523" s="92" t="s">
        <v>231</v>
      </c>
      <c r="B523" s="97" t="s">
        <v>347</v>
      </c>
      <c r="C523" s="98" t="s">
        <v>881</v>
      </c>
      <c r="D523" s="99" t="s">
        <v>155</v>
      </c>
      <c r="E523" s="99" t="s">
        <v>99</v>
      </c>
      <c r="F523" s="99" t="s">
        <v>99</v>
      </c>
      <c r="G523" s="108">
        <v>21.1</v>
      </c>
      <c r="H523" s="107"/>
      <c r="I523" s="109" t="s">
        <v>156</v>
      </c>
      <c r="J523" s="103">
        <v>143</v>
      </c>
      <c r="K523" s="230">
        <v>1</v>
      </c>
      <c r="L523" s="95">
        <f>SUMIFS(Invulblad!G:G,Invulblad!A:A,I523,Invulblad!B:B,J523)*K523</f>
        <v>0</v>
      </c>
      <c r="M523" s="95">
        <f t="shared" si="17"/>
        <v>0</v>
      </c>
      <c r="N523" s="95">
        <f t="shared" si="18"/>
        <v>0</v>
      </c>
      <c r="O523" s="96">
        <f t="shared" si="19"/>
        <v>0</v>
      </c>
      <c r="P523" s="231"/>
      <c r="Q523" s="241"/>
      <c r="R523" s="239"/>
      <c r="S523" s="239"/>
      <c r="T523" s="204" t="s">
        <v>266</v>
      </c>
    </row>
    <row r="524" spans="1:20" ht="16.5" customHeight="1">
      <c r="A524" s="72"/>
      <c r="B524" s="72"/>
      <c r="C524" s="29"/>
      <c r="D524" s="24"/>
      <c r="E524" s="24"/>
      <c r="F524" s="24"/>
      <c r="G524" s="71"/>
      <c r="H524" s="24"/>
      <c r="I524" s="29"/>
      <c r="J524" s="24"/>
      <c r="T524" s="206"/>
    </row>
    <row r="525" spans="1:20" ht="16.5" customHeight="1">
      <c r="A525" s="72"/>
      <c r="B525" s="72"/>
      <c r="C525" s="71"/>
      <c r="D525" s="24"/>
      <c r="E525" s="24"/>
      <c r="F525" s="24"/>
      <c r="G525" s="71"/>
      <c r="H525" s="24"/>
      <c r="I525" s="71"/>
      <c r="J525" s="24"/>
    </row>
    <row r="526" spans="1:20" ht="16.5" customHeight="1">
      <c r="A526" s="72"/>
      <c r="B526" s="72"/>
      <c r="C526" s="71"/>
      <c r="D526" s="24"/>
      <c r="E526" s="24"/>
      <c r="F526" s="24"/>
      <c r="G526" s="71"/>
      <c r="H526" s="24"/>
      <c r="I526" s="71"/>
      <c r="J526" s="24"/>
    </row>
    <row r="527" spans="1:20" ht="16.5" customHeight="1">
      <c r="A527" s="72"/>
      <c r="B527" s="72"/>
      <c r="C527" s="71"/>
      <c r="D527" s="24"/>
      <c r="E527" s="24"/>
      <c r="F527" s="24"/>
      <c r="G527" s="71"/>
      <c r="H527" s="24"/>
      <c r="I527" s="71"/>
      <c r="J527" s="24"/>
    </row>
    <row r="528" spans="1:20" ht="16.5" customHeight="1">
      <c r="A528" s="72"/>
      <c r="B528" s="72"/>
      <c r="C528" s="71"/>
      <c r="D528" s="24"/>
      <c r="E528" s="24"/>
      <c r="F528" s="24"/>
      <c r="G528" s="71"/>
      <c r="H528" s="24"/>
      <c r="I528" s="71"/>
      <c r="J528" s="24"/>
    </row>
    <row r="529" spans="1:10" ht="16.5" customHeight="1">
      <c r="A529" s="72"/>
      <c r="B529" s="72"/>
      <c r="C529" s="71"/>
      <c r="D529" s="24"/>
      <c r="E529" s="24"/>
      <c r="F529" s="24"/>
      <c r="G529" s="71"/>
      <c r="H529" s="24"/>
      <c r="I529" s="71"/>
      <c r="J529" s="24"/>
    </row>
    <row r="530" spans="1:10" ht="16.5" customHeight="1">
      <c r="A530" s="72"/>
      <c r="B530" s="72"/>
      <c r="C530" s="71"/>
      <c r="D530" s="24"/>
      <c r="E530" s="24"/>
      <c r="F530" s="24"/>
      <c r="G530" s="71"/>
      <c r="H530" s="24"/>
      <c r="I530" s="71"/>
      <c r="J530" s="24"/>
    </row>
    <row r="531" spans="1:10" ht="16.5" customHeight="1">
      <c r="A531" s="72"/>
      <c r="B531" s="72"/>
      <c r="C531" s="71"/>
      <c r="D531" s="24"/>
      <c r="E531" s="24"/>
      <c r="F531" s="24"/>
      <c r="G531" s="71"/>
      <c r="H531" s="24"/>
      <c r="I531" s="71"/>
      <c r="J531" s="24"/>
    </row>
    <row r="532" spans="1:10" ht="16.5" customHeight="1">
      <c r="A532" s="72"/>
      <c r="B532" s="72"/>
      <c r="C532" s="71"/>
      <c r="D532" s="24"/>
      <c r="E532" s="24"/>
      <c r="F532" s="24"/>
      <c r="G532" s="71"/>
      <c r="H532" s="24"/>
      <c r="I532" s="71"/>
      <c r="J532" s="24"/>
    </row>
    <row r="533" spans="1:10" ht="16.5" customHeight="1">
      <c r="A533" s="72"/>
      <c r="B533" s="72"/>
      <c r="C533" s="71"/>
      <c r="D533" s="24"/>
      <c r="E533" s="24"/>
      <c r="F533" s="24"/>
      <c r="G533" s="71"/>
      <c r="H533" s="24"/>
      <c r="I533" s="71"/>
      <c r="J533" s="24"/>
    </row>
    <row r="534" spans="1:10" ht="16.5" customHeight="1">
      <c r="A534" s="72"/>
      <c r="B534" s="72"/>
      <c r="C534" s="71"/>
      <c r="D534" s="24"/>
      <c r="E534" s="24"/>
      <c r="F534" s="24"/>
      <c r="G534" s="71"/>
      <c r="H534" s="24"/>
      <c r="I534" s="71"/>
      <c r="J534" s="24"/>
    </row>
    <row r="535" spans="1:10" ht="16.5" customHeight="1">
      <c r="A535" s="72"/>
      <c r="B535" s="72"/>
      <c r="C535" s="71"/>
      <c r="D535" s="24"/>
      <c r="E535" s="24"/>
      <c r="F535" s="24"/>
      <c r="G535" s="71"/>
      <c r="H535" s="24"/>
      <c r="I535" s="71"/>
      <c r="J535" s="24"/>
    </row>
    <row r="536" spans="1:10" ht="16.5" customHeight="1">
      <c r="A536" s="72"/>
      <c r="B536" s="72"/>
      <c r="C536" s="71"/>
      <c r="D536" s="24"/>
      <c r="E536" s="24"/>
      <c r="F536" s="24"/>
      <c r="G536" s="71"/>
      <c r="H536" s="24"/>
      <c r="I536" s="71"/>
      <c r="J536" s="24"/>
    </row>
    <row r="537" spans="1:10" ht="16.5" customHeight="1">
      <c r="A537" s="72"/>
      <c r="B537" s="72"/>
      <c r="C537" s="71"/>
      <c r="D537" s="24"/>
      <c r="E537" s="24"/>
      <c r="F537" s="24"/>
      <c r="G537" s="71"/>
      <c r="H537" s="24"/>
      <c r="I537" s="71"/>
      <c r="J537" s="24"/>
    </row>
    <row r="538" spans="1:10" ht="16.5" customHeight="1">
      <c r="A538" s="72"/>
      <c r="B538" s="72"/>
      <c r="C538" s="71"/>
      <c r="D538" s="24"/>
      <c r="E538" s="24"/>
      <c r="F538" s="24"/>
      <c r="G538" s="71"/>
      <c r="H538" s="24"/>
      <c r="I538" s="71"/>
      <c r="J538" s="24"/>
    </row>
    <row r="539" spans="1:10" ht="16.5" customHeight="1">
      <c r="A539" s="72"/>
      <c r="B539" s="72"/>
      <c r="C539" s="71"/>
      <c r="D539" s="24"/>
      <c r="E539" s="24"/>
      <c r="F539" s="24"/>
      <c r="G539" s="71"/>
      <c r="H539" s="24"/>
      <c r="I539" s="71"/>
      <c r="J539" s="24"/>
    </row>
    <row r="540" spans="1:10" ht="16.5" customHeight="1">
      <c r="A540" s="72"/>
      <c r="B540" s="72"/>
      <c r="C540" s="71"/>
      <c r="D540" s="24"/>
      <c r="E540" s="24"/>
      <c r="F540" s="24"/>
      <c r="G540" s="71"/>
      <c r="H540" s="24"/>
      <c r="I540" s="71"/>
      <c r="J540" s="24"/>
    </row>
    <row r="541" spans="1:10" ht="16.5" customHeight="1">
      <c r="A541" s="72"/>
      <c r="B541" s="72"/>
      <c r="C541" s="71"/>
      <c r="D541" s="24"/>
      <c r="E541" s="24"/>
      <c r="F541" s="24"/>
      <c r="G541" s="71"/>
      <c r="H541" s="24"/>
      <c r="I541" s="71"/>
      <c r="J541" s="24"/>
    </row>
    <row r="542" spans="1:10" ht="16.5" customHeight="1">
      <c r="A542" s="72"/>
      <c r="B542" s="72"/>
      <c r="C542" s="71"/>
      <c r="D542" s="24"/>
      <c r="E542" s="24"/>
      <c r="F542" s="24"/>
      <c r="G542" s="71"/>
      <c r="H542" s="24"/>
      <c r="I542" s="71"/>
      <c r="J542" s="24"/>
    </row>
    <row r="543" spans="1:10" ht="16.5" customHeight="1">
      <c r="A543" s="72"/>
      <c r="B543" s="72"/>
      <c r="C543" s="71"/>
      <c r="D543" s="24"/>
      <c r="E543" s="24"/>
      <c r="F543" s="24"/>
      <c r="G543" s="71"/>
      <c r="H543" s="24"/>
      <c r="I543" s="71"/>
      <c r="J543" s="24"/>
    </row>
    <row r="544" spans="1:10" ht="16.5" customHeight="1">
      <c r="A544" s="72"/>
      <c r="B544" s="72"/>
      <c r="C544" s="71"/>
      <c r="D544" s="24"/>
      <c r="E544" s="24"/>
      <c r="F544" s="24"/>
      <c r="G544" s="71"/>
      <c r="H544" s="24"/>
      <c r="I544" s="71"/>
      <c r="J544" s="24"/>
    </row>
    <row r="545" spans="1:10" ht="16.5" customHeight="1">
      <c r="A545" s="72"/>
      <c r="B545" s="72"/>
      <c r="C545" s="71"/>
      <c r="D545" s="24"/>
      <c r="E545" s="24"/>
      <c r="F545" s="24"/>
      <c r="G545" s="71"/>
      <c r="H545" s="24"/>
      <c r="I545" s="71"/>
      <c r="J545" s="24"/>
    </row>
    <row r="546" spans="1:10" ht="16.5" customHeight="1">
      <c r="A546" s="72"/>
      <c r="B546" s="72"/>
      <c r="C546" s="71"/>
      <c r="D546" s="24"/>
      <c r="E546" s="24"/>
      <c r="F546" s="24"/>
      <c r="G546" s="71"/>
      <c r="H546" s="24"/>
      <c r="I546" s="71"/>
      <c r="J546" s="24"/>
    </row>
    <row r="547" spans="1:10" ht="16.5" customHeight="1">
      <c r="A547" s="72"/>
      <c r="B547" s="72"/>
      <c r="C547" s="71"/>
      <c r="D547" s="24"/>
      <c r="E547" s="24"/>
      <c r="F547" s="24"/>
      <c r="G547" s="71"/>
      <c r="H547" s="24"/>
      <c r="I547" s="71"/>
      <c r="J547" s="24"/>
    </row>
    <row r="548" spans="1:10" ht="16.5" customHeight="1">
      <c r="A548" s="72"/>
      <c r="B548" s="72"/>
      <c r="C548" s="71"/>
      <c r="D548" s="24"/>
      <c r="E548" s="24"/>
      <c r="F548" s="24"/>
      <c r="G548" s="71"/>
      <c r="H548" s="24"/>
      <c r="I548" s="71"/>
      <c r="J548" s="24"/>
    </row>
    <row r="549" spans="1:10" ht="16.5" customHeight="1">
      <c r="A549" s="72"/>
      <c r="B549" s="72"/>
      <c r="C549" s="71"/>
      <c r="D549" s="24"/>
      <c r="E549" s="24"/>
      <c r="F549" s="24"/>
      <c r="G549" s="71"/>
      <c r="H549" s="24"/>
      <c r="I549" s="71"/>
      <c r="J549" s="24"/>
    </row>
    <row r="550" spans="1:10" ht="16.5" customHeight="1">
      <c r="A550" s="72"/>
      <c r="B550" s="72"/>
      <c r="C550" s="71"/>
      <c r="D550" s="24"/>
      <c r="E550" s="24"/>
      <c r="F550" s="24"/>
      <c r="G550" s="71"/>
      <c r="H550" s="24"/>
      <c r="I550" s="71"/>
      <c r="J550" s="24"/>
    </row>
    <row r="551" spans="1:10" ht="16.5" customHeight="1">
      <c r="A551" s="72"/>
      <c r="B551" s="72"/>
      <c r="C551" s="71"/>
      <c r="D551" s="24"/>
      <c r="E551" s="24"/>
      <c r="F551" s="24"/>
      <c r="G551" s="71"/>
      <c r="H551" s="24"/>
      <c r="I551" s="71"/>
      <c r="J551" s="24"/>
    </row>
    <row r="552" spans="1:10" ht="16.5" customHeight="1">
      <c r="A552" s="72"/>
      <c r="B552" s="72"/>
      <c r="C552" s="71"/>
      <c r="D552" s="24"/>
      <c r="E552" s="24"/>
      <c r="F552" s="24"/>
      <c r="G552" s="71"/>
      <c r="H552" s="24"/>
      <c r="I552" s="71"/>
      <c r="J552" s="24"/>
    </row>
    <row r="553" spans="1:10" ht="16.5" customHeight="1">
      <c r="A553" s="72"/>
      <c r="B553" s="72"/>
      <c r="C553" s="71"/>
      <c r="D553" s="24"/>
      <c r="E553" s="24"/>
      <c r="F553" s="24"/>
      <c r="G553" s="71"/>
      <c r="H553" s="24"/>
      <c r="I553" s="71"/>
      <c r="J553" s="24"/>
    </row>
    <row r="554" spans="1:10" ht="16.5" customHeight="1">
      <c r="A554" s="72"/>
      <c r="B554" s="72"/>
      <c r="C554" s="71"/>
      <c r="D554" s="24"/>
      <c r="E554" s="24"/>
      <c r="F554" s="24"/>
      <c r="G554" s="71"/>
      <c r="H554" s="24"/>
      <c r="I554" s="71"/>
      <c r="J554" s="24"/>
    </row>
    <row r="555" spans="1:10" ht="16.5" customHeight="1">
      <c r="A555" s="72"/>
      <c r="B555" s="72"/>
      <c r="C555" s="71"/>
      <c r="D555" s="24"/>
      <c r="E555" s="24"/>
      <c r="F555" s="24"/>
      <c r="G555" s="71"/>
      <c r="H555" s="24"/>
      <c r="I555" s="71"/>
      <c r="J555" s="24"/>
    </row>
    <row r="556" spans="1:10" ht="16.5" customHeight="1">
      <c r="A556" s="72"/>
      <c r="B556" s="72"/>
      <c r="C556" s="71"/>
      <c r="D556" s="24"/>
      <c r="E556" s="24"/>
      <c r="F556" s="24"/>
      <c r="G556" s="71"/>
      <c r="H556" s="24"/>
      <c r="I556" s="71"/>
      <c r="J556" s="24"/>
    </row>
    <row r="557" spans="1:10" ht="16.5" customHeight="1">
      <c r="A557" s="72"/>
      <c r="B557" s="72"/>
      <c r="C557" s="71"/>
      <c r="D557" s="24"/>
      <c r="E557" s="24"/>
      <c r="F557" s="24"/>
      <c r="G557" s="71"/>
      <c r="H557" s="24"/>
      <c r="I557" s="71"/>
      <c r="J557" s="24"/>
    </row>
    <row r="558" spans="1:10" ht="16.5" customHeight="1">
      <c r="A558" s="72"/>
      <c r="B558" s="72"/>
      <c r="C558" s="71"/>
      <c r="D558" s="24"/>
      <c r="E558" s="24"/>
      <c r="F558" s="24"/>
      <c r="G558" s="71"/>
      <c r="H558" s="24"/>
      <c r="I558" s="71"/>
      <c r="J558" s="24"/>
    </row>
    <row r="559" spans="1:10" ht="16.5" customHeight="1">
      <c r="A559" s="72"/>
      <c r="B559" s="72"/>
      <c r="C559" s="71"/>
      <c r="D559" s="24"/>
      <c r="E559" s="24"/>
      <c r="F559" s="24"/>
      <c r="G559" s="71"/>
      <c r="H559" s="24"/>
      <c r="I559" s="71"/>
      <c r="J559" s="24"/>
    </row>
    <row r="560" spans="1:10" ht="16.5" customHeight="1">
      <c r="A560" s="72"/>
      <c r="B560" s="72"/>
      <c r="C560" s="71"/>
      <c r="D560" s="24"/>
      <c r="E560" s="24"/>
      <c r="F560" s="24"/>
      <c r="G560" s="71"/>
      <c r="H560" s="24"/>
      <c r="I560" s="71"/>
      <c r="J560" s="24"/>
    </row>
    <row r="561" spans="1:10" ht="16.5" customHeight="1">
      <c r="A561" s="72"/>
      <c r="B561" s="72"/>
      <c r="C561" s="71"/>
      <c r="D561" s="24"/>
      <c r="E561" s="24"/>
      <c r="F561" s="24"/>
      <c r="G561" s="71"/>
      <c r="H561" s="24"/>
      <c r="I561" s="71"/>
      <c r="J561" s="24"/>
    </row>
    <row r="562" spans="1:10" ht="16.5" customHeight="1">
      <c r="A562" s="72"/>
      <c r="B562" s="72"/>
      <c r="C562" s="71"/>
      <c r="D562" s="24"/>
      <c r="E562" s="24"/>
      <c r="F562" s="24"/>
      <c r="G562" s="71"/>
      <c r="H562" s="24"/>
      <c r="I562" s="71"/>
      <c r="J562" s="24"/>
    </row>
    <row r="563" spans="1:10" ht="16.5" customHeight="1">
      <c r="A563" s="72"/>
      <c r="B563" s="72"/>
      <c r="C563" s="71"/>
      <c r="D563" s="24"/>
      <c r="E563" s="24"/>
      <c r="F563" s="24"/>
      <c r="G563" s="71"/>
      <c r="H563" s="24"/>
      <c r="I563" s="71"/>
      <c r="J563" s="24"/>
    </row>
    <row r="564" spans="1:10" ht="16.5" customHeight="1">
      <c r="A564" s="72"/>
      <c r="B564" s="72"/>
      <c r="C564" s="71"/>
      <c r="D564" s="24"/>
      <c r="E564" s="24"/>
      <c r="F564" s="24"/>
      <c r="G564" s="71"/>
      <c r="H564" s="24"/>
      <c r="I564" s="71"/>
      <c r="J564" s="24"/>
    </row>
    <row r="565" spans="1:10" ht="16.5" customHeight="1">
      <c r="A565" s="72"/>
      <c r="B565" s="72"/>
      <c r="C565" s="71"/>
      <c r="D565" s="24"/>
      <c r="E565" s="24"/>
      <c r="F565" s="24"/>
      <c r="G565" s="71"/>
      <c r="H565" s="24"/>
      <c r="I565" s="71"/>
      <c r="J565" s="24"/>
    </row>
    <row r="566" spans="1:10" ht="16.5" customHeight="1">
      <c r="A566" s="72"/>
      <c r="B566" s="72"/>
      <c r="C566" s="71"/>
      <c r="D566" s="24"/>
      <c r="E566" s="24"/>
      <c r="F566" s="24"/>
      <c r="G566" s="71"/>
      <c r="H566" s="24"/>
      <c r="I566" s="71"/>
      <c r="J566" s="24"/>
    </row>
    <row r="567" spans="1:10" ht="16.5" customHeight="1">
      <c r="A567" s="72"/>
      <c r="B567" s="72"/>
      <c r="C567" s="71"/>
      <c r="D567" s="24"/>
      <c r="E567" s="24"/>
      <c r="F567" s="24"/>
      <c r="G567" s="71"/>
      <c r="H567" s="24"/>
      <c r="I567" s="71"/>
      <c r="J567" s="24"/>
    </row>
    <row r="568" spans="1:10" ht="16.5" customHeight="1">
      <c r="A568" s="72"/>
      <c r="B568" s="72"/>
      <c r="C568" s="71"/>
      <c r="D568" s="24"/>
      <c r="E568" s="24"/>
      <c r="F568" s="24"/>
      <c r="G568" s="71"/>
      <c r="H568" s="24"/>
      <c r="I568" s="71"/>
      <c r="J568" s="24"/>
    </row>
    <row r="569" spans="1:10" ht="16.5" customHeight="1">
      <c r="A569" s="72"/>
      <c r="B569" s="72"/>
      <c r="C569" s="71"/>
      <c r="D569" s="24"/>
      <c r="E569" s="24"/>
      <c r="F569" s="24"/>
      <c r="G569" s="71"/>
      <c r="H569" s="24"/>
      <c r="I569" s="71"/>
      <c r="J569" s="24"/>
    </row>
    <row r="570" spans="1:10" ht="16.5" customHeight="1">
      <c r="A570" s="72"/>
      <c r="B570" s="72"/>
      <c r="C570" s="71"/>
      <c r="D570" s="24"/>
      <c r="E570" s="24"/>
      <c r="F570" s="24"/>
      <c r="G570" s="71"/>
      <c r="H570" s="24"/>
      <c r="I570" s="71"/>
      <c r="J570" s="24"/>
    </row>
    <row r="571" spans="1:10" ht="16.5" customHeight="1">
      <c r="A571" s="72"/>
      <c r="B571" s="72"/>
      <c r="C571" s="71"/>
      <c r="D571" s="24"/>
      <c r="E571" s="24"/>
      <c r="F571" s="24"/>
      <c r="G571" s="71"/>
      <c r="H571" s="24"/>
      <c r="I571" s="71"/>
      <c r="J571" s="24"/>
    </row>
    <row r="572" spans="1:10" ht="16.5" customHeight="1">
      <c r="A572" s="72"/>
      <c r="B572" s="72"/>
      <c r="C572" s="71"/>
      <c r="D572" s="24"/>
      <c r="E572" s="24"/>
      <c r="F572" s="24"/>
      <c r="G572" s="71"/>
      <c r="H572" s="24"/>
      <c r="I572" s="71"/>
      <c r="J572" s="24"/>
    </row>
    <row r="573" spans="1:10" ht="16.5" customHeight="1">
      <c r="A573" s="72"/>
      <c r="B573" s="72"/>
      <c r="C573" s="71"/>
      <c r="D573" s="24"/>
      <c r="E573" s="24"/>
      <c r="F573" s="24"/>
      <c r="G573" s="71"/>
      <c r="H573" s="24"/>
      <c r="I573" s="71"/>
      <c r="J573" s="24"/>
    </row>
    <row r="574" spans="1:10" ht="16.5" customHeight="1">
      <c r="A574" s="72"/>
      <c r="B574" s="72"/>
      <c r="C574" s="71"/>
      <c r="D574" s="24"/>
      <c r="E574" s="24"/>
      <c r="F574" s="24"/>
      <c r="G574" s="71"/>
      <c r="H574" s="24"/>
      <c r="I574" s="71"/>
      <c r="J574" s="24"/>
    </row>
    <row r="575" spans="1:10" ht="16.5" customHeight="1">
      <c r="A575" s="72"/>
      <c r="B575" s="72"/>
      <c r="C575" s="71"/>
      <c r="D575" s="24"/>
      <c r="E575" s="24"/>
      <c r="F575" s="24"/>
      <c r="G575" s="71"/>
      <c r="H575" s="24"/>
      <c r="I575" s="71"/>
      <c r="J575" s="24"/>
    </row>
    <row r="576" spans="1:10" ht="16.5" customHeight="1">
      <c r="A576" s="72"/>
      <c r="B576" s="72"/>
      <c r="C576" s="71"/>
      <c r="D576" s="24"/>
      <c r="E576" s="24"/>
      <c r="F576" s="24"/>
      <c r="G576" s="71"/>
      <c r="H576" s="24"/>
      <c r="I576" s="71"/>
      <c r="J576" s="24"/>
    </row>
    <row r="577" spans="1:10" ht="16.5" customHeight="1">
      <c r="A577" s="72"/>
      <c r="B577" s="72"/>
      <c r="C577" s="71"/>
      <c r="D577" s="24"/>
      <c r="E577" s="24"/>
      <c r="F577" s="24"/>
      <c r="G577" s="71"/>
      <c r="H577" s="24"/>
      <c r="I577" s="71"/>
      <c r="J577" s="24"/>
    </row>
    <row r="578" spans="1:10" ht="16.5" customHeight="1">
      <c r="A578" s="72"/>
      <c r="B578" s="72"/>
      <c r="C578" s="71"/>
      <c r="D578" s="24"/>
      <c r="E578" s="24"/>
      <c r="F578" s="24"/>
      <c r="G578" s="71"/>
      <c r="H578" s="24"/>
      <c r="I578" s="71"/>
      <c r="J578" s="24"/>
    </row>
    <row r="579" spans="1:10" ht="16.5" customHeight="1">
      <c r="A579" s="72"/>
      <c r="B579" s="72"/>
      <c r="C579" s="71"/>
      <c r="D579" s="24"/>
      <c r="E579" s="24"/>
      <c r="F579" s="24"/>
      <c r="G579" s="71"/>
      <c r="H579" s="24"/>
      <c r="I579" s="71"/>
      <c r="J579" s="24"/>
    </row>
    <row r="580" spans="1:10" ht="16.5" customHeight="1">
      <c r="A580" s="72"/>
      <c r="B580" s="72"/>
      <c r="C580" s="71"/>
      <c r="D580" s="24"/>
      <c r="E580" s="24"/>
      <c r="F580" s="24"/>
      <c r="G580" s="71"/>
      <c r="H580" s="24"/>
      <c r="I580" s="71"/>
      <c r="J580" s="24"/>
    </row>
    <row r="581" spans="1:10" ht="16.5" customHeight="1">
      <c r="A581" s="72"/>
      <c r="B581" s="72"/>
      <c r="C581" s="71"/>
      <c r="D581" s="24"/>
      <c r="E581" s="24"/>
      <c r="F581" s="24"/>
      <c r="G581" s="71"/>
      <c r="H581" s="24"/>
      <c r="I581" s="71"/>
      <c r="J581" s="24"/>
    </row>
    <row r="582" spans="1:10" ht="16.5" customHeight="1">
      <c r="A582" s="72"/>
      <c r="B582" s="72"/>
      <c r="C582" s="71"/>
      <c r="D582" s="24"/>
      <c r="E582" s="24"/>
      <c r="F582" s="24"/>
      <c r="G582" s="71"/>
      <c r="H582" s="24"/>
      <c r="I582" s="71"/>
      <c r="J582" s="24"/>
    </row>
    <row r="583" spans="1:10" ht="16.5" customHeight="1">
      <c r="A583" s="72"/>
      <c r="B583" s="72"/>
      <c r="C583" s="71"/>
      <c r="D583" s="24"/>
      <c r="E583" s="24"/>
      <c r="F583" s="24"/>
      <c r="G583" s="71"/>
      <c r="H583" s="24"/>
      <c r="I583" s="71"/>
      <c r="J583" s="24"/>
    </row>
    <row r="584" spans="1:10" ht="16.5" customHeight="1">
      <c r="A584" s="72"/>
      <c r="B584" s="72"/>
      <c r="C584" s="71"/>
      <c r="D584" s="24"/>
      <c r="E584" s="24"/>
      <c r="F584" s="24"/>
      <c r="G584" s="71"/>
      <c r="H584" s="24"/>
      <c r="I584" s="71"/>
      <c r="J584" s="24"/>
    </row>
    <row r="585" spans="1:10" ht="16.5" customHeight="1">
      <c r="A585" s="72"/>
      <c r="B585" s="72"/>
      <c r="C585" s="71"/>
      <c r="D585" s="24"/>
      <c r="E585" s="24"/>
      <c r="F585" s="24"/>
      <c r="G585" s="71"/>
      <c r="H585" s="24"/>
      <c r="I585" s="71"/>
      <c r="J585" s="24"/>
    </row>
    <row r="586" spans="1:10" ht="16.5" customHeight="1">
      <c r="A586" s="72"/>
      <c r="B586" s="72"/>
      <c r="C586" s="71"/>
      <c r="D586" s="24"/>
      <c r="E586" s="24"/>
      <c r="F586" s="24"/>
      <c r="G586" s="71"/>
      <c r="H586" s="24"/>
      <c r="I586" s="71"/>
      <c r="J586" s="24"/>
    </row>
    <row r="587" spans="1:10" ht="16.5" customHeight="1">
      <c r="A587" s="72"/>
      <c r="B587" s="72"/>
      <c r="C587" s="71"/>
      <c r="D587" s="24"/>
      <c r="E587" s="24"/>
      <c r="F587" s="24"/>
      <c r="G587" s="71"/>
      <c r="H587" s="24"/>
      <c r="I587" s="71"/>
      <c r="J587" s="24"/>
    </row>
    <row r="588" spans="1:10" ht="16.5" customHeight="1">
      <c r="A588" s="72"/>
      <c r="B588" s="72"/>
      <c r="C588" s="71"/>
      <c r="D588" s="24"/>
      <c r="E588" s="24"/>
      <c r="F588" s="24"/>
      <c r="G588" s="71"/>
      <c r="H588" s="24"/>
      <c r="I588" s="71"/>
      <c r="J588" s="24"/>
    </row>
    <row r="589" spans="1:10" ht="16.5" customHeight="1">
      <c r="A589" s="72"/>
      <c r="B589" s="72"/>
      <c r="C589" s="71"/>
      <c r="D589" s="24"/>
      <c r="E589" s="24"/>
      <c r="F589" s="24"/>
      <c r="G589" s="71"/>
      <c r="H589" s="24"/>
      <c r="I589" s="71"/>
      <c r="J589" s="24"/>
    </row>
    <row r="590" spans="1:10" ht="16.5" customHeight="1">
      <c r="A590" s="72"/>
      <c r="B590" s="72"/>
      <c r="C590" s="71"/>
      <c r="D590" s="24"/>
      <c r="E590" s="24"/>
      <c r="F590" s="24"/>
      <c r="G590" s="71"/>
      <c r="H590" s="24"/>
      <c r="I590" s="71"/>
      <c r="J590" s="24"/>
    </row>
    <row r="591" spans="1:10" ht="16.5" customHeight="1">
      <c r="A591" s="72"/>
      <c r="B591" s="72"/>
      <c r="C591" s="71"/>
      <c r="D591" s="24"/>
      <c r="E591" s="24"/>
      <c r="F591" s="24"/>
      <c r="G591" s="71"/>
      <c r="H591" s="24"/>
      <c r="I591" s="71"/>
      <c r="J591" s="24"/>
    </row>
    <row r="592" spans="1:10" ht="16.5" customHeight="1">
      <c r="A592" s="72"/>
      <c r="B592" s="72"/>
      <c r="C592" s="71"/>
      <c r="D592" s="24"/>
      <c r="E592" s="24"/>
      <c r="F592" s="24"/>
      <c r="G592" s="71"/>
      <c r="H592" s="24"/>
      <c r="I592" s="71"/>
      <c r="J592" s="24"/>
    </row>
    <row r="593" spans="1:10" ht="16.5" customHeight="1">
      <c r="A593" s="72"/>
      <c r="B593" s="72"/>
      <c r="C593" s="71"/>
      <c r="D593" s="24"/>
      <c r="E593" s="24"/>
      <c r="F593" s="24"/>
      <c r="G593" s="71"/>
      <c r="H593" s="24"/>
      <c r="I593" s="71"/>
      <c r="J593" s="24"/>
    </row>
    <row r="594" spans="1:10" ht="16.5" customHeight="1">
      <c r="A594" s="72"/>
      <c r="B594" s="72"/>
      <c r="C594" s="71"/>
      <c r="D594" s="24"/>
      <c r="E594" s="24"/>
      <c r="F594" s="24"/>
      <c r="G594" s="71"/>
      <c r="H594" s="24"/>
      <c r="I594" s="71"/>
      <c r="J594" s="24"/>
    </row>
    <row r="595" spans="1:10" ht="16.5" customHeight="1">
      <c r="A595" s="72"/>
      <c r="B595" s="72"/>
      <c r="C595" s="71"/>
      <c r="D595" s="24"/>
      <c r="E595" s="24"/>
      <c r="F595" s="24"/>
      <c r="G595" s="71"/>
      <c r="H595" s="24"/>
      <c r="I595" s="71"/>
      <c r="J595" s="24"/>
    </row>
    <row r="596" spans="1:10" ht="16.5" customHeight="1">
      <c r="A596" s="72"/>
      <c r="B596" s="72"/>
      <c r="C596" s="71"/>
      <c r="D596" s="24"/>
      <c r="E596" s="24"/>
      <c r="F596" s="24"/>
      <c r="G596" s="71"/>
      <c r="H596" s="24"/>
      <c r="I596" s="71"/>
      <c r="J596" s="24"/>
    </row>
    <row r="597" spans="1:10" ht="16.5" customHeight="1">
      <c r="A597" s="72"/>
      <c r="B597" s="72"/>
      <c r="C597" s="71"/>
      <c r="D597" s="24"/>
      <c r="E597" s="24"/>
      <c r="F597" s="24"/>
      <c r="G597" s="71"/>
      <c r="H597" s="24"/>
      <c r="I597" s="71"/>
      <c r="J597" s="24"/>
    </row>
    <row r="598" spans="1:10" ht="16.5" customHeight="1">
      <c r="A598" s="72"/>
      <c r="B598" s="72"/>
      <c r="C598" s="71"/>
      <c r="D598" s="24"/>
      <c r="E598" s="24"/>
      <c r="F598" s="24"/>
      <c r="G598" s="71"/>
      <c r="H598" s="24"/>
      <c r="I598" s="71"/>
      <c r="J598" s="24"/>
    </row>
    <row r="599" spans="1:10" ht="16.5" customHeight="1">
      <c r="A599" s="72"/>
      <c r="B599" s="72"/>
      <c r="C599" s="71"/>
      <c r="D599" s="24"/>
      <c r="E599" s="24"/>
      <c r="F599" s="24"/>
      <c r="G599" s="71"/>
      <c r="H599" s="24"/>
      <c r="I599" s="71"/>
      <c r="J599" s="24"/>
    </row>
    <row r="600" spans="1:10" ht="16.5" customHeight="1">
      <c r="A600" s="72"/>
      <c r="B600" s="72"/>
      <c r="C600" s="71"/>
      <c r="D600" s="24"/>
      <c r="E600" s="24"/>
      <c r="F600" s="24"/>
      <c r="G600" s="71"/>
      <c r="H600" s="24"/>
      <c r="I600" s="71"/>
      <c r="J600" s="24"/>
    </row>
    <row r="601" spans="1:10" ht="16.5" customHeight="1">
      <c r="A601" s="72"/>
      <c r="B601" s="72"/>
      <c r="C601" s="71"/>
      <c r="D601" s="24"/>
      <c r="E601" s="24"/>
      <c r="F601" s="24"/>
      <c r="G601" s="71"/>
      <c r="H601" s="24"/>
      <c r="I601" s="71"/>
      <c r="J601" s="24"/>
    </row>
    <row r="602" spans="1:10" ht="16.5" customHeight="1">
      <c r="A602" s="72"/>
      <c r="B602" s="72"/>
      <c r="C602" s="71"/>
      <c r="D602" s="24"/>
      <c r="E602" s="24"/>
      <c r="F602" s="24"/>
      <c r="G602" s="71"/>
      <c r="H602" s="24"/>
      <c r="I602" s="71"/>
      <c r="J602" s="24"/>
    </row>
    <row r="603" spans="1:10" ht="16.5" customHeight="1">
      <c r="A603" s="72"/>
      <c r="B603" s="72"/>
      <c r="C603" s="71"/>
      <c r="D603" s="24"/>
      <c r="E603" s="24"/>
      <c r="F603" s="24"/>
      <c r="G603" s="71"/>
      <c r="H603" s="24"/>
      <c r="I603" s="71"/>
      <c r="J603" s="24"/>
    </row>
    <row r="604" spans="1:10" ht="16.5" customHeight="1">
      <c r="A604" s="72"/>
      <c r="B604" s="72"/>
      <c r="C604" s="71"/>
      <c r="D604" s="24"/>
      <c r="E604" s="24"/>
      <c r="F604" s="24"/>
      <c r="G604" s="71"/>
      <c r="H604" s="24"/>
      <c r="I604" s="71"/>
      <c r="J604" s="24"/>
    </row>
    <row r="605" spans="1:10" ht="16.5" customHeight="1">
      <c r="A605" s="72"/>
      <c r="B605" s="72"/>
      <c r="C605" s="71"/>
      <c r="D605" s="24"/>
      <c r="E605" s="24"/>
      <c r="F605" s="24"/>
      <c r="G605" s="71"/>
      <c r="H605" s="24"/>
      <c r="I605" s="71"/>
      <c r="J605" s="24"/>
    </row>
    <row r="606" spans="1:10" ht="16.5" customHeight="1">
      <c r="A606" s="72"/>
      <c r="B606" s="72"/>
      <c r="C606" s="71"/>
      <c r="D606" s="24"/>
      <c r="E606" s="24"/>
      <c r="F606" s="24"/>
      <c r="G606" s="71"/>
      <c r="H606" s="24"/>
      <c r="I606" s="71"/>
      <c r="J606" s="24"/>
    </row>
    <row r="607" spans="1:10" ht="16.5" customHeight="1">
      <c r="A607" s="72"/>
      <c r="B607" s="72"/>
      <c r="C607" s="71"/>
      <c r="D607" s="24"/>
      <c r="E607" s="24"/>
      <c r="F607" s="24"/>
      <c r="G607" s="71"/>
      <c r="H607" s="24"/>
      <c r="I607" s="71"/>
      <c r="J607" s="24"/>
    </row>
    <row r="608" spans="1:10" ht="16.5" customHeight="1">
      <c r="A608" s="72"/>
      <c r="B608" s="72"/>
      <c r="C608" s="71"/>
      <c r="D608" s="24"/>
      <c r="E608" s="24"/>
      <c r="F608" s="24"/>
      <c r="G608" s="71"/>
      <c r="H608" s="24"/>
      <c r="I608" s="71"/>
      <c r="J608" s="24"/>
    </row>
    <row r="609" spans="1:10" ht="16.5" customHeight="1">
      <c r="A609" s="72"/>
      <c r="B609" s="72"/>
      <c r="C609" s="71"/>
      <c r="D609" s="24"/>
      <c r="E609" s="24"/>
      <c r="F609" s="24"/>
      <c r="G609" s="71"/>
      <c r="H609" s="24"/>
      <c r="I609" s="71"/>
      <c r="J609" s="24"/>
    </row>
    <row r="610" spans="1:10" ht="16.5" customHeight="1">
      <c r="A610" s="72"/>
      <c r="B610" s="72"/>
      <c r="C610" s="71"/>
      <c r="D610" s="24"/>
      <c r="E610" s="24"/>
      <c r="F610" s="24"/>
      <c r="G610" s="71"/>
      <c r="H610" s="24"/>
      <c r="I610" s="71"/>
      <c r="J610" s="24"/>
    </row>
    <row r="611" spans="1:10" ht="16.5" customHeight="1">
      <c r="A611" s="72"/>
      <c r="B611" s="72"/>
      <c r="C611" s="71"/>
      <c r="D611" s="24"/>
      <c r="E611" s="24"/>
      <c r="F611" s="24"/>
      <c r="G611" s="71"/>
      <c r="H611" s="24"/>
      <c r="I611" s="71"/>
      <c r="J611" s="24"/>
    </row>
    <row r="612" spans="1:10" ht="16.5" customHeight="1">
      <c r="A612" s="72"/>
      <c r="B612" s="72"/>
      <c r="C612" s="71"/>
      <c r="D612" s="24"/>
      <c r="E612" s="24"/>
      <c r="F612" s="24"/>
      <c r="G612" s="71"/>
      <c r="H612" s="24"/>
      <c r="I612" s="71"/>
      <c r="J612" s="24"/>
    </row>
    <row r="613" spans="1:10" ht="16.5" customHeight="1">
      <c r="A613" s="72"/>
      <c r="B613" s="72"/>
      <c r="C613" s="71"/>
      <c r="D613" s="24"/>
      <c r="E613" s="24"/>
      <c r="F613" s="24"/>
      <c r="G613" s="71"/>
      <c r="H613" s="24"/>
      <c r="I613" s="71"/>
      <c r="J613" s="24"/>
    </row>
    <row r="614" spans="1:10" ht="16.5" customHeight="1">
      <c r="A614" s="72"/>
      <c r="B614" s="72"/>
      <c r="C614" s="71"/>
      <c r="D614" s="24"/>
      <c r="E614" s="24"/>
      <c r="F614" s="24"/>
      <c r="G614" s="71"/>
      <c r="H614" s="24"/>
      <c r="I614" s="71"/>
      <c r="J614" s="24"/>
    </row>
    <row r="615" spans="1:10" ht="16.5" customHeight="1">
      <c r="A615" s="72"/>
      <c r="B615" s="72"/>
      <c r="C615" s="71"/>
      <c r="D615" s="24"/>
      <c r="E615" s="24"/>
      <c r="F615" s="24"/>
      <c r="G615" s="71"/>
      <c r="H615" s="24"/>
      <c r="I615" s="71"/>
      <c r="J615" s="24"/>
    </row>
    <row r="616" spans="1:10" ht="16.5" customHeight="1">
      <c r="A616" s="72"/>
      <c r="B616" s="72"/>
      <c r="C616" s="71"/>
      <c r="D616" s="24"/>
      <c r="E616" s="24"/>
      <c r="F616" s="24"/>
      <c r="G616" s="71"/>
      <c r="H616" s="24"/>
      <c r="I616" s="71"/>
      <c r="J616" s="24"/>
    </row>
    <row r="617" spans="1:10" ht="16.5" customHeight="1">
      <c r="A617" s="72"/>
      <c r="B617" s="72"/>
      <c r="C617" s="71"/>
      <c r="D617" s="24"/>
      <c r="E617" s="24"/>
      <c r="F617" s="24"/>
      <c r="G617" s="71"/>
      <c r="H617" s="24"/>
      <c r="I617" s="71"/>
      <c r="J617" s="24"/>
    </row>
    <row r="618" spans="1:10" ht="16.5" customHeight="1">
      <c r="A618" s="72"/>
      <c r="B618" s="72"/>
      <c r="C618" s="71"/>
      <c r="D618" s="24"/>
      <c r="E618" s="24"/>
      <c r="F618" s="24"/>
      <c r="G618" s="71"/>
      <c r="H618" s="24"/>
      <c r="I618" s="71"/>
      <c r="J618" s="24"/>
    </row>
    <row r="619" spans="1:10" ht="16.5" customHeight="1">
      <c r="A619" s="72"/>
      <c r="B619" s="72"/>
      <c r="C619" s="71"/>
      <c r="D619" s="24"/>
      <c r="E619" s="24"/>
      <c r="F619" s="24"/>
      <c r="G619" s="71"/>
      <c r="H619" s="24"/>
      <c r="I619" s="71"/>
      <c r="J619" s="24"/>
    </row>
    <row r="620" spans="1:10" ht="16.5" customHeight="1">
      <c r="A620" s="72"/>
      <c r="B620" s="72"/>
      <c r="C620" s="71"/>
      <c r="D620" s="24"/>
      <c r="E620" s="24"/>
      <c r="F620" s="24"/>
      <c r="G620" s="71"/>
      <c r="H620" s="24"/>
      <c r="I620" s="71"/>
      <c r="J620" s="24"/>
    </row>
    <row r="621" spans="1:10" ht="16.5" customHeight="1">
      <c r="A621" s="72"/>
      <c r="B621" s="72"/>
      <c r="C621" s="71"/>
      <c r="D621" s="24"/>
      <c r="E621" s="24"/>
      <c r="F621" s="24"/>
      <c r="G621" s="71"/>
      <c r="H621" s="24"/>
      <c r="I621" s="71"/>
      <c r="J621" s="24"/>
    </row>
    <row r="622" spans="1:10" ht="16.5" customHeight="1">
      <c r="A622" s="72"/>
      <c r="B622" s="72"/>
      <c r="C622" s="71"/>
      <c r="D622" s="24"/>
      <c r="E622" s="24"/>
      <c r="F622" s="24"/>
      <c r="G622" s="71"/>
      <c r="H622" s="24"/>
      <c r="I622" s="71"/>
      <c r="J622" s="24"/>
    </row>
    <row r="623" spans="1:10" ht="16.5" customHeight="1">
      <c r="A623" s="72"/>
      <c r="B623" s="72"/>
      <c r="C623" s="71"/>
      <c r="D623" s="24"/>
      <c r="E623" s="24"/>
      <c r="F623" s="24"/>
      <c r="G623" s="71"/>
      <c r="H623" s="24"/>
      <c r="I623" s="71"/>
      <c r="J623" s="24"/>
    </row>
    <row r="624" spans="1:10" ht="16.5" customHeight="1">
      <c r="A624" s="72"/>
      <c r="B624" s="72"/>
      <c r="C624" s="71"/>
      <c r="D624" s="24"/>
      <c r="E624" s="24"/>
      <c r="F624" s="24"/>
      <c r="G624" s="71"/>
      <c r="H624" s="24"/>
      <c r="I624" s="71"/>
      <c r="J624" s="24"/>
    </row>
    <row r="625" spans="1:10" ht="16.5" customHeight="1">
      <c r="A625" s="72"/>
      <c r="B625" s="72"/>
      <c r="C625" s="71"/>
      <c r="D625" s="24"/>
      <c r="E625" s="24"/>
      <c r="F625" s="24"/>
      <c r="G625" s="71"/>
      <c r="H625" s="24"/>
      <c r="I625" s="71"/>
      <c r="J625" s="24"/>
    </row>
    <row r="626" spans="1:10" ht="16.5" customHeight="1">
      <c r="A626" s="72"/>
      <c r="B626" s="72"/>
      <c r="C626" s="71"/>
      <c r="D626" s="24"/>
      <c r="E626" s="24"/>
      <c r="F626" s="24"/>
      <c r="G626" s="71"/>
      <c r="H626" s="24"/>
      <c r="I626" s="71"/>
      <c r="J626" s="24"/>
    </row>
    <row r="627" spans="1:10" ht="16.5" customHeight="1">
      <c r="A627" s="72"/>
      <c r="B627" s="72"/>
      <c r="C627" s="71"/>
      <c r="D627" s="24"/>
      <c r="E627" s="24"/>
      <c r="F627" s="24"/>
      <c r="G627" s="71"/>
      <c r="H627" s="24"/>
      <c r="I627" s="71"/>
      <c r="J627" s="24"/>
    </row>
    <row r="628" spans="1:10" ht="16.5" customHeight="1">
      <c r="A628" s="72"/>
      <c r="B628" s="72"/>
      <c r="C628" s="71"/>
      <c r="D628" s="24"/>
      <c r="E628" s="24"/>
      <c r="F628" s="24"/>
      <c r="G628" s="71"/>
      <c r="H628" s="24"/>
      <c r="I628" s="71"/>
      <c r="J628" s="24"/>
    </row>
    <row r="629" spans="1:10" ht="16.5" customHeight="1">
      <c r="A629" s="72"/>
      <c r="B629" s="72"/>
      <c r="C629" s="71"/>
      <c r="D629" s="24"/>
      <c r="E629" s="24"/>
      <c r="F629" s="24"/>
      <c r="G629" s="71"/>
      <c r="H629" s="24"/>
      <c r="I629" s="71"/>
      <c r="J629" s="24"/>
    </row>
    <row r="630" spans="1:10" ht="16.5" customHeight="1">
      <c r="A630" s="72"/>
      <c r="B630" s="72"/>
      <c r="C630" s="71"/>
      <c r="D630" s="24"/>
      <c r="E630" s="24"/>
      <c r="F630" s="24"/>
      <c r="G630" s="71"/>
      <c r="H630" s="24"/>
      <c r="I630" s="71"/>
      <c r="J630" s="24"/>
    </row>
    <row r="631" spans="1:10" ht="16.5" customHeight="1">
      <c r="A631" s="72"/>
      <c r="B631" s="72"/>
      <c r="C631" s="71"/>
      <c r="D631" s="24"/>
      <c r="E631" s="24"/>
      <c r="F631" s="24"/>
      <c r="G631" s="71"/>
      <c r="H631" s="24"/>
      <c r="I631" s="71"/>
      <c r="J631" s="24"/>
    </row>
    <row r="632" spans="1:10" ht="16.5" customHeight="1">
      <c r="A632" s="72"/>
      <c r="B632" s="72"/>
      <c r="C632" s="71"/>
      <c r="D632" s="24"/>
      <c r="E632" s="24"/>
      <c r="F632" s="24"/>
      <c r="G632" s="71"/>
      <c r="H632" s="24"/>
      <c r="I632" s="71"/>
      <c r="J632" s="24"/>
    </row>
    <row r="633" spans="1:10" ht="16.5" customHeight="1">
      <c r="A633" s="72"/>
      <c r="B633" s="72"/>
      <c r="C633" s="71"/>
      <c r="D633" s="24"/>
      <c r="E633" s="24"/>
      <c r="F633" s="24"/>
      <c r="G633" s="71"/>
      <c r="H633" s="24"/>
      <c r="I633" s="71"/>
      <c r="J633" s="24"/>
    </row>
    <row r="634" spans="1:10" ht="16.5" customHeight="1">
      <c r="A634" s="72"/>
      <c r="B634" s="72"/>
      <c r="C634" s="71"/>
      <c r="D634" s="24"/>
      <c r="E634" s="24"/>
      <c r="F634" s="24"/>
      <c r="G634" s="71"/>
      <c r="H634" s="24"/>
      <c r="I634" s="71"/>
      <c r="J634" s="24"/>
    </row>
    <row r="635" spans="1:10" ht="16.5" customHeight="1">
      <c r="A635" s="72"/>
      <c r="B635" s="72"/>
      <c r="C635" s="71"/>
      <c r="D635" s="24"/>
      <c r="E635" s="24"/>
      <c r="F635" s="24"/>
      <c r="G635" s="71"/>
      <c r="H635" s="24"/>
      <c r="I635" s="71"/>
      <c r="J635" s="24"/>
    </row>
    <row r="636" spans="1:10" ht="16.5" customHeight="1">
      <c r="A636" s="72"/>
      <c r="B636" s="72"/>
      <c r="C636" s="71"/>
      <c r="D636" s="24"/>
      <c r="E636" s="24"/>
      <c r="F636" s="24"/>
      <c r="G636" s="71"/>
      <c r="H636" s="24"/>
      <c r="I636" s="71"/>
      <c r="J636" s="24"/>
    </row>
    <row r="637" spans="1:10" ht="16.5" customHeight="1">
      <c r="A637" s="72"/>
      <c r="B637" s="72"/>
      <c r="C637" s="71"/>
      <c r="D637" s="24"/>
      <c r="E637" s="24"/>
      <c r="F637" s="24"/>
      <c r="G637" s="71"/>
      <c r="H637" s="24"/>
      <c r="I637" s="71"/>
      <c r="J637" s="24"/>
    </row>
    <row r="638" spans="1:10" ht="16.5" customHeight="1">
      <c r="A638" s="72"/>
      <c r="B638" s="72"/>
      <c r="C638" s="71"/>
      <c r="D638" s="24"/>
      <c r="E638" s="24"/>
      <c r="F638" s="24"/>
      <c r="G638" s="71"/>
      <c r="H638" s="24"/>
      <c r="I638" s="71"/>
      <c r="J638" s="24"/>
    </row>
    <row r="639" spans="1:10" ht="16.5" customHeight="1">
      <c r="A639" s="72"/>
      <c r="B639" s="72"/>
      <c r="C639" s="71"/>
      <c r="D639" s="24"/>
      <c r="E639" s="24"/>
      <c r="F639" s="24"/>
      <c r="G639" s="71"/>
      <c r="H639" s="24"/>
      <c r="I639" s="71"/>
      <c r="J639" s="24"/>
    </row>
    <row r="640" spans="1:10" ht="16.5" customHeight="1">
      <c r="A640" s="72"/>
      <c r="B640" s="72"/>
      <c r="C640" s="71"/>
      <c r="D640" s="24"/>
      <c r="E640" s="24"/>
      <c r="F640" s="24"/>
      <c r="G640" s="71"/>
      <c r="H640" s="24"/>
      <c r="I640" s="71"/>
      <c r="J640" s="24"/>
    </row>
    <row r="641" spans="1:10" ht="16.5" customHeight="1">
      <c r="A641" s="72"/>
      <c r="B641" s="72"/>
      <c r="C641" s="71"/>
      <c r="D641" s="24"/>
      <c r="E641" s="24"/>
      <c r="F641" s="24"/>
      <c r="G641" s="71"/>
      <c r="H641" s="24"/>
      <c r="I641" s="71"/>
      <c r="J641" s="24"/>
    </row>
    <row r="642" spans="1:10" ht="16.5" customHeight="1">
      <c r="A642" s="72"/>
      <c r="B642" s="72"/>
      <c r="C642" s="71"/>
      <c r="D642" s="24"/>
      <c r="E642" s="24"/>
      <c r="F642" s="24"/>
      <c r="G642" s="71"/>
      <c r="H642" s="24"/>
      <c r="I642" s="71"/>
      <c r="J642" s="24"/>
    </row>
    <row r="643" spans="1:10" ht="16.5" customHeight="1">
      <c r="A643" s="72"/>
      <c r="B643" s="72"/>
      <c r="C643" s="71"/>
      <c r="D643" s="24"/>
      <c r="E643" s="24"/>
      <c r="F643" s="24"/>
      <c r="G643" s="71"/>
      <c r="H643" s="24"/>
      <c r="I643" s="71"/>
      <c r="J643" s="24"/>
    </row>
    <row r="644" spans="1:10" ht="16.5" customHeight="1">
      <c r="A644" s="72"/>
      <c r="B644" s="72"/>
      <c r="C644" s="71"/>
      <c r="D644" s="24"/>
      <c r="E644" s="24"/>
      <c r="F644" s="24"/>
      <c r="G644" s="71"/>
      <c r="H644" s="24"/>
      <c r="I644" s="71"/>
      <c r="J644" s="24"/>
    </row>
    <row r="645" spans="1:10" ht="16.5" customHeight="1">
      <c r="A645" s="72"/>
      <c r="B645" s="72"/>
      <c r="C645" s="71"/>
      <c r="D645" s="24"/>
      <c r="E645" s="24"/>
      <c r="F645" s="24"/>
      <c r="G645" s="71"/>
      <c r="H645" s="24"/>
      <c r="I645" s="71"/>
      <c r="J645" s="24"/>
    </row>
    <row r="646" spans="1:10" ht="16.5" customHeight="1">
      <c r="A646" s="72"/>
      <c r="B646" s="72"/>
      <c r="C646" s="71"/>
      <c r="D646" s="24"/>
      <c r="E646" s="24"/>
      <c r="F646" s="24"/>
      <c r="G646" s="71"/>
      <c r="H646" s="24"/>
      <c r="I646" s="71"/>
      <c r="J646" s="24"/>
    </row>
    <row r="647" spans="1:10" ht="16.5" customHeight="1">
      <c r="A647" s="72"/>
      <c r="B647" s="72"/>
      <c r="C647" s="71"/>
      <c r="D647" s="24"/>
      <c r="E647" s="24"/>
      <c r="F647" s="24"/>
      <c r="G647" s="71"/>
      <c r="H647" s="24"/>
      <c r="I647" s="71"/>
      <c r="J647" s="24"/>
    </row>
    <row r="648" spans="1:10" ht="16.5" customHeight="1">
      <c r="A648" s="72"/>
      <c r="B648" s="72"/>
      <c r="C648" s="71"/>
      <c r="D648" s="24"/>
      <c r="E648" s="24"/>
      <c r="F648" s="24"/>
      <c r="G648" s="71"/>
      <c r="H648" s="24"/>
      <c r="I648" s="71"/>
      <c r="J648" s="24"/>
    </row>
    <row r="649" spans="1:10" ht="16.5" customHeight="1">
      <c r="A649" s="72"/>
      <c r="B649" s="72"/>
      <c r="C649" s="71"/>
      <c r="D649" s="24"/>
      <c r="E649" s="24"/>
      <c r="F649" s="24"/>
      <c r="G649" s="71"/>
      <c r="H649" s="24"/>
      <c r="I649" s="71"/>
      <c r="J649" s="24"/>
    </row>
    <row r="650" spans="1:10" ht="16.5" customHeight="1">
      <c r="A650" s="72"/>
      <c r="B650" s="72"/>
      <c r="C650" s="71"/>
      <c r="D650" s="24"/>
      <c r="E650" s="24"/>
      <c r="F650" s="24"/>
      <c r="G650" s="71"/>
      <c r="H650" s="24"/>
      <c r="I650" s="71"/>
      <c r="J650" s="24"/>
    </row>
    <row r="651" spans="1:10" ht="16.5" customHeight="1">
      <c r="A651" s="72"/>
      <c r="B651" s="72"/>
      <c r="C651" s="71"/>
      <c r="D651" s="24"/>
      <c r="E651" s="24"/>
      <c r="F651" s="24"/>
      <c r="G651" s="71"/>
      <c r="H651" s="24"/>
      <c r="I651" s="71"/>
      <c r="J651" s="24"/>
    </row>
    <row r="652" spans="1:10" ht="16.5" customHeight="1">
      <c r="A652" s="72"/>
      <c r="B652" s="72"/>
      <c r="C652" s="71"/>
      <c r="D652" s="24"/>
      <c r="E652" s="24"/>
      <c r="F652" s="24"/>
      <c r="G652" s="71"/>
      <c r="H652" s="24"/>
      <c r="I652" s="71"/>
      <c r="J652" s="24"/>
    </row>
    <row r="653" spans="1:10" ht="16.5" customHeight="1">
      <c r="A653" s="72"/>
      <c r="B653" s="72"/>
      <c r="C653" s="71"/>
      <c r="D653" s="24"/>
      <c r="E653" s="24"/>
      <c r="F653" s="24"/>
      <c r="G653" s="71"/>
      <c r="H653" s="24"/>
      <c r="I653" s="71"/>
      <c r="J653" s="24"/>
    </row>
    <row r="654" spans="1:10" ht="16.5" customHeight="1">
      <c r="A654" s="72"/>
      <c r="B654" s="72"/>
      <c r="C654" s="71"/>
      <c r="D654" s="24"/>
      <c r="E654" s="24"/>
      <c r="F654" s="24"/>
      <c r="G654" s="71"/>
      <c r="H654" s="24"/>
      <c r="I654" s="71"/>
      <c r="J654" s="24"/>
    </row>
    <row r="655" spans="1:10" ht="16.5" customHeight="1">
      <c r="A655" s="72"/>
      <c r="B655" s="72"/>
      <c r="C655" s="71"/>
      <c r="D655" s="24"/>
      <c r="E655" s="24"/>
      <c r="F655" s="24"/>
      <c r="G655" s="71"/>
      <c r="H655" s="24"/>
      <c r="I655" s="71"/>
      <c r="J655" s="24"/>
    </row>
    <row r="656" spans="1:10" ht="16.5" customHeight="1">
      <c r="A656" s="72"/>
      <c r="B656" s="72"/>
      <c r="C656" s="71"/>
      <c r="D656" s="24"/>
      <c r="E656" s="24"/>
      <c r="F656" s="24"/>
      <c r="G656" s="71"/>
      <c r="H656" s="24"/>
      <c r="I656" s="71"/>
      <c r="J656" s="24"/>
    </row>
    <row r="657" spans="1:10" ht="16.5" customHeight="1">
      <c r="A657" s="72"/>
      <c r="B657" s="72"/>
      <c r="C657" s="71"/>
      <c r="D657" s="24"/>
      <c r="E657" s="24"/>
      <c r="F657" s="24"/>
      <c r="G657" s="71"/>
      <c r="H657" s="24"/>
      <c r="I657" s="71"/>
      <c r="J657" s="24"/>
    </row>
    <row r="658" spans="1:10" ht="16.5" customHeight="1">
      <c r="A658" s="72"/>
      <c r="B658" s="72"/>
      <c r="C658" s="71"/>
      <c r="D658" s="24"/>
      <c r="E658" s="24"/>
      <c r="F658" s="24"/>
      <c r="G658" s="71"/>
      <c r="H658" s="24"/>
      <c r="I658" s="71"/>
      <c r="J658" s="24"/>
    </row>
    <row r="659" spans="1:10" ht="16.5" customHeight="1">
      <c r="A659" s="72"/>
      <c r="B659" s="72"/>
      <c r="C659" s="71"/>
      <c r="D659" s="24"/>
      <c r="E659" s="24"/>
      <c r="F659" s="24"/>
      <c r="G659" s="71"/>
      <c r="H659" s="24"/>
      <c r="I659" s="71"/>
      <c r="J659" s="24"/>
    </row>
    <row r="660" spans="1:10" ht="16.5" customHeight="1">
      <c r="A660" s="72"/>
      <c r="B660" s="72"/>
      <c r="C660" s="71"/>
      <c r="D660" s="24"/>
      <c r="E660" s="24"/>
      <c r="F660" s="24"/>
      <c r="G660" s="71"/>
      <c r="H660" s="24"/>
      <c r="I660" s="71"/>
      <c r="J660" s="24"/>
    </row>
    <row r="661" spans="1:10" ht="16.5" customHeight="1">
      <c r="A661" s="72"/>
      <c r="B661" s="72"/>
      <c r="C661" s="71"/>
      <c r="D661" s="24"/>
      <c r="E661" s="24"/>
      <c r="F661" s="24"/>
      <c r="G661" s="71"/>
      <c r="H661" s="24"/>
      <c r="I661" s="71"/>
      <c r="J661" s="24"/>
    </row>
    <row r="662" spans="1:10" ht="16.5" customHeight="1">
      <c r="A662" s="72"/>
      <c r="B662" s="72"/>
      <c r="C662" s="71"/>
      <c r="D662" s="24"/>
      <c r="E662" s="24"/>
      <c r="F662" s="24"/>
      <c r="G662" s="71"/>
      <c r="H662" s="24"/>
      <c r="I662" s="71"/>
      <c r="J662" s="24"/>
    </row>
    <row r="663" spans="1:10" ht="16.5" customHeight="1">
      <c r="A663" s="72"/>
      <c r="B663" s="72"/>
      <c r="C663" s="71"/>
      <c r="D663" s="24"/>
      <c r="E663" s="24"/>
      <c r="F663" s="24"/>
      <c r="G663" s="71"/>
      <c r="H663" s="24"/>
      <c r="I663" s="71"/>
      <c r="J663" s="24"/>
    </row>
    <row r="664" spans="1:10" ht="16.5" customHeight="1">
      <c r="A664" s="72"/>
      <c r="B664" s="72"/>
      <c r="C664" s="71"/>
      <c r="D664" s="24"/>
      <c r="E664" s="24"/>
      <c r="F664" s="24"/>
      <c r="G664" s="71"/>
      <c r="H664" s="24"/>
      <c r="I664" s="71"/>
      <c r="J664" s="24"/>
    </row>
    <row r="665" spans="1:10" ht="16.5" customHeight="1">
      <c r="A665" s="72"/>
      <c r="B665" s="72"/>
      <c r="C665" s="71"/>
      <c r="D665" s="24"/>
      <c r="E665" s="24"/>
      <c r="F665" s="24"/>
      <c r="G665" s="71"/>
      <c r="H665" s="24"/>
      <c r="I665" s="71"/>
      <c r="J665" s="24"/>
    </row>
    <row r="666" spans="1:10" ht="16.5" customHeight="1">
      <c r="A666" s="72"/>
      <c r="B666" s="72"/>
      <c r="C666" s="71"/>
      <c r="D666" s="24"/>
      <c r="E666" s="24"/>
      <c r="F666" s="24"/>
      <c r="G666" s="71"/>
      <c r="H666" s="24"/>
      <c r="I666" s="71"/>
      <c r="J666" s="24"/>
    </row>
    <row r="667" spans="1:10" ht="16.5" customHeight="1">
      <c r="A667" s="72"/>
      <c r="B667" s="72"/>
      <c r="C667" s="71"/>
      <c r="D667" s="24"/>
      <c r="E667" s="24"/>
      <c r="F667" s="24"/>
      <c r="G667" s="71"/>
      <c r="H667" s="24"/>
      <c r="I667" s="71"/>
      <c r="J667" s="24"/>
    </row>
    <row r="668" spans="1:10" ht="16.5" customHeight="1">
      <c r="A668" s="72"/>
      <c r="B668" s="72"/>
      <c r="C668" s="71"/>
      <c r="D668" s="24"/>
      <c r="E668" s="24"/>
      <c r="F668" s="24"/>
      <c r="G668" s="71"/>
      <c r="H668" s="24"/>
      <c r="I668" s="71"/>
      <c r="J668" s="24"/>
    </row>
    <row r="669" spans="1:10" ht="16.5" customHeight="1">
      <c r="A669" s="72"/>
      <c r="B669" s="72"/>
      <c r="C669" s="71"/>
      <c r="D669" s="24"/>
      <c r="E669" s="24"/>
      <c r="F669" s="24"/>
      <c r="G669" s="71"/>
      <c r="H669" s="24"/>
      <c r="I669" s="71"/>
      <c r="J669" s="24"/>
    </row>
    <row r="670" spans="1:10" ht="16.5" customHeight="1">
      <c r="A670" s="72"/>
      <c r="B670" s="72"/>
      <c r="C670" s="71"/>
      <c r="D670" s="24"/>
      <c r="E670" s="24"/>
      <c r="F670" s="24"/>
      <c r="G670" s="71"/>
      <c r="H670" s="24"/>
      <c r="I670" s="71"/>
      <c r="J670" s="24"/>
    </row>
    <row r="671" spans="1:10" ht="16.5" customHeight="1">
      <c r="A671" s="72"/>
      <c r="B671" s="72"/>
      <c r="C671" s="71"/>
      <c r="D671" s="24"/>
      <c r="E671" s="24"/>
      <c r="F671" s="24"/>
      <c r="G671" s="71"/>
      <c r="H671" s="24"/>
      <c r="I671" s="71"/>
      <c r="J671" s="24"/>
    </row>
    <row r="672" spans="1:10" ht="16.5" customHeight="1">
      <c r="A672" s="72"/>
      <c r="B672" s="72"/>
      <c r="C672" s="71"/>
      <c r="D672" s="24"/>
      <c r="E672" s="24"/>
      <c r="F672" s="24"/>
      <c r="G672" s="71"/>
      <c r="H672" s="24"/>
      <c r="I672" s="71"/>
      <c r="J672" s="24"/>
    </row>
    <row r="673" spans="1:10" ht="16.5" customHeight="1">
      <c r="A673" s="72"/>
      <c r="B673" s="72"/>
      <c r="C673" s="71"/>
      <c r="D673" s="24"/>
      <c r="E673" s="24"/>
      <c r="F673" s="24"/>
      <c r="G673" s="71"/>
      <c r="H673" s="24"/>
      <c r="I673" s="71"/>
      <c r="J673" s="24"/>
    </row>
    <row r="674" spans="1:10" ht="16.5" customHeight="1">
      <c r="A674" s="72"/>
      <c r="B674" s="72"/>
      <c r="C674" s="71"/>
      <c r="D674" s="24"/>
      <c r="E674" s="24"/>
      <c r="F674" s="24"/>
      <c r="G674" s="71"/>
      <c r="H674" s="24"/>
      <c r="I674" s="71"/>
      <c r="J674" s="24"/>
    </row>
    <row r="675" spans="1:10" ht="16.5" customHeight="1">
      <c r="A675" s="72"/>
      <c r="B675" s="72"/>
      <c r="C675" s="71"/>
      <c r="D675" s="24"/>
      <c r="E675" s="24"/>
      <c r="F675" s="24"/>
      <c r="G675" s="71"/>
      <c r="H675" s="24"/>
      <c r="I675" s="71"/>
      <c r="J675" s="24"/>
    </row>
    <row r="676" spans="1:10" ht="16.5" customHeight="1">
      <c r="A676" s="72"/>
      <c r="B676" s="72"/>
      <c r="C676" s="71"/>
      <c r="D676" s="24"/>
      <c r="E676" s="24"/>
      <c r="F676" s="24"/>
      <c r="G676" s="71"/>
      <c r="H676" s="24"/>
      <c r="I676" s="71"/>
      <c r="J676" s="24"/>
    </row>
    <row r="677" spans="1:10" ht="16.5" customHeight="1">
      <c r="A677" s="72"/>
      <c r="B677" s="72"/>
      <c r="C677" s="71"/>
      <c r="D677" s="24"/>
      <c r="E677" s="24"/>
      <c r="F677" s="24"/>
      <c r="G677" s="71"/>
      <c r="H677" s="24"/>
      <c r="I677" s="71"/>
      <c r="J677" s="24"/>
    </row>
    <row r="678" spans="1:10" ht="16.5" customHeight="1">
      <c r="A678" s="72"/>
      <c r="B678" s="72"/>
      <c r="C678" s="71"/>
      <c r="D678" s="24"/>
      <c r="E678" s="24"/>
      <c r="F678" s="24"/>
      <c r="G678" s="71"/>
      <c r="H678" s="24"/>
      <c r="I678" s="71"/>
      <c r="J678" s="24"/>
    </row>
    <row r="679" spans="1:10" ht="16.5" customHeight="1">
      <c r="A679" s="72"/>
      <c r="B679" s="72"/>
      <c r="C679" s="71"/>
      <c r="D679" s="24"/>
      <c r="E679" s="24"/>
      <c r="F679" s="24"/>
      <c r="G679" s="71"/>
      <c r="H679" s="24"/>
      <c r="I679" s="71"/>
      <c r="J679" s="24"/>
    </row>
    <row r="680" spans="1:10" ht="16.5" customHeight="1">
      <c r="A680" s="72"/>
      <c r="B680" s="72"/>
      <c r="C680" s="71"/>
      <c r="D680" s="24"/>
      <c r="E680" s="24"/>
      <c r="F680" s="24"/>
      <c r="G680" s="71"/>
      <c r="H680" s="24"/>
      <c r="I680" s="71"/>
      <c r="J680" s="24"/>
    </row>
    <row r="681" spans="1:10" ht="16.5" customHeight="1">
      <c r="A681" s="72"/>
      <c r="B681" s="72"/>
      <c r="C681" s="71"/>
      <c r="D681" s="24"/>
      <c r="E681" s="24"/>
      <c r="F681" s="24"/>
      <c r="G681" s="71"/>
      <c r="H681" s="24"/>
      <c r="I681" s="71"/>
      <c r="J681" s="24"/>
    </row>
    <row r="682" spans="1:10" ht="16.5" customHeight="1">
      <c r="A682" s="72"/>
      <c r="B682" s="72"/>
      <c r="C682" s="71"/>
      <c r="D682" s="24"/>
      <c r="E682" s="24"/>
      <c r="F682" s="24"/>
      <c r="G682" s="71"/>
      <c r="H682" s="24"/>
      <c r="I682" s="71"/>
      <c r="J682" s="24"/>
    </row>
    <row r="683" spans="1:10" ht="16.5" customHeight="1">
      <c r="A683" s="72"/>
      <c r="B683" s="72"/>
      <c r="C683" s="71"/>
      <c r="D683" s="24"/>
      <c r="E683" s="24"/>
      <c r="F683" s="24"/>
      <c r="G683" s="71"/>
      <c r="H683" s="24"/>
      <c r="I683" s="71"/>
      <c r="J683" s="24"/>
    </row>
    <row r="684" spans="1:10" ht="16.5" customHeight="1">
      <c r="A684" s="72"/>
      <c r="B684" s="72"/>
      <c r="C684" s="71"/>
      <c r="D684" s="24"/>
      <c r="E684" s="24"/>
      <c r="F684" s="24"/>
      <c r="G684" s="71"/>
      <c r="H684" s="24"/>
      <c r="I684" s="71"/>
      <c r="J684" s="24"/>
    </row>
    <row r="685" spans="1:10" ht="16.5" customHeight="1">
      <c r="A685" s="72"/>
      <c r="B685" s="72"/>
      <c r="C685" s="71"/>
      <c r="D685" s="24"/>
      <c r="E685" s="24"/>
      <c r="F685" s="24"/>
      <c r="G685" s="71"/>
      <c r="H685" s="24"/>
      <c r="I685" s="71"/>
      <c r="J685" s="24"/>
    </row>
    <row r="686" spans="1:10" ht="16.5" customHeight="1">
      <c r="A686" s="72"/>
      <c r="B686" s="72"/>
      <c r="C686" s="71"/>
      <c r="D686" s="24"/>
      <c r="E686" s="24"/>
      <c r="F686" s="24"/>
      <c r="G686" s="71"/>
      <c r="H686" s="24"/>
      <c r="I686" s="71"/>
      <c r="J686" s="24"/>
    </row>
    <row r="687" spans="1:10" ht="16.5" customHeight="1">
      <c r="A687" s="72"/>
      <c r="B687" s="72"/>
      <c r="C687" s="71"/>
      <c r="D687" s="24"/>
      <c r="E687" s="24"/>
      <c r="F687" s="24"/>
      <c r="G687" s="71"/>
      <c r="H687" s="24"/>
      <c r="I687" s="71"/>
      <c r="J687" s="24"/>
    </row>
    <row r="688" spans="1:10" ht="16.5" customHeight="1">
      <c r="A688" s="72"/>
      <c r="B688" s="72"/>
      <c r="C688" s="71"/>
      <c r="D688" s="24"/>
      <c r="E688" s="24"/>
      <c r="F688" s="24"/>
      <c r="G688" s="71"/>
      <c r="H688" s="24"/>
      <c r="I688" s="71"/>
      <c r="J688" s="24"/>
    </row>
    <row r="689" spans="1:10" ht="16.5" customHeight="1">
      <c r="A689" s="72"/>
      <c r="B689" s="72"/>
      <c r="C689" s="71"/>
      <c r="D689" s="24"/>
      <c r="E689" s="24"/>
      <c r="F689" s="24"/>
      <c r="G689" s="71"/>
      <c r="H689" s="24"/>
      <c r="I689" s="71"/>
      <c r="J689" s="24"/>
    </row>
    <row r="690" spans="1:10" ht="16.5" customHeight="1">
      <c r="A690" s="72"/>
      <c r="B690" s="72"/>
      <c r="C690" s="71"/>
      <c r="D690" s="24"/>
      <c r="E690" s="24"/>
      <c r="F690" s="24"/>
      <c r="G690" s="71"/>
      <c r="H690" s="24"/>
      <c r="I690" s="71"/>
      <c r="J690" s="24"/>
    </row>
    <row r="691" spans="1:10" ht="16.5" customHeight="1">
      <c r="A691" s="72"/>
      <c r="B691" s="72"/>
      <c r="C691" s="71"/>
      <c r="D691" s="24"/>
      <c r="E691" s="24"/>
      <c r="F691" s="24"/>
      <c r="G691" s="71"/>
      <c r="H691" s="24"/>
      <c r="I691" s="71"/>
      <c r="J691" s="24"/>
    </row>
    <row r="692" spans="1:10" ht="16.5" customHeight="1">
      <c r="A692" s="72"/>
      <c r="B692" s="72"/>
      <c r="C692" s="71"/>
      <c r="D692" s="24"/>
      <c r="E692" s="24"/>
      <c r="F692" s="24"/>
      <c r="G692" s="71"/>
      <c r="H692" s="24"/>
      <c r="I692" s="71"/>
      <c r="J692" s="24"/>
    </row>
    <row r="693" spans="1:10" ht="16.5" customHeight="1">
      <c r="A693" s="72"/>
      <c r="B693" s="72"/>
      <c r="C693" s="71"/>
      <c r="D693" s="24"/>
      <c r="E693" s="24"/>
      <c r="F693" s="24"/>
      <c r="G693" s="71"/>
      <c r="H693" s="24"/>
      <c r="I693" s="71"/>
      <c r="J693" s="24"/>
    </row>
    <row r="694" spans="1:10" ht="16.5" customHeight="1">
      <c r="A694" s="72"/>
      <c r="B694" s="72"/>
      <c r="C694" s="71"/>
      <c r="D694" s="24"/>
      <c r="E694" s="24"/>
      <c r="F694" s="24"/>
      <c r="G694" s="71"/>
      <c r="H694" s="24"/>
      <c r="I694" s="71"/>
      <c r="J694" s="24"/>
    </row>
    <row r="695" spans="1:10" ht="16.5" customHeight="1">
      <c r="A695" s="72"/>
      <c r="B695" s="72"/>
      <c r="C695" s="71"/>
      <c r="D695" s="24"/>
      <c r="E695" s="24"/>
      <c r="F695" s="24"/>
      <c r="G695" s="71"/>
      <c r="H695" s="24"/>
      <c r="I695" s="71"/>
      <c r="J695" s="24"/>
    </row>
    <row r="696" spans="1:10" ht="16.5" customHeight="1">
      <c r="A696" s="72"/>
      <c r="B696" s="72"/>
      <c r="C696" s="71"/>
      <c r="D696" s="24"/>
      <c r="E696" s="24"/>
      <c r="F696" s="24"/>
      <c r="G696" s="71"/>
      <c r="H696" s="24"/>
      <c r="I696" s="71"/>
      <c r="J696" s="24"/>
    </row>
    <row r="697" spans="1:10" ht="16.5" customHeight="1">
      <c r="A697" s="72"/>
      <c r="B697" s="72"/>
      <c r="C697" s="71"/>
      <c r="D697" s="24"/>
      <c r="E697" s="24"/>
      <c r="F697" s="24"/>
      <c r="G697" s="71"/>
      <c r="H697" s="24"/>
      <c r="I697" s="71"/>
      <c r="J697" s="24"/>
    </row>
    <row r="698" spans="1:10" ht="16.5" customHeight="1">
      <c r="A698" s="72"/>
      <c r="B698" s="72"/>
      <c r="C698" s="71"/>
      <c r="D698" s="24"/>
      <c r="E698" s="24"/>
      <c r="F698" s="24"/>
      <c r="G698" s="71"/>
      <c r="H698" s="24"/>
      <c r="I698" s="71"/>
      <c r="J698" s="24"/>
    </row>
    <row r="699" spans="1:10" ht="16.5" customHeight="1">
      <c r="A699" s="72"/>
      <c r="B699" s="72"/>
      <c r="C699" s="71"/>
      <c r="D699" s="24"/>
      <c r="E699" s="24"/>
      <c r="F699" s="24"/>
      <c r="G699" s="71"/>
      <c r="H699" s="24"/>
      <c r="I699" s="71"/>
      <c r="J699" s="24"/>
    </row>
    <row r="700" spans="1:10" ht="16.5" customHeight="1">
      <c r="A700" s="72"/>
      <c r="B700" s="72"/>
      <c r="C700" s="71"/>
      <c r="D700" s="24"/>
      <c r="E700" s="24"/>
      <c r="F700" s="24"/>
      <c r="G700" s="71"/>
      <c r="H700" s="24"/>
      <c r="I700" s="71"/>
      <c r="J700" s="24"/>
    </row>
    <row r="701" spans="1:10" ht="16.5" customHeight="1">
      <c r="A701" s="72"/>
      <c r="B701" s="72"/>
      <c r="C701" s="71"/>
      <c r="D701" s="24"/>
      <c r="E701" s="24"/>
      <c r="F701" s="24"/>
      <c r="G701" s="71"/>
      <c r="H701" s="24"/>
      <c r="I701" s="71"/>
      <c r="J701" s="24"/>
    </row>
    <row r="702" spans="1:10" ht="16.5" customHeight="1">
      <c r="A702" s="72"/>
      <c r="B702" s="72"/>
      <c r="C702" s="71"/>
      <c r="D702" s="24"/>
      <c r="E702" s="24"/>
      <c r="F702" s="24"/>
      <c r="G702" s="71"/>
      <c r="H702" s="24"/>
      <c r="I702" s="71"/>
      <c r="J702" s="24"/>
    </row>
    <row r="703" spans="1:10" ht="16.5" customHeight="1">
      <c r="A703" s="72"/>
      <c r="B703" s="72"/>
      <c r="C703" s="71"/>
      <c r="D703" s="24"/>
      <c r="E703" s="24"/>
      <c r="F703" s="24"/>
      <c r="G703" s="71"/>
      <c r="H703" s="24"/>
      <c r="I703" s="71"/>
      <c r="J703" s="24"/>
    </row>
    <row r="704" spans="1:10" ht="16.5" customHeight="1">
      <c r="A704" s="72"/>
      <c r="B704" s="72"/>
      <c r="C704" s="71"/>
      <c r="D704" s="24"/>
      <c r="E704" s="24"/>
      <c r="F704" s="24"/>
      <c r="G704" s="71"/>
      <c r="H704" s="24"/>
      <c r="I704" s="71"/>
      <c r="J704" s="24"/>
    </row>
    <row r="705" spans="1:10" ht="16.5" customHeight="1">
      <c r="A705" s="72"/>
      <c r="B705" s="72"/>
      <c r="C705" s="71"/>
      <c r="D705" s="24"/>
      <c r="E705" s="24"/>
      <c r="F705" s="24"/>
      <c r="G705" s="71"/>
      <c r="H705" s="24"/>
      <c r="I705" s="71"/>
      <c r="J705" s="24"/>
    </row>
    <row r="706" spans="1:10" ht="16.5" customHeight="1">
      <c r="A706" s="72"/>
      <c r="B706" s="72"/>
      <c r="C706" s="71"/>
      <c r="D706" s="24"/>
      <c r="E706" s="24"/>
      <c r="F706" s="24"/>
      <c r="G706" s="71"/>
      <c r="H706" s="24"/>
      <c r="I706" s="71"/>
      <c r="J706" s="24"/>
    </row>
    <row r="707" spans="1:10" ht="16.5" customHeight="1">
      <c r="A707" s="72"/>
      <c r="B707" s="72"/>
      <c r="C707" s="71"/>
      <c r="D707" s="24"/>
      <c r="E707" s="24"/>
      <c r="F707" s="24"/>
      <c r="G707" s="71"/>
      <c r="H707" s="24"/>
      <c r="I707" s="71"/>
      <c r="J707" s="24"/>
    </row>
    <row r="708" spans="1:10" ht="16.5" customHeight="1">
      <c r="A708" s="72"/>
      <c r="B708" s="72"/>
      <c r="C708" s="71"/>
      <c r="D708" s="24"/>
      <c r="E708" s="24"/>
      <c r="F708" s="24"/>
      <c r="G708" s="71"/>
      <c r="H708" s="24"/>
      <c r="I708" s="71"/>
      <c r="J708" s="24"/>
    </row>
    <row r="709" spans="1:10" ht="16.5" customHeight="1">
      <c r="A709" s="72"/>
      <c r="B709" s="72"/>
      <c r="C709" s="71"/>
      <c r="D709" s="24"/>
      <c r="E709" s="24"/>
      <c r="F709" s="24"/>
      <c r="G709" s="71"/>
      <c r="H709" s="24"/>
      <c r="I709" s="71"/>
      <c r="J709" s="24"/>
    </row>
    <row r="710" spans="1:10" ht="16.5" customHeight="1">
      <c r="A710" s="72"/>
      <c r="B710" s="72"/>
      <c r="C710" s="71"/>
      <c r="D710" s="24"/>
      <c r="E710" s="24"/>
      <c r="F710" s="24"/>
      <c r="G710" s="71"/>
      <c r="H710" s="24"/>
      <c r="I710" s="71"/>
      <c r="J710" s="24"/>
    </row>
    <row r="711" spans="1:10" ht="16.5" customHeight="1">
      <c r="A711" s="72"/>
      <c r="B711" s="72"/>
      <c r="C711" s="71"/>
      <c r="D711" s="24"/>
      <c r="E711" s="24"/>
      <c r="F711" s="24"/>
      <c r="G711" s="71"/>
      <c r="H711" s="24"/>
      <c r="I711" s="71"/>
      <c r="J711" s="24"/>
    </row>
    <row r="712" spans="1:10" ht="16.5" customHeight="1">
      <c r="A712" s="72"/>
      <c r="B712" s="72"/>
      <c r="C712" s="71"/>
      <c r="D712" s="24"/>
      <c r="E712" s="24"/>
      <c r="F712" s="24"/>
      <c r="G712" s="71"/>
      <c r="H712" s="24"/>
      <c r="I712" s="71"/>
      <c r="J712" s="24"/>
    </row>
    <row r="713" spans="1:10" ht="16.5" customHeight="1">
      <c r="A713" s="72"/>
      <c r="B713" s="72"/>
      <c r="C713" s="71"/>
      <c r="D713" s="24"/>
      <c r="E713" s="24"/>
      <c r="F713" s="24"/>
      <c r="G713" s="71"/>
      <c r="H713" s="24"/>
      <c r="I713" s="71"/>
      <c r="J713" s="24"/>
    </row>
    <row r="714" spans="1:10" ht="16.5" customHeight="1">
      <c r="A714" s="72"/>
      <c r="B714" s="72"/>
      <c r="C714" s="71"/>
      <c r="D714" s="24"/>
      <c r="E714" s="24"/>
      <c r="F714" s="24"/>
      <c r="G714" s="71"/>
      <c r="H714" s="24"/>
      <c r="I714" s="71"/>
      <c r="J714" s="24"/>
    </row>
    <row r="715" spans="1:10" ht="16.5" customHeight="1">
      <c r="A715" s="72"/>
      <c r="B715" s="72"/>
      <c r="C715" s="71"/>
      <c r="D715" s="24"/>
      <c r="E715" s="24"/>
      <c r="F715" s="24"/>
      <c r="G715" s="71"/>
      <c r="H715" s="24"/>
      <c r="I715" s="71"/>
      <c r="J715" s="24"/>
    </row>
    <row r="716" spans="1:10" ht="16.5" customHeight="1">
      <c r="A716" s="72"/>
      <c r="B716" s="72"/>
      <c r="C716" s="71"/>
      <c r="D716" s="24"/>
      <c r="E716" s="24"/>
      <c r="F716" s="24"/>
      <c r="G716" s="71"/>
      <c r="H716" s="24"/>
      <c r="I716" s="71"/>
      <c r="J716" s="24"/>
    </row>
    <row r="717" spans="1:10" ht="16.5" customHeight="1">
      <c r="A717" s="72"/>
      <c r="B717" s="72"/>
      <c r="C717" s="71"/>
      <c r="D717" s="24"/>
      <c r="E717" s="24"/>
      <c r="F717" s="24"/>
      <c r="G717" s="71"/>
      <c r="H717" s="24"/>
      <c r="I717" s="71"/>
      <c r="J717" s="24"/>
    </row>
    <row r="718" spans="1:10" ht="16.5" customHeight="1">
      <c r="A718" s="72"/>
      <c r="B718" s="72"/>
      <c r="C718" s="71"/>
      <c r="D718" s="24"/>
      <c r="E718" s="24"/>
      <c r="F718" s="24"/>
      <c r="G718" s="71"/>
      <c r="H718" s="24"/>
      <c r="I718" s="71"/>
      <c r="J718" s="24"/>
    </row>
    <row r="719" spans="1:10" ht="16.5" customHeight="1">
      <c r="A719" s="72"/>
      <c r="B719" s="72"/>
      <c r="C719" s="71"/>
      <c r="D719" s="24"/>
      <c r="E719" s="24"/>
      <c r="F719" s="24"/>
      <c r="G719" s="71"/>
      <c r="H719" s="24"/>
      <c r="I719" s="71"/>
      <c r="J719" s="24"/>
    </row>
    <row r="720" spans="1:10" ht="16.5" customHeight="1">
      <c r="A720" s="72"/>
      <c r="B720" s="72"/>
      <c r="C720" s="71"/>
      <c r="D720" s="24"/>
      <c r="E720" s="24"/>
      <c r="F720" s="24"/>
      <c r="G720" s="71"/>
      <c r="H720" s="24"/>
      <c r="I720" s="71"/>
      <c r="J720" s="24"/>
    </row>
    <row r="721" spans="1:10" ht="16.5" customHeight="1">
      <c r="A721" s="72"/>
      <c r="B721" s="72"/>
      <c r="C721" s="71"/>
      <c r="D721" s="24"/>
      <c r="E721" s="24"/>
      <c r="F721" s="24"/>
      <c r="G721" s="71"/>
      <c r="H721" s="24"/>
      <c r="I721" s="71"/>
      <c r="J721" s="24"/>
    </row>
    <row r="722" spans="1:10" ht="16.5" customHeight="1">
      <c r="A722" s="72"/>
      <c r="B722" s="72"/>
      <c r="C722" s="71"/>
      <c r="D722" s="24"/>
      <c r="E722" s="24"/>
      <c r="F722" s="24"/>
      <c r="G722" s="71"/>
      <c r="H722" s="24"/>
      <c r="I722" s="71"/>
      <c r="J722" s="24"/>
    </row>
    <row r="723" spans="1:10" ht="16.5" customHeight="1">
      <c r="A723" s="72"/>
      <c r="B723" s="72"/>
      <c r="C723" s="71"/>
      <c r="D723" s="24"/>
      <c r="E723" s="24"/>
      <c r="F723" s="24"/>
      <c r="G723" s="71"/>
      <c r="H723" s="24"/>
      <c r="I723" s="71"/>
      <c r="J723" s="24"/>
    </row>
    <row r="724" spans="1:10" ht="16.5" customHeight="1">
      <c r="A724" s="72"/>
      <c r="B724" s="72"/>
      <c r="C724" s="71"/>
      <c r="D724" s="24"/>
      <c r="E724" s="24"/>
      <c r="F724" s="24"/>
      <c r="G724" s="71"/>
      <c r="H724" s="24"/>
      <c r="I724" s="71"/>
      <c r="J724" s="24"/>
    </row>
    <row r="725" spans="1:10" ht="16.5" customHeight="1">
      <c r="A725" s="72"/>
      <c r="B725" s="72"/>
      <c r="C725" s="71"/>
      <c r="D725" s="24"/>
      <c r="E725" s="24"/>
      <c r="F725" s="24"/>
      <c r="G725" s="71"/>
      <c r="H725" s="24"/>
      <c r="I725" s="71"/>
      <c r="J725" s="24"/>
    </row>
    <row r="726" spans="1:10" ht="16.5" customHeight="1">
      <c r="A726" s="72"/>
      <c r="B726" s="72"/>
      <c r="C726" s="71"/>
      <c r="D726" s="24"/>
      <c r="E726" s="24"/>
      <c r="F726" s="24"/>
      <c r="G726" s="71"/>
      <c r="H726" s="24"/>
      <c r="I726" s="71"/>
      <c r="J726" s="24"/>
    </row>
    <row r="727" spans="1:10" ht="16.5" customHeight="1">
      <c r="A727" s="72"/>
      <c r="B727" s="72"/>
      <c r="C727" s="71"/>
      <c r="D727" s="24"/>
      <c r="E727" s="24"/>
      <c r="F727" s="24"/>
      <c r="G727" s="71"/>
      <c r="H727" s="24"/>
      <c r="I727" s="71"/>
      <c r="J727" s="24"/>
    </row>
    <row r="728" spans="1:10" ht="16.5" customHeight="1">
      <c r="A728" s="72"/>
      <c r="B728" s="72"/>
      <c r="C728" s="71"/>
      <c r="D728" s="24"/>
      <c r="E728" s="24"/>
      <c r="F728" s="24"/>
      <c r="G728" s="71"/>
      <c r="H728" s="24"/>
      <c r="I728" s="71"/>
      <c r="J728" s="24"/>
    </row>
    <row r="729" spans="1:10" ht="16.5" customHeight="1">
      <c r="A729" s="72"/>
      <c r="B729" s="72"/>
      <c r="C729" s="71"/>
      <c r="D729" s="24"/>
      <c r="E729" s="24"/>
      <c r="F729" s="24"/>
      <c r="G729" s="71"/>
      <c r="H729" s="24"/>
      <c r="I729" s="71"/>
      <c r="J729" s="24"/>
    </row>
    <row r="730" spans="1:10" ht="16.5" customHeight="1">
      <c r="A730" s="72"/>
      <c r="B730" s="72"/>
      <c r="C730" s="71"/>
      <c r="D730" s="24"/>
      <c r="E730" s="24"/>
      <c r="F730" s="24"/>
      <c r="G730" s="71"/>
      <c r="H730" s="24"/>
      <c r="I730" s="71"/>
      <c r="J730" s="24"/>
    </row>
    <row r="731" spans="1:10" ht="16.5" customHeight="1">
      <c r="A731" s="72"/>
      <c r="B731" s="72"/>
      <c r="C731" s="71"/>
      <c r="D731" s="24"/>
      <c r="E731" s="24"/>
      <c r="F731" s="24"/>
      <c r="G731" s="71"/>
      <c r="H731" s="24"/>
      <c r="I731" s="71"/>
      <c r="J731" s="24"/>
    </row>
    <row r="732" spans="1:10" ht="16.5" customHeight="1">
      <c r="A732" s="72"/>
      <c r="B732" s="72"/>
      <c r="C732" s="71"/>
      <c r="D732" s="24"/>
      <c r="E732" s="24"/>
      <c r="F732" s="24"/>
      <c r="G732" s="71"/>
      <c r="H732" s="24"/>
      <c r="I732" s="71"/>
      <c r="J732" s="24"/>
    </row>
    <row r="733" spans="1:10" ht="16.5" customHeight="1">
      <c r="A733" s="72"/>
      <c r="B733" s="72"/>
      <c r="C733" s="71"/>
      <c r="D733" s="24"/>
      <c r="E733" s="24"/>
      <c r="F733" s="24"/>
      <c r="G733" s="71"/>
      <c r="H733" s="24"/>
      <c r="I733" s="71"/>
      <c r="J733" s="24"/>
    </row>
    <row r="734" spans="1:10" ht="16.5" customHeight="1">
      <c r="A734" s="72"/>
      <c r="B734" s="72"/>
      <c r="C734" s="71"/>
      <c r="D734" s="24"/>
      <c r="E734" s="24"/>
      <c r="F734" s="24"/>
      <c r="G734" s="71"/>
      <c r="H734" s="24"/>
      <c r="I734" s="71"/>
      <c r="J734" s="24"/>
    </row>
    <row r="735" spans="1:10" ht="16.5" customHeight="1">
      <c r="A735" s="72"/>
      <c r="B735" s="72"/>
      <c r="C735" s="71"/>
      <c r="D735" s="24"/>
      <c r="E735" s="24"/>
      <c r="F735" s="24"/>
      <c r="G735" s="71"/>
      <c r="H735" s="24"/>
      <c r="I735" s="71"/>
      <c r="J735" s="24"/>
    </row>
    <row r="736" spans="1:10" ht="16.5" customHeight="1">
      <c r="A736" s="72"/>
      <c r="B736" s="72"/>
      <c r="C736" s="71"/>
      <c r="D736" s="24"/>
      <c r="E736" s="24"/>
      <c r="F736" s="24"/>
      <c r="G736" s="71"/>
      <c r="H736" s="24"/>
      <c r="I736" s="71"/>
      <c r="J736" s="24"/>
    </row>
    <row r="737" spans="1:10" ht="16.5" customHeight="1">
      <c r="A737" s="72"/>
      <c r="B737" s="72"/>
      <c r="C737" s="71"/>
      <c r="D737" s="24"/>
      <c r="E737" s="24"/>
      <c r="F737" s="24"/>
      <c r="G737" s="71"/>
      <c r="H737" s="24"/>
      <c r="I737" s="71"/>
      <c r="J737" s="24"/>
    </row>
    <row r="738" spans="1:10" ht="16.5" customHeight="1">
      <c r="A738" s="72"/>
      <c r="B738" s="72"/>
      <c r="C738" s="71"/>
      <c r="D738" s="24"/>
      <c r="E738" s="24"/>
      <c r="F738" s="24"/>
      <c r="G738" s="71"/>
      <c r="H738" s="24"/>
      <c r="I738" s="71"/>
      <c r="J738" s="24"/>
    </row>
    <row r="739" spans="1:10" ht="16.5" customHeight="1">
      <c r="A739" s="72"/>
      <c r="B739" s="72"/>
      <c r="C739" s="71"/>
      <c r="D739" s="24"/>
      <c r="E739" s="24"/>
      <c r="F739" s="24"/>
      <c r="G739" s="71"/>
      <c r="H739" s="24"/>
      <c r="I739" s="71"/>
      <c r="J739" s="24"/>
    </row>
    <row r="740" spans="1:10" ht="16.5" customHeight="1">
      <c r="A740" s="72"/>
      <c r="B740" s="72"/>
      <c r="C740" s="71"/>
      <c r="D740" s="24"/>
      <c r="E740" s="24"/>
      <c r="F740" s="24"/>
      <c r="G740" s="71"/>
      <c r="H740" s="24"/>
      <c r="I740" s="71"/>
      <c r="J740" s="24"/>
    </row>
    <row r="741" spans="1:10" ht="16.5" customHeight="1">
      <c r="A741" s="72"/>
      <c r="B741" s="72"/>
      <c r="C741" s="71"/>
      <c r="D741" s="24"/>
      <c r="E741" s="24"/>
      <c r="F741" s="24"/>
      <c r="G741" s="71"/>
      <c r="H741" s="24"/>
      <c r="I741" s="71"/>
      <c r="J741" s="24"/>
    </row>
    <row r="742" spans="1:10" ht="16.5" customHeight="1">
      <c r="A742" s="72"/>
      <c r="B742" s="72"/>
      <c r="C742" s="71"/>
      <c r="D742" s="24"/>
      <c r="E742" s="24"/>
      <c r="F742" s="24"/>
      <c r="G742" s="71"/>
      <c r="H742" s="24"/>
      <c r="I742" s="71"/>
      <c r="J742" s="24"/>
    </row>
    <row r="743" spans="1:10" ht="16.5" customHeight="1">
      <c r="A743" s="72"/>
      <c r="B743" s="72"/>
      <c r="C743" s="71"/>
      <c r="D743" s="24"/>
      <c r="E743" s="24"/>
      <c r="F743" s="24"/>
      <c r="G743" s="71"/>
      <c r="H743" s="24"/>
      <c r="I743" s="71"/>
      <c r="J743" s="24"/>
    </row>
    <row r="744" spans="1:10" ht="16.5" customHeight="1">
      <c r="A744" s="72"/>
      <c r="B744" s="72"/>
      <c r="C744" s="71"/>
      <c r="D744" s="24"/>
      <c r="E744" s="24"/>
      <c r="F744" s="24"/>
      <c r="G744" s="71"/>
      <c r="H744" s="24"/>
      <c r="I744" s="71"/>
      <c r="J744" s="24"/>
    </row>
    <row r="745" spans="1:10" ht="16.5" customHeight="1">
      <c r="A745" s="72"/>
      <c r="B745" s="72"/>
      <c r="C745" s="71"/>
      <c r="D745" s="24"/>
      <c r="E745" s="24"/>
      <c r="F745" s="24"/>
      <c r="G745" s="71"/>
      <c r="H745" s="24"/>
      <c r="I745" s="71"/>
      <c r="J745" s="24"/>
    </row>
    <row r="746" spans="1:10" ht="16.5" customHeight="1">
      <c r="A746" s="72"/>
      <c r="B746" s="72"/>
      <c r="C746" s="71"/>
      <c r="D746" s="24"/>
      <c r="E746" s="24"/>
      <c r="F746" s="24"/>
      <c r="G746" s="71"/>
      <c r="H746" s="24"/>
      <c r="I746" s="71"/>
      <c r="J746" s="24"/>
    </row>
    <row r="747" spans="1:10" ht="16.5" customHeight="1">
      <c r="A747" s="72"/>
      <c r="B747" s="72"/>
      <c r="C747" s="71"/>
      <c r="D747" s="24"/>
      <c r="E747" s="24"/>
      <c r="F747" s="24"/>
      <c r="G747" s="71"/>
      <c r="H747" s="24"/>
      <c r="I747" s="71"/>
      <c r="J747" s="24"/>
    </row>
    <row r="748" spans="1:10" ht="16.5" customHeight="1">
      <c r="A748" s="72"/>
      <c r="B748" s="72"/>
      <c r="C748" s="71"/>
      <c r="D748" s="24"/>
      <c r="E748" s="24"/>
      <c r="F748" s="24"/>
      <c r="G748" s="71"/>
      <c r="H748" s="24"/>
      <c r="I748" s="71"/>
      <c r="J748" s="24"/>
    </row>
    <row r="749" spans="1:10" ht="16.5" customHeight="1">
      <c r="A749" s="72"/>
      <c r="B749" s="72"/>
      <c r="C749" s="71"/>
      <c r="D749" s="24"/>
      <c r="E749" s="24"/>
      <c r="F749" s="24"/>
      <c r="G749" s="71"/>
      <c r="H749" s="24"/>
      <c r="I749" s="71"/>
      <c r="J749" s="24"/>
    </row>
    <row r="750" spans="1:10" ht="16.5" customHeight="1">
      <c r="A750" s="72"/>
      <c r="B750" s="72"/>
      <c r="C750" s="71"/>
      <c r="D750" s="24"/>
      <c r="E750" s="24"/>
      <c r="F750" s="24"/>
      <c r="G750" s="71"/>
      <c r="H750" s="24"/>
      <c r="I750" s="71"/>
      <c r="J750" s="24"/>
    </row>
    <row r="751" spans="1:10" ht="16.5" customHeight="1">
      <c r="A751" s="72"/>
      <c r="B751" s="72"/>
      <c r="C751" s="71"/>
      <c r="D751" s="24"/>
      <c r="E751" s="24"/>
      <c r="F751" s="24"/>
      <c r="G751" s="71"/>
      <c r="H751" s="24"/>
      <c r="I751" s="71"/>
      <c r="J751" s="24"/>
    </row>
    <row r="752" spans="1:10" ht="16.5" customHeight="1">
      <c r="A752" s="72"/>
      <c r="B752" s="72"/>
      <c r="C752" s="71"/>
      <c r="D752" s="24"/>
      <c r="E752" s="24"/>
      <c r="F752" s="24"/>
      <c r="G752" s="71"/>
      <c r="H752" s="24"/>
      <c r="I752" s="71"/>
      <c r="J752" s="24"/>
    </row>
    <row r="753" spans="1:10" ht="16.5" customHeight="1">
      <c r="A753" s="72"/>
      <c r="B753" s="72"/>
      <c r="C753" s="71"/>
      <c r="D753" s="24"/>
      <c r="E753" s="24"/>
      <c r="F753" s="24"/>
      <c r="G753" s="71"/>
      <c r="H753" s="24"/>
      <c r="I753" s="71"/>
      <c r="J753" s="24"/>
    </row>
    <row r="754" spans="1:10" ht="16.5" customHeight="1">
      <c r="A754" s="72"/>
      <c r="B754" s="72"/>
      <c r="C754" s="71"/>
      <c r="D754" s="24"/>
      <c r="E754" s="24"/>
      <c r="F754" s="24"/>
      <c r="G754" s="71"/>
      <c r="H754" s="24"/>
      <c r="I754" s="71"/>
      <c r="J754" s="24"/>
    </row>
    <row r="755" spans="1:10" ht="16.5" customHeight="1">
      <c r="A755" s="72"/>
      <c r="B755" s="72"/>
      <c r="C755" s="71"/>
      <c r="D755" s="24"/>
      <c r="E755" s="24"/>
      <c r="F755" s="24"/>
      <c r="G755" s="71"/>
      <c r="H755" s="24"/>
      <c r="I755" s="71"/>
      <c r="J755" s="24"/>
    </row>
    <row r="756" spans="1:10" ht="16.5" customHeight="1">
      <c r="A756" s="72"/>
      <c r="B756" s="72"/>
      <c r="C756" s="71"/>
      <c r="D756" s="24"/>
      <c r="E756" s="24"/>
      <c r="F756" s="24"/>
      <c r="G756" s="71"/>
      <c r="H756" s="24"/>
      <c r="I756" s="71"/>
      <c r="J756" s="24"/>
    </row>
    <row r="757" spans="1:10" ht="16.5" customHeight="1">
      <c r="A757" s="72"/>
      <c r="B757" s="72"/>
      <c r="C757" s="71"/>
      <c r="D757" s="24"/>
      <c r="E757" s="24"/>
      <c r="F757" s="24"/>
      <c r="G757" s="71"/>
      <c r="H757" s="24"/>
      <c r="I757" s="71"/>
      <c r="J757" s="24"/>
    </row>
    <row r="758" spans="1:10" ht="16.5" customHeight="1">
      <c r="A758" s="72"/>
      <c r="B758" s="72"/>
      <c r="C758" s="71"/>
      <c r="D758" s="24"/>
      <c r="E758" s="24"/>
      <c r="F758" s="24"/>
      <c r="G758" s="71"/>
      <c r="H758" s="24"/>
      <c r="I758" s="71"/>
      <c r="J758" s="24"/>
    </row>
    <row r="759" spans="1:10" ht="16.5" customHeight="1">
      <c r="A759" s="72"/>
      <c r="B759" s="72"/>
      <c r="C759" s="71"/>
      <c r="D759" s="24"/>
      <c r="E759" s="24"/>
      <c r="F759" s="24"/>
      <c r="G759" s="71"/>
      <c r="H759" s="24"/>
      <c r="I759" s="71"/>
      <c r="J759" s="24"/>
    </row>
    <row r="760" spans="1:10" ht="16.5" customHeight="1">
      <c r="A760" s="72"/>
      <c r="B760" s="72"/>
      <c r="C760" s="71"/>
      <c r="D760" s="24"/>
      <c r="E760" s="24"/>
      <c r="F760" s="24"/>
      <c r="G760" s="71"/>
      <c r="H760" s="24"/>
      <c r="I760" s="71"/>
      <c r="J760" s="24"/>
    </row>
    <row r="761" spans="1:10" ht="16.5" customHeight="1">
      <c r="A761" s="72"/>
      <c r="B761" s="72"/>
      <c r="C761" s="71"/>
      <c r="D761" s="24"/>
      <c r="E761" s="24"/>
      <c r="F761" s="24"/>
      <c r="G761" s="71"/>
      <c r="H761" s="24"/>
      <c r="I761" s="71"/>
      <c r="J761" s="24"/>
    </row>
    <row r="762" spans="1:10" ht="16.5" customHeight="1">
      <c r="A762" s="72"/>
      <c r="B762" s="72"/>
      <c r="C762" s="71"/>
      <c r="D762" s="24"/>
      <c r="E762" s="24"/>
      <c r="F762" s="24"/>
      <c r="G762" s="71"/>
      <c r="H762" s="24"/>
      <c r="I762" s="71"/>
      <c r="J762" s="24"/>
    </row>
    <row r="763" spans="1:10" ht="16.5" customHeight="1">
      <c r="A763" s="72"/>
      <c r="B763" s="72"/>
      <c r="C763" s="71"/>
      <c r="D763" s="24"/>
      <c r="E763" s="24"/>
      <c r="F763" s="24"/>
      <c r="G763" s="71"/>
      <c r="H763" s="24"/>
      <c r="I763" s="71"/>
      <c r="J763" s="24"/>
    </row>
    <row r="764" spans="1:10" ht="16.5" customHeight="1">
      <c r="A764" s="72"/>
      <c r="B764" s="72"/>
      <c r="C764" s="71"/>
      <c r="D764" s="24"/>
      <c r="E764" s="24"/>
      <c r="F764" s="24"/>
      <c r="G764" s="71"/>
      <c r="H764" s="24"/>
      <c r="I764" s="71"/>
      <c r="J764" s="24"/>
    </row>
    <row r="765" spans="1:10" ht="16.5" customHeight="1">
      <c r="A765" s="72"/>
      <c r="B765" s="72"/>
      <c r="C765" s="71"/>
      <c r="D765" s="24"/>
      <c r="E765" s="24"/>
      <c r="F765" s="24"/>
      <c r="G765" s="71"/>
      <c r="H765" s="24"/>
      <c r="I765" s="71"/>
      <c r="J765" s="24"/>
    </row>
    <row r="766" spans="1:10" ht="16.5" customHeight="1">
      <c r="A766" s="72"/>
      <c r="B766" s="72"/>
      <c r="C766" s="71"/>
      <c r="D766" s="24"/>
      <c r="E766" s="24"/>
      <c r="F766" s="24"/>
      <c r="G766" s="71"/>
      <c r="H766" s="24"/>
      <c r="I766" s="71"/>
      <c r="J766" s="24"/>
    </row>
    <row r="767" spans="1:10" ht="16.5" customHeight="1">
      <c r="A767" s="72"/>
      <c r="B767" s="72"/>
      <c r="C767" s="71"/>
      <c r="D767" s="24"/>
      <c r="E767" s="24"/>
      <c r="F767" s="24"/>
      <c r="G767" s="71"/>
      <c r="H767" s="24"/>
      <c r="I767" s="71"/>
      <c r="J767" s="24"/>
    </row>
    <row r="768" spans="1:10" ht="16.5" customHeight="1">
      <c r="A768" s="72"/>
      <c r="B768" s="72"/>
      <c r="C768" s="71"/>
      <c r="D768" s="24"/>
      <c r="E768" s="24"/>
      <c r="F768" s="24"/>
      <c r="G768" s="71"/>
      <c r="H768" s="24"/>
      <c r="I768" s="71"/>
      <c r="J768" s="24"/>
    </row>
    <row r="769" spans="1:10" ht="16.5" customHeight="1">
      <c r="A769" s="72"/>
      <c r="B769" s="72"/>
      <c r="C769" s="71"/>
      <c r="D769" s="24"/>
      <c r="E769" s="24"/>
      <c r="F769" s="24"/>
      <c r="G769" s="71"/>
      <c r="H769" s="24"/>
      <c r="I769" s="71"/>
      <c r="J769" s="24"/>
    </row>
    <row r="770" spans="1:10" ht="16.5" customHeight="1">
      <c r="A770" s="72"/>
      <c r="B770" s="72"/>
      <c r="C770" s="71"/>
      <c r="D770" s="24"/>
      <c r="E770" s="24"/>
      <c r="F770" s="24"/>
      <c r="G770" s="71"/>
      <c r="H770" s="24"/>
      <c r="I770" s="71"/>
      <c r="J770" s="24"/>
    </row>
    <row r="771" spans="1:10" ht="16.5" customHeight="1">
      <c r="A771" s="72"/>
      <c r="B771" s="72"/>
      <c r="C771" s="71"/>
      <c r="D771" s="24"/>
      <c r="E771" s="24"/>
      <c r="F771" s="24"/>
      <c r="G771" s="71"/>
      <c r="H771" s="24"/>
      <c r="I771" s="71"/>
      <c r="J771" s="24"/>
    </row>
    <row r="772" spans="1:10" ht="16.5" customHeight="1">
      <c r="A772" s="72"/>
      <c r="B772" s="72"/>
      <c r="C772" s="71"/>
      <c r="D772" s="24"/>
      <c r="E772" s="24"/>
      <c r="F772" s="24"/>
      <c r="G772" s="71"/>
      <c r="H772" s="24"/>
      <c r="I772" s="71"/>
      <c r="J772" s="24"/>
    </row>
    <row r="773" spans="1:10" ht="16.5" customHeight="1">
      <c r="A773" s="72"/>
      <c r="B773" s="72"/>
      <c r="C773" s="71"/>
      <c r="D773" s="24"/>
      <c r="E773" s="24"/>
      <c r="F773" s="24"/>
      <c r="G773" s="71"/>
      <c r="H773" s="24"/>
      <c r="I773" s="71"/>
      <c r="J773" s="24"/>
    </row>
    <row r="774" spans="1:10" ht="16.5" customHeight="1">
      <c r="A774" s="72"/>
      <c r="B774" s="72"/>
      <c r="C774" s="71"/>
      <c r="D774" s="24"/>
      <c r="E774" s="24"/>
      <c r="F774" s="24"/>
      <c r="G774" s="71"/>
      <c r="H774" s="24"/>
      <c r="I774" s="71"/>
      <c r="J774" s="24"/>
    </row>
    <row r="775" spans="1:10" ht="16.5" customHeight="1">
      <c r="A775" s="72"/>
      <c r="B775" s="72"/>
      <c r="C775" s="71"/>
      <c r="D775" s="24"/>
      <c r="E775" s="24"/>
      <c r="F775" s="24"/>
      <c r="G775" s="71"/>
      <c r="H775" s="24"/>
      <c r="I775" s="71"/>
      <c r="J775" s="24"/>
    </row>
    <row r="776" spans="1:10" ht="16.5" customHeight="1">
      <c r="A776" s="72"/>
      <c r="B776" s="72"/>
      <c r="C776" s="71"/>
      <c r="D776" s="24"/>
      <c r="E776" s="24"/>
      <c r="F776" s="24"/>
      <c r="G776" s="71"/>
      <c r="H776" s="24"/>
      <c r="I776" s="71"/>
      <c r="J776" s="24"/>
    </row>
    <row r="777" spans="1:10" ht="16.5" customHeight="1">
      <c r="A777" s="72"/>
      <c r="B777" s="72"/>
      <c r="C777" s="71"/>
      <c r="D777" s="24"/>
      <c r="E777" s="24"/>
      <c r="F777" s="24"/>
      <c r="G777" s="71"/>
      <c r="H777" s="24"/>
      <c r="I777" s="71"/>
      <c r="J777" s="24"/>
    </row>
    <row r="778" spans="1:10" ht="16.5" customHeight="1">
      <c r="A778" s="72"/>
      <c r="B778" s="72"/>
      <c r="C778" s="71"/>
      <c r="D778" s="24"/>
      <c r="E778" s="24"/>
      <c r="F778" s="24"/>
      <c r="G778" s="71"/>
      <c r="H778" s="24"/>
      <c r="I778" s="71"/>
      <c r="J778" s="24"/>
    </row>
    <row r="779" spans="1:10" ht="16.5" customHeight="1">
      <c r="A779" s="72"/>
      <c r="B779" s="72"/>
      <c r="C779" s="71"/>
      <c r="D779" s="24"/>
      <c r="E779" s="24"/>
      <c r="F779" s="24"/>
      <c r="G779" s="71"/>
      <c r="H779" s="24"/>
      <c r="I779" s="71"/>
      <c r="J779" s="24"/>
    </row>
    <row r="780" spans="1:10" ht="16.5" customHeight="1">
      <c r="A780" s="72"/>
      <c r="B780" s="72"/>
      <c r="C780" s="71"/>
      <c r="D780" s="24"/>
      <c r="E780" s="24"/>
      <c r="F780" s="24"/>
      <c r="G780" s="71"/>
      <c r="H780" s="24"/>
      <c r="I780" s="71"/>
      <c r="J780" s="24"/>
    </row>
    <row r="781" spans="1:10" ht="16.5" customHeight="1">
      <c r="A781" s="72"/>
      <c r="B781" s="72"/>
      <c r="C781" s="71"/>
      <c r="D781" s="24"/>
      <c r="E781" s="24"/>
      <c r="F781" s="24"/>
      <c r="G781" s="71"/>
      <c r="H781" s="24"/>
      <c r="I781" s="71"/>
      <c r="J781" s="24"/>
    </row>
    <row r="782" spans="1:10" ht="16.5" customHeight="1">
      <c r="A782" s="72"/>
      <c r="B782" s="72"/>
      <c r="C782" s="71"/>
      <c r="D782" s="24"/>
      <c r="E782" s="24"/>
      <c r="F782" s="24"/>
      <c r="G782" s="71"/>
      <c r="H782" s="24"/>
      <c r="I782" s="71"/>
      <c r="J782" s="24"/>
    </row>
    <row r="783" spans="1:10" ht="16.5" customHeight="1">
      <c r="A783" s="72"/>
      <c r="B783" s="72"/>
      <c r="C783" s="71"/>
      <c r="D783" s="24"/>
      <c r="E783" s="24"/>
      <c r="F783" s="24"/>
      <c r="G783" s="71"/>
      <c r="H783" s="24"/>
      <c r="I783" s="71"/>
      <c r="J783" s="24"/>
    </row>
    <row r="784" spans="1:10" ht="16.5" customHeight="1">
      <c r="A784" s="72"/>
      <c r="B784" s="72"/>
      <c r="C784" s="71"/>
      <c r="D784" s="24"/>
      <c r="E784" s="24"/>
      <c r="F784" s="24"/>
      <c r="G784" s="71"/>
      <c r="H784" s="24"/>
      <c r="I784" s="71"/>
      <c r="J784" s="24"/>
    </row>
    <row r="785" spans="1:10" ht="16.5" customHeight="1">
      <c r="A785" s="72"/>
      <c r="B785" s="72"/>
      <c r="C785" s="71"/>
      <c r="D785" s="24"/>
      <c r="E785" s="24"/>
      <c r="F785" s="24"/>
      <c r="G785" s="71"/>
      <c r="H785" s="24"/>
      <c r="I785" s="71"/>
      <c r="J785" s="24"/>
    </row>
    <row r="786" spans="1:10" ht="16.5" customHeight="1">
      <c r="A786" s="72"/>
      <c r="B786" s="72"/>
      <c r="C786" s="71"/>
      <c r="D786" s="24"/>
      <c r="E786" s="24"/>
      <c r="F786" s="24"/>
      <c r="G786" s="71"/>
      <c r="H786" s="24"/>
      <c r="I786" s="71"/>
      <c r="J786" s="24"/>
    </row>
    <row r="787" spans="1:10" ht="16.5" customHeight="1">
      <c r="A787" s="72"/>
      <c r="B787" s="72"/>
      <c r="C787" s="71"/>
      <c r="D787" s="24"/>
      <c r="E787" s="24"/>
      <c r="F787" s="24"/>
      <c r="G787" s="71"/>
      <c r="H787" s="24"/>
      <c r="I787" s="71"/>
      <c r="J787" s="24"/>
    </row>
    <row r="788" spans="1:10" ht="16.5" customHeight="1">
      <c r="A788" s="72"/>
      <c r="B788" s="72"/>
      <c r="C788" s="71"/>
      <c r="D788" s="24"/>
      <c r="E788" s="24"/>
      <c r="F788" s="24"/>
      <c r="G788" s="71"/>
      <c r="H788" s="24"/>
      <c r="I788" s="71"/>
      <c r="J788" s="24"/>
    </row>
    <row r="789" spans="1:10" ht="16.5" customHeight="1">
      <c r="A789" s="72"/>
      <c r="B789" s="72"/>
      <c r="C789" s="71"/>
      <c r="D789" s="24"/>
      <c r="E789" s="24"/>
      <c r="F789" s="24"/>
      <c r="G789" s="71"/>
      <c r="H789" s="24"/>
      <c r="I789" s="71"/>
      <c r="J789" s="24"/>
    </row>
    <row r="790" spans="1:10" ht="16.5" customHeight="1">
      <c r="A790" s="72"/>
      <c r="B790" s="72"/>
      <c r="C790" s="71"/>
      <c r="D790" s="24"/>
      <c r="E790" s="24"/>
      <c r="F790" s="24"/>
      <c r="G790" s="71"/>
      <c r="H790" s="24"/>
      <c r="I790" s="71"/>
      <c r="J790" s="24"/>
    </row>
    <row r="791" spans="1:10" ht="16.5" customHeight="1">
      <c r="A791" s="72"/>
      <c r="B791" s="72"/>
      <c r="C791" s="71"/>
      <c r="D791" s="24"/>
      <c r="E791" s="24"/>
      <c r="F791" s="24"/>
      <c r="G791" s="71"/>
      <c r="H791" s="24"/>
      <c r="I791" s="71"/>
      <c r="J791" s="24"/>
    </row>
    <row r="792" spans="1:10" ht="16.5" customHeight="1">
      <c r="A792" s="72"/>
      <c r="B792" s="72"/>
      <c r="C792" s="71"/>
      <c r="D792" s="24"/>
      <c r="E792" s="24"/>
      <c r="F792" s="24"/>
      <c r="G792" s="71"/>
      <c r="H792" s="24"/>
      <c r="I792" s="71"/>
      <c r="J792" s="24"/>
    </row>
    <row r="793" spans="1:10" ht="16.5" customHeight="1">
      <c r="A793" s="72"/>
      <c r="B793" s="72"/>
      <c r="C793" s="71"/>
      <c r="D793" s="24"/>
      <c r="E793" s="24"/>
      <c r="F793" s="24"/>
      <c r="G793" s="71"/>
      <c r="H793" s="24"/>
      <c r="I793" s="71"/>
      <c r="J793" s="24"/>
    </row>
    <row r="794" spans="1:10" ht="16.5" customHeight="1">
      <c r="A794" s="72"/>
      <c r="B794" s="72"/>
      <c r="C794" s="71"/>
      <c r="D794" s="24"/>
      <c r="E794" s="24"/>
      <c r="F794" s="24"/>
      <c r="G794" s="71"/>
      <c r="H794" s="24"/>
      <c r="I794" s="71"/>
      <c r="J794" s="24"/>
    </row>
    <row r="795" spans="1:10" ht="16.5" customHeight="1">
      <c r="A795" s="72"/>
      <c r="B795" s="72"/>
      <c r="C795" s="71"/>
      <c r="D795" s="24"/>
      <c r="E795" s="24"/>
      <c r="F795" s="24"/>
      <c r="G795" s="71"/>
      <c r="H795" s="24"/>
      <c r="I795" s="71"/>
      <c r="J795" s="24"/>
    </row>
    <row r="796" spans="1:10" ht="16.5" customHeight="1">
      <c r="A796" s="72"/>
      <c r="B796" s="72"/>
      <c r="C796" s="71"/>
      <c r="D796" s="24"/>
      <c r="E796" s="24"/>
      <c r="F796" s="24"/>
      <c r="G796" s="71"/>
      <c r="H796" s="24"/>
      <c r="I796" s="71"/>
      <c r="J796" s="24"/>
    </row>
    <row r="797" spans="1:10" ht="16.5" customHeight="1">
      <c r="A797" s="72"/>
      <c r="B797" s="72"/>
      <c r="C797" s="71"/>
      <c r="D797" s="24"/>
      <c r="E797" s="24"/>
      <c r="F797" s="24"/>
      <c r="G797" s="71"/>
      <c r="H797" s="24"/>
      <c r="I797" s="71"/>
      <c r="J797" s="24"/>
    </row>
    <row r="798" spans="1:10" ht="16.5" customHeight="1">
      <c r="A798" s="72"/>
      <c r="B798" s="72"/>
      <c r="C798" s="71"/>
      <c r="D798" s="24"/>
      <c r="E798" s="24"/>
      <c r="F798" s="24"/>
      <c r="G798" s="71"/>
      <c r="H798" s="24"/>
      <c r="I798" s="71"/>
      <c r="J798" s="24"/>
    </row>
    <row r="799" spans="1:10" ht="16.5" customHeight="1">
      <c r="A799" s="72"/>
      <c r="B799" s="72"/>
      <c r="C799" s="71"/>
      <c r="D799" s="24"/>
      <c r="E799" s="24"/>
      <c r="F799" s="24"/>
      <c r="G799" s="71"/>
      <c r="H799" s="24"/>
      <c r="I799" s="71"/>
      <c r="J799" s="24"/>
    </row>
    <row r="800" spans="1:10" ht="16.5" customHeight="1">
      <c r="A800" s="72"/>
      <c r="B800" s="72"/>
      <c r="C800" s="71"/>
      <c r="D800" s="24"/>
      <c r="E800" s="24"/>
      <c r="F800" s="24"/>
      <c r="G800" s="71"/>
      <c r="H800" s="24"/>
      <c r="I800" s="71"/>
      <c r="J800" s="24"/>
    </row>
    <row r="801" spans="1:10" ht="16.5" customHeight="1">
      <c r="A801" s="72"/>
      <c r="B801" s="72"/>
      <c r="C801" s="71"/>
      <c r="D801" s="24"/>
      <c r="E801" s="24"/>
      <c r="F801" s="24"/>
      <c r="G801" s="71"/>
      <c r="H801" s="24"/>
      <c r="I801" s="71"/>
      <c r="J801" s="24"/>
    </row>
    <row r="802" spans="1:10" ht="16.5" customHeight="1">
      <c r="A802" s="72"/>
      <c r="B802" s="72"/>
      <c r="C802" s="71"/>
      <c r="D802" s="24"/>
      <c r="E802" s="24"/>
      <c r="F802" s="24"/>
      <c r="G802" s="71"/>
      <c r="H802" s="24"/>
      <c r="I802" s="71"/>
      <c r="J802" s="24"/>
    </row>
    <row r="803" spans="1:10" ht="16.5" customHeight="1">
      <c r="A803" s="72"/>
      <c r="B803" s="72"/>
      <c r="C803" s="71"/>
      <c r="D803" s="24"/>
      <c r="E803" s="24"/>
      <c r="F803" s="24"/>
      <c r="G803" s="71"/>
      <c r="H803" s="24"/>
      <c r="I803" s="71"/>
      <c r="J803" s="24"/>
    </row>
    <row r="804" spans="1:10" ht="16.5" customHeight="1">
      <c r="A804" s="72"/>
      <c r="B804" s="72"/>
      <c r="C804" s="71"/>
      <c r="D804" s="24"/>
      <c r="E804" s="24"/>
      <c r="F804" s="24"/>
      <c r="G804" s="71"/>
      <c r="H804" s="24"/>
      <c r="I804" s="71"/>
      <c r="J804" s="24"/>
    </row>
    <row r="805" spans="1:10" ht="16.5" customHeight="1">
      <c r="A805" s="72"/>
      <c r="B805" s="72"/>
      <c r="C805" s="71"/>
      <c r="D805" s="24"/>
      <c r="E805" s="24"/>
      <c r="F805" s="24"/>
      <c r="G805" s="71"/>
      <c r="H805" s="24"/>
      <c r="I805" s="71"/>
      <c r="J805" s="24"/>
    </row>
    <row r="806" spans="1:10" ht="16.5" customHeight="1">
      <c r="A806" s="72"/>
      <c r="B806" s="72"/>
      <c r="C806" s="71"/>
      <c r="D806" s="24"/>
      <c r="E806" s="24"/>
      <c r="F806" s="24"/>
      <c r="G806" s="71"/>
      <c r="H806" s="24"/>
      <c r="I806" s="71"/>
      <c r="J806" s="24"/>
    </row>
    <row r="807" spans="1:10" ht="16.5" customHeight="1">
      <c r="A807" s="72"/>
      <c r="B807" s="72"/>
      <c r="C807" s="71"/>
      <c r="D807" s="24"/>
      <c r="E807" s="24"/>
      <c r="F807" s="24"/>
      <c r="G807" s="71"/>
      <c r="H807" s="24"/>
      <c r="I807" s="71"/>
      <c r="J807" s="24"/>
    </row>
    <row r="808" spans="1:10" ht="16.5" customHeight="1">
      <c r="A808" s="72"/>
      <c r="B808" s="72"/>
      <c r="C808" s="71"/>
      <c r="D808" s="24"/>
      <c r="E808" s="24"/>
      <c r="F808" s="24"/>
      <c r="G808" s="71"/>
      <c r="H808" s="24"/>
      <c r="I808" s="71"/>
      <c r="J808" s="24"/>
    </row>
    <row r="809" spans="1:10" ht="16.5" customHeight="1">
      <c r="A809" s="72"/>
      <c r="B809" s="72"/>
      <c r="C809" s="71"/>
      <c r="D809" s="24"/>
      <c r="E809" s="24"/>
      <c r="F809" s="24"/>
      <c r="G809" s="71"/>
      <c r="H809" s="24"/>
      <c r="I809" s="71"/>
      <c r="J809" s="24"/>
    </row>
    <row r="810" spans="1:10" ht="16.5" customHeight="1">
      <c r="A810" s="72"/>
      <c r="B810" s="72"/>
      <c r="C810" s="71"/>
      <c r="D810" s="24"/>
      <c r="E810" s="24"/>
      <c r="F810" s="24"/>
      <c r="G810" s="71"/>
      <c r="H810" s="24"/>
      <c r="I810" s="71"/>
      <c r="J810" s="24"/>
    </row>
    <row r="811" spans="1:10" ht="16.5" customHeight="1">
      <c r="A811" s="72"/>
      <c r="B811" s="72"/>
      <c r="C811" s="71"/>
      <c r="D811" s="24"/>
      <c r="E811" s="24"/>
      <c r="F811" s="24"/>
      <c r="G811" s="71"/>
      <c r="H811" s="24"/>
      <c r="I811" s="71"/>
      <c r="J811" s="24"/>
    </row>
    <row r="812" spans="1:10" ht="16.5" customHeight="1">
      <c r="A812" s="72"/>
      <c r="B812" s="72"/>
      <c r="C812" s="71"/>
      <c r="D812" s="24"/>
      <c r="E812" s="24"/>
      <c r="F812" s="24"/>
      <c r="G812" s="71"/>
      <c r="H812" s="24"/>
      <c r="I812" s="71"/>
      <c r="J812" s="24"/>
    </row>
    <row r="813" spans="1:10" ht="16.5" customHeight="1">
      <c r="A813" s="72"/>
      <c r="B813" s="72"/>
      <c r="C813" s="71"/>
      <c r="D813" s="24"/>
      <c r="E813" s="24"/>
      <c r="F813" s="24"/>
      <c r="G813" s="71"/>
      <c r="H813" s="24"/>
      <c r="I813" s="71"/>
      <c r="J813" s="24"/>
    </row>
    <row r="814" spans="1:10" ht="16.5" customHeight="1">
      <c r="A814" s="72"/>
      <c r="B814" s="72"/>
      <c r="C814" s="71"/>
      <c r="D814" s="24"/>
      <c r="E814" s="24"/>
      <c r="F814" s="24"/>
      <c r="G814" s="71"/>
      <c r="H814" s="24"/>
      <c r="I814" s="71"/>
      <c r="J814" s="24"/>
    </row>
    <row r="815" spans="1:10" ht="16.5" customHeight="1">
      <c r="A815" s="72"/>
      <c r="B815" s="72"/>
      <c r="C815" s="71"/>
      <c r="D815" s="24"/>
      <c r="E815" s="24"/>
      <c r="F815" s="24"/>
      <c r="G815" s="71"/>
      <c r="H815" s="24"/>
      <c r="I815" s="71"/>
      <c r="J815" s="24"/>
    </row>
    <row r="816" spans="1:10" ht="16.5" customHeight="1">
      <c r="A816" s="72"/>
      <c r="B816" s="72"/>
      <c r="C816" s="71"/>
      <c r="D816" s="24"/>
      <c r="E816" s="24"/>
      <c r="F816" s="24"/>
      <c r="G816" s="71"/>
      <c r="H816" s="24"/>
      <c r="I816" s="71"/>
      <c r="J816" s="24"/>
    </row>
    <row r="817" spans="1:10" ht="16.5" customHeight="1">
      <c r="A817" s="72"/>
      <c r="B817" s="72"/>
      <c r="C817" s="71"/>
      <c r="D817" s="24"/>
      <c r="E817" s="24"/>
      <c r="F817" s="24"/>
      <c r="G817" s="71"/>
      <c r="H817" s="24"/>
      <c r="I817" s="71"/>
      <c r="J817" s="24"/>
    </row>
    <row r="818" spans="1:10" ht="16.5" customHeight="1">
      <c r="A818" s="72"/>
      <c r="B818" s="72"/>
      <c r="C818" s="71"/>
      <c r="D818" s="24"/>
      <c r="E818" s="24"/>
      <c r="F818" s="24"/>
      <c r="G818" s="71"/>
      <c r="H818" s="24"/>
      <c r="I818" s="71"/>
      <c r="J818" s="24"/>
    </row>
    <row r="819" spans="1:10" ht="16.5" customHeight="1">
      <c r="A819" s="72"/>
      <c r="B819" s="72"/>
      <c r="C819" s="71"/>
      <c r="D819" s="24"/>
      <c r="E819" s="24"/>
      <c r="F819" s="24"/>
      <c r="G819" s="71"/>
      <c r="H819" s="24"/>
      <c r="I819" s="71"/>
      <c r="J819" s="24"/>
    </row>
    <row r="820" spans="1:10" ht="16.5" customHeight="1">
      <c r="A820" s="72"/>
      <c r="B820" s="72"/>
      <c r="C820" s="71"/>
      <c r="D820" s="24"/>
      <c r="E820" s="24"/>
      <c r="F820" s="24"/>
      <c r="G820" s="71"/>
      <c r="H820" s="24"/>
      <c r="I820" s="71"/>
      <c r="J820" s="24"/>
    </row>
    <row r="821" spans="1:10" ht="16.5" customHeight="1">
      <c r="A821" s="72"/>
      <c r="B821" s="72"/>
      <c r="C821" s="71"/>
      <c r="D821" s="24"/>
      <c r="E821" s="24"/>
      <c r="F821" s="24"/>
      <c r="G821" s="71"/>
      <c r="H821" s="24"/>
      <c r="I821" s="71"/>
      <c r="J821" s="24"/>
    </row>
    <row r="822" spans="1:10" ht="16.5" customHeight="1">
      <c r="A822" s="72"/>
      <c r="B822" s="72"/>
      <c r="C822" s="71"/>
      <c r="D822" s="24"/>
      <c r="E822" s="24"/>
      <c r="F822" s="24"/>
      <c r="G822" s="71"/>
      <c r="H822" s="24"/>
      <c r="I822" s="71"/>
      <c r="J822" s="24"/>
    </row>
    <row r="823" spans="1:10" ht="16.5" customHeight="1">
      <c r="A823" s="72"/>
      <c r="B823" s="72"/>
      <c r="C823" s="71"/>
      <c r="D823" s="24"/>
      <c r="E823" s="24"/>
      <c r="F823" s="24"/>
      <c r="G823" s="71"/>
      <c r="H823" s="24"/>
      <c r="I823" s="71"/>
      <c r="J823" s="24"/>
    </row>
    <row r="824" spans="1:10" ht="16.5" customHeight="1">
      <c r="A824" s="72"/>
      <c r="B824" s="72"/>
      <c r="C824" s="71"/>
      <c r="D824" s="24"/>
      <c r="E824" s="24"/>
      <c r="F824" s="24"/>
      <c r="G824" s="71"/>
      <c r="H824" s="24"/>
      <c r="I824" s="71"/>
      <c r="J824" s="24"/>
    </row>
    <row r="825" spans="1:10" ht="16.5" customHeight="1">
      <c r="A825" s="72"/>
      <c r="B825" s="72"/>
      <c r="C825" s="71"/>
      <c r="D825" s="24"/>
      <c r="E825" s="24"/>
      <c r="F825" s="24"/>
      <c r="G825" s="71"/>
      <c r="H825" s="24"/>
      <c r="I825" s="71"/>
      <c r="J825" s="24"/>
    </row>
    <row r="826" spans="1:10" ht="16.5" customHeight="1">
      <c r="A826" s="72"/>
      <c r="B826" s="72"/>
      <c r="C826" s="71"/>
      <c r="D826" s="24"/>
      <c r="E826" s="24"/>
      <c r="F826" s="24"/>
      <c r="G826" s="71"/>
      <c r="H826" s="24"/>
      <c r="I826" s="71"/>
      <c r="J826" s="24"/>
    </row>
    <row r="827" spans="1:10" ht="16.5" customHeight="1">
      <c r="A827" s="72"/>
      <c r="B827" s="72"/>
      <c r="C827" s="71"/>
      <c r="D827" s="24"/>
      <c r="E827" s="24"/>
      <c r="F827" s="24"/>
      <c r="G827" s="71"/>
      <c r="H827" s="24"/>
      <c r="I827" s="71"/>
      <c r="J827" s="24"/>
    </row>
    <row r="828" spans="1:10" ht="16.5" customHeight="1">
      <c r="A828" s="72"/>
      <c r="B828" s="72"/>
      <c r="C828" s="71"/>
      <c r="D828" s="24"/>
      <c r="E828" s="24"/>
      <c r="F828" s="24"/>
      <c r="G828" s="71"/>
      <c r="H828" s="24"/>
      <c r="I828" s="71"/>
      <c r="J828" s="24"/>
    </row>
    <row r="829" spans="1:10" ht="16.5" customHeight="1">
      <c r="A829" s="72"/>
      <c r="B829" s="72"/>
      <c r="C829" s="71"/>
      <c r="D829" s="24"/>
      <c r="E829" s="24"/>
      <c r="F829" s="24"/>
      <c r="G829" s="71"/>
      <c r="H829" s="24"/>
      <c r="I829" s="71"/>
      <c r="J829" s="24"/>
    </row>
    <row r="830" spans="1:10" ht="16.5" customHeight="1">
      <c r="A830" s="72"/>
      <c r="B830" s="72"/>
      <c r="C830" s="71"/>
      <c r="D830" s="24"/>
      <c r="E830" s="24"/>
      <c r="F830" s="24"/>
      <c r="G830" s="71"/>
      <c r="H830" s="24"/>
      <c r="I830" s="71"/>
      <c r="J830" s="24"/>
    </row>
    <row r="831" spans="1:10" ht="16.5" customHeight="1">
      <c r="A831" s="72"/>
      <c r="B831" s="72"/>
      <c r="C831" s="71"/>
      <c r="D831" s="24"/>
      <c r="E831" s="24"/>
      <c r="F831" s="24"/>
      <c r="G831" s="71"/>
      <c r="H831" s="24"/>
      <c r="I831" s="71"/>
      <c r="J831" s="24"/>
    </row>
    <row r="832" spans="1:10" ht="16.5" customHeight="1">
      <c r="A832" s="72"/>
      <c r="B832" s="72"/>
      <c r="C832" s="71"/>
      <c r="D832" s="24"/>
      <c r="E832" s="24"/>
      <c r="F832" s="24"/>
      <c r="G832" s="71"/>
      <c r="H832" s="24"/>
      <c r="I832" s="71"/>
      <c r="J832" s="24"/>
    </row>
    <row r="833" spans="1:10" ht="16.5" customHeight="1">
      <c r="A833" s="72"/>
      <c r="B833" s="72"/>
      <c r="C833" s="71"/>
      <c r="D833" s="24"/>
      <c r="E833" s="24"/>
      <c r="F833" s="24"/>
      <c r="G833" s="71"/>
      <c r="H833" s="24"/>
      <c r="I833" s="71"/>
      <c r="J833" s="24"/>
    </row>
    <row r="834" spans="1:10" ht="16.5" customHeight="1">
      <c r="A834" s="72"/>
      <c r="B834" s="72"/>
      <c r="C834" s="71"/>
      <c r="D834" s="24"/>
      <c r="E834" s="24"/>
      <c r="F834" s="24"/>
      <c r="G834" s="71"/>
      <c r="H834" s="24"/>
      <c r="I834" s="71"/>
      <c r="J834" s="24"/>
    </row>
    <row r="835" spans="1:10" ht="16.5" customHeight="1">
      <c r="A835" s="72"/>
      <c r="B835" s="72"/>
      <c r="C835" s="71"/>
      <c r="D835" s="24"/>
      <c r="E835" s="24"/>
      <c r="F835" s="24"/>
      <c r="G835" s="71"/>
      <c r="H835" s="24"/>
      <c r="I835" s="71"/>
      <c r="J835" s="24"/>
    </row>
    <row r="836" spans="1:10" ht="16.5" customHeight="1">
      <c r="A836" s="72"/>
      <c r="B836" s="72"/>
      <c r="C836" s="71"/>
      <c r="D836" s="24"/>
      <c r="E836" s="24"/>
      <c r="F836" s="24"/>
      <c r="G836" s="71"/>
      <c r="H836" s="24"/>
      <c r="I836" s="71"/>
      <c r="J836" s="24"/>
    </row>
    <row r="837" spans="1:10" ht="16.5" customHeight="1">
      <c r="A837" s="72"/>
      <c r="B837" s="72"/>
      <c r="C837" s="71"/>
      <c r="D837" s="24"/>
      <c r="E837" s="24"/>
      <c r="F837" s="24"/>
      <c r="G837" s="71"/>
      <c r="H837" s="24"/>
      <c r="I837" s="71"/>
      <c r="J837" s="24"/>
    </row>
    <row r="838" spans="1:10" ht="16.5" customHeight="1">
      <c r="A838" s="72"/>
      <c r="B838" s="72"/>
      <c r="C838" s="71"/>
      <c r="D838" s="24"/>
      <c r="E838" s="24"/>
      <c r="F838" s="24"/>
      <c r="G838" s="71"/>
      <c r="H838" s="24"/>
      <c r="I838" s="71"/>
      <c r="J838" s="24"/>
    </row>
    <row r="839" spans="1:10" ht="16.5" customHeight="1">
      <c r="A839" s="72"/>
      <c r="B839" s="72"/>
      <c r="C839" s="71"/>
      <c r="D839" s="24"/>
      <c r="E839" s="24"/>
      <c r="F839" s="24"/>
      <c r="G839" s="71"/>
      <c r="H839" s="24"/>
      <c r="I839" s="71"/>
      <c r="J839" s="24"/>
    </row>
    <row r="840" spans="1:10" ht="16.5" customHeight="1">
      <c r="A840" s="72"/>
      <c r="B840" s="72"/>
      <c r="C840" s="71"/>
      <c r="D840" s="24"/>
      <c r="E840" s="24"/>
      <c r="F840" s="24"/>
      <c r="G840" s="71"/>
      <c r="H840" s="24"/>
      <c r="I840" s="71"/>
      <c r="J840" s="24"/>
    </row>
    <row r="841" spans="1:10" ht="16.5" customHeight="1">
      <c r="A841" s="72"/>
      <c r="B841" s="72"/>
      <c r="C841" s="71"/>
      <c r="D841" s="24"/>
      <c r="E841" s="24"/>
      <c r="F841" s="24"/>
      <c r="G841" s="71"/>
      <c r="H841" s="24"/>
      <c r="I841" s="71"/>
      <c r="J841" s="24"/>
    </row>
    <row r="842" spans="1:10" ht="16.5" customHeight="1">
      <c r="A842" s="72"/>
      <c r="B842" s="72"/>
      <c r="C842" s="71"/>
      <c r="D842" s="24"/>
      <c r="E842" s="24"/>
      <c r="F842" s="24"/>
      <c r="G842" s="71"/>
      <c r="H842" s="24"/>
      <c r="I842" s="71"/>
      <c r="J842" s="24"/>
    </row>
    <row r="843" spans="1:10" ht="16.5" customHeight="1">
      <c r="A843" s="72"/>
      <c r="B843" s="72"/>
      <c r="C843" s="71"/>
      <c r="D843" s="24"/>
      <c r="E843" s="24"/>
      <c r="F843" s="24"/>
      <c r="G843" s="71"/>
      <c r="H843" s="24"/>
      <c r="I843" s="71"/>
      <c r="J843" s="24"/>
    </row>
    <row r="844" spans="1:10" ht="16.5" customHeight="1">
      <c r="A844" s="72"/>
      <c r="B844" s="72"/>
      <c r="C844" s="71"/>
      <c r="D844" s="24"/>
      <c r="E844" s="24"/>
      <c r="F844" s="24"/>
      <c r="G844" s="71"/>
      <c r="H844" s="24"/>
      <c r="I844" s="71"/>
      <c r="J844" s="24"/>
    </row>
    <row r="845" spans="1:10" ht="16.5" customHeight="1">
      <c r="A845" s="72"/>
      <c r="B845" s="72"/>
      <c r="C845" s="71"/>
      <c r="D845" s="24"/>
      <c r="E845" s="24"/>
      <c r="F845" s="24"/>
      <c r="G845" s="71"/>
      <c r="H845" s="24"/>
      <c r="I845" s="71"/>
      <c r="J845" s="24"/>
    </row>
    <row r="846" spans="1:10" ht="16.5" customHeight="1">
      <c r="A846" s="72"/>
      <c r="B846" s="72"/>
      <c r="C846" s="71"/>
      <c r="D846" s="24"/>
      <c r="E846" s="24"/>
      <c r="F846" s="24"/>
      <c r="G846" s="71"/>
      <c r="H846" s="24"/>
      <c r="I846" s="71"/>
      <c r="J846" s="24"/>
    </row>
    <row r="847" spans="1:10" ht="16.5" customHeight="1">
      <c r="A847" s="72"/>
      <c r="B847" s="72"/>
      <c r="C847" s="71"/>
      <c r="D847" s="24"/>
      <c r="E847" s="24"/>
      <c r="F847" s="24"/>
      <c r="G847" s="71"/>
      <c r="H847" s="24"/>
      <c r="I847" s="71"/>
      <c r="J847" s="24"/>
    </row>
    <row r="848" spans="1:10" ht="16.5" customHeight="1">
      <c r="A848" s="72"/>
      <c r="B848" s="72"/>
      <c r="C848" s="71"/>
      <c r="D848" s="24"/>
      <c r="E848" s="24"/>
      <c r="F848" s="24"/>
      <c r="G848" s="71"/>
      <c r="H848" s="24"/>
      <c r="I848" s="71"/>
      <c r="J848" s="24"/>
    </row>
    <row r="849" spans="1:10" ht="16.5" customHeight="1">
      <c r="A849" s="72"/>
      <c r="B849" s="72"/>
      <c r="C849" s="71"/>
      <c r="D849" s="24"/>
      <c r="E849" s="24"/>
      <c r="F849" s="24"/>
      <c r="G849" s="71"/>
      <c r="H849" s="24"/>
      <c r="I849" s="71"/>
      <c r="J849" s="24"/>
    </row>
    <row r="850" spans="1:10" ht="16.5" customHeight="1">
      <c r="A850" s="72"/>
      <c r="B850" s="72"/>
      <c r="C850" s="71"/>
      <c r="D850" s="24"/>
      <c r="E850" s="24"/>
      <c r="F850" s="24"/>
      <c r="G850" s="71"/>
      <c r="H850" s="24"/>
      <c r="I850" s="71"/>
      <c r="J850" s="24"/>
    </row>
    <row r="851" spans="1:10" ht="16.5" customHeight="1">
      <c r="A851" s="72"/>
      <c r="B851" s="72"/>
      <c r="C851" s="71"/>
      <c r="D851" s="24"/>
      <c r="E851" s="24"/>
      <c r="F851" s="24"/>
      <c r="G851" s="71"/>
      <c r="H851" s="24"/>
      <c r="I851" s="71"/>
      <c r="J851" s="24"/>
    </row>
    <row r="852" spans="1:10" ht="16.5" customHeight="1">
      <c r="A852" s="72"/>
      <c r="B852" s="72"/>
      <c r="C852" s="71"/>
      <c r="D852" s="24"/>
      <c r="E852" s="24"/>
      <c r="F852" s="24"/>
      <c r="G852" s="71"/>
      <c r="H852" s="24"/>
      <c r="I852" s="71"/>
      <c r="J852" s="24"/>
    </row>
    <row r="853" spans="1:10" ht="16.5" customHeight="1">
      <c r="A853" s="72"/>
      <c r="B853" s="72"/>
      <c r="C853" s="71"/>
      <c r="D853" s="24"/>
      <c r="E853" s="24"/>
      <c r="F853" s="24"/>
      <c r="G853" s="71"/>
      <c r="H853" s="24"/>
      <c r="I853" s="71"/>
      <c r="J853" s="24"/>
    </row>
    <row r="854" spans="1:10" ht="16.5" customHeight="1">
      <c r="A854" s="72"/>
      <c r="B854" s="72"/>
      <c r="C854" s="71"/>
      <c r="D854" s="24"/>
      <c r="E854" s="24"/>
      <c r="F854" s="24"/>
      <c r="G854" s="71"/>
      <c r="H854" s="24"/>
      <c r="I854" s="71"/>
      <c r="J854" s="24"/>
    </row>
    <row r="855" spans="1:10" ht="16.5" customHeight="1">
      <c r="A855" s="72"/>
      <c r="B855" s="72"/>
      <c r="C855" s="71"/>
      <c r="D855" s="24"/>
      <c r="E855" s="24"/>
      <c r="F855" s="24"/>
      <c r="G855" s="71"/>
      <c r="H855" s="24"/>
      <c r="I855" s="71"/>
      <c r="J855" s="24"/>
    </row>
    <row r="856" spans="1:10" ht="16.5" customHeight="1">
      <c r="A856" s="72"/>
      <c r="B856" s="72"/>
      <c r="C856" s="71"/>
      <c r="D856" s="24"/>
      <c r="E856" s="24"/>
      <c r="F856" s="24"/>
      <c r="G856" s="71"/>
      <c r="H856" s="24"/>
      <c r="I856" s="71"/>
      <c r="J856" s="24"/>
    </row>
  </sheetData>
  <autoFilter ref="A11:T523" xr:uid="{8B44782D-C721-4019-927E-5E501839EF15}"/>
  <sortState ref="A12:O523">
    <sortCondition ref="B12:B523"/>
  </sortState>
  <mergeCells count="5">
    <mergeCell ref="C6:D7"/>
    <mergeCell ref="I9:L9"/>
    <mergeCell ref="K6:K7"/>
    <mergeCell ref="L6:O7"/>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A0C72-4645-41EA-9237-E1E7C57133C1}">
  <sheetPr>
    <tabColor rgb="FFFF0000"/>
  </sheetPr>
  <dimension ref="A1:Y62"/>
  <sheetViews>
    <sheetView showGridLines="0" tabSelected="1" topLeftCell="I1" workbookViewId="0">
      <selection activeCell="Q12" sqref="Q12"/>
    </sheetView>
  </sheetViews>
  <sheetFormatPr defaultRowHeight="14.25"/>
  <cols>
    <col min="1" max="1" width="60.1328125" bestFit="1" customWidth="1"/>
    <col min="2" max="2" width="20.86328125" customWidth="1"/>
    <col min="3" max="3" width="15.59765625" customWidth="1"/>
    <col min="4" max="4" width="11.86328125" customWidth="1"/>
    <col min="5" max="6" width="11.59765625" customWidth="1"/>
    <col min="7" max="7" width="16.86328125" customWidth="1"/>
    <col min="8" max="8" width="18.86328125" customWidth="1"/>
    <col min="9" max="9" width="2" customWidth="1"/>
    <col min="10" max="10" width="12.3984375" customWidth="1"/>
    <col min="11" max="11" width="16.86328125" bestFit="1" customWidth="1"/>
    <col min="12" max="12" width="13.1328125" customWidth="1"/>
    <col min="13" max="13" width="16" bestFit="1" customWidth="1"/>
    <col min="14" max="14" width="13.1328125" customWidth="1"/>
    <col min="15" max="15" width="16.59765625" bestFit="1" customWidth="1"/>
    <col min="16" max="18" width="13.1328125" customWidth="1"/>
    <col min="19" max="19" width="14.86328125" bestFit="1" customWidth="1"/>
    <col min="20" max="20" width="16.86328125" bestFit="1" customWidth="1"/>
    <col min="21" max="21" width="16.3984375" customWidth="1"/>
  </cols>
  <sheetData>
    <row r="1" spans="1:25" ht="21">
      <c r="A1" s="153" t="s">
        <v>882</v>
      </c>
      <c r="B1" s="153"/>
      <c r="C1" s="117"/>
    </row>
    <row r="3" spans="1:25">
      <c r="A3" s="40" t="s">
        <v>46</v>
      </c>
      <c r="B3" s="40"/>
      <c r="C3" s="40" t="s">
        <v>29</v>
      </c>
      <c r="D3" s="118"/>
      <c r="E3" s="14"/>
      <c r="F3" s="14"/>
      <c r="G3" s="41"/>
      <c r="H3" s="41"/>
      <c r="I3" s="41"/>
      <c r="J3" s="41"/>
      <c r="K3" s="41"/>
    </row>
    <row r="4" spans="1:25">
      <c r="A4" s="40" t="s">
        <v>47</v>
      </c>
      <c r="B4" s="40"/>
      <c r="C4" s="285">
        <f>Invulblad!C4</f>
        <v>0</v>
      </c>
      <c r="D4" s="285"/>
      <c r="E4" s="285"/>
      <c r="F4" s="226"/>
      <c r="G4" s="85"/>
      <c r="H4" s="85"/>
      <c r="I4" s="85"/>
      <c r="J4" s="85"/>
      <c r="K4" s="85"/>
    </row>
    <row r="5" spans="1:25" ht="15.75" customHeight="1">
      <c r="A5" s="14"/>
      <c r="B5" s="14"/>
      <c r="C5" s="285"/>
      <c r="D5" s="285"/>
      <c r="E5" s="285"/>
      <c r="F5" s="226"/>
    </row>
    <row r="6" spans="1:25">
      <c r="A6" s="22"/>
      <c r="B6" s="22"/>
      <c r="C6" s="14"/>
      <c r="D6" s="14"/>
      <c r="E6" s="14"/>
      <c r="F6" s="14"/>
    </row>
    <row r="8" spans="1:25">
      <c r="A8" s="274" t="s">
        <v>883</v>
      </c>
      <c r="B8" s="274"/>
      <c r="C8" s="274"/>
      <c r="D8" s="274"/>
      <c r="E8" s="274"/>
      <c r="F8" s="274"/>
      <c r="G8" s="274"/>
      <c r="H8" s="274"/>
      <c r="J8" s="274" t="s">
        <v>884</v>
      </c>
      <c r="K8" s="274"/>
      <c r="L8" s="274"/>
      <c r="M8" s="274"/>
      <c r="N8" s="274"/>
      <c r="O8" s="274"/>
      <c r="P8" s="274"/>
      <c r="Q8" s="274"/>
      <c r="R8" s="274"/>
      <c r="S8" s="274"/>
      <c r="T8" s="274"/>
      <c r="U8" s="274"/>
    </row>
    <row r="10" spans="1:25">
      <c r="A10" s="119"/>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5"/>
    </row>
    <row r="11" spans="1:25" s="18" customFormat="1" ht="60" customHeight="1">
      <c r="A11" s="120" t="s">
        <v>220</v>
      </c>
      <c r="B11" s="120" t="s">
        <v>885</v>
      </c>
      <c r="C11" s="121" t="s">
        <v>886</v>
      </c>
      <c r="D11" s="121" t="s">
        <v>887</v>
      </c>
      <c r="E11" s="121" t="s">
        <v>888</v>
      </c>
      <c r="F11" s="121" t="s">
        <v>889</v>
      </c>
      <c r="G11" s="121" t="s">
        <v>890</v>
      </c>
      <c r="H11" s="121" t="s">
        <v>891</v>
      </c>
      <c r="I11" s="122"/>
      <c r="J11" s="121" t="s">
        <v>892</v>
      </c>
      <c r="K11" s="121" t="s">
        <v>893</v>
      </c>
      <c r="L11" s="121" t="s">
        <v>894</v>
      </c>
      <c r="M11" s="121" t="s">
        <v>895</v>
      </c>
      <c r="N11" s="121" t="s">
        <v>896</v>
      </c>
      <c r="O11" s="121" t="s">
        <v>897</v>
      </c>
      <c r="P11" s="121" t="s">
        <v>898</v>
      </c>
      <c r="Q11" s="121" t="s">
        <v>899</v>
      </c>
      <c r="R11" s="121" t="s">
        <v>900</v>
      </c>
      <c r="S11" s="121" t="s">
        <v>901</v>
      </c>
      <c r="T11" s="121" t="s">
        <v>902</v>
      </c>
      <c r="U11" s="121" t="s">
        <v>903</v>
      </c>
      <c r="V11" s="123"/>
      <c r="W11" s="123"/>
      <c r="X11" s="123"/>
      <c r="Y11" s="17"/>
    </row>
    <row r="12" spans="1:25">
      <c r="A12" s="124"/>
      <c r="B12" s="125">
        <v>0</v>
      </c>
      <c r="C12" s="125"/>
      <c r="D12" s="125">
        <v>1</v>
      </c>
      <c r="E12" s="125">
        <v>243</v>
      </c>
      <c r="F12" s="125"/>
      <c r="G12" s="125">
        <v>2</v>
      </c>
      <c r="H12" s="126"/>
      <c r="I12" s="126"/>
      <c r="J12" s="125"/>
      <c r="K12" s="125"/>
      <c r="L12" s="125"/>
      <c r="M12" s="125">
        <v>3</v>
      </c>
      <c r="N12" s="125"/>
      <c r="O12" s="125">
        <v>4</v>
      </c>
      <c r="P12" s="125"/>
      <c r="Q12" s="125">
        <v>243</v>
      </c>
      <c r="R12" s="125">
        <v>5</v>
      </c>
      <c r="S12" s="125"/>
      <c r="T12" s="125">
        <v>6</v>
      </c>
      <c r="U12" s="127"/>
      <c r="V12" s="128"/>
      <c r="W12" s="128"/>
      <c r="X12" s="128"/>
      <c r="Y12" s="6"/>
    </row>
    <row r="13" spans="1:25">
      <c r="A13" s="129" t="s">
        <v>228</v>
      </c>
      <c r="B13" s="248"/>
      <c r="C13" s="130">
        <f>SUMIF('Ruimtestaat en calculatie'!$A$12:$A$523,$A13,'Ruimtestaat en calculatie'!$G$12:$G$523)</f>
        <v>6033.4699999999993</v>
      </c>
      <c r="D13" s="131">
        <f>SUMIF('Ruimtestaat en calculatie'!$A$12:$A$600,$A13,'Ruimtestaat en calculatie'!$M$12:$M$600)</f>
        <v>0</v>
      </c>
      <c r="E13" s="131">
        <f t="shared" ref="E13:E16" si="0">+D13/$E$12</f>
        <v>0</v>
      </c>
      <c r="F13" s="131" t="s">
        <v>904</v>
      </c>
      <c r="G13" s="228"/>
      <c r="H13" s="132">
        <f>+G13*D13</f>
        <v>0</v>
      </c>
      <c r="I13" s="133"/>
      <c r="J13" s="247" t="e">
        <f>+K13/H13</f>
        <v>#DIV/0!</v>
      </c>
      <c r="K13" s="135">
        <f>+H13-M13-O13-S13</f>
        <v>0</v>
      </c>
      <c r="L13" s="134" t="e">
        <f t="shared" ref="L13:L16" si="1">+M13/H13</f>
        <v>#DIV/0!</v>
      </c>
      <c r="M13" s="228"/>
      <c r="N13" s="134" t="e">
        <f t="shared" ref="N13:N18" si="2">+O13/H13</f>
        <v>#DIV/0!</v>
      </c>
      <c r="O13" s="228"/>
      <c r="P13" s="131">
        <f t="shared" ref="P13:P18" si="3">+T13*E13</f>
        <v>0</v>
      </c>
      <c r="Q13" s="131">
        <f>+P13*$Q$12</f>
        <v>0</v>
      </c>
      <c r="R13" s="228"/>
      <c r="S13" s="135">
        <f t="shared" ref="S13:S18" si="4">+R13*Q13</f>
        <v>0</v>
      </c>
      <c r="T13" s="232"/>
      <c r="U13" s="135">
        <f>+M13+O13+S13+K13+B13</f>
        <v>0</v>
      </c>
      <c r="V13" s="119"/>
      <c r="W13" s="119"/>
      <c r="X13" s="119"/>
      <c r="Y13" s="5"/>
    </row>
    <row r="14" spans="1:25">
      <c r="A14" s="129" t="s">
        <v>229</v>
      </c>
      <c r="B14" s="248"/>
      <c r="C14" s="130">
        <f>SUMIF('Ruimtestaat en calculatie'!$A$12:$A$523,$A14,'Ruimtestaat en calculatie'!$G$12:$G$523)</f>
        <v>6419.55</v>
      </c>
      <c r="D14" s="131">
        <f>SUMIF('Ruimtestaat en calculatie'!$A$12:$A$600,$A14,'Ruimtestaat en calculatie'!$M$12:$M$600)</f>
        <v>0</v>
      </c>
      <c r="E14" s="131">
        <f t="shared" si="0"/>
        <v>0</v>
      </c>
      <c r="F14" s="131" t="s">
        <v>904</v>
      </c>
      <c r="G14" s="228"/>
      <c r="H14" s="132">
        <f t="shared" ref="H14:H17" si="5">+G14*D14</f>
        <v>0</v>
      </c>
      <c r="I14" s="133"/>
      <c r="J14" s="134" t="e">
        <f t="shared" ref="J14:J18" si="6">+K14/H14</f>
        <v>#DIV/0!</v>
      </c>
      <c r="K14" s="135">
        <f t="shared" ref="K14:K18" si="7">+H14-M14-O14-S14</f>
        <v>0</v>
      </c>
      <c r="L14" s="134" t="e">
        <f t="shared" si="1"/>
        <v>#DIV/0!</v>
      </c>
      <c r="M14" s="228"/>
      <c r="N14" s="134" t="e">
        <f t="shared" si="2"/>
        <v>#DIV/0!</v>
      </c>
      <c r="O14" s="228"/>
      <c r="P14" s="131">
        <f t="shared" si="3"/>
        <v>0</v>
      </c>
      <c r="Q14" s="131">
        <f t="shared" ref="Q14:Q18" si="8">+P14*$Q$12</f>
        <v>0</v>
      </c>
      <c r="R14" s="228"/>
      <c r="S14" s="135">
        <f t="shared" si="4"/>
        <v>0</v>
      </c>
      <c r="T14" s="232"/>
      <c r="U14" s="135">
        <f>+M14+O14+S14+K14+B14</f>
        <v>0</v>
      </c>
      <c r="V14" s="119"/>
      <c r="W14" s="119"/>
      <c r="X14" s="119"/>
      <c r="Y14" s="5"/>
    </row>
    <row r="15" spans="1:25">
      <c r="A15" s="129" t="s">
        <v>230</v>
      </c>
      <c r="B15" s="129"/>
      <c r="C15" s="130">
        <f>SUMIF('Ruimtestaat en calculatie'!$A$12:$A$523,$A15,'Ruimtestaat en calculatie'!$G$12:$G$523)</f>
        <v>964.20999999999924</v>
      </c>
      <c r="D15" s="131">
        <f>SUMIF('Ruimtestaat en calculatie'!$A$12:$A$600,$A15,'Ruimtestaat en calculatie'!$M$12:$M$600)</f>
        <v>0</v>
      </c>
      <c r="E15" s="131">
        <f t="shared" si="0"/>
        <v>0</v>
      </c>
      <c r="F15" s="131" t="s">
        <v>904</v>
      </c>
      <c r="G15" s="228"/>
      <c r="H15" s="132">
        <f t="shared" si="5"/>
        <v>0</v>
      </c>
      <c r="I15" s="133"/>
      <c r="J15" s="134" t="e">
        <f t="shared" si="6"/>
        <v>#DIV/0!</v>
      </c>
      <c r="K15" s="135">
        <f t="shared" si="7"/>
        <v>0</v>
      </c>
      <c r="L15" s="134" t="e">
        <f t="shared" si="1"/>
        <v>#DIV/0!</v>
      </c>
      <c r="M15" s="228"/>
      <c r="N15" s="134" t="e">
        <f t="shared" si="2"/>
        <v>#DIV/0!</v>
      </c>
      <c r="O15" s="228"/>
      <c r="P15" s="131">
        <f t="shared" si="3"/>
        <v>0</v>
      </c>
      <c r="Q15" s="131">
        <f t="shared" si="8"/>
        <v>0</v>
      </c>
      <c r="R15" s="228"/>
      <c r="S15" s="135">
        <f t="shared" si="4"/>
        <v>0</v>
      </c>
      <c r="T15" s="232"/>
      <c r="U15" s="135">
        <f t="shared" ref="U15:U18" si="9">+M15+O15+S15+K15</f>
        <v>0</v>
      </c>
      <c r="V15" s="119"/>
      <c r="W15" s="119"/>
      <c r="X15" s="119"/>
      <c r="Y15" s="5"/>
    </row>
    <row r="16" spans="1:25">
      <c r="A16" s="129" t="s">
        <v>231</v>
      </c>
      <c r="B16" s="129"/>
      <c r="C16" s="130">
        <f>SUMIF('Ruimtestaat en calculatie'!$A$12:$A$523,$A16,'Ruimtestaat en calculatie'!$G$12:$G$523)</f>
        <v>431.00999999999993</v>
      </c>
      <c r="D16" s="131">
        <f>SUMIF('Ruimtestaat en calculatie'!$A$12:$A$600,$A16,'Ruimtestaat en calculatie'!$M$12:$M$600)</f>
        <v>0</v>
      </c>
      <c r="E16" s="131">
        <f t="shared" si="0"/>
        <v>0</v>
      </c>
      <c r="F16" s="131" t="s">
        <v>904</v>
      </c>
      <c r="G16" s="228"/>
      <c r="H16" s="132">
        <f t="shared" si="5"/>
        <v>0</v>
      </c>
      <c r="I16" s="133"/>
      <c r="J16" s="134" t="e">
        <f t="shared" si="6"/>
        <v>#DIV/0!</v>
      </c>
      <c r="K16" s="135">
        <f t="shared" si="7"/>
        <v>0</v>
      </c>
      <c r="L16" s="134" t="e">
        <f t="shared" si="1"/>
        <v>#DIV/0!</v>
      </c>
      <c r="M16" s="228"/>
      <c r="N16" s="134" t="e">
        <f t="shared" si="2"/>
        <v>#DIV/0!</v>
      </c>
      <c r="O16" s="228"/>
      <c r="P16" s="131">
        <f t="shared" si="3"/>
        <v>0</v>
      </c>
      <c r="Q16" s="131">
        <f t="shared" si="8"/>
        <v>0</v>
      </c>
      <c r="R16" s="228"/>
      <c r="S16" s="135">
        <f t="shared" si="4"/>
        <v>0</v>
      </c>
      <c r="T16" s="232"/>
      <c r="U16" s="135">
        <f t="shared" si="9"/>
        <v>0</v>
      </c>
      <c r="V16" s="119"/>
      <c r="W16" s="119"/>
      <c r="X16" s="119"/>
      <c r="Y16" s="5"/>
    </row>
    <row r="17" spans="1:25">
      <c r="A17" s="129" t="s">
        <v>905</v>
      </c>
      <c r="B17" s="129"/>
      <c r="C17" s="130"/>
      <c r="D17" s="131">
        <f>E17*F17</f>
        <v>1944</v>
      </c>
      <c r="E17" s="131">
        <v>8</v>
      </c>
      <c r="F17" s="211">
        <v>243</v>
      </c>
      <c r="G17" s="228"/>
      <c r="H17" s="132">
        <f t="shared" si="5"/>
        <v>0</v>
      </c>
      <c r="I17" s="133"/>
      <c r="J17" s="134" t="e">
        <f t="shared" si="6"/>
        <v>#DIV/0!</v>
      </c>
      <c r="K17" s="135">
        <f t="shared" si="7"/>
        <v>0</v>
      </c>
      <c r="L17" s="134" t="e">
        <f>+M17/H17</f>
        <v>#DIV/0!</v>
      </c>
      <c r="M17" s="228"/>
      <c r="N17" s="134" t="e">
        <f t="shared" si="2"/>
        <v>#DIV/0!</v>
      </c>
      <c r="O17" s="228"/>
      <c r="P17" s="131">
        <f t="shared" si="3"/>
        <v>0</v>
      </c>
      <c r="Q17" s="131">
        <f t="shared" si="8"/>
        <v>0</v>
      </c>
      <c r="R17" s="228"/>
      <c r="S17" s="135">
        <f t="shared" si="4"/>
        <v>0</v>
      </c>
      <c r="T17" s="232"/>
      <c r="U17" s="135">
        <f t="shared" si="9"/>
        <v>0</v>
      </c>
      <c r="V17" s="119"/>
      <c r="W17" s="119"/>
      <c r="X17" s="119"/>
      <c r="Y17" s="5"/>
    </row>
    <row r="18" spans="1:25">
      <c r="A18" s="129" t="s">
        <v>906</v>
      </c>
      <c r="B18" s="129"/>
      <c r="C18" s="130"/>
      <c r="D18" s="131">
        <f>E18*F18</f>
        <v>1944</v>
      </c>
      <c r="E18" s="131">
        <v>8</v>
      </c>
      <c r="F18" s="211">
        <v>243</v>
      </c>
      <c r="G18" s="228"/>
      <c r="H18" s="132">
        <f>+G18*D18</f>
        <v>0</v>
      </c>
      <c r="I18" s="133"/>
      <c r="J18" s="134" t="e">
        <f t="shared" si="6"/>
        <v>#DIV/0!</v>
      </c>
      <c r="K18" s="135">
        <f t="shared" si="7"/>
        <v>0</v>
      </c>
      <c r="L18" s="134" t="e">
        <f t="shared" ref="L18" si="10">+M18/H18</f>
        <v>#DIV/0!</v>
      </c>
      <c r="M18" s="228"/>
      <c r="N18" s="134" t="e">
        <f t="shared" si="2"/>
        <v>#DIV/0!</v>
      </c>
      <c r="O18" s="228"/>
      <c r="P18" s="131">
        <f t="shared" si="3"/>
        <v>0</v>
      </c>
      <c r="Q18" s="131">
        <f t="shared" si="8"/>
        <v>0</v>
      </c>
      <c r="R18" s="228"/>
      <c r="S18" s="135">
        <f t="shared" si="4"/>
        <v>0</v>
      </c>
      <c r="T18" s="232"/>
      <c r="U18" s="135">
        <f t="shared" si="9"/>
        <v>0</v>
      </c>
      <c r="V18" s="119"/>
      <c r="W18" s="119"/>
      <c r="X18" s="119"/>
      <c r="Y18" s="5"/>
    </row>
    <row r="19" spans="1:25">
      <c r="A19" s="129" t="s">
        <v>907</v>
      </c>
      <c r="B19" s="129"/>
      <c r="C19" s="130"/>
      <c r="D19" s="131"/>
      <c r="E19" s="131"/>
      <c r="F19" s="131"/>
      <c r="G19" s="135"/>
      <c r="H19" s="132">
        <f>'specialistisch vloeronderhoud'!K13</f>
        <v>0</v>
      </c>
      <c r="I19" s="133"/>
      <c r="J19" s="134"/>
      <c r="K19" s="135"/>
      <c r="L19" s="134"/>
      <c r="M19" s="135"/>
      <c r="N19" s="134"/>
      <c r="O19" s="135"/>
      <c r="P19" s="131"/>
      <c r="Q19" s="131"/>
      <c r="R19" s="135"/>
      <c r="S19" s="135"/>
      <c r="T19" s="222"/>
      <c r="U19" s="135">
        <f>H19</f>
        <v>0</v>
      </c>
      <c r="V19" s="119"/>
      <c r="W19" s="119"/>
      <c r="X19" s="119"/>
      <c r="Y19" s="5"/>
    </row>
    <row r="20" spans="1:25">
      <c r="A20" s="129" t="s">
        <v>908</v>
      </c>
      <c r="B20" s="129"/>
      <c r="C20" s="130"/>
      <c r="D20" s="131"/>
      <c r="E20" s="131"/>
      <c r="F20" s="131"/>
      <c r="G20" s="135"/>
      <c r="H20" s="132">
        <f>'specialistisch vloeronderhoud'!K14</f>
        <v>0</v>
      </c>
      <c r="I20" s="133"/>
      <c r="J20" s="134"/>
      <c r="K20" s="135"/>
      <c r="L20" s="134"/>
      <c r="M20" s="135"/>
      <c r="N20" s="134"/>
      <c r="O20" s="135"/>
      <c r="P20" s="131"/>
      <c r="Q20" s="131"/>
      <c r="R20" s="135"/>
      <c r="S20" s="135"/>
      <c r="T20" s="222"/>
      <c r="U20" s="135">
        <f>H20</f>
        <v>0</v>
      </c>
      <c r="V20" s="119"/>
      <c r="W20" s="119"/>
      <c r="X20" s="119"/>
      <c r="Y20" s="5"/>
    </row>
    <row r="21" spans="1:25">
      <c r="A21" s="129" t="s">
        <v>909</v>
      </c>
      <c r="B21" s="129"/>
      <c r="C21" s="130"/>
      <c r="D21" s="131"/>
      <c r="E21" s="131"/>
      <c r="F21" s="131"/>
      <c r="G21" s="135"/>
      <c r="H21" s="132">
        <f>'specialistisch vloeronderhoud'!K15</f>
        <v>0</v>
      </c>
      <c r="I21" s="133"/>
      <c r="J21" s="134"/>
      <c r="K21" s="135"/>
      <c r="L21" s="134"/>
      <c r="M21" s="135"/>
      <c r="N21" s="134"/>
      <c r="O21" s="135"/>
      <c r="P21" s="131"/>
      <c r="Q21" s="131"/>
      <c r="R21" s="135"/>
      <c r="S21" s="135"/>
      <c r="T21" s="222"/>
      <c r="U21" s="135">
        <f>H21</f>
        <v>0</v>
      </c>
      <c r="V21" s="119"/>
      <c r="W21" s="119"/>
      <c r="X21" s="119"/>
      <c r="Y21" s="5"/>
    </row>
    <row r="22" spans="1:25">
      <c r="A22" s="129" t="s">
        <v>910</v>
      </c>
      <c r="B22" s="129"/>
      <c r="C22" s="130"/>
      <c r="D22" s="131"/>
      <c r="E22" s="131"/>
      <c r="F22" s="131"/>
      <c r="G22" s="135"/>
      <c r="H22" s="132">
        <f>'specialistisch vloeronderhoud'!K16</f>
        <v>0</v>
      </c>
      <c r="I22" s="133"/>
      <c r="J22" s="134"/>
      <c r="K22" s="135"/>
      <c r="L22" s="134"/>
      <c r="M22" s="135"/>
      <c r="N22" s="134"/>
      <c r="O22" s="135"/>
      <c r="P22" s="131"/>
      <c r="Q22" s="131"/>
      <c r="R22" s="135"/>
      <c r="S22" s="135"/>
      <c r="T22" s="222"/>
      <c r="U22" s="135">
        <f>H22</f>
        <v>0</v>
      </c>
      <c r="V22" s="119"/>
      <c r="W22" s="119"/>
      <c r="X22" s="119"/>
      <c r="Y22" s="5"/>
    </row>
    <row r="23" spans="1:25" ht="7.5" customHeight="1">
      <c r="A23" s="136"/>
      <c r="B23" s="136"/>
      <c r="C23" s="136"/>
      <c r="D23" s="136"/>
      <c r="E23" s="137"/>
      <c r="F23" s="137"/>
      <c r="G23" s="135"/>
      <c r="H23" s="137"/>
      <c r="I23" s="133"/>
      <c r="J23" s="135"/>
      <c r="K23" s="135"/>
      <c r="L23" s="135"/>
      <c r="M23" s="135"/>
      <c r="N23" s="135"/>
      <c r="O23" s="135"/>
      <c r="P23" s="135"/>
      <c r="Q23" s="137"/>
      <c r="R23" s="135"/>
      <c r="S23" s="135"/>
      <c r="T23" s="138"/>
      <c r="U23" s="135"/>
      <c r="V23" s="119"/>
      <c r="W23" s="119"/>
      <c r="X23" s="119"/>
      <c r="Y23" s="5"/>
    </row>
    <row r="24" spans="1:25">
      <c r="A24" s="139" t="s">
        <v>232</v>
      </c>
      <c r="B24" s="139"/>
      <c r="C24" s="140">
        <f>SUM(C13:C23)</f>
        <v>13848.24</v>
      </c>
      <c r="D24" s="141">
        <f>SUM(D13:D23)</f>
        <v>3888</v>
      </c>
      <c r="E24" s="142">
        <f>SUM(E13:E23)</f>
        <v>16</v>
      </c>
      <c r="F24" s="142"/>
      <c r="G24" s="143"/>
      <c r="H24" s="144">
        <f>SUM(H13:H23)</f>
        <v>0</v>
      </c>
      <c r="I24" s="145"/>
      <c r="J24" s="146"/>
      <c r="K24" s="147">
        <f>SUM(K13:K23)</f>
        <v>0</v>
      </c>
      <c r="L24" s="146"/>
      <c r="M24" s="147">
        <f>SUM(M13:M23)</f>
        <v>0</v>
      </c>
      <c r="N24" s="146"/>
      <c r="O24" s="148">
        <f>SUM(O13:O23)</f>
        <v>0</v>
      </c>
      <c r="P24" s="146"/>
      <c r="Q24" s="142">
        <f>SUM(Q13:Q23)</f>
        <v>0</v>
      </c>
      <c r="R24" s="146"/>
      <c r="S24" s="148">
        <f>SUM(S13:S23)</f>
        <v>0</v>
      </c>
      <c r="T24" s="149">
        <f>IFERROR(Q24/D24,"")</f>
        <v>0</v>
      </c>
      <c r="U24" s="148">
        <f>SUM(U13:U23)</f>
        <v>0</v>
      </c>
      <c r="V24" s="150"/>
      <c r="W24" s="150"/>
      <c r="X24" s="150"/>
      <c r="Y24" s="7"/>
    </row>
    <row r="25" spans="1:25">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5"/>
    </row>
    <row r="26" spans="1:25">
      <c r="A26" s="228"/>
      <c r="B26" s="119" t="s">
        <v>233</v>
      </c>
      <c r="D26" s="119"/>
      <c r="E26" s="119"/>
      <c r="F26" s="119"/>
      <c r="G26" s="119"/>
      <c r="H26" s="119"/>
      <c r="I26" s="119"/>
      <c r="J26" s="119"/>
      <c r="K26" s="151"/>
      <c r="L26" s="119"/>
      <c r="M26" s="151"/>
      <c r="N26" s="119"/>
      <c r="O26" s="119"/>
      <c r="P26" s="119"/>
      <c r="Q26" s="119"/>
      <c r="R26" s="119"/>
      <c r="S26" s="119"/>
      <c r="T26" s="119"/>
      <c r="U26" s="119"/>
      <c r="V26" s="119"/>
      <c r="W26" s="119"/>
      <c r="X26" s="119"/>
      <c r="Y26" s="5"/>
    </row>
    <row r="27" spans="1:25">
      <c r="A27" s="151"/>
      <c r="B27" s="119"/>
      <c r="D27" s="119"/>
      <c r="E27" s="119"/>
      <c r="F27" s="119"/>
      <c r="G27" s="119"/>
      <c r="H27" s="119"/>
      <c r="I27" s="119"/>
      <c r="J27" s="119"/>
      <c r="K27" s="151"/>
      <c r="L27" s="119"/>
      <c r="M27" s="151"/>
      <c r="N27" s="119"/>
      <c r="O27" s="119"/>
      <c r="P27" s="119"/>
      <c r="Q27" s="119"/>
      <c r="R27" s="119"/>
      <c r="S27" s="119"/>
      <c r="T27" s="119"/>
      <c r="U27" s="119"/>
      <c r="V27" s="119"/>
      <c r="W27" s="119"/>
      <c r="X27" s="119"/>
      <c r="Y27" s="5"/>
    </row>
    <row r="28" spans="1:25">
      <c r="A28" s="249" t="s">
        <v>911</v>
      </c>
      <c r="B28" s="119" t="s">
        <v>912</v>
      </c>
      <c r="D28" s="119"/>
      <c r="E28" s="119"/>
      <c r="F28" s="119"/>
      <c r="G28" s="119"/>
      <c r="H28" s="119"/>
      <c r="I28" s="119"/>
      <c r="J28" s="119"/>
      <c r="K28" s="119"/>
      <c r="L28" s="119"/>
      <c r="M28" s="119"/>
      <c r="N28" s="119"/>
      <c r="O28" s="119"/>
      <c r="P28" s="119"/>
      <c r="Q28" s="119"/>
      <c r="R28" s="119"/>
      <c r="S28" s="119"/>
      <c r="T28" s="119"/>
      <c r="U28" s="119"/>
      <c r="V28" s="119"/>
      <c r="W28" s="119"/>
      <c r="X28" s="119"/>
      <c r="Y28" s="5"/>
    </row>
    <row r="29" spans="1:25">
      <c r="A29" s="194" t="s">
        <v>913</v>
      </c>
      <c r="B29" s="195" t="s">
        <v>914</v>
      </c>
      <c r="D29" s="195"/>
      <c r="E29" s="119"/>
      <c r="F29" s="119"/>
      <c r="G29" s="221"/>
      <c r="H29" s="119"/>
      <c r="I29" s="119"/>
      <c r="J29" s="119"/>
      <c r="K29" s="119"/>
      <c r="L29" s="119"/>
      <c r="M29" s="119"/>
      <c r="N29" s="119"/>
      <c r="O29" s="119"/>
      <c r="P29" s="119"/>
      <c r="Q29" s="119"/>
      <c r="R29" s="119"/>
      <c r="S29" s="119"/>
      <c r="T29" s="119"/>
      <c r="U29" s="119"/>
      <c r="V29" s="119"/>
      <c r="W29" s="119"/>
      <c r="X29" s="119"/>
      <c r="Y29" s="5"/>
    </row>
    <row r="30" spans="1:25">
      <c r="A30" s="194" t="s">
        <v>915</v>
      </c>
      <c r="B30" s="119" t="s">
        <v>916</v>
      </c>
      <c r="D30" s="119"/>
      <c r="E30" s="119"/>
      <c r="F30" s="119"/>
      <c r="G30" s="119"/>
      <c r="H30" s="119"/>
      <c r="I30" s="119"/>
      <c r="J30" s="119"/>
      <c r="K30" s="119"/>
      <c r="L30" s="119"/>
      <c r="M30" s="119"/>
      <c r="N30" s="119"/>
      <c r="O30" s="119"/>
      <c r="P30" s="119"/>
      <c r="Q30" s="119"/>
      <c r="R30" s="119"/>
      <c r="S30" s="119"/>
      <c r="T30" s="119"/>
      <c r="U30" s="119"/>
      <c r="V30" s="119"/>
      <c r="W30" s="119"/>
      <c r="X30" s="119"/>
      <c r="Y30" s="5"/>
    </row>
    <row r="31" spans="1:25">
      <c r="A31" s="194" t="s">
        <v>917</v>
      </c>
      <c r="B31" s="119" t="s">
        <v>918</v>
      </c>
      <c r="D31" s="119"/>
      <c r="E31" s="119"/>
      <c r="F31" s="119"/>
      <c r="G31" s="119"/>
      <c r="H31" s="119"/>
      <c r="I31" s="119"/>
      <c r="J31" s="119"/>
      <c r="K31" s="119"/>
      <c r="L31" s="119"/>
      <c r="M31" s="119"/>
      <c r="N31" s="119"/>
      <c r="O31" s="119"/>
      <c r="P31" s="119"/>
      <c r="Q31" s="119"/>
      <c r="R31" s="119"/>
      <c r="S31" s="119"/>
      <c r="T31" s="119"/>
      <c r="U31" s="119"/>
      <c r="V31" s="119"/>
      <c r="W31" s="119"/>
      <c r="X31" s="119"/>
      <c r="Y31" s="5"/>
    </row>
    <row r="32" spans="1:25">
      <c r="A32" s="194" t="s">
        <v>919</v>
      </c>
      <c r="B32" s="119" t="s">
        <v>920</v>
      </c>
      <c r="D32" s="119"/>
      <c r="E32" s="119"/>
      <c r="F32" s="119"/>
      <c r="G32" s="119"/>
      <c r="H32" s="119"/>
      <c r="I32" s="119"/>
      <c r="J32" s="119"/>
      <c r="K32" s="119"/>
      <c r="L32" s="119"/>
      <c r="M32" s="119"/>
      <c r="N32" s="119"/>
      <c r="O32" s="119"/>
      <c r="P32" s="119"/>
      <c r="Q32" s="119"/>
      <c r="R32" s="119"/>
      <c r="S32" s="119"/>
      <c r="T32" s="119"/>
      <c r="U32" s="119"/>
      <c r="V32" s="119"/>
      <c r="W32" s="119"/>
      <c r="X32" s="119"/>
      <c r="Y32" s="5"/>
    </row>
    <row r="33" spans="1:25">
      <c r="A33" s="194" t="s">
        <v>921</v>
      </c>
      <c r="B33" s="119" t="s">
        <v>922</v>
      </c>
      <c r="D33" s="119"/>
      <c r="E33" s="119"/>
      <c r="F33" s="119"/>
      <c r="G33" s="119"/>
      <c r="H33" s="119"/>
      <c r="I33" s="119"/>
      <c r="J33" s="119"/>
      <c r="K33" s="119"/>
      <c r="L33" s="119"/>
      <c r="M33" s="119"/>
      <c r="N33" s="119"/>
      <c r="O33" s="119"/>
      <c r="P33" s="119"/>
      <c r="Q33" s="119"/>
      <c r="R33" s="119"/>
      <c r="S33" s="119"/>
      <c r="T33" s="119"/>
      <c r="U33" s="119"/>
      <c r="V33" s="119"/>
      <c r="W33" s="119"/>
      <c r="X33" s="119"/>
      <c r="Y33" s="5"/>
    </row>
    <row r="34" spans="1:25">
      <c r="A34" s="194" t="s">
        <v>923</v>
      </c>
      <c r="B34" s="119" t="s">
        <v>924</v>
      </c>
      <c r="D34" s="119"/>
      <c r="E34" s="119"/>
      <c r="F34" s="119"/>
      <c r="G34" s="119"/>
      <c r="H34" s="119"/>
      <c r="I34" s="119"/>
      <c r="J34" s="119"/>
      <c r="K34" s="119"/>
      <c r="L34" s="119"/>
      <c r="M34" s="119"/>
      <c r="N34" s="119"/>
      <c r="O34" s="119"/>
      <c r="P34" s="119"/>
      <c r="Q34" s="119"/>
      <c r="R34" s="119"/>
      <c r="S34" s="119"/>
      <c r="T34" s="119"/>
      <c r="U34" s="119"/>
      <c r="V34" s="119"/>
      <c r="W34" s="119"/>
      <c r="X34" s="119"/>
      <c r="Y34" s="5"/>
    </row>
    <row r="35" spans="1:25">
      <c r="A35" s="119"/>
      <c r="E35" s="119"/>
      <c r="F35" s="119"/>
      <c r="G35" s="119"/>
      <c r="H35" s="119"/>
      <c r="I35" s="119"/>
      <c r="J35" s="119"/>
      <c r="K35" s="119"/>
      <c r="L35" s="119"/>
      <c r="M35" s="119"/>
      <c r="N35" s="119"/>
      <c r="O35" s="119"/>
      <c r="P35" s="119"/>
      <c r="Q35" s="119"/>
      <c r="R35" s="119"/>
      <c r="S35" s="119"/>
      <c r="T35" s="119"/>
      <c r="U35" s="119"/>
      <c r="V35" s="119"/>
      <c r="W35" s="119"/>
      <c r="X35" s="119"/>
      <c r="Y35" s="5"/>
    </row>
    <row r="36" spans="1:25">
      <c r="A36" s="119"/>
      <c r="B36" s="119"/>
      <c r="D36" s="119"/>
      <c r="E36" s="119"/>
      <c r="F36" s="119"/>
      <c r="G36" s="119"/>
      <c r="H36" s="119"/>
      <c r="I36" s="119"/>
      <c r="J36" s="119"/>
      <c r="K36" s="119"/>
      <c r="L36" s="119"/>
      <c r="M36" s="119"/>
      <c r="N36" s="119"/>
      <c r="O36" s="119"/>
      <c r="P36" s="119"/>
      <c r="Q36" s="119"/>
      <c r="R36" s="119"/>
      <c r="S36" s="119"/>
      <c r="T36" s="119"/>
      <c r="U36" s="119"/>
      <c r="V36" s="119"/>
      <c r="W36" s="119"/>
      <c r="X36" s="119"/>
      <c r="Y36" s="5"/>
    </row>
    <row r="37" spans="1:25">
      <c r="A37" s="119" t="s">
        <v>236</v>
      </c>
      <c r="B37" s="119" t="s">
        <v>237</v>
      </c>
      <c r="D37" s="119"/>
      <c r="E37" s="119"/>
      <c r="F37" s="119"/>
      <c r="G37" s="119"/>
      <c r="H37" s="119"/>
      <c r="I37" s="119"/>
      <c r="J37" s="119"/>
      <c r="K37" s="119"/>
      <c r="L37" s="119"/>
      <c r="M37" s="119"/>
      <c r="N37" s="119"/>
      <c r="O37" s="119"/>
      <c r="P37" s="119"/>
      <c r="Q37" s="119"/>
      <c r="R37" s="119"/>
      <c r="S37" s="119"/>
      <c r="T37" s="119"/>
      <c r="U37" s="119"/>
      <c r="V37" s="119"/>
      <c r="W37" s="119"/>
      <c r="X37" s="119"/>
      <c r="Y37" s="5"/>
    </row>
    <row r="38" spans="1:25">
      <c r="A38" s="133"/>
      <c r="B38" s="119" t="s">
        <v>238</v>
      </c>
      <c r="D38" s="119"/>
      <c r="E38" s="119"/>
      <c r="F38" s="119"/>
      <c r="G38" s="119"/>
      <c r="H38" s="119"/>
      <c r="I38" s="119"/>
      <c r="J38" s="119"/>
      <c r="K38" s="119"/>
      <c r="L38" s="119"/>
      <c r="M38" s="119"/>
      <c r="N38" s="119"/>
      <c r="O38" s="119"/>
      <c r="P38" s="119"/>
      <c r="Q38" s="119"/>
      <c r="R38" s="119"/>
      <c r="S38" s="119"/>
      <c r="T38" s="119"/>
      <c r="U38" s="119"/>
      <c r="V38" s="119"/>
      <c r="W38" s="119"/>
      <c r="X38" s="119"/>
      <c r="Y38" s="5"/>
    </row>
    <row r="39" spans="1:25">
      <c r="A39" s="119"/>
      <c r="B39" s="14"/>
      <c r="C39" s="14"/>
      <c r="E39" s="119"/>
      <c r="F39" s="119"/>
      <c r="G39" s="119"/>
      <c r="H39" s="119"/>
      <c r="I39" s="119"/>
      <c r="J39" s="119"/>
      <c r="K39" s="119"/>
      <c r="L39" s="119"/>
      <c r="M39" s="119"/>
      <c r="N39" s="119"/>
      <c r="O39" s="119"/>
      <c r="P39" s="119"/>
      <c r="Q39" s="119"/>
      <c r="R39" s="119"/>
      <c r="S39" s="119"/>
      <c r="T39" s="119"/>
      <c r="U39" s="119"/>
      <c r="V39" s="119"/>
      <c r="W39" s="119"/>
      <c r="X39" s="119"/>
      <c r="Y39" s="5"/>
    </row>
    <row r="40" spans="1:25">
      <c r="A40" s="119"/>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5"/>
    </row>
    <row r="41" spans="1:25">
      <c r="A41" s="117" t="s">
        <v>232</v>
      </c>
      <c r="B41" s="117"/>
      <c r="C41" s="21"/>
    </row>
    <row r="42" spans="1:25">
      <c r="C42" s="21"/>
    </row>
    <row r="43" spans="1:25">
      <c r="A43" s="275" t="str">
        <f>Inschrijfblad!A24</f>
        <v>naam ondertekenaar invullen</v>
      </c>
      <c r="B43" s="275"/>
      <c r="C43" s="275"/>
      <c r="D43" s="275"/>
    </row>
    <row r="44" spans="1:25">
      <c r="A44" s="275" t="str">
        <f>Inschrijfblad!A25</f>
        <v>functie ondertekenaar invullen</v>
      </c>
      <c r="B44" s="275"/>
      <c r="C44" s="275"/>
      <c r="D44" s="275"/>
    </row>
    <row r="45" spans="1:25">
      <c r="A45" s="275" t="str">
        <f>Inschrijfblad!A26</f>
        <v>naam inschrijver invullen</v>
      </c>
      <c r="B45" s="275"/>
      <c r="C45" s="275"/>
      <c r="D45" s="275"/>
    </row>
    <row r="46" spans="1:25">
      <c r="A46" s="275" t="str">
        <f>Inschrijfblad!A27</f>
        <v>datum ondertekening invullen</v>
      </c>
      <c r="B46" s="275"/>
      <c r="C46" s="275"/>
      <c r="D46" s="275"/>
    </row>
    <row r="47" spans="1:25">
      <c r="A47" s="193"/>
      <c r="B47" s="193"/>
      <c r="C47" s="20"/>
      <c r="D47" s="20"/>
      <c r="E47" s="9"/>
      <c r="F47" s="9"/>
    </row>
    <row r="48" spans="1:25">
      <c r="A48" s="277" t="s">
        <v>239</v>
      </c>
      <c r="B48" s="277"/>
      <c r="C48" s="277"/>
      <c r="D48" s="277"/>
      <c r="E48" s="9"/>
      <c r="F48" s="9"/>
    </row>
    <row r="49" spans="1:6" ht="47.25" customHeight="1">
      <c r="A49" s="254"/>
      <c r="B49" s="254"/>
      <c r="C49" s="254"/>
      <c r="D49" s="254"/>
      <c r="E49" s="9"/>
      <c r="F49" s="9"/>
    </row>
    <row r="50" spans="1:6">
      <c r="A50" s="11"/>
      <c r="B50" s="11"/>
      <c r="C50" s="11"/>
      <c r="D50" s="9"/>
      <c r="E50" s="9"/>
      <c r="F50" s="9"/>
    </row>
    <row r="51" spans="1:6">
      <c r="A51" s="8"/>
      <c r="B51" s="8"/>
      <c r="C51" s="8"/>
      <c r="D51" s="235"/>
      <c r="E51" s="9"/>
      <c r="F51" s="9"/>
    </row>
    <row r="52" spans="1:6">
      <c r="A52" s="12"/>
      <c r="B52" s="12"/>
      <c r="C52" s="12"/>
      <c r="D52" s="12"/>
      <c r="E52" s="9"/>
      <c r="F52" s="9"/>
    </row>
    <row r="53" spans="1:6" ht="15" customHeight="1">
      <c r="A53" s="276"/>
      <c r="B53" s="276"/>
      <c r="C53" s="276"/>
      <c r="D53" s="276"/>
      <c r="E53" s="10"/>
      <c r="F53" s="10"/>
    </row>
    <row r="54" spans="1:6">
      <c r="A54" s="276"/>
      <c r="B54" s="276"/>
      <c r="C54" s="276"/>
      <c r="D54" s="276"/>
      <c r="E54" s="10"/>
      <c r="F54" s="10"/>
    </row>
    <row r="55" spans="1:6">
      <c r="A55" s="276"/>
      <c r="B55" s="276"/>
      <c r="C55" s="276"/>
      <c r="D55" s="276"/>
      <c r="E55" s="10"/>
      <c r="F55" s="10"/>
    </row>
    <row r="56" spans="1:6">
      <c r="A56" s="276"/>
      <c r="B56" s="276"/>
      <c r="C56" s="276"/>
      <c r="D56" s="276"/>
      <c r="E56" s="10"/>
      <c r="F56" s="10"/>
    </row>
    <row r="57" spans="1:6">
      <c r="A57" s="276"/>
      <c r="B57" s="276"/>
      <c r="C57" s="276"/>
      <c r="D57" s="276"/>
      <c r="E57" s="10"/>
      <c r="F57" s="10"/>
    </row>
    <row r="58" spans="1:6" ht="15" customHeight="1">
      <c r="A58" s="276"/>
      <c r="B58" s="276"/>
      <c r="C58" s="276"/>
      <c r="D58" s="276"/>
      <c r="E58" s="10"/>
      <c r="F58" s="10"/>
    </row>
    <row r="59" spans="1:6">
      <c r="A59" s="276"/>
      <c r="B59" s="276"/>
      <c r="C59" s="276"/>
      <c r="D59" s="276"/>
      <c r="E59" s="10"/>
      <c r="F59" s="10"/>
    </row>
    <row r="60" spans="1:6">
      <c r="A60" s="276"/>
      <c r="B60" s="276"/>
      <c r="C60" s="276"/>
      <c r="D60" s="276"/>
      <c r="E60" s="10"/>
      <c r="F60" s="10"/>
    </row>
    <row r="61" spans="1:6">
      <c r="A61" s="276"/>
      <c r="B61" s="276"/>
      <c r="C61" s="276"/>
      <c r="D61" s="276"/>
      <c r="E61" s="13"/>
      <c r="F61" s="13"/>
    </row>
    <row r="62" spans="1:6">
      <c r="A62" s="8"/>
      <c r="B62" s="8"/>
      <c r="C62" s="8"/>
      <c r="D62" s="9"/>
      <c r="E62" s="9"/>
      <c r="F62" s="9"/>
    </row>
  </sheetData>
  <mergeCells count="18">
    <mergeCell ref="A45:D45"/>
    <mergeCell ref="C4:E5"/>
    <mergeCell ref="A8:H8"/>
    <mergeCell ref="J8:U8"/>
    <mergeCell ref="A43:D43"/>
    <mergeCell ref="A44:D44"/>
    <mergeCell ref="A61:D61"/>
    <mergeCell ref="A46:D46"/>
    <mergeCell ref="A48:D48"/>
    <mergeCell ref="A49:D49"/>
    <mergeCell ref="A53:D53"/>
    <mergeCell ref="A54:D54"/>
    <mergeCell ref="A55:D55"/>
    <mergeCell ref="A56:D56"/>
    <mergeCell ref="A57:D57"/>
    <mergeCell ref="A58:D58"/>
    <mergeCell ref="A59:D59"/>
    <mergeCell ref="A60:D6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8C1E4088DD5643BF90E796302EC8F4" ma:contentTypeVersion="13" ma:contentTypeDescription="Een nieuw document maken." ma:contentTypeScope="" ma:versionID="9a0a6f5f774ba989c6670e24e285541c">
  <xsd:schema xmlns:xsd="http://www.w3.org/2001/XMLSchema" xmlns:xs="http://www.w3.org/2001/XMLSchema" xmlns:p="http://schemas.microsoft.com/office/2006/metadata/properties" xmlns:ns3="45653432-0fd6-41f7-8753-99260a183e16" xmlns:ns4="3afe66c0-61d6-4c44-8217-ab8e3f669279" targetNamespace="http://schemas.microsoft.com/office/2006/metadata/properties" ma:root="true" ma:fieldsID="ba6d467c17f438b60ceac972641a914c" ns3:_="" ns4:_="">
    <xsd:import namespace="45653432-0fd6-41f7-8753-99260a183e16"/>
    <xsd:import namespace="3afe66c0-61d6-4c44-8217-ab8e3f66927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53432-0fd6-41f7-8753-99260a183e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fe66c0-61d6-4c44-8217-ab8e3f669279"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SharingHintHash" ma:index="18"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3A2C0F-5273-422A-9BA6-6D907F4CE373}">
  <ds:schemaRefs>
    <ds:schemaRef ds:uri="http://schemas.microsoft.com/sharepoint/v3/contenttype/forms"/>
  </ds:schemaRefs>
</ds:datastoreItem>
</file>

<file path=customXml/itemProps2.xml><?xml version="1.0" encoding="utf-8"?>
<ds:datastoreItem xmlns:ds="http://schemas.openxmlformats.org/officeDocument/2006/customXml" ds:itemID="{AB04ECA5-C246-441A-85F4-0B523472D882}">
  <ds:schemaRefs>
    <ds:schemaRef ds:uri="http://purl.org/dc/terms/"/>
    <ds:schemaRef ds:uri="3afe66c0-61d6-4c44-8217-ab8e3f669279"/>
    <ds:schemaRef ds:uri="http://purl.org/dc/elements/1.1/"/>
    <ds:schemaRef ds:uri="45653432-0fd6-41f7-8753-99260a183e16"/>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2BDD840-C185-4019-A0F5-7EB71E9069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53432-0fd6-41f7-8753-99260a183e16"/>
    <ds:schemaRef ds:uri="3afe66c0-61d6-4c44-8217-ab8e3f6692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Instructie en toelichting</vt:lpstr>
      <vt:lpstr>Inschrijfblad</vt:lpstr>
      <vt:lpstr>Invulblad</vt:lpstr>
      <vt:lpstr>specialistisch vloeronderhoud</vt:lpstr>
      <vt:lpstr>Ruimtestaat en calculatie</vt:lpstr>
      <vt:lpstr>Totalen </vt:lpstr>
    </vt:vector>
  </TitlesOfParts>
  <Manager/>
  <Company>Seiso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Rinke Romeijn</dc:creator>
  <cp:keywords/>
  <dc:description/>
  <cp:lastModifiedBy>Bakker - Dijkman, V.M. Ms.</cp:lastModifiedBy>
  <cp:revision/>
  <dcterms:created xsi:type="dcterms:W3CDTF">2015-02-12T13:10:09Z</dcterms:created>
  <dcterms:modified xsi:type="dcterms:W3CDTF">2022-06-10T12:25:55Z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0x010100CA8C1E4088DD5643BF90E796302EC8F4</vt:lpwstr>
  </property>
</Properties>
</file>