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Samenwerking\Projecten\Aanbesteding flexibele inhuur\1. Concepten en informatie\"/>
    </mc:Choice>
  </mc:AlternateContent>
  <bookViews>
    <workbookView xWindow="0" yWindow="0" windowWidth="28800" windowHeight="12435"/>
  </bookViews>
  <sheets>
    <sheet name="Voorbeeldberekening factor fee" sheetId="1" r:id="rId1"/>
  </sheets>
  <externalReferences>
    <externalReference r:id="rId2"/>
  </externalReferences>
  <definedNames>
    <definedName name="tariefA">'[1]2022-04-01 Lonen en tarieven'!$G$2</definedName>
    <definedName name="tariefB">'[1]2022-04-01 Lonen en tarieven'!$G$3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1" i="1" l="1"/>
  <c r="S40" i="1"/>
  <c r="S39" i="1"/>
  <c r="S27" i="1"/>
  <c r="S26" i="1"/>
  <c r="S25" i="1"/>
  <c r="S24" i="1"/>
  <c r="S23" i="1"/>
  <c r="S22" i="1"/>
  <c r="S21" i="1"/>
  <c r="S20" i="1"/>
  <c r="Q13" i="1" l="1"/>
  <c r="O27" i="1" s="1"/>
  <c r="P13" i="1"/>
  <c r="N27" i="1" s="1"/>
  <c r="Q12" i="1"/>
  <c r="O26" i="1" s="1"/>
  <c r="P12" i="1"/>
  <c r="N26" i="1" s="1"/>
  <c r="Q11" i="1"/>
  <c r="O25" i="1" s="1"/>
  <c r="P11" i="1"/>
  <c r="N25" i="1" s="1"/>
  <c r="Q10" i="1"/>
  <c r="O24" i="1" s="1"/>
  <c r="P10" i="1"/>
  <c r="N24" i="1" s="1"/>
  <c r="Q9" i="1"/>
  <c r="O23" i="1" s="1"/>
  <c r="P9" i="1"/>
  <c r="N23" i="1" s="1"/>
  <c r="N40" i="1" s="1"/>
  <c r="Q8" i="1"/>
  <c r="O22" i="1" s="1"/>
  <c r="P8" i="1"/>
  <c r="N22" i="1" s="1"/>
  <c r="Q7" i="1"/>
  <c r="O21" i="1" s="1"/>
  <c r="P7" i="1"/>
  <c r="N21" i="1" s="1"/>
  <c r="Q6" i="1"/>
  <c r="O20" i="1" s="1"/>
  <c r="P6" i="1"/>
  <c r="N20" i="1" s="1"/>
  <c r="O39" i="1" l="1"/>
  <c r="N41" i="1"/>
  <c r="T21" i="1"/>
  <c r="U21" i="1" s="1"/>
  <c r="T27" i="1"/>
  <c r="U27" i="1" s="1"/>
  <c r="O40" i="1"/>
  <c r="T40" i="1" s="1"/>
  <c r="U40" i="1" s="1"/>
  <c r="O41" i="1"/>
  <c r="T41" i="1" s="1"/>
  <c r="U41" i="1" s="1"/>
  <c r="N39" i="1"/>
  <c r="T39" i="1" l="1"/>
  <c r="U39" i="1" s="1"/>
  <c r="T26" i="1"/>
  <c r="U26" i="1" s="1"/>
  <c r="T20" i="1"/>
  <c r="U20" i="1" s="1"/>
  <c r="T24" i="1"/>
  <c r="U24" i="1" s="1"/>
  <c r="T22" i="1"/>
  <c r="U22" i="1" s="1"/>
  <c r="T25" i="1"/>
  <c r="U25" i="1" s="1"/>
  <c r="T23" i="1"/>
  <c r="U23" i="1" s="1"/>
</calcChain>
</file>

<file path=xl/sharedStrings.xml><?xml version="1.0" encoding="utf-8"?>
<sst xmlns="http://schemas.openxmlformats.org/spreadsheetml/2006/main" count="46" uniqueCount="27">
  <si>
    <t>Salarisschalen gemeente (april 2022)</t>
  </si>
  <si>
    <t>maand</t>
  </si>
  <si>
    <t>uur</t>
  </si>
  <si>
    <t>Schaal</t>
  </si>
  <si>
    <t>min</t>
  </si>
  <si>
    <t>max</t>
  </si>
  <si>
    <t>10A</t>
  </si>
  <si>
    <t>11A</t>
  </si>
  <si>
    <t>Fictieve omrekenfactor laag</t>
  </si>
  <si>
    <t>Fictieve omrekenfactor hoog</t>
  </si>
  <si>
    <t>Schaal plus omrekenfactor</t>
  </si>
  <si>
    <t>tarief kandidaat</t>
  </si>
  <si>
    <t>Factor op fee</t>
  </si>
  <si>
    <t>-</t>
  </si>
  <si>
    <t>Uitgangspunten:</t>
  </si>
  <si>
    <t>Schalen obv april 2022, worden geactualiseerd bij wijzigingen</t>
  </si>
  <si>
    <t>Uurtarief is vastgesteld obv maandsalaris gedeeld door 156</t>
  </si>
  <si>
    <t>Fee per uur (fictief)</t>
  </si>
  <si>
    <t>Netto fee</t>
  </si>
  <si>
    <t>Tarief + fee</t>
  </si>
  <si>
    <t>Kandidaat met laag uurtarief</t>
  </si>
  <si>
    <t>Kandidaat met gemiddeld uurtarief</t>
  </si>
  <si>
    <t>Kandidaat met hoog uurtarief</t>
  </si>
  <si>
    <t>Schaal 11 werving</t>
  </si>
  <si>
    <t>Bandbreedtes zijn vastgesteld op basis van uurtarief x (fictieve) omrekenfactoren (laag 2 en hoog 2,5)</t>
  </si>
  <si>
    <t>VOORBEELD: WERVING KANDIDAAT INGEDEELD SCHAAL 11</t>
  </si>
  <si>
    <t>De bandbreedte voor de factor van de fee ligt tussen 1 en 2. Bij overschrijding wordt het verschil niet in beschouwing genomen.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</si>
</sst>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Fill="1" applyAlignment="1">
      <alignment horizontal="left"/>
    </xf>
    <xf numFmtId="2" fontId="0" fillId="0" borderId="0" xfId="0" applyNumberFormat="1" applyFill="1"/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47625</xdr:rowOff>
    </xdr:from>
    <xdr:to>
      <xdr:col>10</xdr:col>
      <xdr:colOff>434710</xdr:colOff>
      <xdr:row>31</xdr:row>
      <xdr:rowOff>85067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xmlns="" id="{CA47D033-76A1-4FE5-B8E6-F14336662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1475"/>
          <a:ext cx="6530710" cy="473326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31</xdr:row>
      <xdr:rowOff>47625</xdr:rowOff>
    </xdr:from>
    <xdr:to>
      <xdr:col>10</xdr:col>
      <xdr:colOff>268914</xdr:colOff>
      <xdr:row>58</xdr:row>
      <xdr:rowOff>95250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xmlns="" id="{F6ADA231-2CF2-4565-8FC4-B0091FE71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5067300"/>
          <a:ext cx="6269664" cy="4419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vleugel\AppData\Local\Microsoft\Windows\INetCache\Content.Outlook\918J0G2R\Kopie%20van%20Lonen%20en%20tarieven%20gemeente%20Middelburg%20per%201-4-2022%20incl%2024%25%20cao%20verhog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-04-01 Lonen en tarieven"/>
      <sheetName val="Cao gemeenten"/>
    </sheetNames>
    <sheetDataSet>
      <sheetData sheetId="0">
        <row r="2">
          <cell r="G2">
            <v>2.071081694615831</v>
          </cell>
        </row>
        <row r="3">
          <cell r="G3">
            <v>2.1139946290670921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3:U48"/>
  <sheetViews>
    <sheetView tabSelected="1" workbookViewId="0">
      <selection activeCell="N3" sqref="N3:Q3"/>
    </sheetView>
  </sheetViews>
  <sheetFormatPr defaultRowHeight="12.75" x14ac:dyDescent="0.2"/>
  <cols>
    <col min="13" max="13" width="24.5703125" bestFit="1" customWidth="1"/>
    <col min="17" max="17" width="16.5703125" bestFit="1" customWidth="1"/>
    <col min="18" max="18" width="13.7109375" bestFit="1" customWidth="1"/>
    <col min="19" max="19" width="11.85546875" bestFit="1" customWidth="1"/>
    <col min="20" max="20" width="16.28515625" style="3" bestFit="1" customWidth="1"/>
    <col min="21" max="21" width="12" bestFit="1" customWidth="1"/>
    <col min="22" max="22" width="10.7109375" bestFit="1" customWidth="1"/>
  </cols>
  <sheetData>
    <row r="3" spans="13:19" x14ac:dyDescent="0.2">
      <c r="N3" s="15" t="s">
        <v>0</v>
      </c>
      <c r="O3" s="15"/>
      <c r="P3" s="15"/>
      <c r="Q3" s="15"/>
    </row>
    <row r="4" spans="13:19" x14ac:dyDescent="0.2">
      <c r="N4" s="15" t="s">
        <v>1</v>
      </c>
      <c r="O4" s="15"/>
      <c r="P4" s="15" t="s">
        <v>2</v>
      </c>
      <c r="Q4" s="15"/>
    </row>
    <row r="5" spans="13:19" x14ac:dyDescent="0.2">
      <c r="M5" t="s">
        <v>3</v>
      </c>
      <c r="N5" t="s">
        <v>4</v>
      </c>
      <c r="O5" t="s">
        <v>5</v>
      </c>
      <c r="P5" t="s">
        <v>4</v>
      </c>
      <c r="Q5" t="s">
        <v>5</v>
      </c>
    </row>
    <row r="6" spans="13:19" x14ac:dyDescent="0.2">
      <c r="M6" s="1">
        <v>9</v>
      </c>
      <c r="N6">
        <v>2865</v>
      </c>
      <c r="O6">
        <v>4208</v>
      </c>
      <c r="P6" s="2">
        <f t="shared" ref="P6:Q13" si="0">N6/156</f>
        <v>18.365384615384617</v>
      </c>
      <c r="Q6" s="9">
        <f t="shared" si="0"/>
        <v>26.974358974358974</v>
      </c>
    </row>
    <row r="7" spans="13:19" x14ac:dyDescent="0.2">
      <c r="M7" s="1">
        <v>10</v>
      </c>
      <c r="N7">
        <v>3090</v>
      </c>
      <c r="O7">
        <v>4671</v>
      </c>
      <c r="P7" s="2">
        <f t="shared" si="0"/>
        <v>19.807692307692307</v>
      </c>
      <c r="Q7" s="9">
        <f t="shared" si="0"/>
        <v>29.942307692307693</v>
      </c>
    </row>
    <row r="8" spans="13:19" x14ac:dyDescent="0.2">
      <c r="M8" s="1" t="s">
        <v>6</v>
      </c>
      <c r="N8">
        <v>3406</v>
      </c>
      <c r="O8">
        <v>5021</v>
      </c>
      <c r="P8" s="2">
        <f t="shared" si="0"/>
        <v>21.833333333333332</v>
      </c>
      <c r="Q8" s="9">
        <f t="shared" si="0"/>
        <v>32.185897435897438</v>
      </c>
    </row>
    <row r="9" spans="13:19" x14ac:dyDescent="0.2">
      <c r="M9" s="1">
        <v>11</v>
      </c>
      <c r="N9">
        <v>3701</v>
      </c>
      <c r="O9">
        <v>5372</v>
      </c>
      <c r="P9" s="2">
        <f t="shared" si="0"/>
        <v>23.724358974358974</v>
      </c>
      <c r="Q9" s="9">
        <f t="shared" si="0"/>
        <v>34.435897435897438</v>
      </c>
    </row>
    <row r="10" spans="13:19" x14ac:dyDescent="0.2">
      <c r="M10" s="1" t="s">
        <v>7</v>
      </c>
      <c r="N10">
        <v>4074</v>
      </c>
      <c r="O10">
        <v>5736</v>
      </c>
      <c r="P10" s="2">
        <f t="shared" si="0"/>
        <v>26.115384615384617</v>
      </c>
      <c r="Q10" s="9">
        <f t="shared" si="0"/>
        <v>36.769230769230766</v>
      </c>
    </row>
    <row r="11" spans="13:19" x14ac:dyDescent="0.2">
      <c r="M11" s="1">
        <v>12</v>
      </c>
      <c r="N11">
        <v>4447</v>
      </c>
      <c r="O11">
        <v>6103</v>
      </c>
      <c r="P11" s="2">
        <f t="shared" si="0"/>
        <v>28.506410256410255</v>
      </c>
      <c r="Q11" s="9">
        <f t="shared" si="0"/>
        <v>39.121794871794869</v>
      </c>
    </row>
    <row r="12" spans="13:19" x14ac:dyDescent="0.2">
      <c r="M12" s="1">
        <v>13</v>
      </c>
      <c r="N12">
        <v>4965</v>
      </c>
      <c r="O12">
        <v>6616</v>
      </c>
      <c r="P12" s="2">
        <f t="shared" si="0"/>
        <v>31.826923076923077</v>
      </c>
      <c r="Q12" s="9">
        <f t="shared" si="0"/>
        <v>42.410256410256409</v>
      </c>
    </row>
    <row r="13" spans="13:19" x14ac:dyDescent="0.2">
      <c r="M13" s="1">
        <v>14</v>
      </c>
      <c r="N13">
        <v>5274</v>
      </c>
      <c r="O13">
        <v>7269</v>
      </c>
      <c r="P13" s="2">
        <f t="shared" si="0"/>
        <v>33.807692307692307</v>
      </c>
      <c r="Q13" s="9">
        <f t="shared" si="0"/>
        <v>46.596153846153847</v>
      </c>
      <c r="S13" s="2"/>
    </row>
    <row r="14" spans="13:19" x14ac:dyDescent="0.2">
      <c r="M14" s="1"/>
    </row>
    <row r="15" spans="13:19" x14ac:dyDescent="0.2">
      <c r="M15" s="1" t="s">
        <v>8</v>
      </c>
      <c r="N15" s="14">
        <v>2</v>
      </c>
      <c r="O15" s="3"/>
      <c r="Q15" s="4"/>
    </row>
    <row r="16" spans="13:19" x14ac:dyDescent="0.2">
      <c r="M16" t="s">
        <v>9</v>
      </c>
      <c r="N16" s="14">
        <v>2.5</v>
      </c>
    </row>
    <row r="17" spans="13:21" x14ac:dyDescent="0.2">
      <c r="M17" t="s">
        <v>17</v>
      </c>
      <c r="N17">
        <v>5</v>
      </c>
      <c r="P17" s="2"/>
      <c r="Q17" s="2"/>
      <c r="S17" s="2"/>
      <c r="T17" s="9"/>
    </row>
    <row r="18" spans="13:21" x14ac:dyDescent="0.2">
      <c r="P18" s="2"/>
      <c r="Q18" s="2"/>
      <c r="S18" s="2"/>
      <c r="T18" s="9"/>
    </row>
    <row r="19" spans="13:21" x14ac:dyDescent="0.2">
      <c r="M19" t="s">
        <v>10</v>
      </c>
      <c r="N19" t="s">
        <v>4</v>
      </c>
      <c r="O19" t="s">
        <v>5</v>
      </c>
      <c r="P19" s="2"/>
      <c r="Q19" t="s">
        <v>11</v>
      </c>
      <c r="S19" s="3" t="s">
        <v>12</v>
      </c>
      <c r="T19" t="s">
        <v>18</v>
      </c>
      <c r="U19" t="s">
        <v>19</v>
      </c>
    </row>
    <row r="20" spans="13:21" x14ac:dyDescent="0.2">
      <c r="M20" s="1">
        <v>9</v>
      </c>
      <c r="N20" s="2">
        <f>P6*N15</f>
        <v>36.730769230769234</v>
      </c>
      <c r="O20" s="2">
        <f>Q6*N16</f>
        <v>67.435897435897431</v>
      </c>
      <c r="P20" s="2"/>
      <c r="Q20" s="7" t="s">
        <v>13</v>
      </c>
      <c r="S20" s="10" t="e">
        <f>1+(O20-Q20)/(O20-N20)</f>
        <v>#VALUE!</v>
      </c>
      <c r="T20" s="11" t="e">
        <f>S20*N17</f>
        <v>#VALUE!</v>
      </c>
      <c r="U20" s="11" t="e">
        <f>Q20+T20</f>
        <v>#VALUE!</v>
      </c>
    </row>
    <row r="21" spans="13:21" x14ac:dyDescent="0.2">
      <c r="M21" s="1">
        <v>10</v>
      </c>
      <c r="N21" s="2">
        <f>P7*N16</f>
        <v>49.519230769230766</v>
      </c>
      <c r="O21" s="2">
        <f>Q7*N16</f>
        <v>74.855769230769226</v>
      </c>
      <c r="P21" s="2"/>
      <c r="Q21" s="7" t="s">
        <v>13</v>
      </c>
      <c r="S21" s="10" t="e">
        <f>1+(O21-Q21)/(O21-N21)</f>
        <v>#VALUE!</v>
      </c>
      <c r="T21" s="11" t="e">
        <f>S21*N17</f>
        <v>#VALUE!</v>
      </c>
      <c r="U21" s="11" t="e">
        <f>Q21+T21</f>
        <v>#VALUE!</v>
      </c>
    </row>
    <row r="22" spans="13:21" x14ac:dyDescent="0.2">
      <c r="M22" s="1" t="s">
        <v>6</v>
      </c>
      <c r="N22" s="2">
        <f>P8*N15</f>
        <v>43.666666666666664</v>
      </c>
      <c r="O22" s="2">
        <f>Q8*N16</f>
        <v>80.464743589743591</v>
      </c>
      <c r="P22" s="2"/>
      <c r="Q22" s="7" t="s">
        <v>13</v>
      </c>
      <c r="S22" s="10" t="e">
        <f>1+(O22-Q22)/(O22-N22)</f>
        <v>#VALUE!</v>
      </c>
      <c r="T22" s="11" t="e">
        <f>S22*N17</f>
        <v>#VALUE!</v>
      </c>
      <c r="U22" s="11" t="e">
        <f>Q22+T22</f>
        <v>#VALUE!</v>
      </c>
    </row>
    <row r="23" spans="13:21" x14ac:dyDescent="0.2">
      <c r="M23" s="5">
        <v>11</v>
      </c>
      <c r="N23" s="6">
        <f>P9*N15</f>
        <v>47.448717948717949</v>
      </c>
      <c r="O23" s="6">
        <f>Q9*N16</f>
        <v>86.089743589743591</v>
      </c>
      <c r="P23" s="6"/>
      <c r="Q23" s="8" t="s">
        <v>13</v>
      </c>
      <c r="S23" s="10" t="e">
        <f>1+(O23-Q23)/(O23-N23)</f>
        <v>#VALUE!</v>
      </c>
      <c r="T23" s="11" t="e">
        <f>S23*N17</f>
        <v>#VALUE!</v>
      </c>
      <c r="U23" s="11" t="e">
        <f>Q23+T23</f>
        <v>#VALUE!</v>
      </c>
    </row>
    <row r="24" spans="13:21" x14ac:dyDescent="0.2">
      <c r="M24" s="1" t="s">
        <v>7</v>
      </c>
      <c r="N24" s="2">
        <f>P10*N15</f>
        <v>52.230769230769234</v>
      </c>
      <c r="O24" s="2">
        <f>Q10*N16</f>
        <v>91.92307692307692</v>
      </c>
      <c r="P24" s="2"/>
      <c r="Q24" s="7" t="s">
        <v>13</v>
      </c>
      <c r="S24" s="10" t="e">
        <f>1+(O24-Q24)/(O24-N24)</f>
        <v>#VALUE!</v>
      </c>
      <c r="T24" s="11" t="e">
        <f>S24*N17</f>
        <v>#VALUE!</v>
      </c>
      <c r="U24" s="11" t="e">
        <f>Q24+T24</f>
        <v>#VALUE!</v>
      </c>
    </row>
    <row r="25" spans="13:21" x14ac:dyDescent="0.2">
      <c r="M25" s="1">
        <v>12</v>
      </c>
      <c r="N25" s="2">
        <f>P11*N15</f>
        <v>57.012820512820511</v>
      </c>
      <c r="O25" s="2">
        <f>Q11*N16</f>
        <v>97.804487179487168</v>
      </c>
      <c r="P25" s="2"/>
      <c r="Q25" s="7" t="s">
        <v>13</v>
      </c>
      <c r="S25" s="10" t="e">
        <f>1+(O25-Q25)/(O25-N25)</f>
        <v>#VALUE!</v>
      </c>
      <c r="T25" s="11" t="e">
        <f>S25*N17</f>
        <v>#VALUE!</v>
      </c>
      <c r="U25" s="11" t="e">
        <f>Q25+T25</f>
        <v>#VALUE!</v>
      </c>
    </row>
    <row r="26" spans="13:21" x14ac:dyDescent="0.2">
      <c r="M26" s="1">
        <v>13</v>
      </c>
      <c r="N26" s="2">
        <f>P12*N15</f>
        <v>63.653846153846153</v>
      </c>
      <c r="O26" s="2">
        <f>Q12*N16</f>
        <v>106.02564102564102</v>
      </c>
      <c r="P26" s="2"/>
      <c r="Q26" s="7" t="s">
        <v>13</v>
      </c>
      <c r="S26" s="10" t="e">
        <f>1+(O26-Q26)/(O26-N26)</f>
        <v>#VALUE!</v>
      </c>
      <c r="T26" s="11" t="e">
        <f>S26*N17</f>
        <v>#VALUE!</v>
      </c>
      <c r="U26" s="11" t="e">
        <f>Q26+T26</f>
        <v>#VALUE!</v>
      </c>
    </row>
    <row r="27" spans="13:21" x14ac:dyDescent="0.2">
      <c r="M27" s="1">
        <v>14</v>
      </c>
      <c r="N27" s="2">
        <f>P13*N15</f>
        <v>67.615384615384613</v>
      </c>
      <c r="O27" s="2">
        <f>Q13*N16</f>
        <v>116.49038461538461</v>
      </c>
      <c r="P27" s="2"/>
      <c r="Q27" s="7" t="s">
        <v>13</v>
      </c>
      <c r="S27" s="10" t="e">
        <f>1+(O27-Q27)/(O27-N27)</f>
        <v>#VALUE!</v>
      </c>
      <c r="T27" s="11" t="e">
        <f>S27*N17</f>
        <v>#VALUE!</v>
      </c>
      <c r="U27" s="11" t="e">
        <f>Q27+T27</f>
        <v>#VALUE!</v>
      </c>
    </row>
    <row r="29" spans="13:21" x14ac:dyDescent="0.2">
      <c r="M29" t="s">
        <v>14</v>
      </c>
    </row>
    <row r="30" spans="13:21" x14ac:dyDescent="0.2">
      <c r="M30" t="s">
        <v>15</v>
      </c>
    </row>
    <row r="31" spans="13:21" x14ac:dyDescent="0.2">
      <c r="M31" t="s">
        <v>16</v>
      </c>
    </row>
    <row r="32" spans="13:21" x14ac:dyDescent="0.2">
      <c r="M32" t="s">
        <v>24</v>
      </c>
    </row>
    <row r="33" spans="13:21" x14ac:dyDescent="0.2">
      <c r="M33" t="s">
        <v>26</v>
      </c>
    </row>
    <row r="37" spans="13:21" x14ac:dyDescent="0.2">
      <c r="M37" s="1" t="s">
        <v>25</v>
      </c>
      <c r="N37" s="13"/>
      <c r="O37" s="13"/>
      <c r="P37" s="13"/>
      <c r="Q37" s="13"/>
    </row>
    <row r="38" spans="13:21" x14ac:dyDescent="0.2">
      <c r="M38" s="12" t="s">
        <v>23</v>
      </c>
      <c r="N38" t="s">
        <v>4</v>
      </c>
      <c r="O38" t="s">
        <v>5</v>
      </c>
      <c r="P38" s="2"/>
      <c r="Q38" t="s">
        <v>11</v>
      </c>
      <c r="R38" s="13"/>
      <c r="S38" s="3" t="s">
        <v>12</v>
      </c>
      <c r="T38" t="s">
        <v>18</v>
      </c>
      <c r="U38" t="s">
        <v>19</v>
      </c>
    </row>
    <row r="39" spans="13:21" x14ac:dyDescent="0.2">
      <c r="M39" s="6" t="s">
        <v>20</v>
      </c>
      <c r="N39" s="6">
        <f>N23</f>
        <v>47.448717948717949</v>
      </c>
      <c r="O39" s="6">
        <f>O23</f>
        <v>86.089743589743591</v>
      </c>
      <c r="P39" s="6"/>
      <c r="Q39" s="8">
        <v>47.45</v>
      </c>
      <c r="S39" s="10">
        <f>1+(O39-Q39)/(O39-N39)</f>
        <v>1.9999668214996682</v>
      </c>
      <c r="T39" s="11">
        <f>S39*N17</f>
        <v>9.9998341074983408</v>
      </c>
      <c r="U39" s="11">
        <f>Q39+T39</f>
        <v>57.449834107498347</v>
      </c>
    </row>
    <row r="40" spans="13:21" x14ac:dyDescent="0.2">
      <c r="M40" s="6" t="s">
        <v>21</v>
      </c>
      <c r="N40" s="6">
        <f>N23</f>
        <v>47.448717948717949</v>
      </c>
      <c r="O40" s="6">
        <f>O23</f>
        <v>86.089743589743591</v>
      </c>
      <c r="P40" s="6"/>
      <c r="Q40" s="8">
        <v>66.77</v>
      </c>
      <c r="S40" s="10">
        <f>1+(O40-Q40)/(O40-N40)</f>
        <v>1.4999800928998011</v>
      </c>
      <c r="T40" s="11">
        <f>S40*N17</f>
        <v>7.4999004644990048</v>
      </c>
      <c r="U40" s="11">
        <f>Q40+T40</f>
        <v>74.269900464499003</v>
      </c>
    </row>
    <row r="41" spans="13:21" x14ac:dyDescent="0.2">
      <c r="M41" s="6" t="s">
        <v>22</v>
      </c>
      <c r="N41" s="6">
        <f>N23</f>
        <v>47.448717948717949</v>
      </c>
      <c r="O41" s="6">
        <f>O23</f>
        <v>86.089743589743591</v>
      </c>
      <c r="P41" s="6"/>
      <c r="Q41" s="8">
        <v>86.09</v>
      </c>
      <c r="S41" s="10">
        <f>1+(O41-Q41)/(O41-N41)</f>
        <v>0.99999336429993357</v>
      </c>
      <c r="T41" s="11">
        <f>S41*N17</f>
        <v>4.999966821499668</v>
      </c>
      <c r="U41" s="11">
        <f>Q41+T41</f>
        <v>91.089966821499672</v>
      </c>
    </row>
    <row r="44" spans="13:21" x14ac:dyDescent="0.2">
      <c r="Q44" s="2"/>
    </row>
    <row r="46" spans="13:21" x14ac:dyDescent="0.2">
      <c r="U46" s="2"/>
    </row>
    <row r="47" spans="13:21" x14ac:dyDescent="0.2">
      <c r="U47" s="2"/>
    </row>
    <row r="48" spans="13:21" x14ac:dyDescent="0.2">
      <c r="U48" s="2"/>
    </row>
  </sheetData>
  <mergeCells count="3">
    <mergeCell ref="N3:Q3"/>
    <mergeCell ref="N4:O4"/>
    <mergeCell ref="P4:Q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Voorbeeldberekening factor fee</vt:lpstr>
    </vt:vector>
  </TitlesOfParts>
  <Company>I&amp;A Samenwerking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Tonny Vleugel</dc:creator>
  <cp:lastModifiedBy>Tonny Vleugel</cp:lastModifiedBy>
  <dcterms:created xsi:type="dcterms:W3CDTF">2022-04-12T08:49:16Z</dcterms:created>
  <dcterms:modified xsi:type="dcterms:W3CDTF">2022-04-22T08:43:46Z</dcterms:modified>
</cp:coreProperties>
</file>