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https://edukw1c.sharepoint.com/sites/team-Programma_Migratie_Systemen_fusie_De_Leijgraaf/Gedeelde documenten/projecten per domein/Project Aanbesteding SIS/Definitieve documenten/"/>
    </mc:Choice>
  </mc:AlternateContent>
  <xr:revisionPtr revIDLastSave="1004" documentId="8_{D06D8251-9C33-4EF9-A637-4F9065BF09DF}" xr6:coauthVersionLast="47" xr6:coauthVersionMax="47" xr10:uidLastSave="{467C6637-2B60-4D3F-85EB-5F345FDCAC06}"/>
  <bookViews>
    <workbookView xWindow="-120" yWindow="-120" windowWidth="29040" windowHeight="15840" activeTab="4" xr2:uid="{FCF1AEE4-19DC-4BB7-AE7C-15C559539F14}"/>
  </bookViews>
  <sheets>
    <sheet name="Toelichting" sheetId="7" r:id="rId1"/>
    <sheet name="Generiek (H4)" sheetId="2" r:id="rId2"/>
    <sheet name="Functioneel (H5, H6) " sheetId="3" r:id="rId3"/>
    <sheet name="Niet-functioneel (H7)" sheetId="4" r:id="rId4"/>
    <sheet name="Koppelvlakken" sheetId="8" r:id="rId5"/>
    <sheet name="Open Vraag 4" sheetId="6" r:id="rId6"/>
    <sheet name="Lijsten" sheetId="5" state="hidden" r:id="rId7"/>
  </sheets>
  <definedNames>
    <definedName name="_xlnm._FilterDatabase" localSheetId="2" hidden="1">'Functioneel (H5, H6) '!$J$7:$O$7</definedName>
    <definedName name="_xlnm._FilterDatabase" localSheetId="1" hidden="1">'Generiek (H4)'!$J$7:$O$7</definedName>
    <definedName name="_xlnm._FilterDatabase" localSheetId="3" hidden="1">'Niet-functioneel (H7)'!$K$6:$O$6</definedName>
    <definedName name="_xlnm._FilterDatabase" localSheetId="5" hidden="1">'Open Vraag 4'!$B$3:$F$3</definedName>
    <definedName name="_Toc89720437" localSheetId="2">'Functioneel (H5, H6) '!$L$319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5" l="1"/>
  <c r="D14" i="5"/>
  <c r="K5" i="8"/>
  <c r="K6" i="8"/>
  <c r="K7" i="8"/>
  <c r="K4" i="8"/>
  <c r="Q2" i="4"/>
  <c r="B237" i="3"/>
  <c r="C237" i="3"/>
  <c r="D237" i="3"/>
  <c r="B238" i="3"/>
  <c r="C238" i="3"/>
  <c r="D238" i="3"/>
  <c r="E238" i="3"/>
  <c r="B239" i="3"/>
  <c r="C239" i="3"/>
  <c r="D239" i="3"/>
  <c r="B234" i="3"/>
  <c r="C234" i="3"/>
  <c r="C235" i="3" s="1"/>
  <c r="C236" i="3" s="1"/>
  <c r="D234" i="3"/>
  <c r="D235" i="3" s="1"/>
  <c r="G234" i="3"/>
  <c r="H234" i="3"/>
  <c r="I234" i="3"/>
  <c r="E234" i="3" s="1"/>
  <c r="B235" i="3"/>
  <c r="B236" i="3" s="1"/>
  <c r="G235" i="3"/>
  <c r="H235" i="3"/>
  <c r="G236" i="3"/>
  <c r="H236" i="3"/>
  <c r="G237" i="3"/>
  <c r="I237" i="3"/>
  <c r="E237" i="3" s="1"/>
  <c r="I238" i="3"/>
  <c r="G238" i="3"/>
  <c r="H238" i="3"/>
  <c r="G239" i="3"/>
  <c r="H239" i="3"/>
  <c r="G143" i="3"/>
  <c r="H143" i="3"/>
  <c r="B144" i="3"/>
  <c r="C144" i="3"/>
  <c r="D144" i="3"/>
  <c r="I144" i="3" s="1"/>
  <c r="E144" i="3" s="1"/>
  <c r="G144" i="3"/>
  <c r="H144" i="3"/>
  <c r="D145" i="3"/>
  <c r="I145" i="3" s="1"/>
  <c r="G145" i="3"/>
  <c r="H145" i="3"/>
  <c r="B129" i="3"/>
  <c r="C129" i="3"/>
  <c r="D129" i="3"/>
  <c r="G129" i="3"/>
  <c r="H129" i="3"/>
  <c r="I129" i="3"/>
  <c r="E129" i="3" s="1"/>
  <c r="D130" i="3"/>
  <c r="D131" i="3" s="1"/>
  <c r="G130" i="3"/>
  <c r="H130" i="3"/>
  <c r="G131" i="3"/>
  <c r="H131" i="3"/>
  <c r="G132" i="3"/>
  <c r="H132" i="3"/>
  <c r="B133" i="3"/>
  <c r="C133" i="3"/>
  <c r="D133" i="3"/>
  <c r="I133" i="3" s="1"/>
  <c r="E133" i="3" s="1"/>
  <c r="G133" i="3"/>
  <c r="H133" i="3"/>
  <c r="G101" i="3"/>
  <c r="H101" i="3"/>
  <c r="G102" i="3"/>
  <c r="H102" i="3"/>
  <c r="B59" i="2"/>
  <c r="C59" i="2"/>
  <c r="D59" i="2"/>
  <c r="E59" i="2"/>
  <c r="E60" i="2" s="1"/>
  <c r="E61" i="2" s="1"/>
  <c r="B60" i="2"/>
  <c r="C60" i="2"/>
  <c r="D60" i="2"/>
  <c r="B61" i="2"/>
  <c r="C61" i="2"/>
  <c r="D61" i="2"/>
  <c r="Q8" i="4"/>
  <c r="P8" i="4"/>
  <c r="Q319" i="4"/>
  <c r="P319" i="4"/>
  <c r="Q318" i="4"/>
  <c r="P318" i="4"/>
  <c r="Q317" i="4"/>
  <c r="P317" i="4"/>
  <c r="Q316" i="4"/>
  <c r="P316" i="4"/>
  <c r="Q315" i="4"/>
  <c r="P315" i="4"/>
  <c r="Q314" i="4"/>
  <c r="P314" i="4"/>
  <c r="Q313" i="4"/>
  <c r="P313" i="4"/>
  <c r="Q312" i="4"/>
  <c r="P312" i="4"/>
  <c r="Q311" i="4"/>
  <c r="P311" i="4"/>
  <c r="Q310" i="4"/>
  <c r="P310" i="4"/>
  <c r="Q309" i="4"/>
  <c r="P309" i="4"/>
  <c r="Q308" i="4"/>
  <c r="P308" i="4"/>
  <c r="Q307" i="4"/>
  <c r="P307" i="4"/>
  <c r="Q306" i="4"/>
  <c r="P306" i="4"/>
  <c r="Q305" i="4"/>
  <c r="P305" i="4"/>
  <c r="Q304" i="4"/>
  <c r="P304" i="4"/>
  <c r="Q303" i="4"/>
  <c r="P303" i="4"/>
  <c r="Q302" i="4"/>
  <c r="P302" i="4"/>
  <c r="Q301" i="4"/>
  <c r="P301" i="4"/>
  <c r="Q300" i="4"/>
  <c r="P300" i="4"/>
  <c r="Q299" i="4"/>
  <c r="P299" i="4"/>
  <c r="Q298" i="4"/>
  <c r="P298" i="4"/>
  <c r="Q297" i="4"/>
  <c r="P297" i="4"/>
  <c r="Q296" i="4"/>
  <c r="P296" i="4"/>
  <c r="Q295" i="4"/>
  <c r="P295" i="4"/>
  <c r="Q294" i="4"/>
  <c r="P294" i="4"/>
  <c r="Q293" i="4"/>
  <c r="P293" i="4"/>
  <c r="Q292" i="4"/>
  <c r="P292" i="4"/>
  <c r="Q291" i="4"/>
  <c r="P291" i="4"/>
  <c r="Q290" i="4"/>
  <c r="P290" i="4"/>
  <c r="Q289" i="4"/>
  <c r="P289" i="4"/>
  <c r="Q288" i="4"/>
  <c r="P288" i="4"/>
  <c r="Q287" i="4"/>
  <c r="P287" i="4"/>
  <c r="Q286" i="4"/>
  <c r="P286" i="4"/>
  <c r="Q285" i="4"/>
  <c r="P285" i="4"/>
  <c r="Q284" i="4"/>
  <c r="P284" i="4"/>
  <c r="Q283" i="4"/>
  <c r="P283" i="4"/>
  <c r="Q282" i="4"/>
  <c r="P282" i="4"/>
  <c r="Q281" i="4"/>
  <c r="P281" i="4"/>
  <c r="Q280" i="4"/>
  <c r="P280" i="4"/>
  <c r="Q279" i="4"/>
  <c r="P279" i="4"/>
  <c r="Q278" i="4"/>
  <c r="P278" i="4"/>
  <c r="Q277" i="4"/>
  <c r="P277" i="4"/>
  <c r="Q276" i="4"/>
  <c r="P276" i="4"/>
  <c r="Q275" i="4"/>
  <c r="P275" i="4"/>
  <c r="Q274" i="4"/>
  <c r="P274" i="4"/>
  <c r="Q273" i="4"/>
  <c r="P273" i="4"/>
  <c r="Q272" i="4"/>
  <c r="P272" i="4"/>
  <c r="Q271" i="4"/>
  <c r="P271" i="4"/>
  <c r="Q270" i="4"/>
  <c r="P270" i="4"/>
  <c r="Q269" i="4"/>
  <c r="P269" i="4"/>
  <c r="Q268" i="4"/>
  <c r="P268" i="4"/>
  <c r="Q267" i="4"/>
  <c r="P267" i="4"/>
  <c r="Q266" i="4"/>
  <c r="P266" i="4"/>
  <c r="Q265" i="4"/>
  <c r="P265" i="4"/>
  <c r="Q264" i="4"/>
  <c r="P264" i="4"/>
  <c r="Q263" i="4"/>
  <c r="P263" i="4"/>
  <c r="Q262" i="4"/>
  <c r="P262" i="4"/>
  <c r="Q261" i="4"/>
  <c r="P261" i="4"/>
  <c r="Q260" i="4"/>
  <c r="P260" i="4"/>
  <c r="Q259" i="4"/>
  <c r="P259" i="4"/>
  <c r="Q258" i="4"/>
  <c r="P258" i="4"/>
  <c r="Q257" i="4"/>
  <c r="P257" i="4"/>
  <c r="Q256" i="4"/>
  <c r="P256" i="4"/>
  <c r="Q255" i="4"/>
  <c r="P255" i="4"/>
  <c r="Q254" i="4"/>
  <c r="P254" i="4"/>
  <c r="Q253" i="4"/>
  <c r="P253" i="4"/>
  <c r="Q252" i="4"/>
  <c r="P252" i="4"/>
  <c r="Q251" i="4"/>
  <c r="P251" i="4"/>
  <c r="Q250" i="4"/>
  <c r="P250" i="4"/>
  <c r="Q249" i="4"/>
  <c r="P249" i="4"/>
  <c r="Q248" i="4"/>
  <c r="P248" i="4"/>
  <c r="Q247" i="4"/>
  <c r="P247" i="4"/>
  <c r="Q246" i="4"/>
  <c r="P246" i="4"/>
  <c r="Q245" i="4"/>
  <c r="P245" i="4"/>
  <c r="Q244" i="4"/>
  <c r="P244" i="4"/>
  <c r="Q243" i="4"/>
  <c r="P243" i="4"/>
  <c r="Q242" i="4"/>
  <c r="P242" i="4"/>
  <c r="Q241" i="4"/>
  <c r="P241" i="4"/>
  <c r="Q240" i="4"/>
  <c r="P240" i="4"/>
  <c r="Q239" i="4"/>
  <c r="P239" i="4"/>
  <c r="Q238" i="4"/>
  <c r="P238" i="4"/>
  <c r="Q237" i="4"/>
  <c r="P237" i="4"/>
  <c r="Q236" i="4"/>
  <c r="P236" i="4"/>
  <c r="Q235" i="4"/>
  <c r="P235" i="4"/>
  <c r="Q234" i="4"/>
  <c r="P234" i="4"/>
  <c r="Q233" i="4"/>
  <c r="P233" i="4"/>
  <c r="Q232" i="4"/>
  <c r="P232" i="4"/>
  <c r="Q231" i="4"/>
  <c r="P231" i="4"/>
  <c r="Q230" i="4"/>
  <c r="P230" i="4"/>
  <c r="Q229" i="4"/>
  <c r="P229" i="4"/>
  <c r="Q228" i="4"/>
  <c r="P228" i="4"/>
  <c r="Q227" i="4"/>
  <c r="P227" i="4"/>
  <c r="Q226" i="4"/>
  <c r="P226" i="4"/>
  <c r="Q225" i="4"/>
  <c r="P225" i="4"/>
  <c r="Q224" i="4"/>
  <c r="P224" i="4"/>
  <c r="Q223" i="4"/>
  <c r="P223" i="4"/>
  <c r="Q222" i="4"/>
  <c r="P222" i="4"/>
  <c r="Q221" i="4"/>
  <c r="P221" i="4"/>
  <c r="Q220" i="4"/>
  <c r="P220" i="4"/>
  <c r="Q219" i="4"/>
  <c r="P219" i="4"/>
  <c r="Q218" i="4"/>
  <c r="P218" i="4"/>
  <c r="Q217" i="4"/>
  <c r="P217" i="4"/>
  <c r="Q216" i="4"/>
  <c r="P216" i="4"/>
  <c r="Q215" i="4"/>
  <c r="P215" i="4"/>
  <c r="Q214" i="4"/>
  <c r="P214" i="4"/>
  <c r="Q213" i="4"/>
  <c r="P213" i="4"/>
  <c r="Q212" i="4"/>
  <c r="P212" i="4"/>
  <c r="Q211" i="4"/>
  <c r="P211" i="4"/>
  <c r="Q210" i="4"/>
  <c r="P210" i="4"/>
  <c r="Q209" i="4"/>
  <c r="P209" i="4"/>
  <c r="Q208" i="4"/>
  <c r="P208" i="4"/>
  <c r="Q207" i="4"/>
  <c r="P207" i="4"/>
  <c r="Q206" i="4"/>
  <c r="P206" i="4"/>
  <c r="Q205" i="4"/>
  <c r="P205" i="4"/>
  <c r="Q204" i="4"/>
  <c r="P204" i="4"/>
  <c r="Q203" i="4"/>
  <c r="P203" i="4"/>
  <c r="Q202" i="4"/>
  <c r="P202" i="4"/>
  <c r="Q201" i="4"/>
  <c r="P201" i="4"/>
  <c r="Q200" i="4"/>
  <c r="P200" i="4"/>
  <c r="Q199" i="4"/>
  <c r="P199" i="4"/>
  <c r="Q198" i="4"/>
  <c r="P198" i="4"/>
  <c r="Q197" i="4"/>
  <c r="P197" i="4"/>
  <c r="Q196" i="4"/>
  <c r="P196" i="4"/>
  <c r="Q195" i="4"/>
  <c r="P195" i="4"/>
  <c r="Q194" i="4"/>
  <c r="P194" i="4"/>
  <c r="Q193" i="4"/>
  <c r="P193" i="4"/>
  <c r="Q192" i="4"/>
  <c r="P192" i="4"/>
  <c r="Q191" i="4"/>
  <c r="P191" i="4"/>
  <c r="Q190" i="4"/>
  <c r="P190" i="4"/>
  <c r="Q189" i="4"/>
  <c r="P189" i="4"/>
  <c r="Q188" i="4"/>
  <c r="P188" i="4"/>
  <c r="Q187" i="4"/>
  <c r="P187" i="4"/>
  <c r="Q186" i="4"/>
  <c r="P186" i="4"/>
  <c r="Q185" i="4"/>
  <c r="P185" i="4"/>
  <c r="Q184" i="4"/>
  <c r="P184" i="4"/>
  <c r="Q183" i="4"/>
  <c r="P183" i="4"/>
  <c r="Q182" i="4"/>
  <c r="P182" i="4"/>
  <c r="Q181" i="4"/>
  <c r="P181" i="4"/>
  <c r="Q180" i="4"/>
  <c r="P180" i="4"/>
  <c r="Q179" i="4"/>
  <c r="P179" i="4"/>
  <c r="Q178" i="4"/>
  <c r="P178" i="4"/>
  <c r="Q177" i="4"/>
  <c r="P177" i="4"/>
  <c r="Q176" i="4"/>
  <c r="P176" i="4"/>
  <c r="Q175" i="4"/>
  <c r="P175" i="4"/>
  <c r="Q174" i="4"/>
  <c r="P174" i="4"/>
  <c r="Q173" i="4"/>
  <c r="P173" i="4"/>
  <c r="Q172" i="4"/>
  <c r="P172" i="4"/>
  <c r="Q171" i="4"/>
  <c r="P171" i="4"/>
  <c r="Q170" i="4"/>
  <c r="P170" i="4"/>
  <c r="Q169" i="4"/>
  <c r="P169" i="4"/>
  <c r="Q168" i="4"/>
  <c r="P168" i="4"/>
  <c r="Q167" i="4"/>
  <c r="P167" i="4"/>
  <c r="Q166" i="4"/>
  <c r="P166" i="4"/>
  <c r="Q165" i="4"/>
  <c r="P165" i="4"/>
  <c r="Q164" i="4"/>
  <c r="P164" i="4"/>
  <c r="Q163" i="4"/>
  <c r="P163" i="4"/>
  <c r="Q162" i="4"/>
  <c r="P162" i="4"/>
  <c r="Q161" i="4"/>
  <c r="P161" i="4"/>
  <c r="Q160" i="4"/>
  <c r="P160" i="4"/>
  <c r="Q159" i="4"/>
  <c r="P159" i="4"/>
  <c r="Q158" i="4"/>
  <c r="P158" i="4"/>
  <c r="Q157" i="4"/>
  <c r="P157" i="4"/>
  <c r="Q156" i="4"/>
  <c r="P156" i="4"/>
  <c r="Q155" i="4"/>
  <c r="P155" i="4"/>
  <c r="Q154" i="4"/>
  <c r="P154" i="4"/>
  <c r="Q153" i="4"/>
  <c r="P153" i="4"/>
  <c r="Q152" i="4"/>
  <c r="P152" i="4"/>
  <c r="Q151" i="4"/>
  <c r="P151" i="4"/>
  <c r="Q150" i="4"/>
  <c r="P150" i="4"/>
  <c r="Q149" i="4"/>
  <c r="P149" i="4"/>
  <c r="Q148" i="4"/>
  <c r="P148" i="4"/>
  <c r="Q147" i="4"/>
  <c r="P147" i="4"/>
  <c r="Q146" i="4"/>
  <c r="P146" i="4"/>
  <c r="Q145" i="4"/>
  <c r="P145" i="4"/>
  <c r="Q144" i="4"/>
  <c r="P144" i="4"/>
  <c r="Q143" i="4"/>
  <c r="P143" i="4"/>
  <c r="Q142" i="4"/>
  <c r="P142" i="4"/>
  <c r="Q141" i="4"/>
  <c r="P141" i="4"/>
  <c r="Q140" i="4"/>
  <c r="P140" i="4"/>
  <c r="Q139" i="4"/>
  <c r="P139" i="4"/>
  <c r="Q138" i="4"/>
  <c r="P138" i="4"/>
  <c r="Q137" i="4"/>
  <c r="P137" i="4"/>
  <c r="Q136" i="4"/>
  <c r="P136" i="4"/>
  <c r="Q135" i="4"/>
  <c r="P135" i="4"/>
  <c r="Q134" i="4"/>
  <c r="P134" i="4"/>
  <c r="Q133" i="4"/>
  <c r="P133" i="4"/>
  <c r="Q132" i="4"/>
  <c r="P132" i="4"/>
  <c r="Q131" i="4"/>
  <c r="P131" i="4"/>
  <c r="Q130" i="4"/>
  <c r="P130" i="4"/>
  <c r="Q129" i="4"/>
  <c r="P129" i="4"/>
  <c r="Q128" i="4"/>
  <c r="P128" i="4"/>
  <c r="Q127" i="4"/>
  <c r="P127" i="4"/>
  <c r="Q126" i="4"/>
  <c r="P126" i="4"/>
  <c r="Q125" i="4"/>
  <c r="P125" i="4"/>
  <c r="Q124" i="4"/>
  <c r="P124" i="4"/>
  <c r="Q123" i="4"/>
  <c r="P123" i="4"/>
  <c r="Q122" i="4"/>
  <c r="P122" i="4"/>
  <c r="Q121" i="4"/>
  <c r="P121" i="4"/>
  <c r="Q120" i="4"/>
  <c r="P120" i="4"/>
  <c r="Q119" i="4"/>
  <c r="P119" i="4"/>
  <c r="Q118" i="4"/>
  <c r="P118" i="4"/>
  <c r="Q117" i="4"/>
  <c r="P117" i="4"/>
  <c r="Q116" i="4"/>
  <c r="P116" i="4"/>
  <c r="Q115" i="4"/>
  <c r="P115" i="4"/>
  <c r="Q114" i="4"/>
  <c r="P114" i="4"/>
  <c r="Q113" i="4"/>
  <c r="P113" i="4"/>
  <c r="Q112" i="4"/>
  <c r="P112" i="4"/>
  <c r="Q111" i="4"/>
  <c r="P111" i="4"/>
  <c r="Q110" i="4"/>
  <c r="P110" i="4"/>
  <c r="Q109" i="4"/>
  <c r="P109" i="4"/>
  <c r="Q108" i="4"/>
  <c r="P108" i="4"/>
  <c r="Q107" i="4"/>
  <c r="P107" i="4"/>
  <c r="Q106" i="4"/>
  <c r="P106" i="4"/>
  <c r="Q105" i="4"/>
  <c r="P105" i="4"/>
  <c r="Q104" i="4"/>
  <c r="P104" i="4"/>
  <c r="Q103" i="4"/>
  <c r="P103" i="4"/>
  <c r="Q102" i="4"/>
  <c r="P102" i="4"/>
  <c r="Q101" i="4"/>
  <c r="P101" i="4"/>
  <c r="Q100" i="4"/>
  <c r="P100" i="4"/>
  <c r="Q99" i="4"/>
  <c r="P99" i="4"/>
  <c r="Q98" i="4"/>
  <c r="P98" i="4"/>
  <c r="Q97" i="4"/>
  <c r="P97" i="4"/>
  <c r="Q96" i="4"/>
  <c r="P96" i="4"/>
  <c r="Q95" i="4"/>
  <c r="P95" i="4"/>
  <c r="Q94" i="4"/>
  <c r="P94" i="4"/>
  <c r="Q93" i="4"/>
  <c r="P93" i="4"/>
  <c r="Q92" i="4"/>
  <c r="P92" i="4"/>
  <c r="Q91" i="4"/>
  <c r="P91" i="4"/>
  <c r="Q90" i="4"/>
  <c r="P90" i="4"/>
  <c r="Q89" i="4"/>
  <c r="P89" i="4"/>
  <c r="Q88" i="4"/>
  <c r="P88" i="4"/>
  <c r="Q87" i="4"/>
  <c r="P87" i="4"/>
  <c r="Q86" i="4"/>
  <c r="P86" i="4"/>
  <c r="Q85" i="4"/>
  <c r="P85" i="4"/>
  <c r="Q84" i="4"/>
  <c r="P84" i="4"/>
  <c r="Q83" i="4"/>
  <c r="P83" i="4"/>
  <c r="Q82" i="4"/>
  <c r="P82" i="4"/>
  <c r="Q81" i="4"/>
  <c r="P81" i="4"/>
  <c r="Q80" i="4"/>
  <c r="P80" i="4"/>
  <c r="Q79" i="4"/>
  <c r="P79" i="4"/>
  <c r="Q78" i="4"/>
  <c r="P78" i="4"/>
  <c r="Q77" i="4"/>
  <c r="P77" i="4"/>
  <c r="Q76" i="4"/>
  <c r="P76" i="4"/>
  <c r="Q75" i="4"/>
  <c r="P75" i="4"/>
  <c r="Q74" i="4"/>
  <c r="P74" i="4"/>
  <c r="Q73" i="4"/>
  <c r="P73" i="4"/>
  <c r="Q72" i="4"/>
  <c r="P72" i="4"/>
  <c r="Q71" i="4"/>
  <c r="P71" i="4"/>
  <c r="Q70" i="4"/>
  <c r="P70" i="4"/>
  <c r="Q69" i="4"/>
  <c r="P69" i="4"/>
  <c r="Q68" i="4"/>
  <c r="P68" i="4"/>
  <c r="Q67" i="4"/>
  <c r="P67" i="4"/>
  <c r="Q66" i="4"/>
  <c r="P66" i="4"/>
  <c r="Q65" i="4"/>
  <c r="P65" i="4"/>
  <c r="Q64" i="4"/>
  <c r="P64" i="4"/>
  <c r="Q63" i="4"/>
  <c r="P63" i="4"/>
  <c r="Q62" i="4"/>
  <c r="P62" i="4"/>
  <c r="Q61" i="4"/>
  <c r="P61" i="4"/>
  <c r="Q60" i="4"/>
  <c r="P60" i="4"/>
  <c r="Q59" i="4"/>
  <c r="P59" i="4"/>
  <c r="Q58" i="4"/>
  <c r="P58" i="4"/>
  <c r="Q57" i="4"/>
  <c r="P57" i="4"/>
  <c r="Q56" i="4"/>
  <c r="P56" i="4"/>
  <c r="Q55" i="4"/>
  <c r="P55" i="4"/>
  <c r="Q54" i="4"/>
  <c r="P54" i="4"/>
  <c r="Q53" i="4"/>
  <c r="P53" i="4"/>
  <c r="Q52" i="4"/>
  <c r="P52" i="4"/>
  <c r="Q51" i="4"/>
  <c r="P51" i="4"/>
  <c r="Q50" i="4"/>
  <c r="P50" i="4"/>
  <c r="Q49" i="4"/>
  <c r="P49" i="4"/>
  <c r="Q48" i="4"/>
  <c r="P48" i="4"/>
  <c r="Q47" i="4"/>
  <c r="P47" i="4"/>
  <c r="Q46" i="4"/>
  <c r="P46" i="4"/>
  <c r="Q45" i="4"/>
  <c r="P45" i="4"/>
  <c r="Q44" i="4"/>
  <c r="P44" i="4"/>
  <c r="Q43" i="4"/>
  <c r="P43" i="4"/>
  <c r="Q42" i="4"/>
  <c r="P42" i="4"/>
  <c r="Q41" i="4"/>
  <c r="P41" i="4"/>
  <c r="Q40" i="4"/>
  <c r="P40" i="4"/>
  <c r="Q39" i="4"/>
  <c r="P39" i="4"/>
  <c r="Q38" i="4"/>
  <c r="P38" i="4"/>
  <c r="Q37" i="4"/>
  <c r="P37" i="4"/>
  <c r="Q36" i="4"/>
  <c r="P36" i="4"/>
  <c r="Q35" i="4"/>
  <c r="P35" i="4"/>
  <c r="Q34" i="4"/>
  <c r="P34" i="4"/>
  <c r="Q33" i="4"/>
  <c r="P33" i="4"/>
  <c r="Q32" i="4"/>
  <c r="P32" i="4"/>
  <c r="Q31" i="4"/>
  <c r="P31" i="4"/>
  <c r="Q30" i="4"/>
  <c r="P30" i="4"/>
  <c r="Q29" i="4"/>
  <c r="P29" i="4"/>
  <c r="Q28" i="4"/>
  <c r="P28" i="4"/>
  <c r="Q27" i="4"/>
  <c r="P27" i="4"/>
  <c r="Q26" i="4"/>
  <c r="P26" i="4"/>
  <c r="Q25" i="4"/>
  <c r="P25" i="4"/>
  <c r="Q24" i="4"/>
  <c r="P24" i="4"/>
  <c r="Q23" i="4"/>
  <c r="P23" i="4"/>
  <c r="Q22" i="4"/>
  <c r="P22" i="4"/>
  <c r="Q21" i="4"/>
  <c r="P21" i="4"/>
  <c r="Q20" i="4"/>
  <c r="P20" i="4"/>
  <c r="Q19" i="4"/>
  <c r="P19" i="4"/>
  <c r="Q18" i="4"/>
  <c r="P18" i="4"/>
  <c r="Q17" i="4"/>
  <c r="P17" i="4"/>
  <c r="Q16" i="4"/>
  <c r="P16" i="4"/>
  <c r="Q15" i="4"/>
  <c r="P15" i="4"/>
  <c r="Q14" i="4"/>
  <c r="P14" i="4"/>
  <c r="Q13" i="4"/>
  <c r="P13" i="4"/>
  <c r="Q12" i="4"/>
  <c r="P12" i="4"/>
  <c r="Q11" i="4"/>
  <c r="P11" i="4"/>
  <c r="Q10" i="4"/>
  <c r="P10" i="4"/>
  <c r="Q9" i="4"/>
  <c r="P9" i="4"/>
  <c r="Q1" i="4"/>
  <c r="Q2" i="3"/>
  <c r="Q1" i="3"/>
  <c r="P10" i="3"/>
  <c r="Q10" i="3"/>
  <c r="P11" i="3"/>
  <c r="Q11" i="3"/>
  <c r="P12" i="3"/>
  <c r="Q12" i="3"/>
  <c r="P13" i="3"/>
  <c r="Q13" i="3"/>
  <c r="P14" i="3"/>
  <c r="Q14" i="3"/>
  <c r="P15" i="3"/>
  <c r="Q15" i="3"/>
  <c r="P16" i="3"/>
  <c r="Q16" i="3"/>
  <c r="P17" i="3"/>
  <c r="Q17" i="3"/>
  <c r="P18" i="3"/>
  <c r="Q18" i="3"/>
  <c r="P19" i="3"/>
  <c r="Q19" i="3"/>
  <c r="P20" i="3"/>
  <c r="Q20" i="3"/>
  <c r="P21" i="3"/>
  <c r="Q21" i="3"/>
  <c r="P22" i="3"/>
  <c r="Q22" i="3"/>
  <c r="P23" i="3"/>
  <c r="Q23" i="3"/>
  <c r="P24" i="3"/>
  <c r="Q24" i="3"/>
  <c r="P25" i="3"/>
  <c r="Q25" i="3"/>
  <c r="P26" i="3"/>
  <c r="Q26" i="3"/>
  <c r="P27" i="3"/>
  <c r="Q27" i="3"/>
  <c r="P28" i="3"/>
  <c r="Q28" i="3"/>
  <c r="P29" i="3"/>
  <c r="Q29" i="3"/>
  <c r="P30" i="3"/>
  <c r="Q30" i="3"/>
  <c r="P31" i="3"/>
  <c r="Q31" i="3"/>
  <c r="P32" i="3"/>
  <c r="Q32" i="3"/>
  <c r="P33" i="3"/>
  <c r="Q33" i="3"/>
  <c r="P34" i="3"/>
  <c r="Q34" i="3"/>
  <c r="P35" i="3"/>
  <c r="Q35" i="3"/>
  <c r="P36" i="3"/>
  <c r="Q36" i="3"/>
  <c r="P37" i="3"/>
  <c r="Q37" i="3"/>
  <c r="P38" i="3"/>
  <c r="Q38" i="3"/>
  <c r="P39" i="3"/>
  <c r="Q39" i="3"/>
  <c r="P40" i="3"/>
  <c r="Q40" i="3"/>
  <c r="P41" i="3"/>
  <c r="Q41" i="3"/>
  <c r="P42" i="3"/>
  <c r="Q42" i="3"/>
  <c r="P43" i="3"/>
  <c r="Q43" i="3"/>
  <c r="P44" i="3"/>
  <c r="Q44" i="3"/>
  <c r="P45" i="3"/>
  <c r="Q45" i="3"/>
  <c r="P46" i="3"/>
  <c r="Q46" i="3"/>
  <c r="P47" i="3"/>
  <c r="Q47" i="3"/>
  <c r="P48" i="3"/>
  <c r="Q48" i="3"/>
  <c r="P49" i="3"/>
  <c r="Q49" i="3"/>
  <c r="P50" i="3"/>
  <c r="Q50" i="3"/>
  <c r="P51" i="3"/>
  <c r="Q51" i="3"/>
  <c r="P52" i="3"/>
  <c r="Q52" i="3"/>
  <c r="P53" i="3"/>
  <c r="Q53" i="3"/>
  <c r="P54" i="3"/>
  <c r="Q54" i="3"/>
  <c r="P55" i="3"/>
  <c r="Q55" i="3"/>
  <c r="P56" i="3"/>
  <c r="Q56" i="3"/>
  <c r="P57" i="3"/>
  <c r="Q57" i="3"/>
  <c r="P58" i="3"/>
  <c r="Q58" i="3"/>
  <c r="P59" i="3"/>
  <c r="Q59" i="3"/>
  <c r="P60" i="3"/>
  <c r="Q60" i="3"/>
  <c r="P61" i="3"/>
  <c r="Q61" i="3"/>
  <c r="P62" i="3"/>
  <c r="Q62" i="3"/>
  <c r="P63" i="3"/>
  <c r="Q63" i="3"/>
  <c r="P64" i="3"/>
  <c r="Q64" i="3"/>
  <c r="P65" i="3"/>
  <c r="Q65" i="3"/>
  <c r="P66" i="3"/>
  <c r="Q66" i="3"/>
  <c r="P67" i="3"/>
  <c r="Q67" i="3"/>
  <c r="P68" i="3"/>
  <c r="Q68" i="3"/>
  <c r="P69" i="3"/>
  <c r="Q69" i="3"/>
  <c r="P70" i="3"/>
  <c r="Q70" i="3"/>
  <c r="P71" i="3"/>
  <c r="Q71" i="3"/>
  <c r="P72" i="3"/>
  <c r="Q72" i="3"/>
  <c r="P73" i="3"/>
  <c r="Q73" i="3"/>
  <c r="P74" i="3"/>
  <c r="Q74" i="3"/>
  <c r="P75" i="3"/>
  <c r="Q75" i="3"/>
  <c r="P76" i="3"/>
  <c r="Q76" i="3"/>
  <c r="P77" i="3"/>
  <c r="Q77" i="3"/>
  <c r="P78" i="3"/>
  <c r="Q78" i="3"/>
  <c r="P79" i="3"/>
  <c r="Q79" i="3"/>
  <c r="P80" i="3"/>
  <c r="Q80" i="3"/>
  <c r="P81" i="3"/>
  <c r="Q81" i="3"/>
  <c r="P82" i="3"/>
  <c r="Q82" i="3"/>
  <c r="P83" i="3"/>
  <c r="Q83" i="3"/>
  <c r="P84" i="3"/>
  <c r="Q84" i="3"/>
  <c r="P85" i="3"/>
  <c r="Q85" i="3"/>
  <c r="P86" i="3"/>
  <c r="Q86" i="3"/>
  <c r="P87" i="3"/>
  <c r="Q87" i="3"/>
  <c r="P88" i="3"/>
  <c r="Q88" i="3"/>
  <c r="P89" i="3"/>
  <c r="Q89" i="3"/>
  <c r="P90" i="3"/>
  <c r="Q90" i="3"/>
  <c r="P91" i="3"/>
  <c r="Q91" i="3"/>
  <c r="P92" i="3"/>
  <c r="Q92" i="3"/>
  <c r="P93" i="3"/>
  <c r="Q93" i="3"/>
  <c r="P94" i="3"/>
  <c r="Q94" i="3"/>
  <c r="P95" i="3"/>
  <c r="Q95" i="3"/>
  <c r="P96" i="3"/>
  <c r="Q96" i="3"/>
  <c r="P97" i="3"/>
  <c r="Q97" i="3"/>
  <c r="P98" i="3"/>
  <c r="Q98" i="3"/>
  <c r="P99" i="3"/>
  <c r="Q99" i="3"/>
  <c r="P100" i="3"/>
  <c r="Q100" i="3"/>
  <c r="P102" i="3"/>
  <c r="Q102" i="3"/>
  <c r="P103" i="3"/>
  <c r="Q103" i="3"/>
  <c r="P104" i="3"/>
  <c r="Q104" i="3"/>
  <c r="P105" i="3"/>
  <c r="Q105" i="3"/>
  <c r="P106" i="3"/>
  <c r="Q106" i="3"/>
  <c r="P107" i="3"/>
  <c r="Q107" i="3"/>
  <c r="P108" i="3"/>
  <c r="Q108" i="3"/>
  <c r="P109" i="3"/>
  <c r="Q109" i="3"/>
  <c r="P110" i="3"/>
  <c r="Q110" i="3"/>
  <c r="P111" i="3"/>
  <c r="Q111" i="3"/>
  <c r="P112" i="3"/>
  <c r="Q112" i="3"/>
  <c r="P113" i="3"/>
  <c r="Q113" i="3"/>
  <c r="P114" i="3"/>
  <c r="Q114" i="3"/>
  <c r="P115" i="3"/>
  <c r="Q115" i="3"/>
  <c r="P116" i="3"/>
  <c r="Q116" i="3"/>
  <c r="P117" i="3"/>
  <c r="Q117" i="3"/>
  <c r="P118" i="3"/>
  <c r="Q118" i="3"/>
  <c r="P119" i="3"/>
  <c r="Q119" i="3"/>
  <c r="P120" i="3"/>
  <c r="Q120" i="3"/>
  <c r="P121" i="3"/>
  <c r="Q121" i="3"/>
  <c r="P122" i="3"/>
  <c r="Q122" i="3"/>
  <c r="P123" i="3"/>
  <c r="Q123" i="3"/>
  <c r="P124" i="3"/>
  <c r="Q124" i="3"/>
  <c r="P125" i="3"/>
  <c r="Q125" i="3"/>
  <c r="P126" i="3"/>
  <c r="Q126" i="3"/>
  <c r="P127" i="3"/>
  <c r="Q127" i="3"/>
  <c r="P128" i="3"/>
  <c r="Q128" i="3"/>
  <c r="P129" i="3"/>
  <c r="Q129" i="3"/>
  <c r="P131" i="3"/>
  <c r="Q131" i="3"/>
  <c r="P133" i="3"/>
  <c r="Q133" i="3"/>
  <c r="P134" i="3"/>
  <c r="Q134" i="3"/>
  <c r="P135" i="3"/>
  <c r="Q135" i="3"/>
  <c r="P136" i="3"/>
  <c r="Q136" i="3"/>
  <c r="P137" i="3"/>
  <c r="Q137" i="3"/>
  <c r="P138" i="3"/>
  <c r="Q138" i="3"/>
  <c r="P139" i="3"/>
  <c r="Q139" i="3"/>
  <c r="P140" i="3"/>
  <c r="Q140" i="3"/>
  <c r="P141" i="3"/>
  <c r="Q141" i="3"/>
  <c r="P142" i="3"/>
  <c r="Q142" i="3"/>
  <c r="P144" i="3"/>
  <c r="Q144" i="3"/>
  <c r="P145" i="3"/>
  <c r="Q145" i="3"/>
  <c r="P146" i="3"/>
  <c r="Q146" i="3"/>
  <c r="P147" i="3"/>
  <c r="Q147" i="3"/>
  <c r="P148" i="3"/>
  <c r="Q148" i="3"/>
  <c r="P149" i="3"/>
  <c r="Q149" i="3"/>
  <c r="P150" i="3"/>
  <c r="Q150" i="3"/>
  <c r="P151" i="3"/>
  <c r="Q151" i="3"/>
  <c r="P152" i="3"/>
  <c r="Q152" i="3"/>
  <c r="P153" i="3"/>
  <c r="Q153" i="3"/>
  <c r="P154" i="3"/>
  <c r="Q154" i="3"/>
  <c r="P155" i="3"/>
  <c r="Q155" i="3"/>
  <c r="P156" i="3"/>
  <c r="Q156" i="3"/>
  <c r="P157" i="3"/>
  <c r="Q157" i="3"/>
  <c r="P158" i="3"/>
  <c r="Q158" i="3"/>
  <c r="P159" i="3"/>
  <c r="Q159" i="3"/>
  <c r="P160" i="3"/>
  <c r="Q160" i="3"/>
  <c r="P161" i="3"/>
  <c r="Q161" i="3"/>
  <c r="P162" i="3"/>
  <c r="Q162" i="3"/>
  <c r="P163" i="3"/>
  <c r="Q163" i="3"/>
  <c r="P164" i="3"/>
  <c r="Q164" i="3"/>
  <c r="P165" i="3"/>
  <c r="Q165" i="3"/>
  <c r="P166" i="3"/>
  <c r="Q166" i="3"/>
  <c r="P167" i="3"/>
  <c r="Q167" i="3"/>
  <c r="P168" i="3"/>
  <c r="Q168" i="3"/>
  <c r="P169" i="3"/>
  <c r="Q169" i="3"/>
  <c r="P170" i="3"/>
  <c r="Q170" i="3"/>
  <c r="P171" i="3"/>
  <c r="Q171" i="3"/>
  <c r="P172" i="3"/>
  <c r="Q172" i="3"/>
  <c r="P173" i="3"/>
  <c r="Q173" i="3"/>
  <c r="P174" i="3"/>
  <c r="Q174" i="3"/>
  <c r="P175" i="3"/>
  <c r="Q175" i="3"/>
  <c r="P176" i="3"/>
  <c r="Q176" i="3"/>
  <c r="P177" i="3"/>
  <c r="Q177" i="3"/>
  <c r="P178" i="3"/>
  <c r="Q178" i="3"/>
  <c r="P179" i="3"/>
  <c r="Q179" i="3"/>
  <c r="P180" i="3"/>
  <c r="Q180" i="3"/>
  <c r="P181" i="3"/>
  <c r="Q181" i="3"/>
  <c r="P182" i="3"/>
  <c r="Q182" i="3"/>
  <c r="P183" i="3"/>
  <c r="Q183" i="3"/>
  <c r="P184" i="3"/>
  <c r="Q184" i="3"/>
  <c r="P185" i="3"/>
  <c r="Q185" i="3"/>
  <c r="P186" i="3"/>
  <c r="Q186" i="3"/>
  <c r="P187" i="3"/>
  <c r="Q187" i="3"/>
  <c r="P188" i="3"/>
  <c r="Q188" i="3"/>
  <c r="P189" i="3"/>
  <c r="Q189" i="3"/>
  <c r="P190" i="3"/>
  <c r="Q190" i="3"/>
  <c r="P191" i="3"/>
  <c r="Q191" i="3"/>
  <c r="P192" i="3"/>
  <c r="Q192" i="3"/>
  <c r="P193" i="3"/>
  <c r="Q193" i="3"/>
  <c r="P194" i="3"/>
  <c r="Q194" i="3"/>
  <c r="P195" i="3"/>
  <c r="Q195" i="3"/>
  <c r="P196" i="3"/>
  <c r="Q196" i="3"/>
  <c r="P197" i="3"/>
  <c r="Q197" i="3"/>
  <c r="P198" i="3"/>
  <c r="Q198" i="3"/>
  <c r="P199" i="3"/>
  <c r="Q199" i="3"/>
  <c r="P200" i="3"/>
  <c r="Q200" i="3"/>
  <c r="P201" i="3"/>
  <c r="Q201" i="3"/>
  <c r="P202" i="3"/>
  <c r="Q202" i="3"/>
  <c r="P203" i="3"/>
  <c r="Q203" i="3"/>
  <c r="P204" i="3"/>
  <c r="Q204" i="3"/>
  <c r="P205" i="3"/>
  <c r="Q205" i="3"/>
  <c r="P206" i="3"/>
  <c r="Q206" i="3"/>
  <c r="P207" i="3"/>
  <c r="Q207" i="3"/>
  <c r="P208" i="3"/>
  <c r="Q208" i="3"/>
  <c r="P209" i="3"/>
  <c r="Q209" i="3"/>
  <c r="P210" i="3"/>
  <c r="Q210" i="3"/>
  <c r="P211" i="3"/>
  <c r="Q211" i="3"/>
  <c r="P212" i="3"/>
  <c r="Q212" i="3"/>
  <c r="P213" i="3"/>
  <c r="Q213" i="3"/>
  <c r="P214" i="3"/>
  <c r="Q214" i="3"/>
  <c r="P215" i="3"/>
  <c r="Q215" i="3"/>
  <c r="P216" i="3"/>
  <c r="Q216" i="3"/>
  <c r="P217" i="3"/>
  <c r="Q217" i="3"/>
  <c r="P218" i="3"/>
  <c r="Q218" i="3"/>
  <c r="P219" i="3"/>
  <c r="Q219" i="3"/>
  <c r="P220" i="3"/>
  <c r="Q220" i="3"/>
  <c r="P221" i="3"/>
  <c r="Q221" i="3"/>
  <c r="P222" i="3"/>
  <c r="Q222" i="3"/>
  <c r="P223" i="3"/>
  <c r="Q223" i="3"/>
  <c r="P224" i="3"/>
  <c r="Q224" i="3"/>
  <c r="P225" i="3"/>
  <c r="Q225" i="3"/>
  <c r="P226" i="3"/>
  <c r="Q226" i="3"/>
  <c r="P227" i="3"/>
  <c r="Q227" i="3"/>
  <c r="P228" i="3"/>
  <c r="Q228" i="3"/>
  <c r="P229" i="3"/>
  <c r="Q229" i="3"/>
  <c r="P230" i="3"/>
  <c r="Q230" i="3"/>
  <c r="P231" i="3"/>
  <c r="Q231" i="3"/>
  <c r="P232" i="3"/>
  <c r="Q232" i="3"/>
  <c r="P233" i="3"/>
  <c r="Q233" i="3"/>
  <c r="P235" i="3"/>
  <c r="Q235" i="3"/>
  <c r="P234" i="3"/>
  <c r="Q234" i="3"/>
  <c r="P237" i="3"/>
  <c r="Q237" i="3"/>
  <c r="P238" i="3"/>
  <c r="Q238" i="3"/>
  <c r="P239" i="3"/>
  <c r="Q239" i="3"/>
  <c r="P240" i="3"/>
  <c r="Q240" i="3"/>
  <c r="P241" i="3"/>
  <c r="Q241" i="3"/>
  <c r="P242" i="3"/>
  <c r="Q242" i="3"/>
  <c r="P243" i="3"/>
  <c r="Q243" i="3"/>
  <c r="P244" i="3"/>
  <c r="Q244" i="3"/>
  <c r="P245" i="3"/>
  <c r="Q245" i="3"/>
  <c r="P246" i="3"/>
  <c r="Q246" i="3"/>
  <c r="P247" i="3"/>
  <c r="Q247" i="3"/>
  <c r="P248" i="3"/>
  <c r="Q248" i="3"/>
  <c r="P249" i="3"/>
  <c r="Q249" i="3"/>
  <c r="P250" i="3"/>
  <c r="Q250" i="3"/>
  <c r="P251" i="3"/>
  <c r="Q251" i="3"/>
  <c r="P252" i="3"/>
  <c r="Q252" i="3"/>
  <c r="P253" i="3"/>
  <c r="Q253" i="3"/>
  <c r="P254" i="3"/>
  <c r="Q254" i="3"/>
  <c r="P255" i="3"/>
  <c r="Q255" i="3"/>
  <c r="P256" i="3"/>
  <c r="Q256" i="3"/>
  <c r="P257" i="3"/>
  <c r="Q257" i="3"/>
  <c r="P258" i="3"/>
  <c r="Q258" i="3"/>
  <c r="P259" i="3"/>
  <c r="Q259" i="3"/>
  <c r="P260" i="3"/>
  <c r="Q260" i="3"/>
  <c r="P261" i="3"/>
  <c r="Q261" i="3"/>
  <c r="P262" i="3"/>
  <c r="Q262" i="3"/>
  <c r="P263" i="3"/>
  <c r="Q263" i="3"/>
  <c r="P264" i="3"/>
  <c r="Q264" i="3"/>
  <c r="P265" i="3"/>
  <c r="Q265" i="3"/>
  <c r="P266" i="3"/>
  <c r="Q266" i="3"/>
  <c r="P267" i="3"/>
  <c r="Q267" i="3"/>
  <c r="P268" i="3"/>
  <c r="Q268" i="3"/>
  <c r="P269" i="3"/>
  <c r="Q269" i="3"/>
  <c r="P270" i="3"/>
  <c r="Q270" i="3"/>
  <c r="P271" i="3"/>
  <c r="Q271" i="3"/>
  <c r="P272" i="3"/>
  <c r="Q272" i="3"/>
  <c r="P273" i="3"/>
  <c r="Q273" i="3"/>
  <c r="P274" i="3"/>
  <c r="Q274" i="3"/>
  <c r="P275" i="3"/>
  <c r="Q275" i="3"/>
  <c r="P276" i="3"/>
  <c r="Q276" i="3"/>
  <c r="P277" i="3"/>
  <c r="Q277" i="3"/>
  <c r="P278" i="3"/>
  <c r="Q278" i="3"/>
  <c r="P279" i="3"/>
  <c r="Q279" i="3"/>
  <c r="P280" i="3"/>
  <c r="Q280" i="3"/>
  <c r="P281" i="3"/>
  <c r="Q281" i="3"/>
  <c r="P282" i="3"/>
  <c r="Q282" i="3"/>
  <c r="P283" i="3"/>
  <c r="Q283" i="3"/>
  <c r="P284" i="3"/>
  <c r="Q284" i="3"/>
  <c r="P285" i="3"/>
  <c r="Q285" i="3"/>
  <c r="P286" i="3"/>
  <c r="Q286" i="3"/>
  <c r="P287" i="3"/>
  <c r="Q287" i="3"/>
  <c r="P288" i="3"/>
  <c r="Q288" i="3"/>
  <c r="P289" i="3"/>
  <c r="Q289" i="3"/>
  <c r="P290" i="3"/>
  <c r="Q290" i="3"/>
  <c r="P291" i="3"/>
  <c r="Q291" i="3"/>
  <c r="P292" i="3"/>
  <c r="Q292" i="3"/>
  <c r="P293" i="3"/>
  <c r="Q293" i="3"/>
  <c r="P294" i="3"/>
  <c r="Q294" i="3"/>
  <c r="P295" i="3"/>
  <c r="Q295" i="3"/>
  <c r="P296" i="3"/>
  <c r="Q296" i="3"/>
  <c r="P297" i="3"/>
  <c r="Q297" i="3"/>
  <c r="P298" i="3"/>
  <c r="Q298" i="3"/>
  <c r="P299" i="3"/>
  <c r="Q299" i="3"/>
  <c r="P300" i="3"/>
  <c r="Q300" i="3"/>
  <c r="P301" i="3"/>
  <c r="Q301" i="3"/>
  <c r="P302" i="3"/>
  <c r="Q302" i="3"/>
  <c r="P303" i="3"/>
  <c r="Q303" i="3"/>
  <c r="P304" i="3"/>
  <c r="Q304" i="3"/>
  <c r="P305" i="3"/>
  <c r="Q305" i="3"/>
  <c r="P306" i="3"/>
  <c r="Q306" i="3"/>
  <c r="P307" i="3"/>
  <c r="Q307" i="3"/>
  <c r="P308" i="3"/>
  <c r="Q308" i="3"/>
  <c r="P309" i="3"/>
  <c r="Q309" i="3"/>
  <c r="P310" i="3"/>
  <c r="Q310" i="3"/>
  <c r="P311" i="3"/>
  <c r="Q311" i="3"/>
  <c r="P312" i="3"/>
  <c r="Q312" i="3"/>
  <c r="P313" i="3"/>
  <c r="Q313" i="3"/>
  <c r="P314" i="3"/>
  <c r="Q314" i="3"/>
  <c r="P315" i="3"/>
  <c r="Q315" i="3"/>
  <c r="P316" i="3"/>
  <c r="Q316" i="3"/>
  <c r="P317" i="3"/>
  <c r="Q317" i="3"/>
  <c r="P318" i="3"/>
  <c r="Q318" i="3"/>
  <c r="P319" i="3"/>
  <c r="Q319" i="3"/>
  <c r="P320" i="3"/>
  <c r="Q320" i="3"/>
  <c r="P321" i="3"/>
  <c r="Q321" i="3"/>
  <c r="P322" i="3"/>
  <c r="Q322" i="3"/>
  <c r="P323" i="3"/>
  <c r="Q323" i="3"/>
  <c r="P324" i="3"/>
  <c r="Q324" i="3"/>
  <c r="P325" i="3"/>
  <c r="Q325" i="3"/>
  <c r="Q9" i="3"/>
  <c r="P9" i="3"/>
  <c r="Q2" i="2"/>
  <c r="Q1" i="2"/>
  <c r="P10" i="2"/>
  <c r="Q10" i="2"/>
  <c r="P11" i="2"/>
  <c r="Q11" i="2"/>
  <c r="P12" i="2"/>
  <c r="Q12" i="2"/>
  <c r="P13" i="2"/>
  <c r="Q13" i="2"/>
  <c r="P14" i="2"/>
  <c r="Q14" i="2"/>
  <c r="P15" i="2"/>
  <c r="Q15" i="2"/>
  <c r="P16" i="2"/>
  <c r="Q16" i="2"/>
  <c r="P17" i="2"/>
  <c r="Q17" i="2"/>
  <c r="P18" i="2"/>
  <c r="Q18" i="2"/>
  <c r="P19" i="2"/>
  <c r="Q19" i="2"/>
  <c r="P20" i="2"/>
  <c r="Q20" i="2"/>
  <c r="P21" i="2"/>
  <c r="Q21" i="2"/>
  <c r="P22" i="2"/>
  <c r="Q22" i="2"/>
  <c r="P23" i="2"/>
  <c r="Q23" i="2"/>
  <c r="P24" i="2"/>
  <c r="Q24" i="2"/>
  <c r="P25" i="2"/>
  <c r="Q25" i="2"/>
  <c r="P26" i="2"/>
  <c r="Q26" i="2"/>
  <c r="P27" i="2"/>
  <c r="Q27" i="2"/>
  <c r="P28" i="2"/>
  <c r="Q28" i="2"/>
  <c r="P29" i="2"/>
  <c r="Q29" i="2"/>
  <c r="P30" i="2"/>
  <c r="Q30" i="2"/>
  <c r="P31" i="2"/>
  <c r="Q31" i="2"/>
  <c r="P32" i="2"/>
  <c r="Q32" i="2"/>
  <c r="P33" i="2"/>
  <c r="Q33" i="2"/>
  <c r="P34" i="2"/>
  <c r="Q34" i="2"/>
  <c r="P35" i="2"/>
  <c r="Q35" i="2"/>
  <c r="P36" i="2"/>
  <c r="Q36" i="2"/>
  <c r="P37" i="2"/>
  <c r="Q37" i="2"/>
  <c r="P38" i="2"/>
  <c r="Q38" i="2"/>
  <c r="P39" i="2"/>
  <c r="Q39" i="2"/>
  <c r="P40" i="2"/>
  <c r="Q40" i="2"/>
  <c r="P41" i="2"/>
  <c r="Q41" i="2"/>
  <c r="P42" i="2"/>
  <c r="Q42" i="2"/>
  <c r="P43" i="2"/>
  <c r="Q43" i="2"/>
  <c r="P44" i="2"/>
  <c r="Q44" i="2"/>
  <c r="P45" i="2"/>
  <c r="Q45" i="2"/>
  <c r="P46" i="2"/>
  <c r="Q46" i="2"/>
  <c r="P47" i="2"/>
  <c r="Q47" i="2"/>
  <c r="P48" i="2"/>
  <c r="Q48" i="2"/>
  <c r="P49" i="2"/>
  <c r="Q49" i="2"/>
  <c r="P50" i="2"/>
  <c r="Q50" i="2"/>
  <c r="P51" i="2"/>
  <c r="Q51" i="2"/>
  <c r="P52" i="2"/>
  <c r="Q52" i="2"/>
  <c r="P53" i="2"/>
  <c r="Q53" i="2"/>
  <c r="P54" i="2"/>
  <c r="Q54" i="2"/>
  <c r="P55" i="2"/>
  <c r="Q55" i="2"/>
  <c r="P56" i="2"/>
  <c r="Q56" i="2"/>
  <c r="P57" i="2"/>
  <c r="Q57" i="2"/>
  <c r="P58" i="2"/>
  <c r="Q58" i="2"/>
  <c r="P59" i="2"/>
  <c r="Q59" i="2"/>
  <c r="P60" i="2"/>
  <c r="Q60" i="2"/>
  <c r="P61" i="2"/>
  <c r="Q61" i="2"/>
  <c r="P62" i="2"/>
  <c r="Q62" i="2"/>
  <c r="P63" i="2"/>
  <c r="Q63" i="2"/>
  <c r="Q9" i="2"/>
  <c r="P9" i="2"/>
  <c r="G66" i="3"/>
  <c r="I66" i="3"/>
  <c r="G67" i="3"/>
  <c r="H67" i="3"/>
  <c r="G68" i="3"/>
  <c r="H68" i="3"/>
  <c r="G69" i="3"/>
  <c r="H69" i="3"/>
  <c r="G70" i="3"/>
  <c r="H70" i="3"/>
  <c r="G71" i="3"/>
  <c r="H71" i="3"/>
  <c r="G72" i="3"/>
  <c r="H72" i="3"/>
  <c r="G73" i="3"/>
  <c r="H73" i="3"/>
  <c r="G74" i="3"/>
  <c r="H74" i="3"/>
  <c r="G75" i="3"/>
  <c r="H75" i="3"/>
  <c r="G76" i="3"/>
  <c r="H76" i="3"/>
  <c r="G77" i="3"/>
  <c r="H77" i="3"/>
  <c r="G78" i="3"/>
  <c r="H78" i="3"/>
  <c r="G79" i="3"/>
  <c r="H79" i="3"/>
  <c r="G80" i="3"/>
  <c r="H80" i="3"/>
  <c r="G81" i="3"/>
  <c r="H81" i="3"/>
  <c r="G82" i="3"/>
  <c r="H82" i="3"/>
  <c r="G83" i="3"/>
  <c r="H83" i="3"/>
  <c r="G84" i="3"/>
  <c r="H84" i="3"/>
  <c r="G85" i="3"/>
  <c r="H85" i="3"/>
  <c r="G86" i="3"/>
  <c r="H86" i="3"/>
  <c r="G87" i="3"/>
  <c r="H87" i="3"/>
  <c r="G88" i="3"/>
  <c r="H88" i="3"/>
  <c r="G89" i="3"/>
  <c r="H89" i="3"/>
  <c r="G90" i="3"/>
  <c r="H90" i="3"/>
  <c r="G91" i="3"/>
  <c r="H91" i="3"/>
  <c r="G92" i="3"/>
  <c r="H92" i="3"/>
  <c r="D66" i="3"/>
  <c r="B67" i="3"/>
  <c r="C67" i="3"/>
  <c r="D67" i="3"/>
  <c r="I67" i="3" s="1"/>
  <c r="E67" i="3" s="1"/>
  <c r="D68" i="3"/>
  <c r="I68" i="3" s="1"/>
  <c r="B90" i="3"/>
  <c r="C90" i="3"/>
  <c r="D90" i="3"/>
  <c r="I90" i="3" s="1"/>
  <c r="E90" i="3" s="1"/>
  <c r="D91" i="3"/>
  <c r="I91" i="3" s="1"/>
  <c r="D92" i="3"/>
  <c r="I92" i="3" s="1"/>
  <c r="G24" i="2"/>
  <c r="H24" i="2"/>
  <c r="G25" i="2"/>
  <c r="H25" i="2"/>
  <c r="G26" i="2"/>
  <c r="H26" i="2"/>
  <c r="G27" i="2"/>
  <c r="H27" i="2"/>
  <c r="G28" i="2"/>
  <c r="H28" i="2"/>
  <c r="G29" i="2"/>
  <c r="H29" i="2"/>
  <c r="G30" i="2"/>
  <c r="H30" i="2"/>
  <c r="G31" i="2"/>
  <c r="H31" i="2"/>
  <c r="G32" i="2"/>
  <c r="H32" i="2"/>
  <c r="G53" i="4"/>
  <c r="H53" i="4"/>
  <c r="G54" i="4"/>
  <c r="H54" i="4"/>
  <c r="G55" i="4"/>
  <c r="H55" i="4"/>
  <c r="G56" i="4"/>
  <c r="H56" i="4"/>
  <c r="B149" i="3"/>
  <c r="H149" i="3" s="1"/>
  <c r="C149" i="3"/>
  <c r="D149" i="3"/>
  <c r="I149" i="3" s="1"/>
  <c r="E149" i="3" s="1"/>
  <c r="G149" i="3"/>
  <c r="D150" i="3"/>
  <c r="I150" i="3" s="1"/>
  <c r="G150" i="3"/>
  <c r="C151" i="3"/>
  <c r="C152" i="3"/>
  <c r="C154" i="3" s="1"/>
  <c r="D152" i="3"/>
  <c r="B153" i="3"/>
  <c r="C153" i="3"/>
  <c r="D153" i="3"/>
  <c r="E153" i="3"/>
  <c r="D154" i="3"/>
  <c r="I154" i="3" s="1"/>
  <c r="G148" i="3"/>
  <c r="H148" i="3"/>
  <c r="H151" i="3"/>
  <c r="I151" i="3"/>
  <c r="E151" i="3" s="1"/>
  <c r="G152" i="3"/>
  <c r="I152" i="3"/>
  <c r="E152" i="3" s="1"/>
  <c r="G154" i="3"/>
  <c r="H154" i="3"/>
  <c r="G139" i="3"/>
  <c r="H139" i="3"/>
  <c r="G140" i="3"/>
  <c r="H140" i="3"/>
  <c r="G141" i="3"/>
  <c r="H141" i="3"/>
  <c r="G142" i="3"/>
  <c r="H142" i="3"/>
  <c r="D146" i="3"/>
  <c r="G146" i="3"/>
  <c r="H146" i="3"/>
  <c r="G147" i="3"/>
  <c r="H147" i="3"/>
  <c r="D253" i="3"/>
  <c r="B254" i="3"/>
  <c r="C254" i="3"/>
  <c r="D254" i="3"/>
  <c r="E254" i="3"/>
  <c r="D255" i="3"/>
  <c r="D256" i="3" s="1"/>
  <c r="D257" i="3" s="1"/>
  <c r="D258" i="3" s="1"/>
  <c r="D259" i="3" s="1"/>
  <c r="D260" i="3" s="1"/>
  <c r="D261" i="3" s="1"/>
  <c r="D262" i="3" s="1"/>
  <c r="D263" i="3" s="1"/>
  <c r="D264" i="3" s="1"/>
  <c r="D265" i="3" s="1"/>
  <c r="D266" i="3" s="1"/>
  <c r="D267" i="3" s="1"/>
  <c r="D268" i="3" s="1"/>
  <c r="D269" i="3" s="1"/>
  <c r="D270" i="3" s="1"/>
  <c r="D271" i="3" s="1"/>
  <c r="B244" i="3"/>
  <c r="C244" i="3"/>
  <c r="D244" i="3"/>
  <c r="E244" i="3"/>
  <c r="D245" i="3"/>
  <c r="I245" i="3" s="1"/>
  <c r="D231" i="3"/>
  <c r="B232" i="3"/>
  <c r="C232" i="3"/>
  <c r="D232" i="3"/>
  <c r="E232" i="3"/>
  <c r="D233" i="3"/>
  <c r="G248" i="3"/>
  <c r="G249" i="3"/>
  <c r="H249" i="3"/>
  <c r="G252" i="3"/>
  <c r="G253" i="3"/>
  <c r="I253" i="3"/>
  <c r="E253" i="3" s="1"/>
  <c r="G242" i="3"/>
  <c r="H242" i="3"/>
  <c r="G243" i="3"/>
  <c r="H243" i="3"/>
  <c r="G241" i="3"/>
  <c r="H241" i="3"/>
  <c r="G245" i="3"/>
  <c r="H245" i="3"/>
  <c r="G246" i="3"/>
  <c r="H246" i="3"/>
  <c r="G223" i="3"/>
  <c r="H223" i="3"/>
  <c r="G224" i="3"/>
  <c r="H224" i="3"/>
  <c r="G225" i="3"/>
  <c r="H225" i="3"/>
  <c r="B226" i="3"/>
  <c r="C226" i="3"/>
  <c r="D226" i="3"/>
  <c r="E226" i="3"/>
  <c r="D227" i="3"/>
  <c r="D228" i="3" s="1"/>
  <c r="D229" i="3" s="1"/>
  <c r="D230" i="3" s="1"/>
  <c r="C213" i="3"/>
  <c r="C214" i="3"/>
  <c r="C216" i="3" s="1"/>
  <c r="C217" i="3" s="1"/>
  <c r="C218" i="3" s="1"/>
  <c r="C219" i="3" s="1"/>
  <c r="C220" i="3" s="1"/>
  <c r="C221" i="3" s="1"/>
  <c r="C222" i="3" s="1"/>
  <c r="C223" i="3" s="1"/>
  <c r="C224" i="3" s="1"/>
  <c r="C225" i="3" s="1"/>
  <c r="C227" i="3" s="1"/>
  <c r="C228" i="3" s="1"/>
  <c r="C229" i="3" s="1"/>
  <c r="C230" i="3" s="1"/>
  <c r="C231" i="3" s="1"/>
  <c r="C233" i="3" s="1"/>
  <c r="D214" i="3"/>
  <c r="C215" i="3"/>
  <c r="D215" i="3"/>
  <c r="E215" i="3"/>
  <c r="D216" i="3"/>
  <c r="D217" i="3" s="1"/>
  <c r="D218" i="3" s="1"/>
  <c r="D219" i="3" s="1"/>
  <c r="D220" i="3" s="1"/>
  <c r="D221" i="3" s="1"/>
  <c r="D222" i="3" s="1"/>
  <c r="D223" i="3" s="1"/>
  <c r="I223" i="3" s="1"/>
  <c r="B52" i="3"/>
  <c r="C52" i="3"/>
  <c r="E52" i="3"/>
  <c r="E60" i="3"/>
  <c r="E103" i="3"/>
  <c r="D108" i="3"/>
  <c r="D109" i="3"/>
  <c r="D110" i="3" s="1"/>
  <c r="D111" i="3" s="1"/>
  <c r="D112" i="3" s="1"/>
  <c r="D113" i="3" s="1"/>
  <c r="D114" i="3" s="1"/>
  <c r="D115" i="3" s="1"/>
  <c r="D116" i="3" s="1"/>
  <c r="D117" i="3" s="1"/>
  <c r="D118" i="3" s="1"/>
  <c r="D119" i="3"/>
  <c r="D120" i="3"/>
  <c r="D121" i="3" s="1"/>
  <c r="D122" i="3" s="1"/>
  <c r="D123" i="3" s="1"/>
  <c r="D124" i="3" s="1"/>
  <c r="D125" i="3" s="1"/>
  <c r="D126" i="3" s="1"/>
  <c r="D127" i="3" s="1"/>
  <c r="D128" i="3"/>
  <c r="D134" i="3"/>
  <c r="D135" i="3" s="1"/>
  <c r="D136" i="3" s="1"/>
  <c r="D137" i="3" s="1"/>
  <c r="D138" i="3" s="1"/>
  <c r="D139" i="3" s="1"/>
  <c r="E137" i="3"/>
  <c r="E156" i="3"/>
  <c r="D167" i="3"/>
  <c r="D168" i="3"/>
  <c r="D169" i="3" s="1"/>
  <c r="D170" i="3" s="1"/>
  <c r="D171" i="3" s="1"/>
  <c r="D172" i="3" s="1"/>
  <c r="D173" i="3" s="1"/>
  <c r="D174" i="3" s="1"/>
  <c r="D175" i="3" s="1"/>
  <c r="D176" i="3" s="1"/>
  <c r="D177" i="3" s="1"/>
  <c r="D178" i="3" s="1"/>
  <c r="D179" i="3" s="1"/>
  <c r="D180" i="3" s="1"/>
  <c r="D181" i="3" s="1"/>
  <c r="D182" i="3" s="1"/>
  <c r="D183" i="3" s="1"/>
  <c r="D184" i="3" s="1"/>
  <c r="D185" i="3" s="1"/>
  <c r="D186" i="3" s="1"/>
  <c r="D187" i="3" s="1"/>
  <c r="D188" i="3" s="1"/>
  <c r="D189" i="3" s="1"/>
  <c r="D190" i="3" s="1"/>
  <c r="D191" i="3" s="1"/>
  <c r="D192" i="3" s="1"/>
  <c r="D193" i="3" s="1"/>
  <c r="D194" i="3" s="1"/>
  <c r="D195" i="3" s="1"/>
  <c r="D196" i="3" s="1"/>
  <c r="D197" i="3" s="1"/>
  <c r="D198" i="3" s="1"/>
  <c r="D199" i="3" s="1"/>
  <c r="D200" i="3" s="1"/>
  <c r="D201" i="3" s="1"/>
  <c r="D202" i="3" s="1"/>
  <c r="D203" i="3" s="1"/>
  <c r="D204" i="3" s="1"/>
  <c r="D205" i="3" s="1"/>
  <c r="D206" i="3" s="1"/>
  <c r="D207" i="3" s="1"/>
  <c r="D208" i="3" s="1"/>
  <c r="D209" i="3" s="1"/>
  <c r="D210" i="3" s="1"/>
  <c r="D211" i="3" s="1"/>
  <c r="D212" i="3" s="1"/>
  <c r="D213" i="3" s="1"/>
  <c r="E168" i="3"/>
  <c r="E174" i="3"/>
  <c r="E178" i="3"/>
  <c r="E190" i="3"/>
  <c r="E198" i="3"/>
  <c r="E202" i="3"/>
  <c r="E262" i="3"/>
  <c r="E267" i="3"/>
  <c r="C271" i="3"/>
  <c r="C272" i="3"/>
  <c r="C273" i="3" s="1"/>
  <c r="C274" i="3" s="1"/>
  <c r="C275" i="3" s="1"/>
  <c r="C276" i="3" s="1"/>
  <c r="C277" i="3" s="1"/>
  <c r="C278" i="3" s="1"/>
  <c r="C279" i="3" s="1"/>
  <c r="C280" i="3" s="1"/>
  <c r="C281" i="3" s="1"/>
  <c r="C282" i="3" s="1"/>
  <c r="C283" i="3" s="1"/>
  <c r="C284" i="3" s="1"/>
  <c r="C285" i="3" s="1"/>
  <c r="C286" i="3" s="1"/>
  <c r="C287" i="3" s="1"/>
  <c r="C288" i="3" s="1"/>
  <c r="C289" i="3" s="1"/>
  <c r="C290" i="3" s="1"/>
  <c r="C291" i="3" s="1"/>
  <c r="C292" i="3" s="1"/>
  <c r="C293" i="3" s="1"/>
  <c r="C294" i="3" s="1"/>
  <c r="C295" i="3" s="1"/>
  <c r="C296" i="3" s="1"/>
  <c r="C297" i="3" s="1"/>
  <c r="C298" i="3" s="1"/>
  <c r="C299" i="3" s="1"/>
  <c r="C300" i="3" s="1"/>
  <c r="C301" i="3" s="1"/>
  <c r="C302" i="3" s="1"/>
  <c r="C303" i="3" s="1"/>
  <c r="C304" i="3" s="1"/>
  <c r="C305" i="3" s="1"/>
  <c r="C306" i="3" s="1"/>
  <c r="C307" i="3" s="1"/>
  <c r="C308" i="3" s="1"/>
  <c r="C309" i="3" s="1"/>
  <c r="C310" i="3" s="1"/>
  <c r="C311" i="3" s="1"/>
  <c r="C312" i="3" s="1"/>
  <c r="C313" i="3" s="1"/>
  <c r="C314" i="3" s="1"/>
  <c r="C315" i="3" s="1"/>
  <c r="C316" i="3" s="1"/>
  <c r="C317" i="3" s="1"/>
  <c r="C318" i="3" s="1"/>
  <c r="D272" i="3"/>
  <c r="D273" i="3"/>
  <c r="D274" i="3" s="1"/>
  <c r="D275" i="3" s="1"/>
  <c r="D276" i="3" s="1"/>
  <c r="D277" i="3" s="1"/>
  <c r="D278" i="3" s="1"/>
  <c r="D279" i="3" s="1"/>
  <c r="D280" i="3" s="1"/>
  <c r="D281" i="3" s="1"/>
  <c r="D282" i="3" s="1"/>
  <c r="D283" i="3" s="1"/>
  <c r="D284" i="3" s="1"/>
  <c r="D285" i="3" s="1"/>
  <c r="D286" i="3" s="1"/>
  <c r="D287" i="3" s="1"/>
  <c r="D288" i="3" s="1"/>
  <c r="D289" i="3" s="1"/>
  <c r="D290" i="3" s="1"/>
  <c r="D291" i="3" s="1"/>
  <c r="D292" i="3" s="1"/>
  <c r="D293" i="3" s="1"/>
  <c r="D294" i="3" s="1"/>
  <c r="D295" i="3" s="1"/>
  <c r="D296" i="3" s="1"/>
  <c r="D297" i="3" s="1"/>
  <c r="D298" i="3" s="1"/>
  <c r="D299" i="3" s="1"/>
  <c r="D300" i="3" s="1"/>
  <c r="D301" i="3" s="1"/>
  <c r="D302" i="3" s="1"/>
  <c r="D303" i="3" s="1"/>
  <c r="D304" i="3" s="1"/>
  <c r="D305" i="3" s="1"/>
  <c r="D306" i="3" s="1"/>
  <c r="D307" i="3" s="1"/>
  <c r="D308" i="3" s="1"/>
  <c r="D309" i="3" s="1"/>
  <c r="E273" i="3"/>
  <c r="E279" i="3"/>
  <c r="E287" i="3"/>
  <c r="E294" i="3"/>
  <c r="D310" i="3"/>
  <c r="D311" i="3"/>
  <c r="D312" i="3" s="1"/>
  <c r="D313" i="3" s="1"/>
  <c r="D314" i="3" s="1"/>
  <c r="D315" i="3" s="1"/>
  <c r="D316" i="3" s="1"/>
  <c r="D317" i="3" s="1"/>
  <c r="D318" i="3" s="1"/>
  <c r="D45" i="3"/>
  <c r="D46" i="3" s="1"/>
  <c r="I46" i="3" s="1"/>
  <c r="G44" i="3"/>
  <c r="H44" i="3"/>
  <c r="G45" i="3"/>
  <c r="H45" i="3"/>
  <c r="D15" i="3"/>
  <c r="D16" i="3"/>
  <c r="I16" i="3" s="1"/>
  <c r="D34" i="3"/>
  <c r="B35" i="3"/>
  <c r="C35" i="3"/>
  <c r="D35" i="3"/>
  <c r="I35" i="3" s="1"/>
  <c r="E35" i="3" s="1"/>
  <c r="D36" i="3"/>
  <c r="D37" i="3" s="1"/>
  <c r="I37" i="3" s="1"/>
  <c r="B44" i="3"/>
  <c r="C44" i="3"/>
  <c r="D44" i="3"/>
  <c r="I44" i="3" s="1"/>
  <c r="E44" i="3" s="1"/>
  <c r="G34" i="3"/>
  <c r="I34" i="3"/>
  <c r="E34" i="3" s="1"/>
  <c r="G35" i="3"/>
  <c r="H35" i="3"/>
  <c r="G36" i="3"/>
  <c r="H36" i="3"/>
  <c r="G37" i="3"/>
  <c r="H37" i="3"/>
  <c r="G38" i="3"/>
  <c r="H38" i="3"/>
  <c r="G39" i="3"/>
  <c r="H39" i="3"/>
  <c r="G40" i="3"/>
  <c r="H40" i="3"/>
  <c r="G41" i="3"/>
  <c r="H41" i="3"/>
  <c r="G42" i="3"/>
  <c r="H42" i="3"/>
  <c r="G43" i="3"/>
  <c r="H43" i="3"/>
  <c r="G10" i="3"/>
  <c r="H10" i="3"/>
  <c r="G11" i="3"/>
  <c r="H11" i="3"/>
  <c r="G12" i="3"/>
  <c r="H12" i="3"/>
  <c r="G13" i="3"/>
  <c r="H13" i="3"/>
  <c r="G14" i="3"/>
  <c r="H14" i="3"/>
  <c r="G15" i="3"/>
  <c r="I15" i="3"/>
  <c r="E15" i="3" s="1"/>
  <c r="G16" i="3"/>
  <c r="H16" i="3"/>
  <c r="G17" i="3"/>
  <c r="H17" i="3"/>
  <c r="G18" i="3"/>
  <c r="H18" i="3"/>
  <c r="G19" i="3"/>
  <c r="H19" i="3"/>
  <c r="G20" i="3"/>
  <c r="H20" i="3"/>
  <c r="G21" i="3"/>
  <c r="H21" i="3"/>
  <c r="G22" i="3"/>
  <c r="H22" i="3"/>
  <c r="G23" i="3"/>
  <c r="H23" i="3"/>
  <c r="G24" i="3"/>
  <c r="H24" i="3"/>
  <c r="G25" i="3"/>
  <c r="H25" i="3"/>
  <c r="G26" i="3"/>
  <c r="H26" i="3"/>
  <c r="G27" i="3"/>
  <c r="H27" i="3"/>
  <c r="G28" i="3"/>
  <c r="H28" i="3"/>
  <c r="G29" i="3"/>
  <c r="H29" i="3"/>
  <c r="G30" i="3"/>
  <c r="H30" i="3"/>
  <c r="G31" i="3"/>
  <c r="H31" i="3"/>
  <c r="G32" i="3"/>
  <c r="H32" i="3"/>
  <c r="G33" i="3"/>
  <c r="H33" i="3"/>
  <c r="H9" i="3"/>
  <c r="G9" i="3"/>
  <c r="D9" i="3"/>
  <c r="I9" i="3" s="1"/>
  <c r="Q4" i="4" l="1"/>
  <c r="Q3" i="2"/>
  <c r="D236" i="3"/>
  <c r="I236" i="3" s="1"/>
  <c r="E236" i="3" s="1"/>
  <c r="I235" i="3"/>
  <c r="E235" i="3" s="1"/>
  <c r="C240" i="3"/>
  <c r="C241" i="3" s="1"/>
  <c r="C242" i="3" s="1"/>
  <c r="C243" i="3" s="1"/>
  <c r="C245" i="3" s="1"/>
  <c r="C246" i="3" s="1"/>
  <c r="C247" i="3" s="1"/>
  <c r="C248" i="3" s="1"/>
  <c r="C249" i="3" s="1"/>
  <c r="C250" i="3" s="1"/>
  <c r="C251" i="3" s="1"/>
  <c r="C252" i="3" s="1"/>
  <c r="C253" i="3" s="1"/>
  <c r="C255" i="3" s="1"/>
  <c r="C256" i="3" s="1"/>
  <c r="I239" i="3"/>
  <c r="E239" i="3" s="1"/>
  <c r="I130" i="3"/>
  <c r="I131" i="3"/>
  <c r="D132" i="3"/>
  <c r="I132" i="3" s="1"/>
  <c r="D93" i="3"/>
  <c r="D94" i="3" s="1"/>
  <c r="D95" i="3" s="1"/>
  <c r="D96" i="3" s="1"/>
  <c r="D97" i="3" s="1"/>
  <c r="D98" i="3" s="1"/>
  <c r="D99" i="3" s="1"/>
  <c r="D100" i="3" s="1"/>
  <c r="D103" i="3" s="1"/>
  <c r="D104" i="3" s="1"/>
  <c r="D105" i="3" s="1"/>
  <c r="D106" i="3" s="1"/>
  <c r="D107" i="3" s="1"/>
  <c r="D69" i="3"/>
  <c r="Q4" i="2"/>
  <c r="Q3" i="4"/>
  <c r="Q4" i="3"/>
  <c r="Q3" i="3"/>
  <c r="H150" i="3"/>
  <c r="D140" i="3"/>
  <c r="D141" i="3" s="1"/>
  <c r="I139" i="3"/>
  <c r="D155" i="3"/>
  <c r="D156" i="3" s="1"/>
  <c r="D157" i="3" s="1"/>
  <c r="D158" i="3" s="1"/>
  <c r="D159" i="3" s="1"/>
  <c r="D160" i="3" s="1"/>
  <c r="D161" i="3" s="1"/>
  <c r="D162" i="3" s="1"/>
  <c r="D163" i="3" s="1"/>
  <c r="D164" i="3" s="1"/>
  <c r="D165" i="3" s="1"/>
  <c r="D166" i="3" s="1"/>
  <c r="D147" i="3"/>
  <c r="I146" i="3"/>
  <c r="D246" i="3"/>
  <c r="D247" i="3" s="1"/>
  <c r="D248" i="3" s="1"/>
  <c r="D249" i="3" s="1"/>
  <c r="D250" i="3" s="1"/>
  <c r="D251" i="3" s="1"/>
  <c r="D252" i="3" s="1"/>
  <c r="H251" i="3"/>
  <c r="H247" i="3"/>
  <c r="D224" i="3"/>
  <c r="D10" i="3"/>
  <c r="D11" i="3" s="1"/>
  <c r="D12" i="3" s="1"/>
  <c r="I45" i="3"/>
  <c r="C155" i="3"/>
  <c r="C156" i="3" s="1"/>
  <c r="C157" i="3" s="1"/>
  <c r="C158" i="3" s="1"/>
  <c r="C159" i="3" s="1"/>
  <c r="C160" i="3" s="1"/>
  <c r="C161" i="3" s="1"/>
  <c r="C162" i="3" s="1"/>
  <c r="C163" i="3" s="1"/>
  <c r="C164" i="3" s="1"/>
  <c r="C165" i="3" s="1"/>
  <c r="C166" i="3" s="1"/>
  <c r="C167" i="3" s="1"/>
  <c r="C168" i="3" s="1"/>
  <c r="C169" i="3" s="1"/>
  <c r="C170" i="3" s="1"/>
  <c r="C171" i="3" s="1"/>
  <c r="C172" i="3" s="1"/>
  <c r="C173" i="3" s="1"/>
  <c r="C174" i="3" s="1"/>
  <c r="C175" i="3" s="1"/>
  <c r="C176" i="3" s="1"/>
  <c r="C177" i="3" s="1"/>
  <c r="C178" i="3" s="1"/>
  <c r="C179" i="3" s="1"/>
  <c r="C180" i="3" s="1"/>
  <c r="C181" i="3" s="1"/>
  <c r="C182" i="3" s="1"/>
  <c r="C183" i="3" s="1"/>
  <c r="C184" i="3" s="1"/>
  <c r="C185" i="3" s="1"/>
  <c r="C186" i="3" s="1"/>
  <c r="C187" i="3" s="1"/>
  <c r="C188" i="3" s="1"/>
  <c r="C189" i="3" s="1"/>
  <c r="C190" i="3" s="1"/>
  <c r="C191" i="3" s="1"/>
  <c r="C192" i="3" s="1"/>
  <c r="C193" i="3" s="1"/>
  <c r="C194" i="3" s="1"/>
  <c r="C195" i="3" s="1"/>
  <c r="C196" i="3" s="1"/>
  <c r="C197" i="3" s="1"/>
  <c r="C198" i="3" s="1"/>
  <c r="C199" i="3" s="1"/>
  <c r="C200" i="3" s="1"/>
  <c r="C201" i="3" s="1"/>
  <c r="C202" i="3" s="1"/>
  <c r="C203" i="3" s="1"/>
  <c r="C204" i="3" s="1"/>
  <c r="C205" i="3" s="1"/>
  <c r="C206" i="3" s="1"/>
  <c r="C207" i="3" s="1"/>
  <c r="C208" i="3" s="1"/>
  <c r="C209" i="3" s="1"/>
  <c r="C210" i="3" s="1"/>
  <c r="C211" i="3" s="1"/>
  <c r="C212" i="3" s="1"/>
  <c r="I36" i="3"/>
  <c r="D38" i="3"/>
  <c r="D17" i="3"/>
  <c r="D47" i="3"/>
  <c r="D48" i="3" s="1"/>
  <c r="D49" i="3" s="1"/>
  <c r="D50" i="3" s="1"/>
  <c r="D51" i="3" s="1"/>
  <c r="D52" i="3" s="1"/>
  <c r="D53" i="3" s="1"/>
  <c r="D54" i="3" s="1"/>
  <c r="D55" i="3" s="1"/>
  <c r="D56" i="3" s="1"/>
  <c r="D57" i="3" s="1"/>
  <c r="D58" i="3" s="1"/>
  <c r="D59" i="3" s="1"/>
  <c r="D60" i="3" s="1"/>
  <c r="D61" i="3" s="1"/>
  <c r="D62" i="3" s="1"/>
  <c r="D63" i="3" s="1"/>
  <c r="D64" i="3" s="1"/>
  <c r="D65" i="3" s="1"/>
  <c r="D17" i="5" l="1"/>
  <c r="D16" i="5"/>
  <c r="D240" i="3"/>
  <c r="D241" i="3" s="1"/>
  <c r="D242" i="3" s="1"/>
  <c r="I11" i="3"/>
  <c r="D101" i="3"/>
  <c r="D102" i="3" s="1"/>
  <c r="I102" i="3" s="1"/>
  <c r="D70" i="3"/>
  <c r="I69" i="3"/>
  <c r="I140" i="3"/>
  <c r="I10" i="3"/>
  <c r="I147" i="3"/>
  <c r="D148" i="3"/>
  <c r="I141" i="3"/>
  <c r="D142" i="3"/>
  <c r="I246" i="3"/>
  <c r="I224" i="3"/>
  <c r="D225" i="3"/>
  <c r="I225" i="3" s="1"/>
  <c r="I38" i="3"/>
  <c r="D39" i="3"/>
  <c r="D18" i="3"/>
  <c r="I17" i="3"/>
  <c r="D13" i="3"/>
  <c r="I12" i="3"/>
  <c r="C320" i="3"/>
  <c r="D320" i="3"/>
  <c r="G320" i="3"/>
  <c r="I216" i="3"/>
  <c r="G216" i="3"/>
  <c r="H216" i="3"/>
  <c r="G217" i="3"/>
  <c r="H217" i="3"/>
  <c r="G214" i="3"/>
  <c r="I214" i="3"/>
  <c r="E214" i="3" s="1"/>
  <c r="G72" i="4"/>
  <c r="H72" i="4"/>
  <c r="H15" i="4"/>
  <c r="G11" i="4"/>
  <c r="H11" i="4"/>
  <c r="G12" i="4"/>
  <c r="H12" i="4"/>
  <c r="G13" i="4"/>
  <c r="H13" i="4"/>
  <c r="D8" i="4"/>
  <c r="D9" i="4" s="1"/>
  <c r="B8" i="4"/>
  <c r="D7" i="4"/>
  <c r="I7" i="4" s="1"/>
  <c r="C7" i="4"/>
  <c r="C8" i="4" s="1"/>
  <c r="C9" i="4" s="1"/>
  <c r="C10" i="4" s="1"/>
  <c r="C11" i="4" s="1"/>
  <c r="C12" i="4" s="1"/>
  <c r="C13" i="4" s="1"/>
  <c r="G305" i="3"/>
  <c r="H305" i="3"/>
  <c r="G306" i="3"/>
  <c r="H306" i="3"/>
  <c r="G307" i="3"/>
  <c r="H307" i="3"/>
  <c r="I272" i="3"/>
  <c r="E272" i="3" s="1"/>
  <c r="G274" i="3"/>
  <c r="H274" i="3"/>
  <c r="H271" i="3"/>
  <c r="I271" i="3"/>
  <c r="E271" i="3" s="1"/>
  <c r="G275" i="3"/>
  <c r="H275" i="3"/>
  <c r="G276" i="3"/>
  <c r="H276" i="3"/>
  <c r="G257" i="3"/>
  <c r="H257" i="3"/>
  <c r="G258" i="3"/>
  <c r="H258" i="3"/>
  <c r="G259" i="3"/>
  <c r="H259" i="3"/>
  <c r="I233" i="3"/>
  <c r="G233" i="3"/>
  <c r="H233" i="3"/>
  <c r="G227" i="3"/>
  <c r="H227" i="3"/>
  <c r="G228" i="3"/>
  <c r="H228" i="3"/>
  <c r="G229" i="3"/>
  <c r="H229" i="3"/>
  <c r="G230" i="3"/>
  <c r="H230" i="3"/>
  <c r="G231" i="3"/>
  <c r="I231" i="3"/>
  <c r="E231" i="3" s="1"/>
  <c r="G240" i="3"/>
  <c r="H240" i="3"/>
  <c r="I213" i="3"/>
  <c r="E213" i="3" s="1"/>
  <c r="H213" i="3"/>
  <c r="G119" i="3"/>
  <c r="I119" i="3"/>
  <c r="E119" i="3" s="1"/>
  <c r="G120" i="3"/>
  <c r="H120" i="3"/>
  <c r="G121" i="3"/>
  <c r="H121" i="3"/>
  <c r="G122" i="3"/>
  <c r="H122" i="3"/>
  <c r="G123" i="3"/>
  <c r="H123" i="3"/>
  <c r="G124" i="3"/>
  <c r="H124" i="3"/>
  <c r="G125" i="3"/>
  <c r="H125" i="3"/>
  <c r="G126" i="3"/>
  <c r="H126" i="3"/>
  <c r="G127" i="3"/>
  <c r="H127" i="3"/>
  <c r="G128" i="3"/>
  <c r="I128" i="3"/>
  <c r="E128" i="3" s="1"/>
  <c r="G212" i="3"/>
  <c r="H212" i="3"/>
  <c r="I175" i="3"/>
  <c r="I22" i="2"/>
  <c r="I37" i="2"/>
  <c r="I44" i="2"/>
  <c r="I53" i="2"/>
  <c r="I58" i="2"/>
  <c r="G53" i="3"/>
  <c r="H53" i="3"/>
  <c r="G54" i="3"/>
  <c r="H54" i="3"/>
  <c r="G55" i="3"/>
  <c r="H55" i="3"/>
  <c r="G46" i="3"/>
  <c r="H46" i="3"/>
  <c r="G43" i="2"/>
  <c r="H43" i="2"/>
  <c r="D44" i="2"/>
  <c r="E44" i="2"/>
  <c r="G44" i="2"/>
  <c r="D45" i="2"/>
  <c r="D46" i="2" s="1"/>
  <c r="D47" i="2" s="1"/>
  <c r="D48" i="2" s="1"/>
  <c r="D49" i="2" s="1"/>
  <c r="D50" i="2" s="1"/>
  <c r="D51" i="2" s="1"/>
  <c r="I51" i="2" s="1"/>
  <c r="G45" i="2"/>
  <c r="H45" i="2"/>
  <c r="G14" i="2"/>
  <c r="H14" i="2"/>
  <c r="G15" i="2"/>
  <c r="H15" i="2"/>
  <c r="G50" i="2"/>
  <c r="H50" i="2"/>
  <c r="G51" i="2"/>
  <c r="H51" i="2"/>
  <c r="G7" i="3"/>
  <c r="C8" i="3"/>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 r="C34" i="3" s="1"/>
  <c r="C36" i="3" s="1"/>
  <c r="C37" i="3" s="1"/>
  <c r="C38" i="3" s="1"/>
  <c r="C39" i="3" s="1"/>
  <c r="C40" i="3" s="1"/>
  <c r="C41" i="3" s="1"/>
  <c r="C42" i="3" s="1"/>
  <c r="C43" i="3" s="1"/>
  <c r="C45" i="3" s="1"/>
  <c r="C46" i="3" s="1"/>
  <c r="C47" i="3" s="1"/>
  <c r="C48" i="3" s="1"/>
  <c r="C49" i="3" s="1"/>
  <c r="C50" i="3" s="1"/>
  <c r="C51" i="3" s="1"/>
  <c r="C53" i="3" s="1"/>
  <c r="C54" i="3" s="1"/>
  <c r="C55" i="3" s="1"/>
  <c r="C56" i="3" s="1"/>
  <c r="C57" i="3" s="1"/>
  <c r="C58" i="3" s="1"/>
  <c r="C59" i="3" s="1"/>
  <c r="C60" i="3" s="1"/>
  <c r="C61" i="3" s="1"/>
  <c r="C62" i="3" s="1"/>
  <c r="C63" i="3" s="1"/>
  <c r="C64" i="3" s="1"/>
  <c r="C65" i="3" s="1"/>
  <c r="B8" i="3"/>
  <c r="B9" i="3" s="1"/>
  <c r="B10" i="3" s="1"/>
  <c r="B11" i="3" s="1"/>
  <c r="B12" i="3" s="1"/>
  <c r="B13" i="3" s="1"/>
  <c r="B14" i="3" s="1"/>
  <c r="B15" i="3" s="1"/>
  <c r="D7" i="3"/>
  <c r="C7" i="3"/>
  <c r="D22" i="2"/>
  <c r="D23" i="2"/>
  <c r="D24" i="2" s="1"/>
  <c r="D37" i="2"/>
  <c r="D38" i="2"/>
  <c r="D39" i="2" s="1"/>
  <c r="D40" i="2" s="1"/>
  <c r="D41" i="2" s="1"/>
  <c r="D42" i="2" s="1"/>
  <c r="I42" i="2" s="1"/>
  <c r="D53" i="2"/>
  <c r="D54" i="2"/>
  <c r="D55" i="2" s="1"/>
  <c r="D56" i="2" s="1"/>
  <c r="D57" i="2" s="1"/>
  <c r="I57" i="2" s="1"/>
  <c r="D58" i="2"/>
  <c r="D62" i="2"/>
  <c r="D63" i="2" s="1"/>
  <c r="I63" i="2" s="1"/>
  <c r="D7" i="2"/>
  <c r="D8" i="2"/>
  <c r="D9" i="2"/>
  <c r="D10" i="2" s="1"/>
  <c r="D11" i="2" s="1"/>
  <c r="D12" i="2" s="1"/>
  <c r="D13" i="2" s="1"/>
  <c r="D14" i="2" s="1"/>
  <c r="D15" i="2" s="1"/>
  <c r="I15" i="2" s="1"/>
  <c r="I7" i="2"/>
  <c r="E7" i="2" s="1"/>
  <c r="I8" i="2"/>
  <c r="G22" i="2"/>
  <c r="H21" i="2"/>
  <c r="G21" i="2"/>
  <c r="H19" i="2"/>
  <c r="G19" i="2"/>
  <c r="H18" i="2"/>
  <c r="G18" i="2"/>
  <c r="H17" i="2"/>
  <c r="G17" i="2"/>
  <c r="H13" i="2"/>
  <c r="G13" i="2"/>
  <c r="H12" i="2"/>
  <c r="G12" i="2"/>
  <c r="H11" i="2"/>
  <c r="G11" i="2"/>
  <c r="H10" i="2"/>
  <c r="G10" i="2"/>
  <c r="G9" i="2"/>
  <c r="C8" i="2"/>
  <c r="C9" i="2" s="1"/>
  <c r="C10" i="2" s="1"/>
  <c r="C11" i="2" s="1"/>
  <c r="C12" i="2" s="1"/>
  <c r="C13" i="2" s="1"/>
  <c r="H7" i="2"/>
  <c r="C7" i="2"/>
  <c r="D243" i="3" l="1"/>
  <c r="I243" i="3" s="1"/>
  <c r="I242" i="3"/>
  <c r="I241" i="3"/>
  <c r="I142" i="3"/>
  <c r="D143" i="3"/>
  <c r="I143" i="3" s="1"/>
  <c r="I101" i="3"/>
  <c r="C66" i="3"/>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1" i="3" s="1"/>
  <c r="C92" i="3" s="1"/>
  <c r="C93" i="3" s="1"/>
  <c r="C94" i="3" s="1"/>
  <c r="C95" i="3" s="1"/>
  <c r="C96" i="3" s="1"/>
  <c r="C97" i="3" s="1"/>
  <c r="C98" i="3" s="1"/>
  <c r="C99" i="3" s="1"/>
  <c r="C100" i="3" s="1"/>
  <c r="I70" i="3"/>
  <c r="D71" i="3"/>
  <c r="D25" i="2"/>
  <c r="I24" i="2"/>
  <c r="I41" i="2"/>
  <c r="I49" i="2"/>
  <c r="I62" i="2"/>
  <c r="I45" i="2"/>
  <c r="I39" i="2"/>
  <c r="I60" i="2"/>
  <c r="I55" i="2"/>
  <c r="D151" i="3"/>
  <c r="I148" i="3"/>
  <c r="I247" i="3"/>
  <c r="C257" i="3"/>
  <c r="C258" i="3" s="1"/>
  <c r="C259" i="3" s="1"/>
  <c r="C260" i="3" s="1"/>
  <c r="C261" i="3" s="1"/>
  <c r="C262" i="3" s="1"/>
  <c r="C263" i="3" s="1"/>
  <c r="C264" i="3" s="1"/>
  <c r="C265" i="3" s="1"/>
  <c r="C266" i="3" s="1"/>
  <c r="C267" i="3" s="1"/>
  <c r="C268" i="3" s="1"/>
  <c r="C269" i="3" s="1"/>
  <c r="C270" i="3" s="1"/>
  <c r="I18" i="3"/>
  <c r="D19" i="3"/>
  <c r="B16" i="3"/>
  <c r="B17" i="3" s="1"/>
  <c r="B18" i="3" s="1"/>
  <c r="B19" i="3" s="1"/>
  <c r="B20" i="3" s="1"/>
  <c r="B21" i="3" s="1"/>
  <c r="B22" i="3" s="1"/>
  <c r="B23" i="3" s="1"/>
  <c r="B24" i="3" s="1"/>
  <c r="B25" i="3" s="1"/>
  <c r="B26" i="3" s="1"/>
  <c r="B27" i="3" s="1"/>
  <c r="B28" i="3" s="1"/>
  <c r="B29" i="3" s="1"/>
  <c r="B30" i="3" s="1"/>
  <c r="B31" i="3" s="1"/>
  <c r="B32" i="3" s="1"/>
  <c r="B33" i="3" s="1"/>
  <c r="B34" i="3" s="1"/>
  <c r="H15" i="3"/>
  <c r="D40" i="3"/>
  <c r="I39" i="3"/>
  <c r="D14" i="3"/>
  <c r="I14" i="3" s="1"/>
  <c r="I13" i="3"/>
  <c r="I217" i="3"/>
  <c r="I9" i="2"/>
  <c r="I14" i="2"/>
  <c r="I10" i="2"/>
  <c r="D43" i="2"/>
  <c r="I43" i="2" s="1"/>
  <c r="I59" i="2"/>
  <c r="I56" i="2"/>
  <c r="I48" i="2"/>
  <c r="I40" i="2"/>
  <c r="I13" i="2"/>
  <c r="I47" i="2"/>
  <c r="I12" i="2"/>
  <c r="I61" i="2"/>
  <c r="I54" i="2"/>
  <c r="I50" i="2"/>
  <c r="I46" i="2"/>
  <c r="I38" i="2"/>
  <c r="I23" i="2"/>
  <c r="I11" i="2"/>
  <c r="D18" i="4"/>
  <c r="H16" i="4"/>
  <c r="G16" i="4"/>
  <c r="C14" i="4"/>
  <c r="C15" i="4" s="1"/>
  <c r="C16" i="4" s="1"/>
  <c r="I8" i="4"/>
  <c r="H7" i="4"/>
  <c r="I9" i="4"/>
  <c r="D10" i="4"/>
  <c r="D11" i="4" s="1"/>
  <c r="G7" i="4"/>
  <c r="G8" i="4"/>
  <c r="H8" i="4"/>
  <c r="B9" i="4"/>
  <c r="G308" i="3"/>
  <c r="I274" i="3"/>
  <c r="G272" i="3"/>
  <c r="I275" i="3"/>
  <c r="I276" i="3"/>
  <c r="I240" i="3"/>
  <c r="I120" i="3"/>
  <c r="I121" i="3"/>
  <c r="C14" i="2"/>
  <c r="C15" i="2" s="1"/>
  <c r="C16" i="2" s="1"/>
  <c r="C17" i="2" s="1"/>
  <c r="C18" i="2" s="1"/>
  <c r="C19" i="2" s="1"/>
  <c r="C20" i="2" s="1"/>
  <c r="C21" i="2" s="1"/>
  <c r="C22" i="2" s="1"/>
  <c r="C23" i="2" s="1"/>
  <c r="D16" i="2"/>
  <c r="D52" i="2"/>
  <c r="I52" i="2" s="1"/>
  <c r="H7" i="3"/>
  <c r="I7" i="3"/>
  <c r="D8" i="3"/>
  <c r="G8" i="3"/>
  <c r="H9" i="2"/>
  <c r="E8" i="2"/>
  <c r="G8" i="2"/>
  <c r="G7" i="2"/>
  <c r="B8" i="2"/>
  <c r="C103" i="3" l="1"/>
  <c r="C101" i="3"/>
  <c r="C102" i="3" s="1"/>
  <c r="I71" i="3"/>
  <c r="D72" i="3"/>
  <c r="C24" i="2"/>
  <c r="C25" i="2" s="1"/>
  <c r="C26" i="2" s="1"/>
  <c r="C27" i="2" s="1"/>
  <c r="C28" i="2" s="1"/>
  <c r="C29" i="2" s="1"/>
  <c r="C30" i="2" s="1"/>
  <c r="C31" i="2" s="1"/>
  <c r="C32" i="2" s="1"/>
  <c r="C33" i="2" s="1"/>
  <c r="D26" i="2"/>
  <c r="I25" i="2"/>
  <c r="I248" i="3"/>
  <c r="H34" i="3"/>
  <c r="B36" i="3"/>
  <c r="B37" i="3" s="1"/>
  <c r="B38" i="3" s="1"/>
  <c r="B39" i="3" s="1"/>
  <c r="B40" i="3" s="1"/>
  <c r="B41" i="3" s="1"/>
  <c r="B42" i="3" s="1"/>
  <c r="B43" i="3" s="1"/>
  <c r="B45" i="3" s="1"/>
  <c r="B46" i="3" s="1"/>
  <c r="B47" i="3" s="1"/>
  <c r="B48" i="3" s="1"/>
  <c r="B49" i="3" s="1"/>
  <c r="B50" i="3" s="1"/>
  <c r="B51" i="3" s="1"/>
  <c r="B53" i="3" s="1"/>
  <c r="B54" i="3" s="1"/>
  <c r="B55" i="3" s="1"/>
  <c r="B56" i="3" s="1"/>
  <c r="B57" i="3" s="1"/>
  <c r="B58" i="3" s="1"/>
  <c r="B59" i="3" s="1"/>
  <c r="B60" i="3" s="1"/>
  <c r="B61" i="3" s="1"/>
  <c r="B62" i="3" s="1"/>
  <c r="B63" i="3" s="1"/>
  <c r="B64" i="3" s="1"/>
  <c r="B65" i="3" s="1"/>
  <c r="I19" i="3"/>
  <c r="D20" i="3"/>
  <c r="I40" i="3"/>
  <c r="D41" i="3"/>
  <c r="D17" i="2"/>
  <c r="I16" i="2"/>
  <c r="D19" i="4"/>
  <c r="I18" i="4"/>
  <c r="E18" i="4" s="1"/>
  <c r="G17" i="4"/>
  <c r="H17" i="4"/>
  <c r="I11" i="4"/>
  <c r="D12" i="4"/>
  <c r="I10" i="4"/>
  <c r="B10" i="4"/>
  <c r="B11" i="4" s="1"/>
  <c r="B12" i="4" s="1"/>
  <c r="B13" i="4" s="1"/>
  <c r="H9" i="4"/>
  <c r="G9" i="4"/>
  <c r="G309" i="3"/>
  <c r="I122" i="3"/>
  <c r="H8" i="3"/>
  <c r="I8" i="3"/>
  <c r="H8" i="2"/>
  <c r="B9" i="2"/>
  <c r="C104" i="3" l="1"/>
  <c r="C105" i="3" s="1"/>
  <c r="C106" i="3" s="1"/>
  <c r="C107" i="3" s="1"/>
  <c r="C108" i="3" s="1"/>
  <c r="C109" i="3" s="1"/>
  <c r="C110" i="3" s="1"/>
  <c r="C111" i="3" s="1"/>
  <c r="C112" i="3" s="1"/>
  <c r="C113" i="3" s="1"/>
  <c r="C114" i="3" s="1"/>
  <c r="C115" i="3" s="1"/>
  <c r="C116" i="3" s="1"/>
  <c r="C117" i="3" s="1"/>
  <c r="C118" i="3" s="1"/>
  <c r="C119" i="3" s="1"/>
  <c r="C120" i="3" s="1"/>
  <c r="C121" i="3" s="1"/>
  <c r="C122" i="3" s="1"/>
  <c r="C123" i="3" s="1"/>
  <c r="C124" i="3" s="1"/>
  <c r="C125" i="3" s="1"/>
  <c r="C126" i="3" s="1"/>
  <c r="C127" i="3" s="1"/>
  <c r="C128" i="3" s="1"/>
  <c r="B66" i="3"/>
  <c r="I72" i="3"/>
  <c r="D73" i="3"/>
  <c r="C34" i="2"/>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62" i="2" s="1"/>
  <c r="C63" i="2" s="1"/>
  <c r="I26" i="2"/>
  <c r="D27" i="2"/>
  <c r="I249" i="3"/>
  <c r="I20" i="3"/>
  <c r="D21" i="3"/>
  <c r="I41" i="3"/>
  <c r="D42" i="3"/>
  <c r="D18" i="2"/>
  <c r="I17" i="2"/>
  <c r="G15" i="4"/>
  <c r="C17" i="4"/>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C44" i="4" s="1"/>
  <c r="C45" i="4" s="1"/>
  <c r="C46" i="4" s="1"/>
  <c r="C47" i="4" s="1"/>
  <c r="C48" i="4" s="1"/>
  <c r="C49" i="4" s="1"/>
  <c r="C50" i="4" s="1"/>
  <c r="C51" i="4" s="1"/>
  <c r="C52" i="4" s="1"/>
  <c r="D20" i="4"/>
  <c r="I20" i="4" s="1"/>
  <c r="I19" i="4"/>
  <c r="G18" i="4"/>
  <c r="D13" i="4"/>
  <c r="I13" i="4" s="1"/>
  <c r="I12" i="4"/>
  <c r="H10" i="4"/>
  <c r="G10" i="4"/>
  <c r="H308" i="3"/>
  <c r="G310" i="3"/>
  <c r="I123" i="3"/>
  <c r="E9" i="2"/>
  <c r="B10" i="2"/>
  <c r="C53" i="4" l="1"/>
  <c r="C54" i="4" s="1"/>
  <c r="C55" i="4" s="1"/>
  <c r="C56" i="4" s="1"/>
  <c r="C57" i="4" s="1"/>
  <c r="C58" i="4" s="1"/>
  <c r="C59" i="4" s="1"/>
  <c r="C60" i="4" s="1"/>
  <c r="C61" i="4" s="1"/>
  <c r="C62" i="4" s="1"/>
  <c r="C63" i="4" s="1"/>
  <c r="C64" i="4" s="1"/>
  <c r="C65" i="4" s="1"/>
  <c r="C66" i="4" s="1"/>
  <c r="C67" i="4" s="1"/>
  <c r="C68" i="4" s="1"/>
  <c r="C69" i="4" s="1"/>
  <c r="C70" i="4" s="1"/>
  <c r="C71" i="4" s="1"/>
  <c r="C72" i="4" s="1"/>
  <c r="C130" i="3"/>
  <c r="C131" i="3" s="1"/>
  <c r="C132" i="3" s="1"/>
  <c r="D74" i="3"/>
  <c r="I73" i="3"/>
  <c r="B68" i="3"/>
  <c r="B69" i="3" s="1"/>
  <c r="B70" i="3" s="1"/>
  <c r="B71" i="3" s="1"/>
  <c r="B72" i="3" s="1"/>
  <c r="B73" i="3" s="1"/>
  <c r="B74" i="3" s="1"/>
  <c r="B75" i="3" s="1"/>
  <c r="B76" i="3" s="1"/>
  <c r="B77" i="3" s="1"/>
  <c r="B78" i="3" s="1"/>
  <c r="B79" i="3" s="1"/>
  <c r="B80" i="3" s="1"/>
  <c r="B81" i="3" s="1"/>
  <c r="B82" i="3" s="1"/>
  <c r="B83" i="3" s="1"/>
  <c r="B84" i="3" s="1"/>
  <c r="B85" i="3" s="1"/>
  <c r="B86" i="3" s="1"/>
  <c r="B87" i="3" s="1"/>
  <c r="B88" i="3" s="1"/>
  <c r="B89" i="3" s="1"/>
  <c r="B91" i="3" s="1"/>
  <c r="B92" i="3" s="1"/>
  <c r="B93" i="3" s="1"/>
  <c r="B94" i="3" s="1"/>
  <c r="B95" i="3" s="1"/>
  <c r="B96" i="3" s="1"/>
  <c r="B97" i="3" s="1"/>
  <c r="B98" i="3" s="1"/>
  <c r="B99" i="3" s="1"/>
  <c r="B100" i="3" s="1"/>
  <c r="H66" i="3"/>
  <c r="D28" i="2"/>
  <c r="I27" i="2"/>
  <c r="H250" i="3"/>
  <c r="I250" i="3"/>
  <c r="I42" i="3"/>
  <c r="D43" i="3"/>
  <c r="I43" i="3" s="1"/>
  <c r="D22" i="3"/>
  <c r="I21" i="3"/>
  <c r="D19" i="2"/>
  <c r="I18" i="2"/>
  <c r="C321" i="3"/>
  <c r="C322" i="3" s="1"/>
  <c r="C323" i="3" s="1"/>
  <c r="C324" i="3" s="1"/>
  <c r="C325" i="3" s="1"/>
  <c r="H320" i="3"/>
  <c r="D14" i="4"/>
  <c r="D15" i="4" s="1"/>
  <c r="D16" i="4" s="1"/>
  <c r="H309" i="3"/>
  <c r="G311" i="3"/>
  <c r="I227" i="3"/>
  <c r="I124" i="3"/>
  <c r="B11" i="2"/>
  <c r="E10" i="2"/>
  <c r="C134" i="3" l="1"/>
  <c r="C135" i="3" s="1"/>
  <c r="C136" i="3" s="1"/>
  <c r="C137" i="3" s="1"/>
  <c r="C138" i="3" s="1"/>
  <c r="C139" i="3" s="1"/>
  <c r="C140" i="3" s="1"/>
  <c r="C141" i="3" s="1"/>
  <c r="C142" i="3" s="1"/>
  <c r="B103" i="3"/>
  <c r="B101" i="3"/>
  <c r="B102" i="3" s="1"/>
  <c r="D75" i="3"/>
  <c r="I74" i="3"/>
  <c r="D29" i="2"/>
  <c r="I28" i="2"/>
  <c r="I251" i="3"/>
  <c r="I252" i="3"/>
  <c r="D23" i="3"/>
  <c r="I22" i="3"/>
  <c r="D20" i="2"/>
  <c r="I19" i="2"/>
  <c r="I14" i="4"/>
  <c r="I310" i="3"/>
  <c r="E310" i="3" s="1"/>
  <c r="G312" i="3"/>
  <c r="I228" i="3"/>
  <c r="I125" i="3"/>
  <c r="B12" i="2"/>
  <c r="E11" i="2"/>
  <c r="C143" i="3" l="1"/>
  <c r="C145" i="3" s="1"/>
  <c r="C146" i="3" s="1"/>
  <c r="C147" i="3" s="1"/>
  <c r="C148" i="3" s="1"/>
  <c r="C150" i="3" s="1"/>
  <c r="B104" i="3"/>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I75" i="3"/>
  <c r="D76" i="3"/>
  <c r="D30" i="2"/>
  <c r="I29" i="2"/>
  <c r="I23" i="3"/>
  <c r="D24" i="3"/>
  <c r="D21" i="2"/>
  <c r="I21" i="2" s="1"/>
  <c r="I20" i="2"/>
  <c r="I15" i="4"/>
  <c r="I311" i="3"/>
  <c r="H311" i="3"/>
  <c r="G313" i="3"/>
  <c r="I230" i="3"/>
  <c r="I229" i="3"/>
  <c r="I127" i="3"/>
  <c r="I126" i="3"/>
  <c r="E12" i="2"/>
  <c r="B13" i="2"/>
  <c r="B130" i="3" l="1"/>
  <c r="B131" i="3" s="1"/>
  <c r="B132" i="3" s="1"/>
  <c r="I76" i="3"/>
  <c r="D77" i="3"/>
  <c r="D31" i="2"/>
  <c r="I30" i="2"/>
  <c r="I24" i="3"/>
  <c r="D25" i="3"/>
  <c r="D17" i="4"/>
  <c r="I17" i="4" s="1"/>
  <c r="I16" i="4"/>
  <c r="B14" i="4"/>
  <c r="B15" i="4" s="1"/>
  <c r="B16" i="4" s="1"/>
  <c r="I312" i="3"/>
  <c r="H312" i="3"/>
  <c r="G314" i="3"/>
  <c r="B14" i="2"/>
  <c r="E13" i="2"/>
  <c r="B134" i="3" l="1"/>
  <c r="B135" i="3" s="1"/>
  <c r="B136" i="3" s="1"/>
  <c r="B137" i="3" s="1"/>
  <c r="B138" i="3" s="1"/>
  <c r="B139" i="3" s="1"/>
  <c r="B140" i="3" s="1"/>
  <c r="B141" i="3" s="1"/>
  <c r="B142" i="3" s="1"/>
  <c r="D78" i="3"/>
  <c r="I77" i="3"/>
  <c r="I31" i="2"/>
  <c r="D32" i="2"/>
  <c r="G247" i="3"/>
  <c r="D26" i="3"/>
  <c r="I25" i="3"/>
  <c r="B17" i="4"/>
  <c r="B18" i="4" s="1"/>
  <c r="H14" i="4"/>
  <c r="G14" i="4"/>
  <c r="I313" i="3"/>
  <c r="H313" i="3"/>
  <c r="G315" i="3"/>
  <c r="B15" i="2"/>
  <c r="B16" i="2" s="1"/>
  <c r="E14" i="2"/>
  <c r="B143" i="3" l="1"/>
  <c r="B145" i="3" s="1"/>
  <c r="B146" i="3" s="1"/>
  <c r="B147" i="3" s="1"/>
  <c r="B148" i="3" s="1"/>
  <c r="I78" i="3"/>
  <c r="D79" i="3"/>
  <c r="D33" i="2"/>
  <c r="I32" i="2"/>
  <c r="H248" i="3"/>
  <c r="I26" i="3"/>
  <c r="D27" i="3"/>
  <c r="H18" i="4"/>
  <c r="B19" i="4"/>
  <c r="I314" i="3"/>
  <c r="H314" i="3"/>
  <c r="G316" i="3"/>
  <c r="E15" i="2"/>
  <c r="G16" i="2"/>
  <c r="B17" i="2"/>
  <c r="H16" i="2"/>
  <c r="B150" i="3" l="1"/>
  <c r="B151" i="3"/>
  <c r="G151" i="3" s="1"/>
  <c r="B152" i="3"/>
  <c r="I79" i="3"/>
  <c r="D80" i="3"/>
  <c r="I33" i="2"/>
  <c r="D34" i="2"/>
  <c r="E16" i="2"/>
  <c r="G250" i="3"/>
  <c r="I27" i="3"/>
  <c r="D28" i="3"/>
  <c r="G19" i="4"/>
  <c r="B20" i="4"/>
  <c r="H19" i="4"/>
  <c r="I315" i="3"/>
  <c r="H315" i="3"/>
  <c r="G317" i="3"/>
  <c r="B18" i="2"/>
  <c r="H152" i="3" l="1"/>
  <c r="B154" i="3"/>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7" i="3" s="1"/>
  <c r="B228" i="3" s="1"/>
  <c r="B229" i="3" s="1"/>
  <c r="B230" i="3" s="1"/>
  <c r="B231" i="3" s="1"/>
  <c r="B233" i="3" s="1"/>
  <c r="I80" i="3"/>
  <c r="D81" i="3"/>
  <c r="D35" i="2"/>
  <c r="I34" i="2"/>
  <c r="E17" i="2"/>
  <c r="G251" i="3"/>
  <c r="I28" i="3"/>
  <c r="D29" i="3"/>
  <c r="H20" i="4"/>
  <c r="G20" i="4"/>
  <c r="I316" i="3"/>
  <c r="H316" i="3"/>
  <c r="G318" i="3"/>
  <c r="I218" i="3"/>
  <c r="E18" i="2"/>
  <c r="B19" i="2"/>
  <c r="D82" i="3" l="1"/>
  <c r="I81" i="3"/>
  <c r="D36" i="2"/>
  <c r="I36" i="2" s="1"/>
  <c r="I35" i="2"/>
  <c r="H252" i="3"/>
  <c r="D30" i="3"/>
  <c r="I29" i="3"/>
  <c r="I317" i="3"/>
  <c r="H317" i="3"/>
  <c r="I219" i="3"/>
  <c r="B20" i="2"/>
  <c r="E19" i="2"/>
  <c r="B240" i="3" l="1"/>
  <c r="B241" i="3" s="1"/>
  <c r="B242" i="3" s="1"/>
  <c r="B243" i="3" s="1"/>
  <c r="B245" i="3" s="1"/>
  <c r="B246" i="3" s="1"/>
  <c r="B247" i="3" s="1"/>
  <c r="B248" i="3" s="1"/>
  <c r="B249" i="3" s="1"/>
  <c r="B250" i="3" s="1"/>
  <c r="B251" i="3" s="1"/>
  <c r="B252" i="3" s="1"/>
  <c r="B253" i="3" s="1"/>
  <c r="B255" i="3" s="1"/>
  <c r="B256" i="3" s="1"/>
  <c r="H237" i="3"/>
  <c r="I82" i="3"/>
  <c r="D83" i="3"/>
  <c r="I30" i="3"/>
  <c r="D31" i="3"/>
  <c r="I318" i="3"/>
  <c r="H318" i="3"/>
  <c r="I220" i="3"/>
  <c r="E20" i="2"/>
  <c r="G20" i="2"/>
  <c r="B21" i="2"/>
  <c r="H20" i="2"/>
  <c r="H253" i="3" l="1"/>
  <c r="D84" i="3"/>
  <c r="I83" i="3"/>
  <c r="I31" i="3"/>
  <c r="D32" i="3"/>
  <c r="I320" i="3"/>
  <c r="D321" i="3"/>
  <c r="I221" i="3"/>
  <c r="B22" i="2"/>
  <c r="E21" i="2"/>
  <c r="I84" i="3" l="1"/>
  <c r="D85" i="3"/>
  <c r="I32" i="3"/>
  <c r="D33" i="3"/>
  <c r="I33" i="3" s="1"/>
  <c r="D21" i="4"/>
  <c r="I321" i="3"/>
  <c r="D322" i="3"/>
  <c r="I222" i="3"/>
  <c r="E22" i="2"/>
  <c r="H22" i="2"/>
  <c r="B23" i="2"/>
  <c r="B24" i="2" s="1"/>
  <c r="B25" i="2" s="1"/>
  <c r="B26" i="2" s="1"/>
  <c r="B27" i="2" s="1"/>
  <c r="B28" i="2" s="1"/>
  <c r="B29" i="2" s="1"/>
  <c r="B30" i="2" s="1"/>
  <c r="B31" i="2" s="1"/>
  <c r="B32" i="2" s="1"/>
  <c r="D86" i="3" l="1"/>
  <c r="I85" i="3"/>
  <c r="D22" i="4"/>
  <c r="I21" i="4"/>
  <c r="D323" i="3"/>
  <c r="I322" i="3"/>
  <c r="E23" i="2"/>
  <c r="E24" i="2" s="1"/>
  <c r="E25" i="2" s="1"/>
  <c r="E26" i="2" s="1"/>
  <c r="E27" i="2" s="1"/>
  <c r="E28" i="2" s="1"/>
  <c r="E29" i="2" s="1"/>
  <c r="E30" i="2" s="1"/>
  <c r="E31" i="2" s="1"/>
  <c r="E32" i="2" s="1"/>
  <c r="G23" i="2"/>
  <c r="H23" i="2"/>
  <c r="I86" i="3" l="1"/>
  <c r="D87" i="3"/>
  <c r="I22" i="4"/>
  <c r="D23" i="4"/>
  <c r="D324" i="3"/>
  <c r="I323" i="3"/>
  <c r="I255" i="3"/>
  <c r="D88" i="3" l="1"/>
  <c r="I87" i="3"/>
  <c r="B257" i="3"/>
  <c r="B258" i="3" s="1"/>
  <c r="B259" i="3" s="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B286" i="3" s="1"/>
  <c r="B287" i="3" s="1"/>
  <c r="B288" i="3" s="1"/>
  <c r="B289" i="3" s="1"/>
  <c r="B290" i="3" s="1"/>
  <c r="B291" i="3" s="1"/>
  <c r="B292" i="3" s="1"/>
  <c r="B293" i="3" s="1"/>
  <c r="B294" i="3" s="1"/>
  <c r="B295" i="3" s="1"/>
  <c r="B296" i="3" s="1"/>
  <c r="B297" i="3" s="1"/>
  <c r="B298" i="3" s="1"/>
  <c r="B299" i="3" s="1"/>
  <c r="B300" i="3" s="1"/>
  <c r="B301" i="3" s="1"/>
  <c r="B302" i="3" s="1"/>
  <c r="B303" i="3" s="1"/>
  <c r="B304" i="3" s="1"/>
  <c r="B305" i="3" s="1"/>
  <c r="B306" i="3" s="1"/>
  <c r="B307" i="3" s="1"/>
  <c r="B308" i="3" s="1"/>
  <c r="B309" i="3" s="1"/>
  <c r="B310" i="3" s="1"/>
  <c r="B311" i="3" s="1"/>
  <c r="B312" i="3" s="1"/>
  <c r="B313" i="3" s="1"/>
  <c r="B314" i="3" s="1"/>
  <c r="B315" i="3" s="1"/>
  <c r="B316" i="3" s="1"/>
  <c r="B317" i="3" s="1"/>
  <c r="B318" i="3" s="1"/>
  <c r="I23" i="4"/>
  <c r="D24" i="4"/>
  <c r="B21" i="4"/>
  <c r="I324" i="3"/>
  <c r="D325" i="3"/>
  <c r="I257" i="3"/>
  <c r="I256" i="3"/>
  <c r="I88" i="3" l="1"/>
  <c r="D89" i="3"/>
  <c r="I89" i="3" s="1"/>
  <c r="B22" i="4"/>
  <c r="H21" i="4"/>
  <c r="G21" i="4"/>
  <c r="I24" i="4"/>
  <c r="D25" i="4"/>
  <c r="I325" i="3"/>
  <c r="I258" i="3"/>
  <c r="I259" i="3"/>
  <c r="I25" i="4" l="1"/>
  <c r="D26" i="4"/>
  <c r="B23" i="4"/>
  <c r="G22" i="4"/>
  <c r="H22" i="4"/>
  <c r="B24" i="4" l="1"/>
  <c r="H23" i="4"/>
  <c r="G23" i="4"/>
  <c r="I26" i="4"/>
  <c r="D27" i="4"/>
  <c r="D28" i="4" l="1"/>
  <c r="I27" i="4"/>
  <c r="B25" i="4"/>
  <c r="H24" i="4"/>
  <c r="G24" i="4"/>
  <c r="I261" i="3"/>
  <c r="I260" i="3"/>
  <c r="B26" i="4" l="1"/>
  <c r="H25" i="4"/>
  <c r="G25" i="4"/>
  <c r="D29" i="4"/>
  <c r="I28" i="4"/>
  <c r="I263" i="3"/>
  <c r="D30" i="4" l="1"/>
  <c r="I29" i="4"/>
  <c r="B27" i="4"/>
  <c r="G26" i="4"/>
  <c r="H26" i="4"/>
  <c r="I264" i="3"/>
  <c r="E37" i="2"/>
  <c r="G33" i="2"/>
  <c r="H33" i="2"/>
  <c r="B28" i="4" l="1"/>
  <c r="H27" i="4"/>
  <c r="G27" i="4"/>
  <c r="I30" i="4"/>
  <c r="D31" i="4"/>
  <c r="I265" i="3"/>
  <c r="B33" i="2"/>
  <c r="B34" i="2" s="1"/>
  <c r="B35" i="2" s="1"/>
  <c r="B36" i="2" s="1"/>
  <c r="D32" i="4" l="1"/>
  <c r="I31" i="4"/>
  <c r="B29" i="4"/>
  <c r="G28" i="4"/>
  <c r="H28" i="4"/>
  <c r="I266" i="3"/>
  <c r="H34" i="2"/>
  <c r="G34" i="2"/>
  <c r="B30" i="4" l="1"/>
  <c r="H29" i="4"/>
  <c r="G29" i="4"/>
  <c r="I32" i="4"/>
  <c r="D33" i="4"/>
  <c r="I268" i="3"/>
  <c r="E53" i="2"/>
  <c r="D34" i="4" l="1"/>
  <c r="I33" i="4"/>
  <c r="B31" i="4"/>
  <c r="H30" i="4"/>
  <c r="G30" i="4"/>
  <c r="I269" i="3"/>
  <c r="E58" i="2"/>
  <c r="B32" i="4" l="1"/>
  <c r="H31" i="4"/>
  <c r="G31" i="4"/>
  <c r="I34" i="4"/>
  <c r="D35" i="4"/>
  <c r="I270" i="3"/>
  <c r="G37" i="2"/>
  <c r="H35" i="2"/>
  <c r="G35" i="2"/>
  <c r="D36" i="4" l="1"/>
  <c r="I35" i="4"/>
  <c r="B33" i="4"/>
  <c r="G32" i="4"/>
  <c r="H32" i="4"/>
  <c r="H38" i="2"/>
  <c r="G38" i="2"/>
  <c r="G36" i="2"/>
  <c r="H36" i="2"/>
  <c r="B37" i="2"/>
  <c r="G33" i="4" l="1"/>
  <c r="B34" i="4"/>
  <c r="H33" i="4"/>
  <c r="I36" i="4"/>
  <c r="D37" i="4"/>
  <c r="H37" i="2"/>
  <c r="G39" i="2"/>
  <c r="H39" i="2"/>
  <c r="B38" i="2"/>
  <c r="B35" i="4" l="1"/>
  <c r="G34" i="4"/>
  <c r="H34" i="4"/>
  <c r="D38" i="4"/>
  <c r="I37" i="4"/>
  <c r="G40" i="2"/>
  <c r="H40" i="2"/>
  <c r="B39" i="2"/>
  <c r="I38" i="4" l="1"/>
  <c r="D39" i="4"/>
  <c r="B36" i="4"/>
  <c r="H35" i="4"/>
  <c r="G35" i="4"/>
  <c r="G41" i="2"/>
  <c r="B40" i="2"/>
  <c r="B37" i="4" l="1"/>
  <c r="H36" i="4"/>
  <c r="G36" i="4"/>
  <c r="I39" i="4"/>
  <c r="D40" i="4"/>
  <c r="I277" i="3"/>
  <c r="G42" i="2"/>
  <c r="H42" i="2"/>
  <c r="B41" i="2"/>
  <c r="I40" i="4" l="1"/>
  <c r="D41" i="4"/>
  <c r="B38" i="4"/>
  <c r="H37" i="4"/>
  <c r="G37" i="4"/>
  <c r="I278" i="3"/>
  <c r="H41" i="2"/>
  <c r="B42" i="2"/>
  <c r="B43" i="2" s="1"/>
  <c r="B44" i="2" s="1"/>
  <c r="B45" i="2" l="1"/>
  <c r="H44" i="2"/>
  <c r="B39" i="4"/>
  <c r="G38" i="4"/>
  <c r="H38" i="4"/>
  <c r="I41" i="4"/>
  <c r="D42" i="4"/>
  <c r="I280" i="3"/>
  <c r="D43" i="4" l="1"/>
  <c r="I42" i="4"/>
  <c r="B40" i="4"/>
  <c r="H39" i="4"/>
  <c r="G39" i="4"/>
  <c r="I281" i="3"/>
  <c r="G40" i="4" l="1"/>
  <c r="H40" i="4"/>
  <c r="B41" i="4"/>
  <c r="D44" i="4"/>
  <c r="I43" i="4"/>
  <c r="I282" i="3"/>
  <c r="I44" i="4" l="1"/>
  <c r="D45" i="4"/>
  <c r="B42" i="4"/>
  <c r="H41" i="4"/>
  <c r="G41" i="4"/>
  <c r="I283" i="3"/>
  <c r="I47" i="3"/>
  <c r="B43" i="4" l="1"/>
  <c r="G42" i="4"/>
  <c r="H42" i="4"/>
  <c r="I45" i="4"/>
  <c r="D46" i="4"/>
  <c r="I284" i="3"/>
  <c r="I48" i="3"/>
  <c r="H47" i="3"/>
  <c r="G47" i="3"/>
  <c r="I46" i="4" l="1"/>
  <c r="D47" i="4"/>
  <c r="B44" i="4"/>
  <c r="H43" i="4"/>
  <c r="G43" i="4"/>
  <c r="I285" i="3"/>
  <c r="I49" i="3"/>
  <c r="G48" i="3"/>
  <c r="H48" i="3"/>
  <c r="B46" i="2"/>
  <c r="B45" i="4" l="1"/>
  <c r="G44" i="4"/>
  <c r="H44" i="4"/>
  <c r="D48" i="4"/>
  <c r="I47" i="4"/>
  <c r="I286" i="3"/>
  <c r="I50" i="3"/>
  <c r="G49" i="3"/>
  <c r="H49" i="3"/>
  <c r="H46" i="2"/>
  <c r="G46" i="2"/>
  <c r="B47" i="2"/>
  <c r="I48" i="4" l="1"/>
  <c r="D49" i="4"/>
  <c r="B46" i="4"/>
  <c r="H45" i="4"/>
  <c r="G45" i="4"/>
  <c r="I288" i="3"/>
  <c r="I51" i="3"/>
  <c r="G50" i="3"/>
  <c r="H50" i="3"/>
  <c r="H47" i="2"/>
  <c r="G47" i="2"/>
  <c r="B48" i="2"/>
  <c r="B47" i="4" l="1"/>
  <c r="G46" i="4"/>
  <c r="H46" i="4"/>
  <c r="D50" i="4"/>
  <c r="I49" i="4"/>
  <c r="I289" i="3"/>
  <c r="I53" i="3"/>
  <c r="H51" i="3"/>
  <c r="G51" i="3"/>
  <c r="G48" i="2"/>
  <c r="H48" i="2"/>
  <c r="B49" i="2"/>
  <c r="B50" i="2" s="1"/>
  <c r="I50" i="4" l="1"/>
  <c r="D51" i="4"/>
  <c r="B48" i="4"/>
  <c r="H47" i="4"/>
  <c r="G47" i="4"/>
  <c r="I290" i="3"/>
  <c r="I54" i="3"/>
  <c r="B51" i="2"/>
  <c r="G49" i="2"/>
  <c r="H49" i="2"/>
  <c r="B49" i="4" l="1"/>
  <c r="G48" i="4"/>
  <c r="H48" i="4"/>
  <c r="D52" i="4"/>
  <c r="D53" i="4" s="1"/>
  <c r="I51" i="4"/>
  <c r="I291" i="3"/>
  <c r="I55" i="3"/>
  <c r="D54" i="4" l="1"/>
  <c r="I53" i="4"/>
  <c r="I52" i="4"/>
  <c r="G49" i="4"/>
  <c r="B50" i="4"/>
  <c r="H49" i="4"/>
  <c r="I292" i="3"/>
  <c r="I56" i="3"/>
  <c r="B52" i="2"/>
  <c r="D55" i="4" l="1"/>
  <c r="I54" i="4"/>
  <c r="B51" i="4"/>
  <c r="H50" i="4"/>
  <c r="G50" i="4"/>
  <c r="I293" i="3"/>
  <c r="I57" i="3"/>
  <c r="G52" i="2"/>
  <c r="B53" i="2"/>
  <c r="H52" i="2"/>
  <c r="I55" i="4" l="1"/>
  <c r="D56" i="4"/>
  <c r="B52" i="4"/>
  <c r="B53" i="4" s="1"/>
  <c r="B54" i="4" s="1"/>
  <c r="B55" i="4" s="1"/>
  <c r="B56" i="4" s="1"/>
  <c r="B57" i="4" s="1"/>
  <c r="H51" i="4"/>
  <c r="G51" i="4"/>
  <c r="I295" i="3"/>
  <c r="I58" i="3"/>
  <c r="G56" i="3"/>
  <c r="H56" i="3"/>
  <c r="G53" i="2"/>
  <c r="H53" i="2"/>
  <c r="B54" i="2"/>
  <c r="D57" i="4" l="1"/>
  <c r="I56" i="4"/>
  <c r="G52" i="4"/>
  <c r="H52" i="4"/>
  <c r="I296" i="3"/>
  <c r="I59" i="3"/>
  <c r="G57" i="3"/>
  <c r="H57" i="3"/>
  <c r="G54" i="2"/>
  <c r="B55" i="2"/>
  <c r="H54" i="2"/>
  <c r="I57" i="4" l="1"/>
  <c r="D58" i="4"/>
  <c r="I297" i="3"/>
  <c r="I61" i="3"/>
  <c r="G58" i="3"/>
  <c r="H58" i="3"/>
  <c r="G55" i="2"/>
  <c r="H55" i="2"/>
  <c r="B56" i="2"/>
  <c r="D59" i="4" l="1"/>
  <c r="I58" i="4"/>
  <c r="G57" i="4"/>
  <c r="B58" i="4"/>
  <c r="H57" i="4"/>
  <c r="I298" i="3"/>
  <c r="I62" i="3"/>
  <c r="H59" i="3"/>
  <c r="G59" i="3"/>
  <c r="H56" i="2"/>
  <c r="G56" i="2"/>
  <c r="B57" i="2"/>
  <c r="I59" i="4" l="1"/>
  <c r="D60" i="4"/>
  <c r="B59" i="4"/>
  <c r="H58" i="4"/>
  <c r="G58" i="4"/>
  <c r="D62" i="4"/>
  <c r="I299" i="3"/>
  <c r="I63" i="3"/>
  <c r="G61" i="3"/>
  <c r="H61" i="3"/>
  <c r="G57" i="2"/>
  <c r="H57" i="2"/>
  <c r="B58" i="2"/>
  <c r="D61" i="4" l="1"/>
  <c r="I61" i="4" s="1"/>
  <c r="I60" i="4"/>
  <c r="D63" i="4"/>
  <c r="I62" i="4"/>
  <c r="B60" i="4"/>
  <c r="H59" i="4"/>
  <c r="G59" i="4"/>
  <c r="I300" i="3"/>
  <c r="I64" i="3"/>
  <c r="G62" i="3"/>
  <c r="H62" i="3"/>
  <c r="G58" i="2"/>
  <c r="H58" i="2"/>
  <c r="I63" i="4" l="1"/>
  <c r="D64" i="4"/>
  <c r="B61" i="4"/>
  <c r="H60" i="4"/>
  <c r="G60" i="4"/>
  <c r="I301" i="3"/>
  <c r="I65" i="3"/>
  <c r="G63" i="3"/>
  <c r="H63" i="3"/>
  <c r="G64" i="4" l="1"/>
  <c r="H64" i="4"/>
  <c r="D65" i="4"/>
  <c r="I64" i="4"/>
  <c r="B62" i="4"/>
  <c r="H61" i="4"/>
  <c r="G61" i="4"/>
  <c r="I302" i="3"/>
  <c r="E66" i="3"/>
  <c r="H64" i="3"/>
  <c r="G64" i="3"/>
  <c r="G59" i="2"/>
  <c r="H59" i="2"/>
  <c r="I65" i="4" l="1"/>
  <c r="D66" i="4"/>
  <c r="G65" i="4"/>
  <c r="H65" i="4"/>
  <c r="B63" i="4"/>
  <c r="B64" i="4" s="1"/>
  <c r="B65" i="4" s="1"/>
  <c r="B66" i="4" s="1"/>
  <c r="B67" i="4" s="1"/>
  <c r="B68" i="4" s="1"/>
  <c r="B69" i="4" s="1"/>
  <c r="B70" i="4" s="1"/>
  <c r="B71" i="4" s="1"/>
  <c r="B72" i="4" s="1"/>
  <c r="H62" i="4"/>
  <c r="G62" i="4"/>
  <c r="I303" i="3"/>
  <c r="G65" i="3"/>
  <c r="H65" i="3"/>
  <c r="G60" i="2"/>
  <c r="H60" i="2"/>
  <c r="I66" i="4" l="1"/>
  <c r="D67" i="4"/>
  <c r="H66" i="4"/>
  <c r="G66" i="4"/>
  <c r="H63" i="4"/>
  <c r="G63" i="4"/>
  <c r="I304" i="3"/>
  <c r="G61" i="2"/>
  <c r="H61" i="2"/>
  <c r="B62" i="2"/>
  <c r="D68" i="4" l="1"/>
  <c r="I67" i="4"/>
  <c r="G67" i="4"/>
  <c r="H67" i="4"/>
  <c r="I305" i="3"/>
  <c r="I93" i="3"/>
  <c r="G62" i="2"/>
  <c r="H62" i="2"/>
  <c r="B63" i="2"/>
  <c r="D69" i="4" l="1"/>
  <c r="I68" i="4"/>
  <c r="H68" i="4"/>
  <c r="G68" i="4"/>
  <c r="I306" i="3"/>
  <c r="I94" i="3"/>
  <c r="G63" i="2"/>
  <c r="H63" i="2"/>
  <c r="D70" i="4" l="1"/>
  <c r="I69" i="4"/>
  <c r="G69" i="4"/>
  <c r="H69" i="4"/>
  <c r="I307" i="3"/>
  <c r="I95" i="3"/>
  <c r="G93" i="3"/>
  <c r="H93" i="3"/>
  <c r="I70" i="4" l="1"/>
  <c r="D71" i="4"/>
  <c r="D72" i="4" s="1"/>
  <c r="I72" i="4" s="1"/>
  <c r="G70" i="4"/>
  <c r="H70" i="4"/>
  <c r="I309" i="3"/>
  <c r="I308" i="3"/>
  <c r="I96" i="3"/>
  <c r="G94" i="3"/>
  <c r="H94" i="3"/>
  <c r="I71" i="4" l="1"/>
  <c r="G71" i="4"/>
  <c r="H71" i="4"/>
  <c r="I97" i="3"/>
  <c r="G95" i="3"/>
  <c r="H95" i="3"/>
  <c r="I98" i="3" l="1"/>
  <c r="H96" i="3"/>
  <c r="G96" i="3"/>
  <c r="I99" i="3" l="1"/>
  <c r="G97" i="3"/>
  <c r="H97" i="3"/>
  <c r="I100" i="3" l="1"/>
  <c r="G98" i="3"/>
  <c r="H98" i="3"/>
  <c r="G99" i="3" l="1"/>
  <c r="H99" i="3"/>
  <c r="I104" i="3" l="1"/>
  <c r="H100" i="3"/>
  <c r="G100" i="3"/>
  <c r="I105" i="3" l="1"/>
  <c r="I106" i="3" l="1"/>
  <c r="G104" i="3"/>
  <c r="H104" i="3"/>
  <c r="I107" i="3" l="1"/>
  <c r="G105" i="3"/>
  <c r="H105" i="3"/>
  <c r="I108" i="3" l="1"/>
  <c r="E108" i="3" s="1"/>
  <c r="H106" i="3"/>
  <c r="G106" i="3"/>
  <c r="I109" i="3" l="1"/>
  <c r="G107" i="3"/>
  <c r="H107" i="3"/>
  <c r="I110" i="3" l="1"/>
  <c r="G108" i="3"/>
  <c r="H108" i="3"/>
  <c r="I111" i="3" l="1"/>
  <c r="G109" i="3"/>
  <c r="H109" i="3"/>
  <c r="I112" i="3" l="1"/>
  <c r="H110" i="3"/>
  <c r="G110" i="3"/>
  <c r="I113" i="3" l="1"/>
  <c r="G111" i="3"/>
  <c r="H111" i="3"/>
  <c r="I114" i="3" l="1"/>
  <c r="G112" i="3"/>
  <c r="H112" i="3"/>
  <c r="I115" i="3" l="1"/>
  <c r="G113" i="3"/>
  <c r="H113" i="3"/>
  <c r="I116" i="3" l="1"/>
  <c r="H114" i="3"/>
  <c r="G114" i="3"/>
  <c r="I117" i="3" l="1"/>
  <c r="G115" i="3"/>
  <c r="H115" i="3"/>
  <c r="I118" i="3" l="1"/>
  <c r="G116" i="3"/>
  <c r="H116" i="3"/>
  <c r="H117" i="3" l="1"/>
  <c r="G117" i="3"/>
  <c r="H119" i="3" l="1"/>
  <c r="G118" i="3"/>
  <c r="H118" i="3"/>
  <c r="H128" i="3" l="1"/>
  <c r="I134" i="3" l="1"/>
  <c r="I135" i="3" l="1"/>
  <c r="I136" i="3" l="1"/>
  <c r="H134" i="3"/>
  <c r="G134" i="3"/>
  <c r="I138" i="3" l="1"/>
  <c r="G135" i="3"/>
  <c r="H135" i="3"/>
  <c r="G136" i="3" l="1"/>
  <c r="H136" i="3"/>
  <c r="H138" i="3" l="1"/>
  <c r="G138" i="3"/>
  <c r="I155" i="3" l="1"/>
  <c r="I157" i="3" l="1"/>
  <c r="G155" i="3"/>
  <c r="H155" i="3"/>
  <c r="I158" i="3" l="1"/>
  <c r="G157" i="3"/>
  <c r="H157" i="3"/>
  <c r="I159" i="3" l="1"/>
  <c r="H158" i="3"/>
  <c r="G158" i="3"/>
  <c r="I160" i="3" l="1"/>
  <c r="G159" i="3"/>
  <c r="H159" i="3"/>
  <c r="I161" i="3" l="1"/>
  <c r="G160" i="3"/>
  <c r="H160" i="3"/>
  <c r="I162" i="3" l="1"/>
  <c r="G161" i="3"/>
  <c r="H161" i="3"/>
  <c r="I163" i="3" l="1"/>
  <c r="H162" i="3"/>
  <c r="G162" i="3"/>
  <c r="I164" i="3" l="1"/>
  <c r="G163" i="3"/>
  <c r="H163" i="3"/>
  <c r="I165" i="3" l="1"/>
  <c r="G164" i="3"/>
  <c r="H164" i="3"/>
  <c r="I166" i="3" l="1"/>
  <c r="G165" i="3"/>
  <c r="H165" i="3"/>
  <c r="I167" i="3" l="1"/>
  <c r="E167" i="3" s="1"/>
  <c r="H166" i="3"/>
  <c r="G166" i="3"/>
  <c r="I169" i="3" l="1"/>
  <c r="G167" i="3"/>
  <c r="I170" i="3" l="1"/>
  <c r="G169" i="3"/>
  <c r="H169" i="3"/>
  <c r="I171" i="3" l="1"/>
  <c r="G170" i="3"/>
  <c r="H170" i="3"/>
  <c r="I172" i="3" l="1"/>
  <c r="H171" i="3"/>
  <c r="G171" i="3"/>
  <c r="I173" i="3" l="1"/>
  <c r="G172" i="3"/>
  <c r="H172" i="3"/>
  <c r="I176" i="3" l="1"/>
  <c r="G173" i="3"/>
  <c r="H173" i="3"/>
  <c r="I177" i="3" l="1"/>
  <c r="H175" i="3"/>
  <c r="G175" i="3"/>
  <c r="I179" i="3" l="1"/>
  <c r="H176" i="3"/>
  <c r="G176" i="3"/>
  <c r="I180" i="3" l="1"/>
  <c r="H177" i="3"/>
  <c r="G177" i="3"/>
  <c r="I181" i="3" l="1"/>
  <c r="G179" i="3"/>
  <c r="H179" i="3"/>
  <c r="I182" i="3" l="1"/>
  <c r="H180" i="3"/>
  <c r="G180" i="3"/>
  <c r="I183" i="3" l="1"/>
  <c r="H181" i="3"/>
  <c r="G181" i="3"/>
  <c r="I184" i="3" l="1"/>
  <c r="H182" i="3"/>
  <c r="G182" i="3"/>
  <c r="I185" i="3" l="1"/>
  <c r="G183" i="3"/>
  <c r="H183" i="3"/>
  <c r="I186" i="3" l="1"/>
  <c r="H184" i="3"/>
  <c r="G184" i="3"/>
  <c r="I187" i="3" l="1"/>
  <c r="H185" i="3"/>
  <c r="G185" i="3"/>
  <c r="I188" i="3" l="1"/>
  <c r="H186" i="3"/>
  <c r="G186" i="3"/>
  <c r="I189" i="3" l="1"/>
  <c r="G187" i="3"/>
  <c r="H187" i="3"/>
  <c r="I191" i="3" l="1"/>
  <c r="H188" i="3"/>
  <c r="G188" i="3"/>
  <c r="I192" i="3" l="1"/>
  <c r="H189" i="3"/>
  <c r="G189" i="3"/>
  <c r="I193" i="3" l="1"/>
  <c r="H191" i="3"/>
  <c r="G191" i="3"/>
  <c r="I194" i="3" l="1"/>
  <c r="H192" i="3"/>
  <c r="G192" i="3"/>
  <c r="I195" i="3" l="1"/>
  <c r="H193" i="3"/>
  <c r="G193" i="3"/>
  <c r="I196" i="3" l="1"/>
  <c r="H194" i="3"/>
  <c r="G194" i="3"/>
  <c r="I197" i="3" l="1"/>
  <c r="H195" i="3"/>
  <c r="G195" i="3"/>
  <c r="I199" i="3" l="1"/>
  <c r="H196" i="3"/>
  <c r="G196" i="3"/>
  <c r="I200" i="3" l="1"/>
  <c r="G197" i="3"/>
  <c r="H197" i="3"/>
  <c r="I201" i="3" l="1"/>
  <c r="H199" i="3"/>
  <c r="G199" i="3"/>
  <c r="I203" i="3" l="1"/>
  <c r="H200" i="3"/>
  <c r="G200" i="3"/>
  <c r="I204" i="3" l="1"/>
  <c r="G201" i="3"/>
  <c r="H201" i="3"/>
  <c r="I205" i="3" l="1"/>
  <c r="G203" i="3"/>
  <c r="H203" i="3"/>
  <c r="I206" i="3" l="1"/>
  <c r="H204" i="3"/>
  <c r="G204" i="3"/>
  <c r="I207" i="3" l="1"/>
  <c r="H205" i="3"/>
  <c r="G205" i="3"/>
  <c r="I208" i="3" l="1"/>
  <c r="H206" i="3"/>
  <c r="G206" i="3"/>
  <c r="I209" i="3" l="1"/>
  <c r="G207" i="3"/>
  <c r="H207" i="3"/>
  <c r="I210" i="3" l="1"/>
  <c r="I212" i="3"/>
  <c r="H208" i="3"/>
  <c r="G208" i="3"/>
  <c r="I211" i="3" l="1"/>
  <c r="H210" i="3"/>
  <c r="G210" i="3"/>
  <c r="H209" i="3"/>
  <c r="G209" i="3"/>
  <c r="G211" i="3" l="1"/>
  <c r="H211" i="3"/>
  <c r="E8" i="3"/>
  <c r="E7" i="3"/>
  <c r="E9" i="3" l="1"/>
  <c r="E10" i="3" l="1"/>
  <c r="E11" i="3" l="1"/>
  <c r="E12" i="3" l="1"/>
  <c r="H167" i="3"/>
  <c r="E13" i="3" l="1"/>
  <c r="G213" i="3"/>
  <c r="E14" i="3" l="1"/>
  <c r="E16" i="3" s="1"/>
  <c r="E17" i="3" s="1"/>
  <c r="E18" i="3" s="1"/>
  <c r="E19" i="3" s="1"/>
  <c r="E20" i="3" l="1"/>
  <c r="E21" i="3" s="1"/>
  <c r="E22" i="3" s="1"/>
  <c r="E23" i="3" s="1"/>
  <c r="E24" i="3" s="1"/>
  <c r="E25" i="3" s="1"/>
  <c r="E26" i="3" s="1"/>
  <c r="E27" i="3" s="1"/>
  <c r="E28" i="3" s="1"/>
  <c r="E29" i="3" s="1"/>
  <c r="E30" i="3" s="1"/>
  <c r="E31" i="3" s="1"/>
  <c r="E32" i="3" s="1"/>
  <c r="E33" i="3" s="1"/>
  <c r="E36" i="3" s="1"/>
  <c r="E37" i="3" s="1"/>
  <c r="E38" i="3" s="1"/>
  <c r="E39" i="3" s="1"/>
  <c r="E40" i="3" s="1"/>
  <c r="E41" i="3" s="1"/>
  <c r="E42" i="3" s="1"/>
  <c r="E43" i="3" s="1"/>
  <c r="E45" i="3" s="1"/>
  <c r="E46" i="3" s="1"/>
  <c r="E47" i="3" s="1"/>
  <c r="E48" i="3" s="1"/>
  <c r="E49" i="3" s="1"/>
  <c r="E50" i="3" s="1"/>
  <c r="E51" i="3" s="1"/>
  <c r="E53" i="3" s="1"/>
  <c r="E54" i="3" s="1"/>
  <c r="E55" i="3" s="1"/>
  <c r="E56" i="3" s="1"/>
  <c r="E57" i="3" s="1"/>
  <c r="E58" i="3" s="1"/>
  <c r="E59" i="3" s="1"/>
  <c r="E61" i="3" s="1"/>
  <c r="E62" i="3" s="1"/>
  <c r="E63" i="3" s="1"/>
  <c r="E64" i="3" s="1"/>
  <c r="E65" i="3" s="1"/>
  <c r="E68" i="3" l="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1" i="3" s="1"/>
  <c r="E92" i="3" s="1"/>
  <c r="E93" i="3" s="1"/>
  <c r="E94" i="3" s="1"/>
  <c r="E95" i="3" s="1"/>
  <c r="E96" i="3" l="1"/>
  <c r="E97" i="3" s="1"/>
  <c r="E98" i="3" s="1"/>
  <c r="E99" i="3" s="1"/>
  <c r="E100" i="3" s="1"/>
  <c r="H231" i="3"/>
  <c r="E101" i="3" l="1"/>
  <c r="E102" i="3" s="1"/>
  <c r="E104" i="3" l="1"/>
  <c r="E105" i="3" s="1"/>
  <c r="E106" i="3" s="1"/>
  <c r="E107" i="3" s="1"/>
  <c r="E109" i="3" s="1"/>
  <c r="E110" i="3" s="1"/>
  <c r="E111" i="3" s="1"/>
  <c r="E112" i="3" s="1"/>
  <c r="E113" i="3" s="1"/>
  <c r="E114" i="3" s="1"/>
  <c r="E115" i="3" s="1"/>
  <c r="E116" i="3" s="1"/>
  <c r="E117" i="3" s="1"/>
  <c r="E118" i="3" s="1"/>
  <c r="E120" i="3" s="1"/>
  <c r="E121" i="3" s="1"/>
  <c r="E122" i="3" s="1"/>
  <c r="E123" i="3" s="1"/>
  <c r="E124" i="3" s="1"/>
  <c r="E125" i="3" s="1"/>
  <c r="E126" i="3" s="1"/>
  <c r="E127" i="3" s="1"/>
  <c r="H214" i="3"/>
  <c r="E130" i="3" l="1"/>
  <c r="E131" i="3" s="1"/>
  <c r="E132" i="3" s="1"/>
  <c r="H218" i="3"/>
  <c r="G218" i="3"/>
  <c r="E134" i="3" l="1"/>
  <c r="E135" i="3" s="1"/>
  <c r="E136" i="3" s="1"/>
  <c r="E138" i="3" s="1"/>
  <c r="H219" i="3"/>
  <c r="G219" i="3"/>
  <c r="E139" i="3" l="1"/>
  <c r="E140" i="3" s="1"/>
  <c r="E141" i="3" s="1"/>
  <c r="E142" i="3" s="1"/>
  <c r="E320" i="3"/>
  <c r="E321" i="3" s="1"/>
  <c r="H220" i="3"/>
  <c r="G220" i="3"/>
  <c r="E143" i="3" l="1"/>
  <c r="E145" i="3" s="1"/>
  <c r="G221" i="3"/>
  <c r="H221" i="3"/>
  <c r="E146" i="3" l="1"/>
  <c r="E147" i="3" s="1"/>
  <c r="E148" i="3" s="1"/>
  <c r="H222" i="3"/>
  <c r="G222" i="3"/>
  <c r="E150" i="3" l="1"/>
  <c r="H255" i="3"/>
  <c r="G255" i="3"/>
  <c r="E154" i="3" l="1"/>
  <c r="H256" i="3"/>
  <c r="G256" i="3"/>
  <c r="E155" i="3" l="1"/>
  <c r="G261" i="3"/>
  <c r="H261" i="3"/>
  <c r="H260" i="3"/>
  <c r="G260" i="3"/>
  <c r="E157" i="3" l="1"/>
  <c r="H263" i="3"/>
  <c r="G263" i="3"/>
  <c r="E158" i="3" l="1"/>
  <c r="H264" i="3"/>
  <c r="G264" i="3"/>
  <c r="E159" i="3" l="1"/>
  <c r="H265" i="3"/>
  <c r="G265" i="3"/>
  <c r="E160" i="3" l="1"/>
  <c r="H266" i="3"/>
  <c r="G266" i="3"/>
  <c r="E161" i="3" l="1"/>
  <c r="H268" i="3"/>
  <c r="G268" i="3"/>
  <c r="E162" i="3" l="1"/>
  <c r="H269" i="3"/>
  <c r="G269" i="3"/>
  <c r="E163" i="3" l="1"/>
  <c r="H272" i="3"/>
  <c r="G271" i="3"/>
  <c r="G270" i="3"/>
  <c r="H270" i="3"/>
  <c r="E164" i="3" l="1"/>
  <c r="G277" i="3"/>
  <c r="H277" i="3"/>
  <c r="E165" i="3" l="1"/>
  <c r="H278" i="3"/>
  <c r="G278" i="3"/>
  <c r="E166" i="3" l="1"/>
  <c r="G280" i="3"/>
  <c r="H280" i="3"/>
  <c r="E169" i="3" l="1"/>
  <c r="E170" i="3" s="1"/>
  <c r="E171" i="3" s="1"/>
  <c r="E172" i="3" s="1"/>
  <c r="E173" i="3" s="1"/>
  <c r="E175" i="3" s="1"/>
  <c r="E176" i="3" s="1"/>
  <c r="E177" i="3" s="1"/>
  <c r="E179" i="3" s="1"/>
  <c r="E180" i="3" s="1"/>
  <c r="E181" i="3" s="1"/>
  <c r="E182" i="3" s="1"/>
  <c r="E183" i="3" s="1"/>
  <c r="E184" i="3" s="1"/>
  <c r="E185" i="3" s="1"/>
  <c r="E186" i="3" s="1"/>
  <c r="E187" i="3" s="1"/>
  <c r="E188" i="3" s="1"/>
  <c r="E189" i="3" s="1"/>
  <c r="E191" i="3" s="1"/>
  <c r="E192" i="3" s="1"/>
  <c r="E193" i="3" s="1"/>
  <c r="E194" i="3" s="1"/>
  <c r="E195" i="3" s="1"/>
  <c r="E196" i="3" s="1"/>
  <c r="E197" i="3" s="1"/>
  <c r="E199" i="3" s="1"/>
  <c r="E200" i="3" s="1"/>
  <c r="E201" i="3" s="1"/>
  <c r="E203" i="3" s="1"/>
  <c r="E204" i="3" s="1"/>
  <c r="E205" i="3" s="1"/>
  <c r="E206" i="3" s="1"/>
  <c r="E207" i="3" s="1"/>
  <c r="E208" i="3" s="1"/>
  <c r="E209" i="3" s="1"/>
  <c r="H281" i="3"/>
  <c r="G281" i="3"/>
  <c r="E210" i="3" l="1"/>
  <c r="E211" i="3" s="1"/>
  <c r="E212" i="3" s="1"/>
  <c r="E216" i="3" s="1"/>
  <c r="E217" i="3" s="1"/>
  <c r="E218" i="3" s="1"/>
  <c r="E219" i="3" s="1"/>
  <c r="E220" i="3" s="1"/>
  <c r="E221" i="3" s="1"/>
  <c r="E222" i="3" s="1"/>
  <c r="E223" i="3" s="1"/>
  <c r="E224" i="3" s="1"/>
  <c r="E225" i="3" s="1"/>
  <c r="E227" i="3" s="1"/>
  <c r="E228" i="3" s="1"/>
  <c r="E229" i="3" s="1"/>
  <c r="E230" i="3" s="1"/>
  <c r="E233" i="3" s="1"/>
  <c r="E3" i="3"/>
  <c r="E1" i="3"/>
  <c r="H282" i="3"/>
  <c r="G282" i="3"/>
  <c r="H283" i="3" l="1"/>
  <c r="G283" i="3"/>
  <c r="H284" i="3" l="1"/>
  <c r="G284" i="3"/>
  <c r="H285" i="3" l="1"/>
  <c r="G285" i="3"/>
  <c r="G286" i="3" l="1"/>
  <c r="H286" i="3"/>
  <c r="G288" i="3" l="1"/>
  <c r="H288" i="3"/>
  <c r="G289" i="3" l="1"/>
  <c r="H289" i="3"/>
  <c r="G290" i="3" l="1"/>
  <c r="H290" i="3"/>
  <c r="H291" i="3" l="1"/>
  <c r="G291" i="3"/>
  <c r="H292" i="3" l="1"/>
  <c r="G292" i="3"/>
  <c r="H293" i="3" l="1"/>
  <c r="G293" i="3"/>
  <c r="G295" i="3" l="1"/>
  <c r="H295" i="3"/>
  <c r="H296" i="3" l="1"/>
  <c r="G296" i="3"/>
  <c r="H297" i="3" l="1"/>
  <c r="G297" i="3"/>
  <c r="H298" i="3" l="1"/>
  <c r="G298" i="3"/>
  <c r="G299" i="3" l="1"/>
  <c r="H299" i="3"/>
  <c r="G300" i="3" l="1"/>
  <c r="H300" i="3"/>
  <c r="G301" i="3" l="1"/>
  <c r="H301" i="3"/>
  <c r="G302" i="3" l="1"/>
  <c r="H302" i="3"/>
  <c r="G303" i="3" l="1"/>
  <c r="H303" i="3"/>
  <c r="H310" i="3" l="1"/>
  <c r="H304" i="3"/>
  <c r="G304" i="3"/>
  <c r="E7" i="4"/>
  <c r="B321" i="3" l="1"/>
  <c r="E8" i="4"/>
  <c r="G321" i="3" l="1"/>
  <c r="H321" i="3"/>
  <c r="B322" i="3"/>
  <c r="E9" i="4"/>
  <c r="G322" i="3" l="1"/>
  <c r="H322" i="3"/>
  <c r="B323" i="3"/>
  <c r="E10" i="4"/>
  <c r="G323" i="3" l="1"/>
  <c r="H323" i="3"/>
  <c r="B324" i="3"/>
  <c r="E11" i="4"/>
  <c r="G324" i="3" l="1"/>
  <c r="H324" i="3"/>
  <c r="B325" i="3"/>
  <c r="E12" i="4"/>
  <c r="G325" i="3" l="1"/>
  <c r="H325" i="3"/>
  <c r="E13" i="4"/>
  <c r="E14" i="4" s="1"/>
  <c r="E15" i="4" s="1"/>
  <c r="E16" i="4" s="1"/>
  <c r="E17" i="4" l="1"/>
  <c r="E19" i="4" s="1"/>
  <c r="E20" i="4" s="1"/>
  <c r="E21" i="4" l="1"/>
  <c r="E22" i="4" s="1"/>
  <c r="E23" i="4" s="1"/>
  <c r="E24" i="4" s="1"/>
  <c r="E25" i="4" s="1"/>
  <c r="E26" i="4" s="1"/>
  <c r="E27" i="4" s="1"/>
  <c r="E28" i="4" s="1"/>
  <c r="E29" i="4" s="1"/>
  <c r="E30" i="4" l="1"/>
  <c r="E31" i="4" s="1"/>
  <c r="E32" i="4" s="1"/>
  <c r="E33" i="4" l="1"/>
  <c r="E34" i="4" s="1"/>
  <c r="E35" i="4" s="1"/>
  <c r="E36" i="4" s="1"/>
  <c r="E37" i="4" s="1"/>
  <c r="E38" i="4" s="1"/>
  <c r="E39" i="4" s="1"/>
  <c r="E40" i="4" l="1"/>
  <c r="E41" i="4" s="1"/>
  <c r="E42" i="4" s="1"/>
  <c r="E43" i="4" s="1"/>
  <c r="E44" i="4" s="1"/>
  <c r="E45" i="4" l="1"/>
  <c r="E46" i="4" s="1"/>
  <c r="E47" i="4" s="1"/>
  <c r="E48" i="4" s="1"/>
  <c r="E49" i="4" s="1"/>
  <c r="E50" i="4" s="1"/>
  <c r="E51" i="4" s="1"/>
  <c r="E52" i="4" l="1"/>
  <c r="E53" i="4" s="1"/>
  <c r="E54" i="4" l="1"/>
  <c r="E55" i="4" s="1"/>
  <c r="E56" i="4" s="1"/>
  <c r="E57" i="4" l="1"/>
  <c r="E58" i="4" s="1"/>
  <c r="E59" i="4" l="1"/>
  <c r="E60" i="4" s="1"/>
  <c r="E61" i="4" s="1"/>
  <c r="E62" i="4" s="1"/>
  <c r="E63" i="4" s="1"/>
  <c r="E64" i="4" s="1"/>
  <c r="E65" i="4" s="1"/>
  <c r="E66" i="4" s="1"/>
  <c r="E67" i="4" s="1"/>
  <c r="E1" i="4" l="1"/>
  <c r="E68" i="4"/>
  <c r="E69" i="4" s="1"/>
  <c r="E70" i="4" s="1"/>
  <c r="E71" i="4" s="1"/>
  <c r="E72" i="4" s="1"/>
  <c r="E3" i="4"/>
  <c r="E33" i="2" l="1"/>
  <c r="E34" i="2" s="1"/>
  <c r="E35" i="2" s="1"/>
  <c r="E36" i="2" s="1"/>
  <c r="E38" i="2" l="1"/>
  <c r="E39" i="2" l="1"/>
  <c r="E40" i="2" l="1"/>
  <c r="E41" i="2" l="1"/>
  <c r="E42" i="2" l="1"/>
  <c r="E43" i="2" l="1"/>
  <c r="E45" i="2" s="1"/>
  <c r="E46" i="2" s="1"/>
  <c r="E47" i="2" s="1"/>
  <c r="E48" i="2" s="1"/>
  <c r="E49" i="2" l="1"/>
  <c r="E50" i="2" s="1"/>
  <c r="E51" i="2" s="1"/>
  <c r="E52" i="2" s="1"/>
  <c r="E54" i="2" s="1"/>
  <c r="E55" i="2" s="1"/>
  <c r="E56" i="2" s="1"/>
  <c r="E57" i="2" s="1"/>
  <c r="E62" i="2" s="1"/>
  <c r="E63" i="2" s="1"/>
  <c r="E3" i="2" l="1"/>
  <c r="E1" i="2"/>
  <c r="E240" i="3" l="1"/>
  <c r="E241" i="3" s="1"/>
  <c r="E242" i="3" s="1"/>
  <c r="E243" i="3" l="1"/>
  <c r="E245" i="3" l="1"/>
  <c r="E246" i="3" l="1"/>
  <c r="E247" i="3"/>
  <c r="E248" i="3" l="1"/>
  <c r="E249" i="3"/>
  <c r="E250" i="3" l="1"/>
  <c r="E251" i="3" s="1"/>
  <c r="E252" i="3" l="1"/>
  <c r="E255" i="3" s="1"/>
  <c r="E256" i="3" s="1"/>
  <c r="E257" i="3" s="1"/>
  <c r="E258" i="3" s="1"/>
  <c r="E259" i="3" s="1"/>
  <c r="E260" i="3" s="1"/>
  <c r="E261" i="3" s="1"/>
  <c r="E263" i="3" s="1"/>
  <c r="E264" i="3" s="1"/>
  <c r="E265" i="3" s="1"/>
  <c r="E266" i="3" s="1"/>
  <c r="E268" i="3" s="1"/>
  <c r="E269" i="3" s="1"/>
  <c r="E270" i="3" s="1"/>
  <c r="E274" i="3" s="1"/>
  <c r="E275" i="3" s="1"/>
  <c r="E276" i="3" s="1"/>
  <c r="E277" i="3" s="1"/>
  <c r="E278" i="3" s="1"/>
  <c r="E280" i="3" s="1"/>
  <c r="E281" i="3" l="1"/>
  <c r="E282" i="3" s="1"/>
  <c r="E283" i="3" s="1"/>
  <c r="E284" i="3" s="1"/>
  <c r="E285" i="3" s="1"/>
  <c r="E286" i="3" s="1"/>
  <c r="E288" i="3" s="1"/>
  <c r="E289" i="3" s="1"/>
  <c r="E290" i="3" s="1"/>
  <c r="E291" i="3" s="1"/>
  <c r="E292" i="3" s="1"/>
  <c r="E293" i="3" s="1"/>
  <c r="E295" i="3" s="1"/>
  <c r="E296" i="3" s="1"/>
  <c r="E297" i="3" s="1"/>
  <c r="E298" i="3" s="1"/>
  <c r="E299" i="3" s="1"/>
  <c r="E300" i="3" s="1"/>
  <c r="E301" i="3" s="1"/>
  <c r="E302" i="3" s="1"/>
  <c r="E303" i="3" s="1"/>
  <c r="E304" i="3" s="1"/>
  <c r="E305" i="3" s="1"/>
  <c r="E306" i="3" s="1"/>
  <c r="E307" i="3" s="1"/>
  <c r="E308" i="3" s="1"/>
  <c r="E309" i="3" s="1"/>
  <c r="E311" i="3" s="1"/>
  <c r="E312" i="3" s="1"/>
  <c r="E313" i="3" s="1"/>
  <c r="E314" i="3" s="1"/>
  <c r="E315" i="3" s="1"/>
  <c r="E316" i="3" s="1"/>
  <c r="E317" i="3" s="1"/>
  <c r="E318" i="3" s="1"/>
  <c r="E322" i="3" s="1"/>
  <c r="E323" i="3" s="1"/>
  <c r="E324" i="3" s="1"/>
  <c r="E325" i="3" s="1"/>
</calcChain>
</file>

<file path=xl/sharedStrings.xml><?xml version="1.0" encoding="utf-8"?>
<sst xmlns="http://schemas.openxmlformats.org/spreadsheetml/2006/main" count="1146" uniqueCount="690">
  <si>
    <t>Toelichting bij het scoreformulier eisen en wensen</t>
  </si>
  <si>
    <t xml:space="preserve">In de tekst wordt steeds gesproken van een Programma van Eisen. In feite gaat het om een gecombineerd document Programma van Eisen en Wensen. </t>
  </si>
  <si>
    <t xml:space="preserve">Deze Excel hoort bij het Programma van Eisen en dient als antwoordformulier. 
De eisen en wensen  in dit antwoordformulier corresponderen met de  eisen en wensen in het PvE. We sluiten niet uit, dat er bij het overzetten van de eisen en wensen naar dit antwoordformulier kleine verschillen zijn ontstaan. De eisen en wensen zoals hier opgenomen zijn daarom leidend. 
De eisen en wensen zijn verdeeld over verschillende tabbladen per hoofdstuk uit het Programma van Eisen. Hoofdstuk 5 en 6 zijn samengenomen in één tabblad. </t>
  </si>
  <si>
    <r>
      <rPr>
        <b/>
        <sz val="11"/>
        <color theme="1"/>
        <rFont val="Calibri"/>
        <family val="2"/>
        <scheme val="minor"/>
      </rPr>
      <t>Eisen</t>
    </r>
    <r>
      <rPr>
        <sz val="11"/>
        <color theme="1"/>
        <rFont val="Calibri"/>
        <family val="2"/>
        <scheme val="minor"/>
      </rPr>
      <t xml:space="preserve">
U kunt bij alle eisen aangeven of uw oplossing:
* voldoet
* voldoet bij livegang
* niet voldoet
Voor de beoordeling van de eisen zijn 'voldoet' en 'voldoet bij livegang' gelijkwaardig. </t>
    </r>
  </si>
  <si>
    <r>
      <rPr>
        <b/>
        <sz val="11"/>
        <color theme="1"/>
        <rFont val="Calibri"/>
        <family val="2"/>
        <scheme val="minor"/>
      </rPr>
      <t>Wensen</t>
    </r>
    <r>
      <rPr>
        <sz val="11"/>
        <color theme="1"/>
        <rFont val="Calibri"/>
        <family val="2"/>
        <scheme val="minor"/>
      </rPr>
      <t xml:space="preserve">
U kunt bij alle wensen aangeven of uw oplossing:
* voldoet
* beperkt (uitleg)
* niet voldoet
Indien u kiest voor 'voldoet ' heeft u de mogelijkheid een </t>
    </r>
    <r>
      <rPr>
        <u/>
        <sz val="11"/>
        <color theme="1"/>
        <rFont val="Calibri"/>
        <family val="2"/>
        <scheme val="minor"/>
      </rPr>
      <t>korte</t>
    </r>
    <r>
      <rPr>
        <sz val="11"/>
        <color theme="1"/>
        <rFont val="Calibri"/>
        <family val="2"/>
        <scheme val="minor"/>
      </rPr>
      <t xml:space="preserve"> toelichting bij uw antwoord te geven als verduidelijking. 
Indien u kiest voor 'beperkt (uitleg)' verwachten we een </t>
    </r>
    <r>
      <rPr>
        <u/>
        <sz val="11"/>
        <color theme="1"/>
        <rFont val="Calibri"/>
        <family val="2"/>
        <scheme val="minor"/>
      </rPr>
      <t>korte</t>
    </r>
    <r>
      <rPr>
        <sz val="11"/>
        <color theme="1"/>
        <rFont val="Calibri"/>
        <family val="2"/>
        <scheme val="minor"/>
      </rPr>
      <t xml:space="preserve"> uitleg over de beperking. 
Wensen worden gescoord:
* 'voldoet': 2 punten
* 'beperkt (uitleg)': 1 punt
* 'voldoet niet': 0 punten</t>
    </r>
  </si>
  <si>
    <t>Aantal paragrafen:</t>
  </si>
  <si>
    <t>Aantal eisen</t>
  </si>
  <si>
    <t>Aantal wensen</t>
  </si>
  <si>
    <t>Aantal criteria:</t>
  </si>
  <si>
    <t>Score eisen</t>
  </si>
  <si>
    <t>Hoofdstuk 4 PvE: Generieke voorzieningen</t>
  </si>
  <si>
    <t>Score wensen</t>
  </si>
  <si>
    <t>Eisen / wensen</t>
  </si>
  <si>
    <t>Antwoord</t>
  </si>
  <si>
    <t>Uitleg (indien nodig)</t>
  </si>
  <si>
    <t>Generieke voorzieningen</t>
  </si>
  <si>
    <t>Gebruikerservaring en procesbesturing</t>
  </si>
  <si>
    <t>Het systeem biedt procesbesturing waarbij achtereenvolgende taken in een proces kunnen worden belegd bij bepaalde medewerkers of rollen en de voortgang kan worden gevolgd. </t>
  </si>
  <si>
    <t>E</t>
  </si>
  <si>
    <t>Het systeem kent een uniforme gebruikersinterface per doelgroep. </t>
  </si>
  <si>
    <t xml:space="preserve">Het systeem is gebruiksvriendelijkheid wat concreet inhoud dat: 
• 	Gebruiksgemak: het aantal handelingen dat nodig is om een taak uit te voeren is zo klein mogelijk. 
• 	Schermopbouw: de schermen zijn overzichtelijk en bevatten geen overbodige informatie of velden. 
• 	Zoeken: het systeem bevat een snel toegankelijke zoekfunctie waardoor benodigde informatie en functies van het systeem makkelijk te vinden zijn. 
• 	Intuïtief: het systeem vereist weinig specifieke scholing en is ook voor incidentele gebruikers goed te gebruiken. 
• 	Efficiënt: de meeste functies kunnen binnen drie klikken of keuzes worden bereikt. </t>
  </si>
  <si>
    <t>De gebruikersinterface is rolgebaseerd, waarbij een gebruiker meerdere rollen kan hebben. De gebruiker hoeft niet van rol te wisselen om de bijbehorende functies te kunnen gebruiken. </t>
  </si>
  <si>
    <t>De gebruikersinterface is Nederlandstalig.</t>
  </si>
  <si>
    <t xml:space="preserve">Waar mogelijke wordt in voorkomende processen de verwerking van gegevens in groepen of als bulkverwerking ondersteund. </t>
  </si>
  <si>
    <t>Het systeem biedt een dashboard per gebruikersgroep, waarop de meest actuele en relevante gegevens en functies overzichtelijk bij elkaar gebracht zijn. Een individuele gebruiker kan dit dashboard naar eigen inzicht inrichten. </t>
  </si>
  <si>
    <t>W</t>
  </si>
  <si>
    <t>Het systeem voldoet aan de eisen van digitale toegankelijkheid van de Nederlandse overheid, zie https://www.digitoegankelijk.nl/onderwerpen/themas/eenvoudige-uitleg. </t>
  </si>
  <si>
    <t>De procesbesturing is gebaseerd op het principe van zaakgericht werken waarbij het dossier van de student centraal staat. </t>
  </si>
  <si>
    <t>Voor kritische processen is een workflow ingericht waarin de acties die moeten worden uitgevoerd zo min mogelijk van elkaar afhankelijk zijn (dus zoveel mogelijk parallel georganiseerd en niet serieel). Iedere actor (gebruiker of rol) in het proces kan zijn acties in het proces zoveel mogelijk onafhankelijk van elkaar uitvoeren. </t>
  </si>
  <si>
    <t>De verschillende actoren (gebruikers of rollen, waaronder ook de student) in een proces hebben inzicht in de status van elk proces waarin ze betrokken zijn en op welk deel van het proces nog actie noodzakelijk is door middel van signaleringen, actielijsten of een overzicht van de voortgang van lopende processen. </t>
  </si>
  <si>
    <t>Het is mogelijk om de doorlooptijden van processen te kunnen meten en te kunnen vaststellen waar werkvoorraden of bottlenecks bestaan.  </t>
  </si>
  <si>
    <t>Een medewerker kan in verschillende rollen rechten hebben op verschillende studenten  </t>
  </si>
  <si>
    <t>Portal en selfservice</t>
  </si>
  <si>
    <t>Het systeem biedt een voorziening voor selfservice die gericht is op de laagdrempelige ontsluiting van specifieke functionaliteit voor bepaalde doelgroepen. </t>
  </si>
  <si>
    <t>De student heeft via een selfservice-voorziening de mogelijkheid om een gesprek aan te vragen met een begeleider. </t>
  </si>
  <si>
    <t>De ouder/verzorger heeft via een selfservice-voorziening de mogelijkheid om het dossier van de student in te zien, indien de student jonger is dan 18 jaar of na toestemming van de student in dien die 18 jaar of ouder is, op dezelfde manier als de student zelf. </t>
  </si>
  <si>
    <t>De ouder/verzorger heeft via een selfservicevoorziening de mogelijkheid om zijn/haar gegevens, in het SIS, in te zien en/of te wijzigen. De instelling kan zelf configureren welke geg evens zijn in te zien en welke zijn te wijzigen. </t>
  </si>
  <si>
    <t>Wanneer wijzigingen worden doorgevoerd vanuit de selfservice-voorziening dan zijn daar dezelfde business rules op van toepassing, als de andere op de andere schermen of user interface van het SIS. </t>
  </si>
  <si>
    <t>De student heeft via een selfservicevoorziening de mogelijkheid om de keuzes kenbaar te maken zoals de keuze voor een keuzedeel (ook in de BPV) of andere keuzemogelijkheden in het onderwijsaanbod. </t>
  </si>
  <si>
    <t>De student heeft via een selfservicevoorziening de mogelijkheid om gegevens, in het SIS, in te zien en/of te wijzigen. Wanneer van toepassing (configureerbaar) resulteert een wijziging in een verzoek en triggert deze een workflow. De instelling kan zelf configureren welke gegevens zijn in te zien en welke zijn te wijzigen. </t>
  </si>
  <si>
    <t>De student heeft via een selfservicevoorziening de mogelijkheid om zich aan te melden voor een toets en/of examen (generiek of beroepsspecifiek). </t>
  </si>
  <si>
    <t>De student heeft via een selfservicevoorziening de mogelijkheid om zich ziek te melden (indien de student ouder is dan 18 jaar). Dit moet per opleiding/leerjaar kunnen worden ingesteld </t>
  </si>
  <si>
    <t>De docent heeft via een selfservicevoorziening de mogelijkheid om een specifiek begeleidingstraject (bijvoorbeeld verzuimbrieven in het kader van Passend Onderwijs) aan te vragen c.q. te starten. </t>
  </si>
  <si>
    <t>De ouder/verzorger heeft via een selfservicevoorziening de mogelijkheid om een student ziek te melden, indien de student jonger is dan 18 jaar. </t>
  </si>
  <si>
    <t>De student heeft via een selfservicevoorziening de mogelijkheid om verlof aan te vragen </t>
  </si>
  <si>
    <t>De werkgever moet inzicht kunnen hebben in de voortgang en presentie van de (BBL) student </t>
  </si>
  <si>
    <t>De ouder/verzorger heeft via een selfservicevoorziening de mogelijkheid om verlof aan te vragen, indien de student jonger is dan 18 jaar </t>
  </si>
  <si>
    <t>Documentmanagement</t>
  </si>
  <si>
    <t>Het SIS biedt de mogelijkheid om documenten in een extern documentmanagementsysteem te koppelen en toegankelijk te maken vanuit het SIS, bijvoorbeeld middels een hyperlink.  </t>
  </si>
  <si>
    <t>Het SIS biedt de mogelijkheid om documenten en betreffende metadatering die door het SIS zijn geproduceerd, aan te bieden aan een extern documentmanagementsysteem. (zie koppelingen)  </t>
  </si>
  <si>
    <t>Het is mogelijk om, binnen het SIS en per student, een controle uit te voeren op de aanwezigheid van bepaalde typen documenten in het externe DMS. </t>
  </si>
  <si>
    <t>Het SIS biedt de mogelijkheid om bij documenten die door het SIS zijn geproduceerd, identificerende kenmerken af te drukken, bijvoorbeeld in de vorm van een QR-code zodat bij het scannen van getekende documenten de relatie tussen het document en deze kenmerken gewaarborgd is. </t>
  </si>
  <si>
    <t>Het SIS kan rekening houden met door de instelling gedefinieerde bewaar- en vernietigingstermijnen. </t>
  </si>
  <si>
    <t>De hyperlink waarmee documenten in een extern documentmanagementsysteem toegankelijk gemaakt worden vanuit het SIS, kan op meerdere manieren worden gerealiseerd. Bij voorkeur zijn alle documenten individueel, duidelijk herkenbaar en rechtstreeks benaderbaar vanuit het SIS.  </t>
  </si>
  <si>
    <t>Communicatie</t>
  </si>
  <si>
    <t>Communicatie vanuit het systeem met medewerkers, studenten, ouders/verzorgers en leerbedrijven vindt digitaal plaats. Het uitgangspunt is digitale communicatie en een papierloos SIS.</t>
  </si>
  <si>
    <t>Communicatie kan vanuit het systeem door middel van e-mail, sms of WhatsApp   plaatsvinden.</t>
  </si>
  <si>
    <t>Het is mogelijk om communicatie naar een groep te doen, op basis van de groepen die zijn vastgelegd in het SIS of naar een hele opleiding, sector, etc.</t>
  </si>
  <si>
    <t>Van alle digitale communicatie wordt een registratie bijgehouden, zodat de communicatie achteraf te traceren is.</t>
  </si>
  <si>
    <t>Het systeem biedt de mogelijkheid om in digitale communicatie een gepersonaliseerde bijlagen mee te sturen met specifieke informatie die is samengesteld uit gegevens die in het systeem aanwezig zijn.</t>
  </si>
  <si>
    <t>Het systeem biedt de mogelijkheid om onderscheid te maken in algemene en vertrouwelijke communicatie, en de bijbehorende toegankelijkheid van die informatie in het systeem te autoriseren.</t>
  </si>
  <si>
    <t>Het is mogelijk om het systeem in te richten met welk communicatiemiddel wordt gecommuniceerd, afhankelijk van de doelgroep en het type communicatiebericht (informatiesoort).</t>
  </si>
  <si>
    <t>Communicatie kan vanuit het systeem door middel van de KW1C-app plaatsvinden.</t>
  </si>
  <si>
    <t>Toegang externen</t>
  </si>
  <si>
    <t>Het systeem biedt de mogelijkheid om (door middel van provisioning vanuit een IAM-systeem) externe betrokkenen voor een bepaalde periode toegang te geven tot bepaalde functies van het systeem. Deze toegang is tijdgebonden en rolgebaseerd en beperkt zich tot specifieke functies en gegevens die passen bij die rol en wet- en regelgeving met betrekking tot informatiebeveiliging en privacy.</t>
  </si>
  <si>
    <t>Wanneer een externe betrokkene toegang wordt verleend tot het systeem dan is de begin- en einddatum van die toegang instelbaar.  </t>
  </si>
  <si>
    <t>Het systeem biedt de mogelijkheid om tenminste de volgende externe partijen toegang te geven tot specifieke functies (en/of specifieke gegevens) van het systeem: 
• 	ouder/verzorger van een student jonger dan 18 jaar 
• 	ouder/verzorger van een student ouder dan 18 jaar 
• 	surveillant 
• 	extern lid van een zorgteam 
• 	externe assessor 
• 	extern lid van een examencommissie.</t>
  </si>
  <si>
    <t>Het systeem houdt een registratie of logging bij welke gegevens door welke externe partijen zijn geraadpleegd.  </t>
  </si>
  <si>
    <t>Rapportage</t>
  </si>
  <si>
    <t>Het systeem biedt de mogelijkheid om operationele rapportages direct binnen het SIS te kunnen opvragen en daarbij gegevensselectie, filtering en kolomselectie te kunnen toepassen. Deze rapportages kunnen vervolgens op het scherm worden getoond en worden geëxporteerd naar gangbare formaten zoals Office en PDF. </t>
  </si>
  <si>
    <t>Op het gebruik van gegevens ten behoeve van rapportages is dezelfde autorisatie van toepassing als op het online gebruik van die gegevens. </t>
  </si>
  <si>
    <t>Operationele rapportages kunnen gepland (frequentie/interval) uitgevoerd en verzonden worden   </t>
  </si>
  <si>
    <t>Het systeem biedt de standaard kwaliteitsrapportages die instellingen conform het toezichtskader moeten leveren, zoals de rapportages van jaarresultaat, diplomaresultaat en studiewaarde. Tevens biedt het systeem standaardrapportages met betrekking tot kengetallen zoals VSV en de gegevenslevering ten behoeve van de monitor keuzedelen. Dit zijn standaardrapportages die voor alle instellingen gelijk zijn en onderdeel zijn van de standaardfunctionaliteit van het systeem. </t>
  </si>
  <si>
    <t>Alle operationele rapportages kunnen ook in de vorm van een dashboard gepresenteerd worden. Bijvoorbeeld een overzicht van de aantallen nog te ondertekenen OOK’s en andere KPI’s. </t>
  </si>
  <si>
    <t>x</t>
  </si>
  <si>
    <t>Hoofdstuk 5 PvE: Functionele voorzieningen</t>
  </si>
  <si>
    <t>Kernregistratie</t>
  </si>
  <si>
    <t>Aanmelden MBO</t>
  </si>
  <si>
    <t>Opleidingen, inclusief eigenschappen zoals cohort, startdatum, wervingsnaam, crebo en waarop aangemeld kan worden, worden vanuit het SIS uitgewisseld met RIO zodat zij zichtbaar worden in CAMBO.</t>
  </si>
  <si>
    <t>De terugkoppeling (aanmeldstatussen: van aanmelding tot inschrijving) moeten uitgewisseld kunnen worden met Intergrip en VVA. </t>
  </si>
  <si>
    <t>Indien er sprake is van plaatsingsrecht dan wordt dit gesignaleerd en vastgelegd in het SIS. </t>
  </si>
  <si>
    <t>De aanmelding met alle initieel aangeleverde gegevens is terug te vinden in het SIS </t>
  </si>
  <si>
    <t>Bij aanmelding van een student met gescheiden ouders is het mogelijk de contactgegevens van beide ouders vast te leggen, inclusief de indicatie dat één of beide ouders correspondentie moeten ontvangen. </t>
  </si>
  <si>
    <t>Het is mogelijk om aan te geven dat er ‘geen info aan derden’ verstrekt moet worden, wat inhoudt dat geen enkele informatie aan één of beide ouders verstrekt wordt (bij meerderjarige studenten). </t>
  </si>
  <si>
    <t>Intake en plaatsen</t>
  </si>
  <si>
    <t>De wet vroegtijdig aanmelden moet ondersteund worden (statussen uitwisselen, numerus fixus, studieadvies). Het plaatsingsrecht van de aanmelder moet geautomatiseerd bepaald worden.</t>
  </si>
  <si>
    <t>Het proces intake moet optimaal ondersteund worden door gebruik te maken van workflow functionaliteiten. Het moet direct inzichtelijk zijn waar in het proces de student zich bevindt en welke activiteiten nog uitgevoerd moeten worden. 
Het proces moet meerdere actoren kunnen ondersteunen.</t>
  </si>
  <si>
    <t>Eventueel zal de keuze voor een keuzedeel (indien dit start met de eerste lessen van de opleiding) direct besproken en vastgelegd moeten kunnen worden.</t>
  </si>
  <si>
    <t>Het aanmeldproces kan ook buiten het SIS uitgevoerd worden. Aanmeldinformatie en inschrijfinformatie wordt dan via uitwisseling van gegevens geautomatiseerd verwerkt.</t>
  </si>
  <si>
    <t>Het systeem beschikt over een goed dashboard/overzicht over meerdere aanmeldingen van dezelfde student, geplande/niet geplande intakes en plaatsingsbesluit c.q. vervolgstappen (bijvoorbeeld intensieve intake).</t>
  </si>
  <si>
    <t>Het SIS ondersteunt de koppeling met een systeem voor intaketoetsen (zoals AMN) alsmede een koppeling voor aangeleverde documenten vanuit vo.</t>
  </si>
  <si>
    <t>Documenten en communicatie m.b.t. de intake worden digitaal opgeslagen en zijn beschikbaar (aanmeldformulier, plaatsingsformulier, addenda met aanvullende voorwaarden en bijvoorbeeld de uitkomst van een AMN-test, doorstroomdossier) in een alles omvattend intakedossier.</t>
  </si>
  <si>
    <t xml:space="preserve">Brieven voor uitnodigingen etc. worden door het systeem gegenereerd, waarbij verschillende varianten van brieven of specifiek voor een individuele student moeten kunnen worden ingericht en zowel digitaal als op papier verzonden moeten kunnen worden. </t>
  </si>
  <si>
    <t>Het is mogelijk om vast te stellen of de student in aanmerking komt voor regelingen in het kader van passend onderwijs, zoals aanvullende hulpmiddelen of faciliteiten (zoals bijvoorbeeld grotere letters of extra tijd bij examen). Als dat het geval is dan wordt dat in het SIS geregistreerd.</t>
  </si>
  <si>
    <t>Ook andere types ‘intake-activiteiten’ zoals verplichte kennismaking, worden ondersteund.</t>
  </si>
  <si>
    <t>Digitale doorstroom dossiers worden automatisch gekoppeld aan aanmeldingen</t>
  </si>
  <si>
    <t>Intakes verschijnen automatisch in de Outlook-agenda van de docenten</t>
  </si>
  <si>
    <t>Nummervoorziening is wenselijk bij stap 1 van de intake. Om gebruik te kunnen maken van nummervoorziening t.b.v. uitwisselen met educatieve ketenpartners is het Burgerservicenummer (BSN) nodig. Dan kan op basis daarvan ook de identiteit gecreëerd worden om het intakeproces te kunnen volgen en eventuele intake-instrumenten te gebruiken.</t>
  </si>
  <si>
    <t>Het SIS moet de agendering/planning van intake ondersteunen. Daarbij kan het SIS de Outlook-agenda van de docent openen om daar intake-afspraken in te plannen.</t>
  </si>
  <si>
    <t>Het is voor studenten mogelijk om zelf afspraken te plannen met de school, in het kader van de intake (selfservice). Het moet ook mogelijk zijn om niet van de selfservice functionaliteit gebruik te maken.</t>
  </si>
  <si>
    <t>Communicatie omtrent intake vindt zoveel mogelijk digitaal plaats: e-mail, SMS of WhatsApp.</t>
  </si>
  <si>
    <t>Het is mogelijk om een audit trail bij te houden, waaruit achteraf gecontroleerd kan worden, wie wanneer welke gegevens heeft ingevoerd in het intakedossier.</t>
  </si>
  <si>
    <t>Het is ook mogelijk om groepsgewijze intakes te plannen, waarbij potentiele studenten of de studentenadministratie een intakemoment kiezen en er een maximum per time slot is</t>
  </si>
  <si>
    <t>Onderwijs en studenten administreren</t>
  </si>
  <si>
    <t>Opstellen onderwijsovereenkomst</t>
  </si>
  <si>
    <t>Bij het opstellen van de OOK worden gegevens, bijvoorbeeld crebo-code, start en verwachte einddatum, automatisch overgenomen vanuit de aanmelding en/of de intake (het grootste deel van de studenten wordt geplaatst op de opleiding die gekozen is bij de aanmelding).</t>
  </si>
  <si>
    <t>De koppeling tussen de OOK en de bijbehorende opleidingsbladen is inzichtelijk.</t>
  </si>
  <si>
    <t>De wettelijk vertegenwoordiger is betalingsplichtige tot een bepaalde leeftijd (doorgaans 18 jaar). Zodra deze leeftijd bereikt wordt dan signaleert het systeem dit en maakt de student de betalingsplichtige.. Deze leeftijdsgrens moet instelbaar zijn.</t>
  </si>
  <si>
    <t>Het is mogelijk om de OOK en opleidingsbladen digitaal te versturen. Het is mogelijk om de OOKdigitaal te laten ondertekenen met behulp van de onderkenservice van Signhost.</t>
  </si>
  <si>
    <t xml:space="preserve">Het is mogelijk om actief te monitoren op de status van de OOK en de opleidingsbladen. Daarbij is het mogelijk om aantekeningen en notities vast te leggen. </t>
  </si>
  <si>
    <t>Het is mogelijk om per inschrijving de bekostigingsstatus aan te geven (gekoppeld aan een datum)</t>
  </si>
  <si>
    <t>Het is mogelijk om voor een student die al op school zit en eerst zal diplomeren voor vervolgopleiding kan beginnen, wel al een nieuwe onderwijsovereenkomst voor de toekomst op te stellen.. Op een later moment moet dan een exacte aansluiting gemaakt kunnen worden tussen datum diplomeren en datum start nieuwe opleiding.</t>
  </si>
  <si>
    <t>Numerus fixus moet ingesteld kunnen worden. Het aantal inschrijvingen wordt gemonitord en bij inschrijven wordt een signaal afgegeven wanneer het maximaal toelaatbare aantal bereikt is  </t>
  </si>
  <si>
    <t>Registreren persoonlijke leerroute</t>
  </si>
  <si>
    <t>Het vastleggen van de keuzedelen en het maken van de bijbehorende opleidingsbladen/keuzebladen BPV kan apart worden geautoriseerd.</t>
  </si>
  <si>
    <t>Gekozen keuzedelen worden inzichtelijk gemaakt door ze toe te voegen aan het opleidingsoverzicht van student.</t>
  </si>
  <si>
    <t>In de operationele rapportages/dashboards is goed inzichtelijk te maken (per opleiding, per groep, per student) of keuzes wel/niet zijn gemaakt en welke keuze er is gemaakt door studenten.</t>
  </si>
  <si>
    <t>In het SIS is het totaal van de onderwijsovereenkomst met bijbehorende opleidingsbladen en de BPV-overeenkomsten met bijbehorende BPV-bladen van een student inzichtelijk</t>
  </si>
  <si>
    <t xml:space="preserve">Het is voor de student mogelijk om zelf de keuze in te voeren (zolang aan vastgestelde voorwaarden is voldaan (aantallen, opleiding, inschrijftijd) in het portaal. </t>
  </si>
  <si>
    <t>Wanneer een student een keuze maakt, zijn de consequenties daarvan direct inzichtelijk (bijvoorbeeld de extra financiële verplichtingen in het geval van sommige keuzedelen)</t>
  </si>
  <si>
    <t>Een door de student gemaakte keuze kan worden gevalideerd door de coach. Het keuzeproces wordt op deze manier optimaal ondersteund, met maximale selfservicemogelijkheden</t>
  </si>
  <si>
    <t>Verwerken administratieve gegevens van een student</t>
  </si>
  <si>
    <t>Wanneer gegevens uitgewisseld zijn tussen ROD en SIS moet hiervan een signaal zichtbaar zijn.</t>
  </si>
  <si>
    <t>Vanuit ROD aangeleverde Identiteitsgegevens inclusief verblijfstitel worden vastgelegd in SIS opdat er geen kopie ID-bewijs meer behoeft te worden opgevraagd voor Europees Ingezetenen.</t>
  </si>
  <si>
    <t>De historie van passend onderwijs en werkgever als betalende partij moet behouden blijven.</t>
  </si>
  <si>
    <t>De registratie van de noodzaak van extra faciliteiten moeten uitgewisseld kunnen worden met examenlogistieke systemen (Facet/TOA,Remindo etc.), zodat deze systemen over de juiste informatie beschikken ten behoeve van het afnemen van examens.</t>
  </si>
  <si>
    <t>Bijzonderheden leiden tot een bijlage passend onderwijs. Deze is gerelateerd aan de verbintenis.</t>
  </si>
  <si>
    <t>Studenten (en andere partijen die binnen het systeem bekend zijn en kunnen inloggen) moet wijzigingen kunnen doorgeven d.m.v. selfservice. De selfservice is flexibel in te richten. De administratie heeft de mogelijkheid om de wijziging te accepteren of niet.</t>
  </si>
  <si>
    <t>Bepaalde velden (adres, woonplaats, telefoonnummer, e-mailadres) moeten kenmerk ‘geheim’ kunnen hebben. Deze zijn alleen zichtbaar voor specifieke groep sterk geauthentiseerde, hoog geautoriseerde gebruikers. Deze gegevens gaan nooit mee in koppeling of ETL (vullen schaduwdatabase of datawarehouse) proces.</t>
  </si>
  <si>
    <t>Uitschrijven</t>
  </si>
  <si>
    <t>Het systeem zorgt voor automatische triggers dat een student uitgeschreven kan worden, in het geval een diploma behaald is.</t>
  </si>
  <si>
    <t>Bij een uitschrijving worden automatisch de bijbehorende overeenkomsten (OOK en BPV) in het SIS administratief beëindigd</t>
  </si>
  <si>
    <t>De bevestiging van uitschrijving wordt verzonden aan student/wettelijke vertegenwoordiger (d.m.v. een afsluitend opleidingsblad dat automatisch gegenereerd wordt) en BPV-bedrijf en waar van toepassing contractpartij door middel van e-mail. Ook het versturen van brieven blijft mogelijk.</t>
  </si>
  <si>
    <t xml:space="preserve">Bij het uitschrijven zijn een bepaalde set aan gegevens verplicht om te registreren, bijvoorbeeld het datum uitschrijving en reden uitschrijving (gekoppeld aan de landelijke uitschrijfcategorieën). </t>
  </si>
  <si>
    <t>Er is een flexibel in te richten workflow voor het proces en de vastlegging van de uitschrijving.</t>
  </si>
  <si>
    <t>BPV</t>
  </si>
  <si>
    <t>BPV-matching</t>
  </si>
  <si>
    <t>In de BPV-applicatie kan men meerdere contactpersonen en/of groepen koppelen aan BPV-bedrijven.</t>
  </si>
  <si>
    <t>In de BPV-applicatie kan men gegevens van BPV-bedrijven toevoegen, wijzigen, verwijderen en raadplegen.</t>
  </si>
  <si>
    <t>Bij het toevoegen van BPV-bedrijven moeten dubbelingen gesignaleerd worden en te verwijderen zijn.</t>
  </si>
  <si>
    <t>In de BPV-applicatie kan men kenmerken (eisen) aan BPV-plaatsen toekennen, raadplegen en afvinken als voldaan.</t>
  </si>
  <si>
    <t>Het bedrijvenbestand is gekoppeld met Stagemarkt. Er kan een selectie worden gemaakt van stagebedrijven in dat bestand.</t>
  </si>
  <si>
    <t>Er zijn verschillende BPV-types mogelijk (snuffelstage, examenstage, etc)</t>
  </si>
  <si>
    <t>In de BPV-applicatie kan men de historie van BPV-plaatsen bij BPV-bedrijven raadplegen.</t>
  </si>
  <si>
    <t>In de BPV-applicatie kan een overzicht worden geraadpleegd met daarin informatie over de aard van het bedrijf alsmede ook over zaken als vorige stagiaires, aard van de werkzaamheden, beschikbare BPV plaatsen, specifieke beroepseisen, vaardigheden en interesses.</t>
  </si>
  <si>
    <t>In de BPV-applicatie kan men één of meerdere BPV-begeleiders aan studenten en/of BPV-bedrijven koppelen.</t>
  </si>
  <si>
    <t>Studenten kunnen in de BPV-applicatie hun stagevoorkeuren kenbaar maken.</t>
  </si>
  <si>
    <t>Het zoeken van BPV plaatsen kan op basis van Googlemaps, waarbij afstanden inzichtelijk worden gemaakt.</t>
  </si>
  <si>
    <t>Studenten moeten alleen op erkende BPV-bedrijven kunnen zoeken.</t>
  </si>
  <si>
    <t>De BPV-applicatie kan in een geautomatiseerd proces een voorstel doen voor het matchen van studenten aan BPV plaatsen van bedrijven rekening houdend met ingegeven voorkeuren en aantal openstaande BPV plaatsen.</t>
  </si>
  <si>
    <t>De BPV-applicatie kan de status van vacatures bijhouden op basis van de benutting van stageplaatsen.</t>
  </si>
  <si>
    <t>In de BPV-applicatie kan men een relatie tussen student en BPV-plaats definitief vastleggen.</t>
  </si>
  <si>
    <t>De BPV-applicatie moet een signaal kunnen genereren voor de studentenadministratie om een BPVO op te kunnen stellen, zij moeten de gegevens die nodig zijn voor de BPVO makkelijk kunnen raadplegen.</t>
  </si>
  <si>
    <t>BPV-bedrijven hebben de mogelijkheid een vacaturemelding of BPV plaats te plaatsen in het systeem of op een makkelijke manier door te geven.</t>
  </si>
  <si>
    <t>BPV-bedrijven moeten de mogelijkheid hebben om (geanonimiseerd) studenten op basis van bepaalde kenmerken uit te nodigen te solliciteren op een BPV plaats.</t>
  </si>
  <si>
    <t>In de BPV-applicatie kan een jaarplanning per opleiding/school gemaakt worden.</t>
  </si>
  <si>
    <t>Studenten moeten hun zoekproces kunnen vastleggen in een logboek.</t>
  </si>
  <si>
    <t>De BPV-applicatie biedt de mogelijkheid om foto's, filmpjes, stageverslagen (als PDF bijvoorbeeld), etc. op te slaan of om een koppeling naar dit soort bestanden te kunnen maken.</t>
  </si>
  <si>
    <t>Sollicitaties vanuit het systeem kunnen ook anoniem plaatsvinden (het stagebedrijf krijgt geen naam te zien).</t>
  </si>
  <si>
    <t>Opstellen BPV-overeenkomst</t>
  </si>
  <si>
    <t>Het systeem maakt de koppeling tussen BPVO en BPVO-bladen inzichtelijk.</t>
  </si>
  <si>
    <t>Het systeem kan een BPVO aanmaken en genereren per student en in bulk (diverse mogelijkheden per bulk bijvoorbeeld: klas, crebo, leerweg)</t>
  </si>
  <si>
    <t>Het is mogelijk om een BPVO vast te leggen die betrekking heeft op een crebo, keuzedeel of beide.</t>
  </si>
  <si>
    <t>De overeenkomst moet voldoen aan servicedocument BPVO van de MBO raad)</t>
  </si>
  <si>
    <t>Het is mogelijk om vanuit het systeem de BPVO met bijbehorende BPVO-bladen digitaal en op papier te versturen naar het BPV-bedrijf en de student</t>
  </si>
  <si>
    <t>Het leerbedrijf moet geautomatiseerd gecontroleerd worden op accreditatie bij SBB door middel van de White-label koppeling. Deze controle wordt real-time uitgevoerd bij het vastleggen van de BPVO.</t>
  </si>
  <si>
    <t>Het systeem faciliteert digitaal ondertekenen met behulp van de ondertekenservice Signhost. De status van de ondertekening kan gevolgd worden in het SIS. Daarnaast blijft de mogelijkheid tot afdrukken en handmatig ondertekenen bestaan.</t>
  </si>
  <si>
    <t>Het systeem moet de mogelijkheid bieden om de BPVO te genereren in verschillende talen</t>
  </si>
  <si>
    <t>Het aanmaken van een BPVO kan onafhankelijk van de status van de inschrijving plaatsvinden</t>
  </si>
  <si>
    <t xml:space="preserve">Er is een koppeling mogelijk via een standaard API of webservice tussen B3NET en het SIS voor de uitwisseling van BPVO’s  </t>
  </si>
  <si>
    <t>Wijzigingen in een verbintenis met consequenties voor de BPV worden naar B3net gestuurd.</t>
  </si>
  <si>
    <t>Het afronden van een BPVO door het onderwijs wordt zichtbaar in het examenplan van de student.</t>
  </si>
  <si>
    <t>Beheren BPV-bedrijfsgegevens</t>
  </si>
  <si>
    <t>Het systeem biedt een bedrijvenregister dat centraal beheerd kan worden. De contactgegevens van contactpersonen kunnen decentraal beheerd worden. Dit onderscheid is middels autorisaties in te richten.</t>
  </si>
  <si>
    <t>Het is mogelijk te registreren of een leerbedrijf in staat is een BPVO digitaal te ondertekenen.</t>
  </si>
  <si>
    <t>Gegevens kunnen uitgewisseld worden tussen het systeem met bedrijfsgegevens en het CRM-systeem van de instelling.</t>
  </si>
  <si>
    <t>Er is een koppeling mogelijk via een standaard API of webservice tussen B3NET en het SIS voor de uitwisseling van leerbedrijven.</t>
  </si>
  <si>
    <t>Facturatie</t>
  </si>
  <si>
    <t>Het SIS bevat alle rekenregels om te bepalen welke soort en hoogte van de kosten aan een student of opdrachtgever in rekening moeten worden gebracht.</t>
  </si>
  <si>
    <t>Het is mogelijk om in het SIS het debiteurenbeheer van betalingsplichtigen te onderhouden. Dit is muteerbaar gedurende de inschrijvingsperiode aangezien de debiteur kan wijzigen wanneer minderjarigen meerderjarig worden. Denk hierbij ook aan regelingen voor minder bedeelden.</t>
  </si>
  <si>
    <t>Het systeem biedt ondersteuning voor het ‘derden verklaringenproces’ (machtigingen).</t>
  </si>
  <si>
    <t>Het systeem ondersteunt restitutiemogelijkheden (creditering op het niveau van de factuurregels). Bij creditering moet de juiste debiteur toegepast worden. (de debiteur die ten tijde van de factuurregel opgegeven stond. Deze kan tussentijds gewijzigd zijn.)</t>
  </si>
  <si>
    <t>Er is de mogelijkheid tot het aanmaken van een batch of het initiëren van een integratiebericht waarmee de debiteuren-stamgegevens en de factuurregels worden aangeboden aan het financieel systeem (Exact).</t>
  </si>
  <si>
    <t>De debiteurengegevens (NAW-gegevens betalende partij e.d.) die naar Exact zijn gegaan en worden daar later ook geüpdatet o.b.v. een wijziging in het SIS</t>
  </si>
  <si>
    <t>Een wijziging van stamgegevens van een entiteit in het SIS die is gecommuniceerd naar Exact, wordt (near) real-time ook aangeboden aan Exact.</t>
  </si>
  <si>
    <t>Het SIS moet in staat zijn de wettelijke regeling voor het Wettelijk Cursusgeld (inclusief korting i.v.m. tussentijdse instroom) uit te voeren.</t>
  </si>
  <si>
    <t>Handmatig toevoegen van losse kostenregels, waarbij handmatig moet worden gelezen als “niet op basis van regels". Een voorziening om individueel en batchgewijs d.m.v. een Excel/csv-file aanvullende regels of correctieregels aan te bieden.</t>
  </si>
  <si>
    <t>Er is een mogelijkheid om bij entiteiten in het SIS een kenmerk te vullen, waarop (naast het bestaan van een factuurregel) de stamgegevens naar Exact worden gecommuniceerd en gesynchroniseerd.</t>
  </si>
  <si>
    <t>Groepen</t>
  </si>
  <si>
    <t>Het SIS is de bron voor de basis- en clustergroepen en de indeling van studenten in groepen.</t>
  </si>
  <si>
    <t xml:space="preserve">Het SIS is de bron van de groepen en kan ze zelf ook gebruiken. Groepen kunnen als basis dienen voor communicatiedoeleinden. Zo kunnen e-mails en brieven aan groepen studenten gestuurd worden. </t>
  </si>
  <si>
    <t xml:space="preserve">Groepen en groepsdeelnames hebben een begin- en einddatum, de datums van groepsdeelname liggen binnen de grenzen van de begin- en einddatum van de groep. Bij overschrijden van de einddatum van een groep wordt dit gesignaleerd en worden, na bevestiging, alle groepsdeelnames per einddatum groep beëindigd. </t>
  </si>
  <si>
    <t>Er zijn aparte autorisaties mogelijk voor het aanmaken, beheren en afsluiten van (verschillende typen van) groepen.</t>
  </si>
  <si>
    <t>Het is mogelijk om een overzicht te creëren van groepen en de studenten in deze groepen. Verschillen type groepen kunnen daarbij naast elkaar getoond worden (plus eventuele hiërarchie).</t>
  </si>
  <si>
    <t>Koppelvlak met roosterapplicaties: groepen in SIS moeten ook aanwezig zijn in de roosterapplicatie waarbij het SIS het bronsysteem is.</t>
  </si>
  <si>
    <t>Het is mogelijk te werken met tijdelijke groepen in het SIS. Daarbij is aan te geven na welke termijn die groepen automatisch verwijderd moeten worden (de groepen, niet de studenten).</t>
  </si>
  <si>
    <t>De groepsdeelname kan worden gekoppeld aan een bepaalde inschrijving, zodat bekend is voor welke inschrijving de groepsdeelname geldt als een student voor meerdere opleidingen is ingeschreven.</t>
  </si>
  <si>
    <t>Uitwisselen gegevens met derden</t>
  </si>
  <si>
    <t>Ontvangen digitaal doorstroomdossier</t>
  </si>
  <si>
    <t>SIS ondersteunt koppeling met Intergrip t.a.v. MBO-check en uitwisseling van digitaal doorstroomdossier en LOB-dossier.</t>
  </si>
  <si>
    <t>SIS maakt inzichtelijk of en bij welke student het doorstroomdossier (niet) en LOB  ontvangen is.</t>
  </si>
  <si>
    <t>SIS ondersteunt het rappel-proces bij niet ontvangen doorstroomdossiers.</t>
  </si>
  <si>
    <t>Melden status</t>
  </si>
  <si>
    <t>De uitwisseling vindt plaats conform het Programma van Eisen Voorziening Vroegtijdig Aanmelden MBO (zie https://www.sambo-ict.nl/programmas/vroegtijdige-aanmelding/)</t>
  </si>
  <si>
    <t>De uitgewisselde VVA berichten zijn in SIS eenvoudig en overzichtelijk te selecteren en te monitoren.</t>
  </si>
  <si>
    <t>Uitwisseling stopt na het ontstaan van de definitieve onderwijsovereenkomst. Onafhankelijk van de bekostigingsstatus. Wanneer eventueel op een later moment de OOK komt te vervallen, moet de uitwisseling weer opgestart worden.</t>
  </si>
  <si>
    <t>Uitwisselen met ROD
Uitwisselen met RIO</t>
  </si>
  <si>
    <t>De eisen waaraan de uitwisseling ROD moet voldoen, zijn vastgelegd in het PvE ROD, beschikbaar via DUO.</t>
  </si>
  <si>
    <t>De eisen waaraan de uitwisseling RIO moet voldoen, zijn vastgelegd in het PvE RIO, beschikbaar via DUO.</t>
  </si>
  <si>
    <t>Met ROD en RIO uitgewisselde berichten zijn in SIS eenvoudig en overzichtelijk te selecteren en te monitoren (afhandelingsstatus/welke berichten vereisen een vervolgactie) door middel van rapportages. Vanuit dit overzicht is het mogelijk om de eventueel benodigde vervolgacties uit te voeren.</t>
  </si>
  <si>
    <t>Overzichten die vanuit ROD worden teruggeleverd kunnen in het SIS worden getoond/ingelezen, en kunnen worden gerelateerd of worden vergeleken met de in het SIS aanwezige gegevens</t>
  </si>
  <si>
    <t>De door DUO teruggeleverde gegevens (BRP en vooropleidingen) worden opgeslagen in het SIS en via schermen aan de gebruiker getoond.</t>
  </si>
  <si>
    <t>De uitwisseling met RIO betreft eveneens STAP gerelateerde kenmerken.</t>
  </si>
  <si>
    <t>Aanleveren gegevens keurmerk inburgeren</t>
  </si>
  <si>
    <t>Alle punten uit de handleiding moeten tijdig beschikbaar zijn in de maand juni van het lopende meetjaar.</t>
  </si>
  <si>
    <t>Inburgeringsresultaten terugkoppeling van DUO moet automatisch in het SIS verwerkt worden.</t>
  </si>
  <si>
    <t xml:space="preserve">Uitwisseling met DUO omtrent factuurgegevens inburgeraars is gefaciliteerd. </t>
  </si>
  <si>
    <t>Inschrijving inburgeringsplichtige cursisten worden automatisch uitgewisseld met DUO.</t>
  </si>
  <si>
    <t xml:space="preserve">Toeleveren opdrachtgevers </t>
  </si>
  <si>
    <t>Het kunnen faciliteren van het versturen van rapportages aan diverse opdrachtgevers zoals beschreven in de betreffende usecase.</t>
  </si>
  <si>
    <t>Verzorgen onderwijs</t>
  </si>
  <si>
    <t>Registreren houding en gedrag</t>
  </si>
  <si>
    <t>Het is mogelijk om specifieke autorisaties toe te kennen aan bepaalde rollen t.b.v. het registreren en inzien van observaties m.b.t. houding en gedrag.</t>
  </si>
  <si>
    <t>Het systeem kan naar aanleiding van een registratie m.b.t. houding en gedrag een signaal afgeven aan de coach of trajectbegeleider van de betreffende student.</t>
  </si>
  <si>
    <t>Verzamelen leerresultaten</t>
  </si>
  <si>
    <t>Het is mogelijk om specifieke autorisaties toe te kennen aan bepaalde rollen t.b.v. het registreren en inzien van formatieve resultaten.</t>
  </si>
  <si>
    <t>Het systeem kan naar aanleiding van een geregistreerd actie met betrekking tot een formatief resultaat een signaal afgeven aan de coach van de betreffende student.</t>
  </si>
  <si>
    <t>De student kan actief worden geïnformeerd over en heeft inzicht in de geregistreerde resultaten.</t>
  </si>
  <si>
    <t>Het resultaat van de beoordeling wordt vastgelegd in het begeleidingsdossier conform de formatieve resultaatstructuur.</t>
  </si>
  <si>
    <t xml:space="preserve">Resultaten kunnen groepsgewijs, toets-/opdrachtsgewijs,individueel geregistreerd worden en ingezien worden voor studentbespreking.. </t>
  </si>
  <si>
    <t>Het is mogelijk om een vrijstelling aan een student toe te kennen voor een onderdeel van de opleiding. Dit geldt tevens voor BPV uren.</t>
  </si>
  <si>
    <t>Er moet aangegeven kunnen worden dat een student bepaalde vakken/onderdelen niet doet. Deze worden daarmee ook niet getoond op resultatenoverzichten. Bijvoorbeeld een externe die slechts 1 kerntaak volgt.</t>
  </si>
  <si>
    <t>Formatieve resultaten kunnen worden geregistreerd door en beschikbaar worden gesteld aan externe betrokkenen, bijvoorbeeld stagebegeleiders van leerbedrijven en ouders.</t>
  </si>
  <si>
    <t>Bij het resultaat kan een opmerkingen worden geplaats ten behoeve van het rapport of resultatenoverzicht</t>
  </si>
  <si>
    <t>De docent / coach heeft inzicht in hoe de formatieve resultaten aan de student worden gepresenteerd (wat de studenten zien)</t>
  </si>
  <si>
    <t>Begeleiden</t>
  </si>
  <si>
    <t>Onderwijsintake</t>
  </si>
  <si>
    <t>Er kan onderscheid gemaakt worden in verschillende soorten intakes (intensieve intake, verlengde intake, groepsintake, individuele intake) elk met hun eigen processtappen, acties, signalen en verslaglegging.</t>
  </si>
  <si>
    <t>Het is mogelijk om de administratieve intake en de onderwijsintake apart of in één actie te laten plaatsvinden.</t>
  </si>
  <si>
    <t xml:space="preserve">Bij afwijzing of intrekking van de aanmelding moet het intakedossier niet meer inzichtelijk zijn. Indien opnieuw wordt aangemeld, wordt het oorspronkelijke dossier weer inzichtelijk.  </t>
  </si>
  <si>
    <t>Het medisch dossier is alleen beschikbaar voor daartoe geautoriseerde medewerkers.</t>
  </si>
  <si>
    <t>De volledige opleidings- en aanmeldgeschiedenis is zichtbaar</t>
  </si>
  <si>
    <r>
      <t>Formuleren leervraag</t>
    </r>
    <r>
      <rPr>
        <sz val="8"/>
        <color theme="1"/>
        <rFont val="Arial"/>
        <family val="2"/>
      </rPr>
      <t>  </t>
    </r>
  </si>
  <si>
    <t>Het is mogelijk dat studenten zelf bepaalde keuzes kunnen maken en vastleggen zoals bijvoorbeeld een keuze of voorkeur voor een bepaald keuzedeel of het inschrijven voor een bepaalde toets of examen.</t>
  </si>
  <si>
    <t>Het SIS biedt een goed overzicht/monitoring inzake studenten die wel/niet een keuze hebben gemaakt.</t>
  </si>
  <si>
    <t>Het SIS ondersteunt de student door signaleringen voor achterstallige keuzes</t>
  </si>
  <si>
    <t>Opstellen begeleidingsplan</t>
  </si>
  <si>
    <t>In het begeleidingsdossier kan onderscheid gemaakt worden tussen het administratieve dossier (bijvoorbeeld een vastgestelde toegekende aanpassing toetsing en examinering) (waartoe alle medewerkers met een bepaalde rol en de student toegang hebben) en het pedagogische dossier (waartoe alleen de direct betrokken begeleider/coach en de student toegang hebben).</t>
  </si>
  <si>
    <t>Er zijn meerdere dossiers (zorg, begeleiding en coach) waarvan de autorisaties apart ingeregeld moeten worden.</t>
  </si>
  <si>
    <t>Het is mogelijk om aan een document in het begeleidingsdossier de status ‘vertrouwelijk’ toe te kennen waardoor het alleen voor specifieke functionarissen beschikbaar is.</t>
  </si>
  <si>
    <t>Het begeleidingsdossier kan zodanig worden ingericht dat een coach of coach alleen toegang heeft tot het begeleidingsdossier van de eigen studenten.</t>
  </si>
  <si>
    <t>Het is mogelijk om in het begeleidingsdossier over een bepaald begeleidingstraject de volgende gegevens te kunnen vastleggen:
• 	Specifieke kenmerken van het begeleidingstraject, zoals een korte omschrijving van de hulpvraag en het Begeleidingsprofiel BOM (Begeleiding op Maat).
• 	Een ondersteuningsplan met een vrije indeling om gegevens zoals beginsituatie, doelen en handelingen te kunnen omschrijven.</t>
  </si>
  <si>
    <t>Het is mogelijk om bij wisseling van verbintenissen de begeleidingstrajecten te laten doorlopen.</t>
  </si>
  <si>
    <t>Het is mogelijk om aan een document (of een aantal documenten, behorend bij een begeleidingstraject) aan te geven (door de ‘eigenaar’) wie of welke rol lees- en/of schrijfrechten moet hebben.</t>
  </si>
  <si>
    <t>Bepaalde informatie, zoals toegekende hulpmiddelen/faciliteiten (bijvoorbeeld half uur extra tijd bij examen) kan van aanvullende beveiligingen worden voorzien zodat er geen wijzigingen in aangebracht kunnen worden.</t>
  </si>
  <si>
    <t>Het is mogelijk om in het begeleidingsdossier te kunnen verwijzen naar externe ondersteuning en te kunnen vastleggen welke externe betrokkene(n) participeren in de begeleiding en welke rol deze betrokkenen hebben in het begeleidingsproces.</t>
  </si>
  <si>
    <t>Het is mogelijk om de resultaten van een begeleidingstraject vast te leggen en daarover te rapporteren. Daarbij is het mogelijk om de waardetabel naar eigen inzicht te kunnen inrichten.</t>
  </si>
  <si>
    <t>Begeleidingsprofielen moeten gemaakt kunnen worden naar diverse dimensies. Bijv. Student is rood voor aanwezigheid, maar groen voor de resultaten.</t>
  </si>
  <si>
    <t>Monitoren voortgang</t>
  </si>
  <si>
    <t>De begeleider heeft tenminste inzage in de volgende gegevens van de student:
• 	personalia
• 	aanwezigheid en verzuim
• 	begeleidingstrajecten
• 	gespreksverslagen
• 	formatieve en summatieve voortgang
• 	resultaten
• 	rooster/agenda
• 	OOK’s en BPVO’s.
• 	Begeleidingsprofielen
• 	Notities over houding en gedrag</t>
  </si>
  <si>
    <t>Het is mogelijk om één overzicht te kunnen genereren en exporteren waarin het hele logboek (chronologische verzameling van alle gespreksverslagen en begeleidingstrajecten) is opgenomen.</t>
  </si>
  <si>
    <t>Het systeem bevat een dashboard dat alle voortgangsaspecten (resultaten, formatieve en summatieve voortgang, aanwezigheid en verzuim, signalen, begeleidingsprofielen) over de student in beeld brengt.</t>
  </si>
  <si>
    <t>Studenten hebben tenminste inzage in de volgende gegevens van de student in het eigen begeleidingsdossier:
• 	personalia
• 	aanwezigheid en verzuim
• 	begeleidingstrajecten
• 	gespreksverslagen
• 	formatieve en summatieve voortgang
• 	resultaten
• 	rooster/agenda
• 	OOK’s en BPVO’s en de addenda</t>
  </si>
  <si>
    <t>Ouders hebben toegang tot het begeleidingsdossier met mogelijkheid tot differentiatie, in het geval de student jonger is dan een bepaalde leeftijd (vaak 18 jaar). Is de student ouder, kan dit alleen na toestemming van de student.</t>
  </si>
  <si>
    <t>Het is mogelijk om keywords vast te leggen van een begeleidingsproces waarop geselecteerd en gerapporteerd kan worden (‘statistieken’).</t>
  </si>
  <si>
    <t>Het is mogelijk om het uiteindelijke resultaat van een begeleidingsproces te registreren (uit een keuzelijst) op basis waarvan gemeten kan worden (management rapportage: verantwoording inspanning)</t>
  </si>
  <si>
    <t>Peilstok formatieve resultaten</t>
  </si>
  <si>
    <t>Het systeem kan aangeven of de student voldoet aan de formatieve  criteria voor het bindend studieadvies.  </t>
  </si>
  <si>
    <t>Student en alle betrokkenen hebben een doorlopend inzicht in de voortgang van de student in relatie tot een bepaalde formatieve resultaatstructuur of taxonomie (bijvoorbeeld een kwalificatiedossier) of een afgesproken leertraject of de te verwachte studielast.</t>
  </si>
  <si>
    <t>Het is mogelijk om een tijdsgerelateerd overzicht te presenteren, bijvoorbeeld een rapport van het eerste schooljaar of de eerste periode.</t>
  </si>
  <si>
    <t>Gesprek voeren</t>
  </si>
  <si>
    <t>Het systeem ondersteunt de vastlegging van gespreksverslagen in het begeleidingsdossier op basis van een template met de relevante gegevens.</t>
  </si>
  <si>
    <t>Op het begeleidingsdossier kunnen lees- en schrijfrechten worden ingericht voor o.a. betrokken docenten, coachen (rollen) en eventueel leesrechten voor alle medewerkers.</t>
  </si>
  <si>
    <t>Het is mogelijk om ten behoeve van de tweedelijnsbegeleiding vanuit het begeleidingsdossier direct een afspraak te maken.</t>
  </si>
  <si>
    <t>Het is mogelijk om meerdere correspondentie adressen (email) op te geven (gescheiden ouders, verzorgers, voogd etc.)</t>
  </si>
  <si>
    <t>Het is mogelijk om aan een begeleidingsdossier het kenmerk ‘Geen informatie verstrekken aan derden’ te koppelen zodanig dat informatie niet vanuit het begeleidingsdossier aan derden verstrekt kan worden.</t>
  </si>
  <si>
    <t>Het is mogelijk om een Outlook-agenda te synchroniseren met de afspraken die vanuit het begeleidingsdossier worden gemaakt. Dit geldt voor de begeleider/coach en voor de student.</t>
  </si>
  <si>
    <t>De student heeft inzage in het gesprekverslag en kan daarop reageren.</t>
  </si>
  <si>
    <t>Het is mogelijk voor studenten om zelf een afspraak in te plannen met de begeleider/coach.</t>
  </si>
  <si>
    <t>Er is een takenlijst voor de begeleider met de mogelijkheid om taken voor jezelf aan te maken, en met taken die voortkomen uit gemaakte afspraken of onderwijsprocessen (zoals bijvoorbeeld een studieadvies)</t>
  </si>
  <si>
    <t>Mogelijkheid om per gesprek de autorisatie (read/write) aan te passen.</t>
  </si>
  <si>
    <t>Examineren</t>
  </si>
  <si>
    <t>Beheren onderwijsstructuren (1)</t>
  </si>
  <si>
    <t>Beheren summatieve resultaatstructuur</t>
  </si>
  <si>
    <t>Resultaatstructuren kunnen via een CSV- of Excelbestand worden ingelezen.</t>
  </si>
  <si>
    <t>In de resultaatstructuur kan worden gedefinieerd hoe het resultaat gedefinieerd en gerapporteerd dient te worden (cijfermatig, goed/voldoende/onvoldoende, etc.).</t>
  </si>
  <si>
    <t>De status van de resultaatstructuur kan geregistreerd en gemonitord worden, met name voor wat betreft de vaststelling.</t>
  </si>
  <si>
    <t xml:space="preserve">Het is mogelijk om examens in meerdere resultaatstructuren te koppelen en te kopiëren naar andere cohorten en zodat een resultaat van een examen ook geldt als resultaat voor het gekoppeld examen. Dit geldt ook voor vrijstellingen. </t>
  </si>
  <si>
    <t>In de resultaatstructuur kan worden gedefinieerd wat de relatieve waardering (in studiepunten of aandeel ten opzichte van het aantal te behalen studiepunten en de bijdrage aan de invulling van de keuzedeelverplichting) is ten behoeve van de monitoring van de voortgang.</t>
  </si>
  <si>
    <t>Binnen de generieke eisen is het mogelijk om het vak op een hoger (Nederlands of Engels) of alternatief niveau (Rekenen) te kunnen volgen. De structuur moet zo flexibel zijn dat de student op meerdere wegen zijn diploma kan halen.</t>
  </si>
  <si>
    <t xml:space="preserve">Het examenplan  is de informatiebron naar studenten. De informatie die daarin staat over de opleiding en de voortgang ervan moet beschikbaar gesteld kunnen worden aan applicaties waarmee aan de student de informatie wordt getoond  . </t>
  </si>
  <si>
    <t>Er kunnen aparte, rolgebaseerde autorisaties worden ingericht voor het onderhoud op de beroepsspecifieke resultaatstructuren, generieke vakken en keuzedelen.</t>
  </si>
  <si>
    <t>In de structuur moet het mogelijk zijn om te kunnen verfijnen naar het niveau van een werkproces, maar ook te kunnen examineren op het niveau van een kerntaak. Dit zelfde geldt voor examen, weging, cesuur, examenmomenten, periodisering, etc.</t>
  </si>
  <si>
    <t xml:space="preserve">Leverancier biedt voor de generieke eisen, keuzedeeleisen en Loopbaanburgerschap en BPV standaardoplossingen, zodat deze niet per examenplan gebouwd hoeven te worden. </t>
  </si>
  <si>
    <t>Beschikbaar stellen peilstokmeting</t>
  </si>
  <si>
    <t>Het voortgangsoverzicht moet zowel formatieve als summatieve resultaten kunnen bevatten die in één overzicht beschikbaar worden gesteld vanuit het SIS. In dit overzicht staan ook de summatieve en formatieve resultaten die nog behaald moeten worden op basis van de resultatenstructuur.</t>
  </si>
  <si>
    <t>Het voortgangsoverzicht kan naast cijfermatige of goed/voldoende/onvoldoende beoordelingen ook de te behalen/behaalde studiepunten registreren en rapporteren.</t>
  </si>
  <si>
    <t>Het voortgangsoverzicht geeft ook inzage in meegebrachte (elders behaalde) resultaten en vrijstellingen.</t>
  </si>
  <si>
    <t>Het SIS signaleert automatisch dat een student of groep studenten voldaan heeft aan de vereisten voor een opleiding (inclusief BPV, keuzedelen en, loopbaan en burgerschap) en kan diplomeren.</t>
  </si>
  <si>
    <t>Registratie examenresultaat</t>
  </si>
  <si>
    <t>Registreren summatieve resultaten</t>
  </si>
  <si>
    <t>Het SIS registreert het aantal reeds ondernomen examenpogingen. Op basis van presentielijsten en/of processen verbaal (centraal examen) moeten ‘no shows’ in de vorm van een ondernomen poging kunnen worden vastgelegd in de resultaten.</t>
  </si>
  <si>
    <t>Een summatief resultaat kan een status hebben (Nog Niet Vrijgegeven, Voorlopig, Vastgesteld, Teruggetrokken)</t>
  </si>
  <si>
    <t>Naast het handmatig registreren of digitaal inlezen van resultaten, kunnen resultaten ook via andere systemen binnenkomen, zoals toetssystemen (LVS/ELO, Cito, Bureau ICE, PvB app, Facet, Stichting Lezen en Schrijven, DUO Inburgerings- en staatsexamens, Remindo). Indien van toepassing worden deze cijfers als conceptresultaat ingelezen en klaargezet. De medewerker van het Examenbureau kan deze cijfers dan, na vaststellen door de examencommissie, definitief maken.</t>
  </si>
  <si>
    <t>Diplomeren</t>
  </si>
  <si>
    <t>Bepalen diploma- of certificaatrecht</t>
  </si>
  <si>
    <t>De documenten die in een examendossier horen, zijn vrij in SIS in te richten (wettelijke vereisten plus ‘eigen’ toevoegingen) alsmede de van toepassing zijnde vrijstellingen kunnen aangeven. Het is direct inzichtelijk welke documenten er in het examendossier zitten.</t>
  </si>
  <si>
    <t>Het besluit van de examencommissie om een student te laten diplomeren, kan worden vastgelegd in het SIS. De functionaliteit om dit vast te kunnen leggen, moet apart autoriseerbaar zijn zodat dit niet door een administratief medewerker gedaan kan worden.</t>
  </si>
  <si>
    <t>Bij voortijdig vertrek kan een MBO-verklaring worden uitgedraaid, dat voldoet aan de vigerende wettelijke eisen.</t>
  </si>
  <si>
    <t>Voorwaarden voor kandidaatstelling zijn in te richten aan de hand van zak/slaagregeling.</t>
  </si>
  <si>
    <t>Er kan een voorstelkandidatenlijst gemaakt worden op basis van de zak/slaagregeling.</t>
  </si>
  <si>
    <t>Diplomeren / certificeren</t>
  </si>
  <si>
    <t>Er kunnen vaststellingslijsten geproduceerd worden, ook met afwijzing indien gezakt.</t>
  </si>
  <si>
    <t>De vaststelling van slagen kan geregistreerd worden.</t>
  </si>
  <si>
    <t>Ondertekende vaststellingslijsten kunnen worden gearchiveerd in het 50 jarig archief.</t>
  </si>
  <si>
    <t>De Wettelijke eisen aan het modeldiploma en overige waarde documenten worden door leverancier correct in het systeem ingericht. Hierbij is speciale aandacht voor notatie van beroepsvereisten; deze dient flexibel ingericht te kunnen worden.</t>
  </si>
  <si>
    <t>Bij een student moet kunnen vastgelegd worden of hij cum laude geslaagd is, dit zorgt automatisch voor een opmerking op de waardepapieren </t>
  </si>
  <si>
    <t>Na vaststelling van het slagen kunnen waardepapieren (diploma, certificaten) en resultatenlijsten, in bulk en individueel, afgedrukt worden.</t>
  </si>
  <si>
    <t>Het SIS kan uitrekenen of een student Cum Laude geslaagd is aan de hand van configureerbare rekenregels</t>
  </si>
  <si>
    <t>Beheren onderwijsstructuren (2)</t>
  </si>
  <si>
    <t>Onderhouden formatieve resultaatstructuur  </t>
  </si>
  <si>
    <t>Het is mogelijk om toetsen in de resultaatstructuur te koppelen, zodat een resultaat van een toets ook geldt als resultaat voor een gekoppelde toets. D.w.z. je een waardering hebt gehaald in de ene opleiding deze automatisch meegenomen kan worden naar de volgende opleiding. Dit geldt ook voor vrijstellingen op toetsen.</t>
  </si>
  <si>
    <t>Per onderwijsproduct (vak) of leerlijn kunnen één of meerdere resultatenstructuren worden gemaakt. Elke resultatenstructuur bestaat uit één of meerdere toetsen waarvoor resultaten geregistreerd kunnen worden en een berekeningswijze, om tot een eindresultaat voor het geheel te komen.
De berekeningswijze kan bestaan uit een geneste structuur.</t>
  </si>
  <si>
    <t>Bij elke toets wordt gedefinieerd op welke schaal het resultaat geregistreerd kan worden.</t>
  </si>
  <si>
    <t>Aan elke toets kunnen studiepunten worden toegekend</t>
  </si>
  <si>
    <t>Er zijn meerdere typen waarderingen per toets mogelijk (cijfers en alternatieve waarderingen)</t>
  </si>
  <si>
    <t>Alternatieve waarderingen moeten in sets onderverdeeld kunnen worden</t>
  </si>
  <si>
    <t>Ten behoeve van het berekenen van een gemiddelde moeten alternatieve waarderingen te vertalen zijn naar een cijfer en vice versa</t>
  </si>
  <si>
    <t>Definiëren referentiearrangement</t>
  </si>
  <si>
    <t>Het grof ontwerp van (een deel van) een opleiding kan worden vastgelegd en gekoppeld worden aan een summatieve resultatenstructuur (examenresultaten).</t>
  </si>
  <si>
    <t>Het fijn ontwerp van (een deel van) een opleiding kan worden vastgelegd en gekoppeld worden aan een formatieve resultatenstructuur (ontwikkelingsgericht).</t>
  </si>
  <si>
    <t>Een keuzedeel kan als apart referentiearrangement worden ontwikkeld en vastgelegd.</t>
  </si>
  <si>
    <t>Er is versiebeheer ingericht op referentiearrangementen zodanig dat onderscheid kan worden gemaakt naar de status (in ontwikkeling, gevalideerd, beschikbaar) en naar cohort of periode waarvoor het van toepassing is.</t>
  </si>
  <si>
    <t>Definiëren en beschikbaar stellen onderwijsproduct</t>
  </si>
  <si>
    <t>Onderwijsproducten kunnen worden opgenomen en hergebruikt in verschillende referentiearrangementen en resultaatstructuren.</t>
  </si>
  <si>
    <t>De onderwijscatalogus is de bronregistratie voor onderwijsproducten.</t>
  </si>
  <si>
    <t>Een onderwijsproduct wordt beschreven door middel van metadata. Hierin kunnen ook logistieke eisen en verwijzingen naar leermiddelen worden opgenomen.</t>
  </si>
  <si>
    <t>Aan- en afwezigheid en verzuim</t>
  </si>
  <si>
    <t>Aan- en afwezigheidsregistratie</t>
  </si>
  <si>
    <t>Rapportage gegevens aanwezigheid student</t>
  </si>
  <si>
    <t>Het systeem biedt een dashboard en verzuimrapportages die inzicht geven in de aan- en afwezigheid van een student of groep studenten in een bepaalde periode, waarbij de groep flexibel kan worden samengesteld op basis van bestaande groepsindelingen, gevolgd onderwijsproduct (ook bij BPV), leeftijd, leerweg, doelgroep, etc.</t>
  </si>
  <si>
    <t>Het systeem biedt de mogelijkheid om een volledigheidscontrole te doen op de aan- en afwezigheidsregistratie (is voor alle lessen, voor alle studenten, aan- of afwezigheid geregistreerd).</t>
  </si>
  <si>
    <t>Het is mogelijk om op één tijdstip meerdere registraties van een student te doen. Bij vrije keuze wordt de student bij de ene onderwijsactiviteit als aanwezig geregistreerd en tegelijkertijd bij een andere onderwijsactiviteit als afwezig</t>
  </si>
  <si>
    <t xml:space="preserve">Het is mogelijk voor de docent/coachr/management/presentiemdw om vanuit het systeem inzichtelijk te krijgen of student aanwezig is bij dag/uur/vak/docent/team  </t>
  </si>
  <si>
    <t>Het systeem biedt de mogelijkheid om signaleringslijsten samen te stellen, waarvan op grond van hun aan- en afwezigheid een risico op een melding bij het verzuimloket of vroegtijdig schoolverlaten is.</t>
  </si>
  <si>
    <t>Signaleren en rapporteren aan- en afwezigheid</t>
  </si>
  <si>
    <t>Het systeem biedt een dashboard met openstaande afspraken dat overzicht geeft van de lessen waarvoor nog geen aan-/afwezigheid is geregistreerd.</t>
  </si>
  <si>
    <t>Het is mogelijk om een periodieke (geautomatiseerde) verzuimrapportage te maken op basis van zelf in te stellen kengetallen.</t>
  </si>
  <si>
    <t>Het SIS signaleert per student wanneer de waarden die gelden voor verzuimmelding overschreden worden.</t>
  </si>
  <si>
    <t>Het is mogelijk om van absentiemeldingen automatisch een signaal naar de coacher te sturen.</t>
  </si>
  <si>
    <t>Het is mogelijk om bij overschrijding van de gedefinieerde verzuimgrenzen, standaardbrief/mail te genereren aan studenten en ouders (18-). Deze brief/mail wordt opgeslagen in het begeleidingsdosssier.</t>
  </si>
  <si>
    <t>Er is een dagoverzicht beschikbaar van het ongeoorloofd verzuim/ziekte als nabellijst voor de verzuimmedewerker</t>
  </si>
  <si>
    <t>Bij registratie van absentie bij aanvang van een les zijn direct de contactgegevens van de absente studenten beschikbaar zodat direct contact gezocht kan worden.</t>
  </si>
  <si>
    <t>Melden afwezigheid (verlof/ziek) van student</t>
  </si>
  <si>
    <t>Absentiemeldingen worden centraal geregistreerd en getoond in een overzicht.</t>
  </si>
  <si>
    <t>Absentiemeldingen kunnen op studentniveau worden vastgelegd met reden (codering) wie gemeld heeft (student, ouder) en een opmerkingenveld.</t>
  </si>
  <si>
    <t>Het is niet mogelijk dat een student met terugwerkende kracht geautomatiseerd meldingen kan doen.</t>
  </si>
  <si>
    <t>Absentiemeldingen kunnen door de student zelf en (indien dit is ingesteld) door de ouders worden ingezien.</t>
  </si>
  <si>
    <t>Het is mogelijk om automatisch absentiemeldingen te verwerken, ongeacht de bron van de melding (e-mail, telefoon, WhatsApp, een studentenapp, etc.) instelbaar per instelling en per onderwijssoort.</t>
  </si>
  <si>
    <t>Als een absentiemelding is gedaan door een student dan kan er automatisch een signaal afgegeven worden naar de coacher.</t>
  </si>
  <si>
    <t>Vastleggen aan- en afwezigheid</t>
  </si>
  <si>
    <t>Het actuele rooster (dagrooster) is beschikbaar in het SIS, o.a. met de geplande lessen (onderwijsproducten) en de bijbehorende docent en lesgroep. De roosterapplicatie is de leidende bron. Roosterwijzigingen worden doorgevoerd in de roosterapplicatie en van daaruit gepubliceerd naar het SIS.</t>
  </si>
  <si>
    <t>Het actuele rooster (dagrooster) kan ook handmatig worden aangepast in het SIS.</t>
  </si>
  <si>
    <t>Een docent kan vanuit zijn agenda een geplande les ‘openen’ en vervolgens de aan-/afwezigheid per student registreren.</t>
  </si>
  <si>
    <t>Een overgenomen les kan zichtbaar worden voor een vervangende docent, ook als dit nog niet verwerkt is in het dagrooster.</t>
  </si>
  <si>
    <t>Een docent kan achteraf alleen nog wijzigingen in ingevoerde aan-/afwezigheid doen op een door de instelling te bepalen periode in verband met verzuimmeldingen voor het verzuimloket. Daarna kan dat alleen nog door daarvoor geautoriseerde medewerkers gedaan worden.</t>
  </si>
  <si>
    <t>Het is mogelijk om de registratie van aan-/afwezigheid tijdens de BPV te doen waarbij de validatie door praktijkbegeleider van het leerbedrijf kan worden gedaan.</t>
  </si>
  <si>
    <t>Bij de registratie van aan- en afwezigheid wordt geregistreerd wanneer en door wie de registratie is gedaan.</t>
  </si>
  <si>
    <t>Het is mogelijk om de aanwezigheid van een groep in één keer te registreren en vervolgens de uitzonderingen te kunnen wijzigen.</t>
  </si>
  <si>
    <t>Registreren van aan-/afwezigheid van een geplande les (onderwijsproduct) kan niet plaatsvinden voordat de les start met uitzondering van vooraf bekende afwezigheid door bevoegde mdw.</t>
  </si>
  <si>
    <t>Het is mogelijk om de aan- en afwezigheid te registreren, los van een geplande les, (onderwijsproduct) in het dagrooster.</t>
  </si>
  <si>
    <t>Ten behoeve van educatie kan de docent bij een registratie van afwezigheid ook de reden van verzuim aangegeven, waaronder een ziekmelding of contractueel afwezig. Educatie werkt niet met een centrale verzuimafhandeling</t>
  </si>
  <si>
    <t xml:space="preserve">Er kan een notificatie worden gegeven aan een medewerker (docent – coach – presentiemedewerker - manager) bij het ontbreken van registratie van presentie </t>
  </si>
  <si>
    <t>Afwezigheid kan in deeltijdseenheden van minuten worden gedefinieerd</t>
  </si>
  <si>
    <t>Het systeem kan een rapportage leveren waaruit blijkt of de registratie van aan- en afwezigheid door elke docent is ingevuld.</t>
  </si>
  <si>
    <t>Het is mogelijk om een vorm van geautomatiseerde aanwezigheidsregistratie te doen, bijvoorbeeld met behulp van paslezers</t>
  </si>
  <si>
    <t>Verzuimloket</t>
  </si>
  <si>
    <t>Het systeem ondersteunt de melding en terugkoppeling naar het verzuimloket van DUO conform de daarvoor geldende specificatie en/of naar eigen inzicht (signaalmelding), zie https://duo.nl/zakelijk/middelbaar-beroepsonderwijs/verzuim/verzuimloket-gebruiken.jsp.</t>
  </si>
  <si>
    <t>Per schoolsoort kunnen andere periodes, en andere meeteenheden (klokuren vs. Lesuren, 18- of 18+) worden ingesteld voor de melding aan het verzuimloket.</t>
  </si>
  <si>
    <t>Bij aanmaak van een verzuimmelding aan het verzuimloket zijn de verplicht in te vullen velden aanwezig: toelichting, periode, soort verzuim, actie gewenst.</t>
  </si>
  <si>
    <t>Het is mogelijk om op meldingsnummer van DUO te zoeken naar een verzuimmelding.</t>
  </si>
  <si>
    <t>Het systeem biedt een rapportage waarin staat of de meldingen aan het verzuimloket op tijd zijn verstuurd.</t>
  </si>
  <si>
    <t>Er worden door het systeem geen meldingen aan het verzuimloket gedaan voor studenten met een startkwalificatie of studenten die ouder zijn dan 23.</t>
  </si>
  <si>
    <t xml:space="preserve">Alle acties worden gelogd ten behoeve van de inzichtelijkheid van het proces </t>
  </si>
  <si>
    <t>Het is mogelijk om een signaal te sturen aan de student, een ouder, een docent of coacher over een verzuimmelding.</t>
  </si>
  <si>
    <t>Hoofdstuk 6 PvE: Functionele eisen andere onderwijssectoren</t>
  </si>
  <si>
    <t>Aanmelden contractonderwijs, educatie</t>
  </si>
  <si>
    <t>De eisen voor deze use case zijn dezelfde als die van de use case Aanmelden mbo. De uitzonderingen / aanvullingen erop worden beschreven in hoofdstuk 6 van het Programma van eisen.</t>
  </si>
  <si>
    <t>Voor een aanmelding in het kader van contractonderwijs kan een kleinere gegevensset worden ondersteund, bijvoorbeeld zonder BSN of vooropleiding-gegevens.</t>
  </si>
  <si>
    <t>In het kader van contractonderwijs moet het mogelijk zijn dat een bedrijf een aanmelding doet voor een aantal medewerkers.</t>
  </si>
  <si>
    <t>Het is mogelijk om aangeleverde aanmeldingen (bijvoorbeeld in Excel of csv) in te lezen</t>
  </si>
  <si>
    <t>Hoofdstuk 7 PvE: Niet-functionele eisen</t>
  </si>
  <si>
    <t>Eisen en wensen aan de leverancier</t>
  </si>
  <si>
    <t>De inschrijver beschikt binnen een jaar na gunning over een managementsysteem voor informatiebeveiliging (Code voor Informatiebeveiliging) volgens de ISO 27001 en ISO 27002 standaard of vergelijkbaar.</t>
  </si>
  <si>
    <t>De inschrijver voldoet binnen een jaar na gunning met betrekking tot informatiebeveiliging en privacy aan de Algemene Verordening Gegevensbescherming (of GDPR: General Data Protection Regulation) van de Europese Unie.  </t>
  </si>
  <si>
    <t>De inschrijver is bereid om met de samenwerkende ROC’s een verwerkersovereenkomst te sluiten, conform de standaard verwerkersovereenkomst 3.0 van Convenant Digitale Onderwijsmiddelen en Privacy, zie https://www.privacyconvenant.nl/het-convenant/ voor het model verwerkersovereenkomst.
Leverancier dient zich aan te sluiten bij het mbo convenant.</t>
  </si>
  <si>
    <t>De ondersteuningsorganisatie, bestaande uit de helpdesk en consultancy-medewerkers, is in Nederland gevestigd</t>
  </si>
  <si>
    <t>Ten aanzien van bewaar- en vernietigingsdomeinen werkt inschrijver conform de selectielijst voor onderwijsinstellingen in het middelbaar beroepsonderwijs (mbo) zoals beschreven bij de MBO-raad.</t>
  </si>
  <si>
    <t>De inschrijver is bereid een Escrow-overeenkomst aan te gaan ten behoeve van de borging van de continuïteit.</t>
  </si>
  <si>
    <t>Er is een back-up-, disaster- en recoveryprocedure aanwezig, gedocumenteerd, getest en operationeel.</t>
  </si>
  <si>
    <t>De inschrijver beschikt binnen een jaar na gunning over een certificering met betrekking tot kwaliteitsmanagement volgens de ISO 9001:2008 standaard, ISO20000 of vergelijkbaar.</t>
  </si>
  <si>
    <t>De inschrijver beschikt binnen een jaar na gunning over een beschrijving van de interne beheersmaatregelen van de serviceorganisatie in de vorm van een ISAE 3402 Type II rapportage.</t>
  </si>
  <si>
    <t>De inschrijver moet in staat zijn om een complete en leesbare datadump van SIS aan te leveren.</t>
  </si>
  <si>
    <t>Eisen en wensen aan de implementatie</t>
  </si>
  <si>
    <t>De inschrijver draagt zorg voor de volledige conversie van gegevens uit de bestaande kernregistratie- en begeleidingssystemen.</t>
  </si>
  <si>
    <t>De instelling kan zelf bepalen in welke mate historische gegevens uit de bestaande systemen worden geconverteerd naar het SIS.</t>
  </si>
  <si>
    <t>Het scholingsplan is erop gericht dat (sleutel)gebruikers in staat zijn om het SIS optimaal te gebruiken en in te richten en zelfstandig nieuwe gebruikers te kunnen opleiden (train de trainer principe).</t>
  </si>
  <si>
    <t>Er is een scholingsomgeving beschikbaar gedurende de implementatie en minimaal één jaar daarna.</t>
  </si>
  <si>
    <t>De leverancier heeft een scholingsaanbod gebaseerd op de meest actuele versie.</t>
  </si>
  <si>
    <t>Beheer</t>
  </si>
  <si>
    <t>De inschrijver voert tijdig alle wettelijk vereiste aanpassingen door.</t>
  </si>
  <si>
    <t>De inschrijver neemt actief deel aan de gebruikersgroep van het SIS in MBO Digitaal verband, waarin onder andere de release-kalender wordt afgestemd.</t>
  </si>
  <si>
    <t>De inschrijver faciliteert een strategisch gebruikersoverleg, waarin de instellingen aantoonbaar invloed hebben op de ontwikkel-roadmap van het SIS.</t>
  </si>
  <si>
    <t>Het SIS en de dienstverlening van de inschrijver voldoen minimaal aan de normen (zie BIV-classificatie MBO Digitaal) zoals geformuleerd in een SLA (Service Level Agreement). Er is een afgestemd SLA, waarin tenminste wordt ingegaan op de volgende aspecten van de dienstverlening.
* Niveau van de Dienstverlening SIS
  * Beschikbaarheid
  * Performance
  * Vereiste infrastructuur
  * Privacy en data integriteit
  * Uitwijk
  * Back-up procedure
  * Niveau dienstverlening Servicedesk
  * Onderhoud en Change Management
  * Procedure correctief, preventief en adaptief onderhoud
  * Procedure m.b.t. releases, patches etc.
  * Onderhoud landelijke tabellen
  * Overleg
  * Escalatie en Conflictafhandeling
  * Klanttevredenheidsonderzoek en rapportages
  * Geldigheidsduur en onderhoud SLA</t>
  </si>
  <si>
    <t>Er is tenminste een aparte persistente (1) test- en acceptatie- en (2) productieomgeving  beschikbaar. De test- en acceptatieomgeving is bedoeld om aanbestedende dienst in de gelegenheid te stellen functionaliteit en integratieaspecten met andere applicaties te kunnen testen voorafgaand aan het in productie gaan van een nieuwe release. Deze test-en acceptatieomgeving is door ROC’s te gebruiken voor test- en acceptatiedoeleinden. De data op deze testomgeving kan op aanvraag ververst en geleegd worden. Op afroep kan leverancier een tijdelijke testomgeving beschikbaar stellen. Ook wordt verzocht om een tijdelijke trainingsomgeving voor de opleiding van beheerders en gebruikers voorafgaand aan de 'go live'.</t>
  </si>
  <si>
    <t>In de trainingsomgeving wordt gewerkt met geanonimiseerde gegevens.</t>
  </si>
  <si>
    <t>Het is mogelijk om een ketentest uit te voeren, gecombineerd met de testomgevingen  van andere systemen in de keten.</t>
  </si>
  <si>
    <t>Het systeem houdt een registratie of logging van alle mutaties bij die interpretabel zijn door functioneel beheerders. De logging moet in een gangbaar formaat, conform vastgelegde standaarden, aangeleverd worden zodat dit geëxporteerd  kan worden naar een analyse- en monitoringsysteem  .</t>
  </si>
  <si>
    <t>Geplande onderhoudswerkzaamheden worden minimaal 2 weken van tevoren aangekondigd.</t>
  </si>
  <si>
    <t>De inschrijver garandeert dat grote en kritieke security en privacy issues met hoge urgentie worden opgepakt, waarbij security issues zowel aan de vaste contactpersoon van de opdrachtgever als aan de functionaris gegevensbescherming van de opdrachtgever worden gemeld.</t>
  </si>
  <si>
    <t>De inschrijver garandeert dat kritische en grote security en privacy incidenten van andere klanten van de inschrijver, die ook van toepassing kunnen zijn op de opdrachtgever of op enigerlei wijze gevolgen hebben voor de opdrachtgever, afgehandeld worden als ware het een security en privacy incident van de opdrachtgever zelf is.</t>
  </si>
  <si>
    <t>Functioneel (en eventueel technisch) gedelegeerd beheer (buiten de interne medewerkers van de leverancier) wordt uitgevoerd op basis van separate accounts die niet als standaard gebruikersentiteit binnen de applicatie worden gedefinieerd, maar wel onder dezelfde authenticatie-eisen moeten worden ontsloten.</t>
  </si>
  <si>
    <t>De inschrijver maakt afspraken over de wijze waarop vernieuwingen ten behoeve van het onderwijs en de ondersteunende processen tijdig in het SIS kunnen worden geïmplementeerd.</t>
  </si>
  <si>
    <t>De SLA van de inschrijver wordt vastgesteld door het gebruikersoverleg tussen inschrijver en opdrachtgever</t>
  </si>
  <si>
    <t>Historische integriteit: gegevens worden vastgehouden en niet weggegooid. Bij mutatie wordt het huidige database record bewaard (inactief) naast het gewijzigde record (actief).</t>
  </si>
  <si>
    <t>Waar in het kader van AVG/bewaartermijnen, wettelijk gezien identificeerbare data moet verdwijnen, dient gekozen te worden voor anonimiseren boven verwijderen, als de wet daar ruimte voor biedt.</t>
  </si>
  <si>
    <t>De logging zoals bedoeld in eis 8 hierboven kan (near-) realtime beschikbaar worden gemaakt voor een analyse- en monitoringsysteem.</t>
  </si>
  <si>
    <t>Technische eisen en wensen</t>
  </si>
  <si>
    <t>Het SIS wordt aangeboden als een Software as a Service (SaaS) webapplicatie. Hierin zijn onder andere inbegrepen het hardware-platform, alle benodigde softwarecomponenten en, de beheer- en exploitatie-diensten.</t>
  </si>
  <si>
    <t>Single Sign On wordt mogelijk gemaakt via een federatie op basis van OAuth2.0 in combinatie met OpenID Connect.</t>
  </si>
  <si>
    <t>Autorisatie  in het SIS is rolgebaseerd zodat de beheerlast beperkt is.</t>
  </si>
  <si>
    <t>De autorisatiematrix is inzichtelijk en aanpasbaar door een functioneel beheerder</t>
  </si>
  <si>
    <t>Het SIS sluit aan bij gangbare industrie- of sectorstandaarden in het Nederlands onderwijs, zoals genoemd in https://triplea.sambo-ict.nl/wiki/index.php/Technische_standaarden. </t>
  </si>
  <si>
    <t>Het systeem is zo ontworpen en geïmplementeerd dat het kan meebewegen met een forse toe- of afname in het aantal gebruikers, de hoeveelheid gegevens en de belasting van het SIS.</t>
  </si>
  <si>
    <t>Het SIS maakt gebruik van de laatste HTTPS-technieken en worden bij het uitkomen van nieuwe standaarden binnen 3 maanden geïmplementeerd.</t>
  </si>
  <si>
    <t>Aangeboden applicatie/oplossing is volledig web gebaseerd en daarmee onafhankelijk van het apparaat, besturingssysteem en locatie. 
- Maken primair gebruik van standaard internetprotocollen (HTTPS) en poorten (80 en 443) 
- Maken geen gebruik van (browser) plugins of add-ons 
- Werken tenminste met de volgende browsers (laatste en één na laatste versie):
     Microsoft Edge (versie Chromium)
     Chrome 
     Firefox  
    Safari (op macOS/OSX en iOS)</t>
  </si>
  <si>
    <t>Het SIS en bijbehorende beheerprocedures zijn ontworpen uitgaande van een minimale gegarandeerde beschikbaarheid van 99,7% per kwartaal buiten het onderhoudsvenster. Zie ook open vraag 3.</t>
  </si>
  <si>
    <t>De performance betreft een SaaS oplossing. De wachttijd voor eindgebruikers bij schermwisselingen is aantoonbaar &lt; 1,5 seconde (eis) per uitgevoerde beeldschermtransactie, bij concurrent gebruik van 2000 gebruikers of minder. Dit bij voldoende bandbreedte en netwerkcapaciteit aan de gebruikerskant (buiten de invloedssfeer van de leverancier).  Zie ook open vraag 3</t>
  </si>
  <si>
    <t>De autorisatiematrix voor beheerders en gebruikersaccounts is strikt van elkaar gescheiden.</t>
  </si>
  <si>
    <t>Alle gegevenscommunicatie met voor het SIS technisch externe systemen wordt standaard versleuteld via actuele industriestandaarden.</t>
  </si>
  <si>
    <t>Alle gegevensopslag binnen het SIS is versleuteld middels actuele industriestandaarden.</t>
  </si>
  <si>
    <t>De aanvullende authenticatiemiddelen (Multi-Factor Authenticatie, MFA) van de instelling kunnen geïntegreerd worden met de authenticatie voor het SIS.</t>
  </si>
  <si>
    <t>Het SIS heeft één responsive web-interface die geschikt is voor alle typen devices (desktop, laptop, tablet en smartphone).</t>
  </si>
  <si>
    <t>Het systeem beschikt over een online kennisbank (bijvoorbeeld in de vorm van een wiki, instructievideo’s of online handleidingen) zowel voor de inrichting als het gebruik van het SIS.</t>
  </si>
  <si>
    <t>Het SIS is te gebruiken zonder (browser) plugins of add-ons .   </t>
  </si>
  <si>
    <t>Het SIS heeft een native app die de belangrijkste functionaliteiten voor docenten en studenten ondersteunt. De native app moet tenminste beschikbaar zijn voor iOS en Android.   </t>
  </si>
  <si>
    <t>Koppelingen en integratie</t>
  </si>
  <si>
    <t xml:space="preserve">Alle, in de aangeboden applicaties/oplossingen, opgeslagen data is beschikbaar via een gestandaardiseerd, actueel en (near) realtime koppelvlak in de vorm van een API/Webservice op basis van de-facto standaarden zoals SOAP/XML of REST/JSON. </t>
  </si>
  <si>
    <t xml:space="preserve">De aangeboden API's/Webservices zijn goed gedocumenteerd en voorzien van duidelijke (eenduidige) terugkoppeling. Alle documentatie hieromtrent is beschikbaar voor aanbestedende dienst. </t>
  </si>
  <si>
    <t xml:space="preserve">In de communicatie van een nieuwe release van de applicatie worden ook eventuele aanpassingen aan het datamodel en/of de koppelingen expliciet beschreven.  </t>
  </si>
  <si>
    <t>Naast webservices kunnen koppelingen ook worden geïmplementeerd op basis van andere gangbare industrie- of sectorstandaarden zoals genoemd in https://triplea.sambo-ict.nl/wiki/index.php/Technische_standaarden. </t>
  </si>
  <si>
    <t xml:space="preserve">Leverancier stelt een realtime leesreplica van de productiedatabase beschikbaar aan aanbestedende dienst op een locatie en databaseplatform naar keuze van leverancier. Koppeling zal via een databaselink gaan van een gangbare standaard, gebruik makend van een beveiligde verbinding. De primaire doelstelling van deze database is de beschikbaarheid van data voor rapportage- en integratiedoeleinden. Om die reden levert leverancier ook de documentatie van het datamodel, zodat de data adequaat ontsloten kan worden. </t>
  </si>
  <si>
    <t>De inschrijver draagt er zorg voor dat (maatwerk- en standaard) koppelingen blijven werken bij nieuwe releases en upgrades van het SIS.</t>
  </si>
  <si>
    <t>Het SIS biedt een koppelvlak met de voorziening voor vroegtijdig aanmelden (VVA). Zie https://mbodigitaal.nl/programmas/archief-programmas/vroegtijdige-aanmelding/ </t>
  </si>
  <si>
    <t>Geautomatiseerde User Provisioning wordt ondersteund, dat wil zeggen: Gebruikers(accounts)  kunnen, via een koppeling met het Identity Management systeem van Aanbestedende Dienst, geautomatiseerd aan gemaakt, gemuteerd, geblokkeerd en verwijderd/gearchiveerd worden.   Dit wordt gerealiseerd door middel van een open actuele industriestandaarden zoals SCIM.</t>
  </si>
  <si>
    <t xml:space="preserve">Overzicht van velden die tbv Educatie moeten kunnen worden geregistreerd. </t>
  </si>
  <si>
    <r>
      <t xml:space="preserve">Geef per categorie van velden (de gearceerde rijen) aan of de gegevens die daar onder staan </t>
    </r>
    <r>
      <rPr>
        <u/>
        <sz val="11"/>
        <color theme="1"/>
        <rFont val="Calibri"/>
        <family val="2"/>
        <scheme val="minor"/>
      </rPr>
      <t>allemaal</t>
    </r>
    <r>
      <rPr>
        <sz val="11"/>
        <color theme="1"/>
        <rFont val="Calibri"/>
        <family val="2"/>
        <scheme val="minor"/>
      </rPr>
      <t xml:space="preserve">, </t>
    </r>
    <r>
      <rPr>
        <u/>
        <sz val="11"/>
        <color theme="1"/>
        <rFont val="Calibri"/>
        <family val="2"/>
        <scheme val="minor"/>
      </rPr>
      <t>gedeeltelijk</t>
    </r>
    <r>
      <rPr>
        <sz val="11"/>
        <color theme="1"/>
        <rFont val="Calibri"/>
        <family val="2"/>
        <scheme val="minor"/>
      </rPr>
      <t xml:space="preserve"> of </t>
    </r>
    <r>
      <rPr>
        <u/>
        <sz val="11"/>
        <color theme="1"/>
        <rFont val="Calibri"/>
        <family val="2"/>
        <scheme val="minor"/>
      </rPr>
      <t>helemaal niet</t>
    </r>
    <r>
      <rPr>
        <sz val="11"/>
        <color theme="1"/>
        <rFont val="Calibri"/>
        <family val="2"/>
        <scheme val="minor"/>
      </rPr>
      <t xml:space="preserve"> kunnen worden geregistreerd in uw systeem. U kunt eventueel een toelichting geven in de omgearceerde vakken achter de gegevensvelden.</t>
    </r>
  </si>
  <si>
    <t>Categorie</t>
  </si>
  <si>
    <t>Eventueel toelichting</t>
  </si>
  <si>
    <t>1. Aanmelding: </t>
  </si>
  <si>
    <t>Datum aanmelding  </t>
  </si>
  <si>
    <t>Aanmeldgroep </t>
  </si>
  <si>
    <t>Begindatum </t>
  </si>
  <si>
    <t>Einddatum </t>
  </si>
  <si>
    <t>2. Intake: </t>
  </si>
  <si>
    <t>Datum intake  </t>
  </si>
  <si>
    <t>Tijd intake </t>
  </si>
  <si>
    <t>Locatie intake </t>
  </si>
  <si>
    <t>Intaker </t>
  </si>
  <si>
    <t>Datum afgemeld </t>
  </si>
  <si>
    <t>Datum uitgevoerd </t>
  </si>
  <si>
    <t>3. Persoonsgegevens: </t>
  </si>
  <si>
    <t>Studentnummer  </t>
  </si>
  <si>
    <t>Achternaam </t>
  </si>
  <si>
    <t>Voorletters </t>
  </si>
  <si>
    <t>Voornaam  </t>
  </si>
  <si>
    <t>Adres  </t>
  </si>
  <si>
    <t>Postcode/Woonplaats  </t>
  </si>
  <si>
    <t>Telefoon/mobiel  </t>
  </si>
  <si>
    <t>E-mail  </t>
  </si>
  <si>
    <t>Burgerservicenummer  </t>
  </si>
  <si>
    <t>Geboortedatum </t>
  </si>
  <si>
    <t>Geboorteplaats  </t>
  </si>
  <si>
    <t>Geboorteland  </t>
  </si>
  <si>
    <t>Geslacht  </t>
  </si>
  <si>
    <t>Nationaliteit  </t>
  </si>
  <si>
    <t>Bankrekeningnummer (bij vergoeding reiskosten en/of examenkosten) </t>
  </si>
  <si>
    <t>4. Inschrijving: </t>
  </si>
  <si>
    <t>Opleiding met daaraan gekoppeld: </t>
  </si>
  <si>
    <t>Een label  (Opdrachtgever, doelgroep, type contract /traject) </t>
  </si>
  <si>
    <t>Verzuimrapport (Dagelijks, week, maand) </t>
  </si>
  <si>
    <t>Voortgangsrapport (Kwartaal, zes maanden, twee keer per jaar) </t>
  </si>
  <si>
    <t>Eindrapport  </t>
  </si>
  <si>
    <t>Geplande startdatum (BOW) </t>
  </si>
  <si>
    <t>Werkelijke startdatum </t>
  </si>
  <si>
    <t>Geplande einddatum </t>
  </si>
  <si>
    <t>Werkelijke einddatum </t>
  </si>
  <si>
    <t>Datum eerste activiteit (BOW) </t>
  </si>
  <si>
    <t>Datum laatste activiteit (BOW) </t>
  </si>
  <si>
    <t>Uitschrijfreden </t>
  </si>
  <si>
    <t>Prijs  </t>
  </si>
  <si>
    <t>Aanbod uren </t>
  </si>
  <si>
    <t>Trajectbegeleider </t>
  </si>
  <si>
    <t>Coach  </t>
  </si>
  <si>
    <t>Lesgroepen per dagdeel met begin- en einddatum </t>
  </si>
  <si>
    <t>Codering </t>
  </si>
  <si>
    <t>Omschrijving </t>
  </si>
  <si>
    <t>Uitvoeringslocatie </t>
  </si>
  <si>
    <t>5. Aanvullend inburgering: </t>
  </si>
  <si>
    <t>Inburgeringsdoel (BOW) </t>
  </si>
  <si>
    <t>Soort traject (DUO, alfabetisering, inburgering, NT2) </t>
  </si>
  <si>
    <t>Startdatum inburgeringstermijn  </t>
  </si>
  <si>
    <t>Einddatum inburgeringstermijn  </t>
  </si>
  <si>
    <t>Leerprofiel (BOW) </t>
  </si>
  <si>
    <t>Lening DUO  </t>
  </si>
  <si>
    <t>Hoogte lening </t>
  </si>
  <si>
    <t>Module ONA  </t>
  </si>
  <si>
    <t>Datum aanmelding inburgering (BOW, gekoppeld aan inschrijving) </t>
  </si>
  <si>
    <t>Dienst (BOW, gekoppeld aan inschrijving) </t>
  </si>
  <si>
    <r>
      <t xml:space="preserve">Collectief contract J/N (BOW, </t>
    </r>
    <r>
      <rPr>
        <sz val="10"/>
        <rFont val="Arial"/>
        <family val="2"/>
      </rPr>
      <t>gekoppeld aan inschrijving</t>
    </r>
    <r>
      <rPr>
        <sz val="10"/>
        <color rgb="FF000000"/>
        <rFont val="Arial"/>
        <family val="2"/>
      </rPr>
      <t xml:space="preserve"> ) </t>
    </r>
  </si>
  <si>
    <r>
      <t xml:space="preserve">Collectief contract met prestatieafspraak (BOW, </t>
    </r>
    <r>
      <rPr>
        <sz val="10"/>
        <rFont val="Arial"/>
        <family val="2"/>
      </rPr>
      <t>gekoppeld aan inschrijving</t>
    </r>
    <r>
      <rPr>
        <sz val="10"/>
        <color rgb="FF000000"/>
        <rFont val="Arial"/>
        <family val="2"/>
      </rPr>
      <t>) </t>
    </r>
  </si>
  <si>
    <t>6. Aanvullend trajectplan: </t>
  </si>
  <si>
    <t>ID trajectplan (Gekoppeld aan inschrijving) </t>
  </si>
  <si>
    <t>Gekoppeld aan ID trajectplan Datum verzending </t>
  </si>
  <si>
    <t>Verzending naar: (Deelnemer, gemeente, opdrachtgever) </t>
  </si>
  <si>
    <t>Datum ontvangst getekend trajectplan </t>
  </si>
  <si>
    <t>Opdrachtgever   </t>
  </si>
  <si>
    <t>Naam contactpersoon opdrachtgever   </t>
  </si>
  <si>
    <t>Telefoon contactpersoon opdrachtgever   </t>
  </si>
  <si>
    <t>Email contactpersoon opdrachtgever   </t>
  </si>
  <si>
    <t>Telefoon trajectbegeleider   </t>
  </si>
  <si>
    <t>Mobiele telefoon trajectbegeleider   </t>
  </si>
  <si>
    <t>E-mail trajectbegeleider   </t>
  </si>
  <si>
    <t>Trajectplan opgemaakt door   </t>
  </si>
  <si>
    <t>Leervraag   </t>
  </si>
  <si>
    <t>Achtergrondgegevens opleiding   </t>
  </si>
  <si>
    <t>Vooropleiding  </t>
  </si>
  <si>
    <t>Gevolgd bij </t>
  </si>
  <si>
    <t>Diploma behaald  </t>
  </si>
  <si>
    <t>Achtergrondgegevens werk   </t>
  </si>
  <si>
    <t>Achtergrondgegevens (sociaal)   </t>
  </si>
  <si>
    <t>Belemmeringen t.a.v. opleiding   </t>
  </si>
  <si>
    <t>Willen/kunnen/motivatie    </t>
  </si>
  <si>
    <t>Beschikbaarheid   </t>
  </si>
  <si>
    <t>Advies   (ophalen uit trajectmogelijkheden) </t>
  </si>
  <si>
    <t>Indeling traject   (ophalen uit trajectmogelijkheden) </t>
  </si>
  <si>
    <t>Examenkosten </t>
  </si>
  <si>
    <t>Reiskosten </t>
  </si>
  <si>
    <t>Lesfrequentie/groepsgrootte/studiebelasting   </t>
  </si>
  <si>
    <t>Aantal dagdelen per week beschikbaar gedurende welke periode. </t>
  </si>
  <si>
    <t>Dagdelen </t>
  </si>
  <si>
    <t>Uur </t>
  </si>
  <si>
    <t>Weken </t>
  </si>
  <si>
    <t>Groepsgrootte: minimaal 15 deelnemers </t>
  </si>
  <si>
    <t>Studiebelasting:  </t>
  </si>
  <si>
    <t>Begeleiding/coaching (Groepscoaching, individueel)   </t>
  </si>
  <si>
    <t>Facturering (Facturering volgens artikel 3 "Cursusgeld" van de studievoorwaarden, anders) </t>
  </si>
  <si>
    <t>Klachtenregeling (Deelnemer is op de hoogte van de klachtenregeling)  (BOW) </t>
  </si>
  <si>
    <t>Privacyregeling (Deelnemer is op de hoogte van de privacyregeling)  (BOW) </t>
  </si>
  <si>
    <t>Voorwaarden Traject/cursusovereenkomst (Deelnemer is op de hoogte van de voorwaarden traject/cursusovereenkomst)  (BOW) </t>
  </si>
  <si>
    <t>Aanwezigheid (Om het gestelde doel te bereiken is er een aanwezigheidsplicht van 80%.)   </t>
  </si>
  <si>
    <t>7. Toets- en examenuitslagen </t>
  </si>
  <si>
    <t>Score trajectkeuzetoets   </t>
  </si>
  <si>
    <t>Leerbaarheid   </t>
  </si>
  <si>
    <t>Datum beginniveau NT2 vaardigheden </t>
  </si>
  <si>
    <r>
      <t>Beginniveau</t>
    </r>
    <r>
      <rPr>
        <sz val="10"/>
        <color rgb="FF000000"/>
        <rFont val="Calibri"/>
        <family val="2"/>
      </rPr>
      <t xml:space="preserve"> </t>
    </r>
    <r>
      <rPr>
        <sz val="10"/>
        <color rgb="FF000000"/>
        <rFont val="Arial"/>
        <family val="2"/>
      </rPr>
      <t> </t>
    </r>
  </si>
  <si>
    <t>Lezen  </t>
  </si>
  <si>
    <t>Schrijven </t>
  </si>
  <si>
    <t>Luisteren </t>
  </si>
  <si>
    <t>Spreken </t>
  </si>
  <si>
    <t>Datum eindniveau NT2 vaardigheden </t>
  </si>
  <si>
    <t>Eindniveau </t>
  </si>
  <si>
    <t>Inburgering </t>
  </si>
  <si>
    <t>Lezen           INB   Datum geslaagd / Datum gezakt (meerdere mogelijkheden)</t>
  </si>
  <si>
    <t>Schrijven       INB   Datum geslaagd / Datum gezakt (meerdere mogelijkheden)</t>
  </si>
  <si>
    <t>Luisteren       INB   Datum geslaagd / Datum gezakt (meerdere mogelijkheden)</t>
  </si>
  <si>
    <t>Spreken        INB   Datum geslaagd / Datum gezakt (meerdere mogelijkheden)</t>
  </si>
  <si>
    <t>Staatsexamentrajecten </t>
  </si>
  <si>
    <r>
      <t>Lezen          STX I</t>
    </r>
    <r>
      <rPr>
        <sz val="10"/>
        <color rgb="FF000000"/>
        <rFont val="Calibri"/>
        <family val="2"/>
      </rPr>
      <t xml:space="preserve"> </t>
    </r>
    <r>
      <rPr>
        <sz val="10"/>
        <color rgb="FF000000"/>
        <rFont val="Arial"/>
        <family val="2"/>
      </rPr>
      <t xml:space="preserve"> Datum geslaagd / Datum gezakt (meerdere mogelijkheden)</t>
    </r>
  </si>
  <si>
    <t>Schrijven      STX I  Datum geslaagd / Datum gezakt (meerdere mogelijkheden)</t>
  </si>
  <si>
    <t>Luisteren      STX I  Datum geslaagd / Datum gezakt (meerdere mogelijkheden)</t>
  </si>
  <si>
    <r>
      <t>Spreken       STX I  Datum geslaagd / Datum gezakt (meerdere mogelijkheden)</t>
    </r>
    <r>
      <rPr>
        <sz val="10"/>
        <color rgb="FF000000"/>
        <rFont val="Arial"/>
        <family val="2"/>
      </rPr>
      <t> </t>
    </r>
  </si>
  <si>
    <t>Lezen          STX II Datum geslaagd / Datum gezakt (meerdere mogelijkheden)</t>
  </si>
  <si>
    <t>Schrijven      STX II Datum geslaagd / Datum gezakt (meerdere mogelijkheden)</t>
  </si>
  <si>
    <t>Luisteren      STX II Datum geslaagd / Datum gezakt (meerdere mogelijkheden)</t>
  </si>
  <si>
    <t>Spreken       STX II Datum geslaagd / Datum gezakt (meerdere mogelijkheden) </t>
  </si>
  <si>
    <t>Aanvullende examens inburgeraars: </t>
  </si>
  <si>
    <t>KNM                     Datum geslaagd / Datum gezakt (meerdere mogelijkheden) </t>
  </si>
  <si>
    <r>
      <t>ONA</t>
    </r>
    <r>
      <rPr>
        <sz val="10"/>
        <color rgb="FF000000"/>
        <rFont val="Calibri"/>
        <family val="2"/>
      </rPr>
      <t xml:space="preserve">                            </t>
    </r>
    <r>
      <rPr>
        <sz val="10"/>
        <color rgb="FF000000"/>
        <rFont val="Arial"/>
        <family val="2"/>
      </rPr>
      <t>Datum geslaagd / Datum gezakt (meerdere mogelijkheden) </t>
    </r>
  </si>
  <si>
    <t>8. Aanvullend Voortgangs- en eindrapportage </t>
  </si>
  <si>
    <t>Geplande activiteiten (omschrijving groepen) </t>
  </si>
  <si>
    <t>Aanwezigheid </t>
  </si>
  <si>
    <t>Motivatie </t>
  </si>
  <si>
    <t>Gedragskenmerken en presentatie </t>
  </si>
  <si>
    <t>Uitgevoerde activiteiten </t>
  </si>
  <si>
    <t>Resultaten </t>
  </si>
  <si>
    <t>Afspraken </t>
  </si>
  <si>
    <t>Conclusie </t>
  </si>
  <si>
    <t>Advies en suggestie, bijstelling traject </t>
  </si>
  <si>
    <t>Doel behaald Ja / Nee </t>
  </si>
  <si>
    <r>
      <t>Statussen:</t>
    </r>
    <r>
      <rPr>
        <sz val="10"/>
        <rFont val="Trebuchet MS"/>
        <family val="2"/>
      </rPr>
      <t> </t>
    </r>
  </si>
  <si>
    <t>Open</t>
  </si>
  <si>
    <t>Bezig </t>
  </si>
  <si>
    <t>Ingevuld </t>
  </si>
  <si>
    <t>Akkoord </t>
  </si>
  <si>
    <t>Verstuurd </t>
  </si>
  <si>
    <t>Niet verstuurd </t>
  </si>
  <si>
    <t>Niet Nodig </t>
  </si>
  <si>
    <t>9. Aanvullend examenaanvraag inburgering voor inburgeringsexamens en staatsexamens </t>
  </si>
  <si>
    <t>Examenaanvraag KNM </t>
  </si>
  <si>
    <t>Examenaanvraag Lezen </t>
  </si>
  <si>
    <t>Examenaanvraag Schrijven </t>
  </si>
  <si>
    <t>Examenaanvraag Spreken </t>
  </si>
  <si>
    <t>Examenaanvraag Luisteren </t>
  </si>
  <si>
    <t>Examenaanvraag ONA </t>
  </si>
  <si>
    <t>Hoeveelste keer examen </t>
  </si>
  <si>
    <t>Voorkeur week (weeknummer) </t>
  </si>
  <si>
    <t>Voorkeur dag: alle werkdagen van de week </t>
  </si>
  <si>
    <t>Opmerking docent </t>
  </si>
  <si>
    <t>10. Aanvullend trajectmogelijkheden inburgering </t>
  </si>
  <si>
    <t>Omschrijving traject </t>
  </si>
  <si>
    <t>Standaard aantal dagdelen per week les </t>
  </si>
  <si>
    <t>Standaard aantal uur per week </t>
  </si>
  <si>
    <t>Indeling traject (aantal weken voortraject en aantal weken hoofdtraject) </t>
  </si>
  <si>
    <t>Standaard aantal uur </t>
  </si>
  <si>
    <t>Standaard bedrag </t>
  </si>
  <si>
    <t>Standaard aantal lesweken </t>
  </si>
  <si>
    <t>11. Aanvullend Studiewijzers </t>
  </si>
  <si>
    <t>Einddatum voortraject </t>
  </si>
  <si>
    <t>Startdatum hoofdtraject </t>
  </si>
  <si>
    <t>Lesweken per schooljaar </t>
  </si>
  <si>
    <t>Lesdagen per week </t>
  </si>
  <si>
    <t>Vakantieweken / Vrije dagen per schooljaar </t>
  </si>
  <si>
    <t>12. Aanvullend bouwstenen en trajectinformatie </t>
  </si>
  <si>
    <t>Bouwsteen </t>
  </si>
  <si>
    <t>Kernactiviteit </t>
  </si>
  <si>
    <t>Duur </t>
  </si>
  <si>
    <t>Toelichting duur </t>
  </si>
  <si>
    <t>Doelgroep </t>
  </si>
  <si>
    <t>Niveau Deelnemers </t>
  </si>
  <si>
    <t>Doel Bouwsteen </t>
  </si>
  <si>
    <t>Facilitaire voorzieningen </t>
  </si>
  <si>
    <t>Lesmateriaal </t>
  </si>
  <si>
    <t>Lesschema </t>
  </si>
  <si>
    <t>Lesboek </t>
  </si>
  <si>
    <t>Materiaal Computer </t>
  </si>
  <si>
    <t>Extra lesmateriaal </t>
  </si>
  <si>
    <t>Aanvullende informatie lesboeken </t>
  </si>
  <si>
    <t>Aanvullend materiaal computer </t>
  </si>
  <si>
    <t>Aanvullend extra lesmateriaal </t>
  </si>
  <si>
    <t>Voldoet</t>
  </si>
  <si>
    <t>Voldoet wens</t>
  </si>
  <si>
    <t>Beperkt (uitleg)</t>
  </si>
  <si>
    <t>Voldoet bij livegang</t>
  </si>
  <si>
    <t>Beperkt wens</t>
  </si>
  <si>
    <t>Voldoet niet</t>
  </si>
  <si>
    <t>Allemaal</t>
  </si>
  <si>
    <t>Gedeeltelijk</t>
  </si>
  <si>
    <t>Helemaal niet</t>
  </si>
  <si>
    <t>Het systeem controleert bij het inlezen van resultaten van examenleveranciers of het inlezen is gelukt.</t>
  </si>
  <si>
    <t>Het SIS beschikt over een koppeling met de Centraal Aanmelden, conform de specificatie op https://mbodigitaal.nl/gebruikersgroepen/centraal-aanmelden/ </t>
  </si>
  <si>
    <t>#</t>
  </si>
  <si>
    <t>Van</t>
  </si>
  <si>
    <t>Naar</t>
  </si>
  <si>
    <t>Objecten</t>
  </si>
  <si>
    <t>Type</t>
  </si>
  <si>
    <t>Opmerking</t>
  </si>
  <si>
    <t>SIS</t>
  </si>
  <si>
    <t>(near) realtime</t>
  </si>
  <si>
    <t>Aanmeldingen</t>
  </si>
  <si>
    <t>n.b.</t>
  </si>
  <si>
    <t>20. </t>
  </si>
  <si>
    <t>CRM</t>
  </si>
  <si>
    <t>Mogelijk in de toekomst gewenst</t>
  </si>
  <si>
    <t>23. </t>
  </si>
  <si>
    <t>BPV-matchingsgegevens</t>
  </si>
  <si>
    <t>BPV-systeem is ‘leading’ bij matching: B3Net</t>
  </si>
  <si>
    <t>24. </t>
  </si>
  <si>
    <t>Wijzigingen in verbintenis</t>
  </si>
  <si>
    <t>Wijzingen in verbintenis naar B3Net</t>
  </si>
  <si>
    <t>27. </t>
  </si>
  <si>
    <t>DLO</t>
  </si>
  <si>
    <t>Formatieve resultaten</t>
  </si>
  <si>
    <t>PM</t>
  </si>
  <si>
    <t xml:space="preserve">
</t>
  </si>
  <si>
    <t xml:space="preserve">De vereiste koppelingen zijn al opgenomen bij eis 7.5-1. 
Geef bij de gewenste koppelingen aan, of uw systeem daar aan kan voldoen. U kunt een uitleg opnemen, als u dat noodzakelijk acht. </t>
  </si>
  <si>
    <t>Het SIS biedt werkende koppelingen met de applicatiefuncties zoals genoemd in het overzicht van koppelvlakken (paragraaf 3.3 van het PvE) voor zover die koppelingen vereist zijn (rood gearceerd) of gefaciliteerd worden via de KW1C Datalaag (blauw gearceerd).
(Zie voor de gewenste koppelingen het tabblad Koppelvlakken)</t>
  </si>
  <si>
    <r>
      <rPr>
        <b/>
        <sz val="11"/>
        <color theme="1"/>
        <rFont val="Calibri"/>
        <family val="2"/>
        <scheme val="minor"/>
      </rPr>
      <t>Koppelvlakken</t>
    </r>
    <r>
      <rPr>
        <sz val="11"/>
        <color theme="1"/>
        <rFont val="Calibri"/>
        <family val="2"/>
        <scheme val="minor"/>
      </rPr>
      <t xml:space="preserve">
Niet alle koppelvlakken zijn als eis opgenomen. Op een apart tabblad zijn de gewenste koppelvlakken opgenomen. U kunt daar aangeven of uw systeem voorziet in die koppelvlakken. </t>
    </r>
  </si>
  <si>
    <t xml:space="preserve"> </t>
  </si>
  <si>
    <r>
      <rPr>
        <b/>
        <sz val="11"/>
        <color theme="1"/>
        <rFont val="Calibri"/>
        <family val="2"/>
        <scheme val="minor"/>
      </rPr>
      <t>Open vraag 4</t>
    </r>
    <r>
      <rPr>
        <sz val="11"/>
        <color theme="1"/>
        <rFont val="Calibri"/>
        <family val="2"/>
        <scheme val="minor"/>
      </rPr>
      <t xml:space="preserve">
Naast de tabbladen voor de eisen en wensen is er ook een tabblad, dat hoort bij Open vraag 4. 
In dit tabblad kunt u </t>
    </r>
    <r>
      <rPr>
        <i/>
        <sz val="11"/>
        <color theme="1"/>
        <rFont val="Calibri"/>
        <family val="2"/>
        <scheme val="minor"/>
      </rPr>
      <t>per categorie</t>
    </r>
    <r>
      <rPr>
        <sz val="11"/>
        <color theme="1"/>
        <rFont val="Calibri"/>
        <family val="2"/>
        <scheme val="minor"/>
      </rPr>
      <t xml:space="preserve"> van velden aangeven of de betrokken gegevens kunnen worden geregistreerd in uw systeem. 
Voor de invulling en beoordeling van deze vraag geldt de toelichting zoals beschreven onder </t>
    </r>
    <r>
      <rPr>
        <b/>
        <sz val="11"/>
        <color theme="1"/>
        <rFont val="Calibri"/>
        <family val="2"/>
        <scheme val="minor"/>
      </rPr>
      <t>Wensen</t>
    </r>
    <r>
      <rPr>
        <sz val="11"/>
        <color theme="1"/>
        <rFont val="Calibri"/>
        <family val="2"/>
        <scheme val="minor"/>
      </rPr>
      <t xml:space="preserve"> hierboven.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</si>
</sst>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0"/>
      <name val="Arial"/>
      <family val="2"/>
    </font>
    <font>
      <sz val="9"/>
      <color rgb="FF000000"/>
      <name val="Arial"/>
      <family val="2"/>
    </font>
    <font>
      <b/>
      <sz val="9"/>
      <name val="Arial"/>
      <family val="2"/>
    </font>
    <font>
      <b/>
      <sz val="9"/>
      <color rgb="FF000000"/>
      <name val="Arial"/>
      <family val="2"/>
    </font>
    <font>
      <sz val="9"/>
      <name val="Arial"/>
      <family val="2"/>
    </font>
    <font>
      <sz val="9"/>
      <color theme="0"/>
      <name val="Arial"/>
      <family val="2"/>
    </font>
    <font>
      <b/>
      <sz val="11"/>
      <name val="Arial"/>
      <family val="2"/>
    </font>
    <font>
      <b/>
      <i/>
      <sz val="9"/>
      <color theme="1"/>
      <name val="Arial"/>
      <family val="2"/>
    </font>
    <font>
      <b/>
      <i/>
      <sz val="9"/>
      <name val="Arial"/>
      <family val="2"/>
    </font>
    <font>
      <b/>
      <i/>
      <sz val="9"/>
      <color rgb="FF000000"/>
      <name val="Arial"/>
      <family val="2"/>
    </font>
    <font>
      <sz val="8"/>
      <color theme="1"/>
      <name val="Arial"/>
      <family val="2"/>
    </font>
    <font>
      <b/>
      <sz val="12"/>
      <name val="Arial"/>
      <family val="2"/>
    </font>
    <font>
      <sz val="8"/>
      <name val="Arial"/>
      <family val="2"/>
    </font>
    <font>
      <sz val="12"/>
      <name val="Arial"/>
      <family val="2"/>
    </font>
    <font>
      <sz val="11"/>
      <name val="Arial"/>
      <family val="2"/>
    </font>
    <font>
      <sz val="10"/>
      <color rgb="FF000000"/>
      <name val="Arial"/>
      <family val="2"/>
    </font>
    <font>
      <sz val="10"/>
      <color rgb="FF000000"/>
      <name val="Calibri"/>
      <family val="2"/>
    </font>
    <font>
      <sz val="10"/>
      <name val="Trebuchet MS"/>
      <family val="2"/>
    </font>
    <font>
      <b/>
      <sz val="10"/>
      <color rgb="FF000000"/>
      <name val="Arial"/>
    </font>
    <font>
      <sz val="10"/>
      <color rgb="FF000000"/>
      <name val="Arial"/>
    </font>
    <font>
      <b/>
      <sz val="10"/>
      <name val="Arial"/>
    </font>
    <font>
      <sz val="10"/>
      <name val="Arial"/>
    </font>
    <font>
      <sz val="11"/>
      <name val="Calibri"/>
    </font>
    <font>
      <b/>
      <sz val="11"/>
      <name val="Calibri"/>
    </font>
    <font>
      <sz val="10"/>
      <name val="Trebuchet MS"/>
    </font>
    <font>
      <b/>
      <sz val="10"/>
      <color rgb="FF000000"/>
      <name val="Trebuchet MS"/>
    </font>
    <font>
      <sz val="9"/>
      <name val="Arial"/>
    </font>
    <font>
      <i/>
      <sz val="11"/>
      <color theme="1"/>
      <name val="Calibri"/>
      <family val="2"/>
      <scheme val="minor"/>
    </font>
    <font>
      <b/>
      <sz val="11"/>
      <color theme="1"/>
      <name val="Calibri"/>
      <family val="2"/>
      <scheme val="minor"/>
    </font>
    <font>
      <u/>
      <sz val="11"/>
      <color theme="1"/>
      <name val="Calibri"/>
      <family val="2"/>
      <scheme val="minor"/>
    </font>
    <font>
      <b/>
      <sz val="12"/>
      <color theme="1"/>
      <name val="Calibri"/>
      <family val="2"/>
      <scheme val="minor"/>
    </font>
    <font>
      <sz val="10"/>
      <color theme="1"/>
      <name val="Calibri"/>
      <family val="2"/>
      <scheme val="minor"/>
    </font>
    <font>
      <b/>
      <sz val="10"/>
      <color rgb="FF000000"/>
      <name val="Trebuchet MS"/>
      <family val="2"/>
    </font>
    <font>
      <b/>
      <sz val="11"/>
      <name val="Calibri"/>
      <family val="2"/>
    </font>
    <font>
      <b/>
      <sz val="11"/>
      <color rgb="FF000000"/>
      <name val="Arial"/>
      <family val="2"/>
    </font>
    <font>
      <b/>
      <sz val="11"/>
      <color rgb="FF000000"/>
      <name val="Trebuchet MS"/>
      <family val="2"/>
    </font>
    <font>
      <b/>
      <sz val="11"/>
      <color theme="1"/>
      <name val="Arial"/>
      <family val="2"/>
    </font>
    <font>
      <b/>
      <sz val="10"/>
      <color theme="1"/>
      <name val="Calibri"/>
      <family val="2"/>
      <scheme val="minor"/>
    </font>
  </fonts>
  <fills count="11">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3FFC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36">
    <xf numFmtId="0" fontId="0" fillId="0" borderId="0" xfId="0"/>
    <xf numFmtId="0" fontId="3" fillId="0" borderId="0" xfId="1" applyFont="1" applyAlignment="1">
      <alignment horizontal="center"/>
    </xf>
    <xf numFmtId="0" fontId="5" fillId="0" borderId="0" xfId="1" applyFont="1"/>
    <xf numFmtId="0" fontId="6" fillId="0" borderId="0" xfId="1" applyFont="1" applyAlignment="1">
      <alignment horizontal="right"/>
    </xf>
    <xf numFmtId="0" fontId="6" fillId="0" borderId="0" xfId="1" applyFont="1"/>
    <xf numFmtId="0" fontId="5" fillId="0" borderId="0" xfId="1" applyFont="1" applyAlignment="1">
      <alignment horizontal="right" vertical="top"/>
    </xf>
    <xf numFmtId="0" fontId="7" fillId="0" borderId="0" xfId="1" applyFont="1" applyAlignment="1">
      <alignment vertical="top"/>
    </xf>
    <xf numFmtId="0" fontId="8" fillId="0" borderId="0" xfId="1" applyFont="1" applyAlignment="1">
      <alignment vertical="top"/>
    </xf>
    <xf numFmtId="0" fontId="5" fillId="0" borderId="0" xfId="1" applyFont="1" applyAlignment="1">
      <alignment vertical="top" wrapText="1"/>
    </xf>
    <xf numFmtId="0" fontId="5" fillId="0" borderId="0" xfId="1" applyFont="1" applyAlignment="1">
      <alignment wrapText="1"/>
    </xf>
    <xf numFmtId="0" fontId="7" fillId="0" borderId="0" xfId="1" applyFont="1" applyAlignment="1">
      <alignment horizontal="center"/>
    </xf>
    <xf numFmtId="0" fontId="7" fillId="0" borderId="2" xfId="1" applyFont="1" applyBorder="1" applyAlignment="1">
      <alignment horizontal="right" vertical="top"/>
    </xf>
    <xf numFmtId="0" fontId="7" fillId="0" borderId="3" xfId="1" applyFont="1" applyBorder="1" applyAlignment="1">
      <alignment horizontal="right" vertical="top"/>
    </xf>
    <xf numFmtId="0" fontId="5" fillId="0" borderId="3" xfId="1" applyFont="1" applyBorder="1" applyAlignment="1">
      <alignment horizontal="right" vertical="top"/>
    </xf>
    <xf numFmtId="0" fontId="7" fillId="0" borderId="2" xfId="1" applyFont="1" applyBorder="1" applyAlignment="1">
      <alignment vertical="top"/>
    </xf>
    <xf numFmtId="0" fontId="7" fillId="0" borderId="3" xfId="1" applyFont="1" applyBorder="1" applyAlignment="1">
      <alignment vertical="top"/>
    </xf>
    <xf numFmtId="0" fontId="8" fillId="0" borderId="3" xfId="1" applyFont="1" applyBorder="1" applyAlignment="1">
      <alignment vertical="top"/>
    </xf>
    <xf numFmtId="0" fontId="5" fillId="0" borderId="1" xfId="0" applyFont="1" applyBorder="1" applyAlignment="1">
      <alignment vertical="top" wrapText="1"/>
    </xf>
    <xf numFmtId="0" fontId="5" fillId="0" borderId="1" xfId="1" applyFont="1" applyBorder="1" applyAlignment="1">
      <alignment vertical="top" wrapText="1"/>
    </xf>
    <xf numFmtId="0" fontId="2" fillId="0" borderId="1" xfId="1" applyFont="1" applyBorder="1" applyAlignment="1">
      <alignment vertical="top" wrapText="1"/>
    </xf>
    <xf numFmtId="0" fontId="2" fillId="4" borderId="1" xfId="1" applyFont="1" applyFill="1" applyBorder="1" applyAlignment="1">
      <alignment vertical="top" wrapText="1"/>
    </xf>
    <xf numFmtId="0" fontId="5" fillId="4" borderId="1" xfId="1" applyFont="1" applyFill="1" applyBorder="1" applyAlignment="1">
      <alignment vertical="top" wrapText="1"/>
    </xf>
    <xf numFmtId="0" fontId="9" fillId="6" borderId="2" xfId="1" applyFont="1" applyFill="1" applyBorder="1" applyAlignment="1">
      <alignment vertical="top" wrapText="1"/>
    </xf>
    <xf numFmtId="0" fontId="9" fillId="6" borderId="4" xfId="1" applyFont="1" applyFill="1" applyBorder="1" applyAlignment="1">
      <alignment vertical="top" wrapText="1"/>
    </xf>
    <xf numFmtId="0" fontId="9" fillId="6" borderId="1" xfId="1" applyFont="1" applyFill="1" applyBorder="1" applyAlignment="1">
      <alignment vertical="top" wrapText="1"/>
    </xf>
    <xf numFmtId="0" fontId="7" fillId="6" borderId="2" xfId="1" applyFont="1" applyFill="1" applyBorder="1" applyAlignment="1">
      <alignment horizontal="right" vertical="top"/>
    </xf>
    <xf numFmtId="0" fontId="7" fillId="6" borderId="3" xfId="1" applyFont="1" applyFill="1" applyBorder="1" applyAlignment="1">
      <alignment horizontal="right" vertical="top"/>
    </xf>
    <xf numFmtId="0" fontId="7" fillId="6" borderId="2" xfId="1" applyFont="1" applyFill="1" applyBorder="1" applyAlignment="1">
      <alignment vertical="top"/>
    </xf>
    <xf numFmtId="0" fontId="10" fillId="6" borderId="1" xfId="1" applyFont="1" applyFill="1" applyBorder="1" applyAlignment="1">
      <alignment vertical="top" wrapText="1"/>
    </xf>
    <xf numFmtId="0" fontId="7" fillId="2" borderId="0" xfId="1" applyFont="1" applyFill="1" applyAlignment="1">
      <alignment horizontal="center"/>
    </xf>
    <xf numFmtId="0" fontId="7" fillId="0" borderId="4" xfId="1" applyFont="1" applyBorder="1" applyAlignment="1">
      <alignment vertical="top"/>
    </xf>
    <xf numFmtId="0" fontId="2" fillId="5" borderId="1" xfId="1" applyFont="1" applyFill="1" applyBorder="1" applyAlignment="1">
      <alignment vertical="top" wrapText="1"/>
    </xf>
    <xf numFmtId="0" fontId="5" fillId="5" borderId="1" xfId="0" applyFont="1" applyFill="1" applyBorder="1" applyAlignment="1">
      <alignment vertical="top" wrapText="1"/>
    </xf>
    <xf numFmtId="0" fontId="12" fillId="0" borderId="0" xfId="1" applyFont="1" applyAlignment="1">
      <alignment wrapText="1"/>
    </xf>
    <xf numFmtId="0" fontId="5" fillId="0" borderId="0" xfId="1" applyFont="1" applyAlignment="1">
      <alignment vertical="top"/>
    </xf>
    <xf numFmtId="0" fontId="12" fillId="0" borderId="2" xfId="1" applyFont="1" applyBorder="1" applyAlignment="1">
      <alignment vertical="top"/>
    </xf>
    <xf numFmtId="0" fontId="7" fillId="0" borderId="1" xfId="1" applyFont="1" applyBorder="1" applyAlignment="1">
      <alignment vertical="top"/>
    </xf>
    <xf numFmtId="0" fontId="3" fillId="0" borderId="1" xfId="1" applyFont="1" applyBorder="1" applyAlignment="1">
      <alignment horizontal="center" vertical="top"/>
    </xf>
    <xf numFmtId="0" fontId="5" fillId="0" borderId="1" xfId="1" applyFont="1" applyBorder="1" applyAlignment="1">
      <alignment vertical="top"/>
    </xf>
    <xf numFmtId="0" fontId="3" fillId="0" borderId="1" xfId="1" applyFont="1" applyBorder="1" applyAlignment="1">
      <alignment horizontal="center" vertical="top" wrapText="1"/>
    </xf>
    <xf numFmtId="0" fontId="4" fillId="3" borderId="1" xfId="1" applyFont="1" applyFill="1" applyBorder="1" applyAlignment="1">
      <alignment horizontal="center" vertical="top"/>
    </xf>
    <xf numFmtId="0" fontId="1" fillId="0" borderId="4" xfId="1" applyBorder="1" applyAlignment="1">
      <alignment horizontal="right" vertical="top"/>
    </xf>
    <xf numFmtId="0" fontId="5" fillId="0" borderId="1" xfId="1" applyFont="1" applyBorder="1" applyAlignment="1">
      <alignment horizontal="right" vertical="top"/>
    </xf>
    <xf numFmtId="0" fontId="12" fillId="0" borderId="1" xfId="1" applyFont="1" applyBorder="1" applyAlignment="1">
      <alignment horizontal="left"/>
    </xf>
    <xf numFmtId="0" fontId="5" fillId="0" borderId="4" xfId="1" applyFont="1" applyBorder="1" applyAlignment="1">
      <alignment horizontal="right" vertical="top"/>
    </xf>
    <xf numFmtId="0" fontId="5" fillId="6" borderId="4" xfId="1" applyFont="1" applyFill="1" applyBorder="1" applyAlignment="1">
      <alignment horizontal="right" vertical="top"/>
    </xf>
    <xf numFmtId="0" fontId="5" fillId="0" borderId="2" xfId="1" applyFont="1" applyBorder="1" applyAlignment="1">
      <alignment horizontal="right" vertical="top"/>
    </xf>
    <xf numFmtId="0" fontId="8" fillId="0" borderId="4" xfId="1" applyFont="1" applyBorder="1" applyAlignment="1">
      <alignment vertical="top"/>
    </xf>
    <xf numFmtId="0" fontId="8" fillId="6" borderId="4" xfId="1" applyFont="1" applyFill="1" applyBorder="1" applyAlignment="1">
      <alignment vertical="top"/>
    </xf>
    <xf numFmtId="0" fontId="7" fillId="2" borderId="1" xfId="1" applyFont="1" applyFill="1" applyBorder="1" applyAlignment="1">
      <alignment horizontal="center"/>
    </xf>
    <xf numFmtId="0" fontId="7" fillId="2" borderId="0" xfId="1" applyFont="1" applyFill="1" applyAlignment="1">
      <alignment horizontal="center" vertical="top"/>
    </xf>
    <xf numFmtId="0" fontId="13" fillId="0" borderId="0" xfId="1" applyFont="1" applyAlignment="1">
      <alignment vertical="top"/>
    </xf>
    <xf numFmtId="0" fontId="13" fillId="0" borderId="1" xfId="1" applyFont="1" applyBorder="1" applyAlignment="1">
      <alignment vertical="top"/>
    </xf>
    <xf numFmtId="0" fontId="5" fillId="0" borderId="1" xfId="1" applyFont="1" applyBorder="1" applyAlignment="1" applyProtection="1">
      <alignment vertical="top"/>
      <protection locked="0"/>
    </xf>
    <xf numFmtId="0" fontId="13" fillId="0" borderId="1" xfId="1" applyFont="1" applyBorder="1" applyAlignment="1" applyProtection="1">
      <alignment vertical="top"/>
      <protection locked="0"/>
    </xf>
    <xf numFmtId="0" fontId="0" fillId="0" borderId="0" xfId="0" applyAlignment="1">
      <alignment wrapText="1"/>
    </xf>
    <xf numFmtId="0" fontId="0" fillId="0" borderId="0" xfId="0" applyAlignment="1">
      <alignment horizontal="left" vertical="top"/>
    </xf>
    <xf numFmtId="0" fontId="32" fillId="0" borderId="0" xfId="0" applyFont="1" applyAlignment="1">
      <alignment horizontal="left" vertical="top"/>
    </xf>
    <xf numFmtId="0" fontId="31" fillId="7" borderId="0" xfId="0" applyFont="1" applyFill="1" applyAlignment="1">
      <alignment horizontal="left" vertical="top"/>
    </xf>
    <xf numFmtId="0" fontId="0" fillId="7" borderId="0" xfId="0" applyFill="1" applyAlignment="1">
      <alignment horizontal="left" vertical="top" wrapText="1"/>
    </xf>
    <xf numFmtId="0" fontId="6" fillId="0" borderId="0" xfId="1" applyFont="1" applyAlignment="1">
      <alignment horizontal="right" vertical="top"/>
    </xf>
    <xf numFmtId="0" fontId="6" fillId="0" borderId="0" xfId="1" applyFont="1" applyAlignment="1">
      <alignment vertical="top"/>
    </xf>
    <xf numFmtId="0" fontId="14" fillId="0" borderId="0" xfId="1" applyFont="1" applyAlignment="1">
      <alignment vertical="top"/>
    </xf>
    <xf numFmtId="0" fontId="15" fillId="0" borderId="0" xfId="1" applyFont="1" applyAlignment="1">
      <alignment vertical="top"/>
    </xf>
    <xf numFmtId="0" fontId="1" fillId="0" borderId="0" xfId="1" applyAlignment="1">
      <alignment vertical="top"/>
    </xf>
    <xf numFmtId="0" fontId="3" fillId="0" borderId="0" xfId="1" applyFont="1" applyAlignment="1">
      <alignment horizontal="center" vertical="top"/>
    </xf>
    <xf numFmtId="0" fontId="12" fillId="0" borderId="0" xfId="1" applyFont="1" applyAlignment="1">
      <alignment horizontal="center" vertical="top" wrapText="1"/>
    </xf>
    <xf numFmtId="0" fontId="0" fillId="0" borderId="0" xfId="0" applyAlignment="1">
      <alignment horizontal="right"/>
    </xf>
    <xf numFmtId="0" fontId="31" fillId="0" borderId="0" xfId="0" applyFont="1"/>
    <xf numFmtId="0" fontId="20" fillId="0" borderId="2" xfId="0" applyFont="1" applyBorder="1" applyAlignment="1">
      <alignment horizontal="left" vertical="center"/>
    </xf>
    <xf numFmtId="0" fontId="0" fillId="0" borderId="4" xfId="0" applyBorder="1"/>
    <xf numFmtId="0" fontId="0" fillId="0" borderId="2" xfId="0" applyBorder="1"/>
    <xf numFmtId="0" fontId="20" fillId="0" borderId="4" xfId="0" applyFont="1" applyBorder="1" applyAlignment="1">
      <alignment horizontal="left" vertical="center" wrapText="1"/>
    </xf>
    <xf numFmtId="0" fontId="19" fillId="0" borderId="2" xfId="0" applyFont="1" applyBorder="1" applyAlignment="1">
      <alignment horizontal="left" vertical="center"/>
    </xf>
    <xf numFmtId="0" fontId="19" fillId="0" borderId="4" xfId="0" applyFont="1" applyBorder="1" applyAlignment="1">
      <alignment horizontal="left" vertical="center"/>
    </xf>
    <xf numFmtId="0" fontId="16" fillId="0" borderId="2" xfId="0" applyFont="1" applyBorder="1" applyAlignment="1">
      <alignment horizontal="left" vertical="center"/>
    </xf>
    <xf numFmtId="0" fontId="21" fillId="0" borderId="2" xfId="0" applyFont="1" applyBorder="1" applyAlignment="1">
      <alignment horizontal="left" vertical="center"/>
    </xf>
    <xf numFmtId="0" fontId="21" fillId="0" borderId="4" xfId="0" applyFont="1" applyBorder="1" applyAlignment="1">
      <alignment horizontal="left" vertical="center"/>
    </xf>
    <xf numFmtId="0" fontId="22" fillId="0" borderId="2" xfId="0" applyFont="1" applyBorder="1" applyAlignment="1">
      <alignment horizontal="left" vertical="center"/>
    </xf>
    <xf numFmtId="0" fontId="23" fillId="0" borderId="2" xfId="0" applyFont="1" applyBorder="1" applyAlignment="1">
      <alignment horizontal="left" vertical="center"/>
    </xf>
    <xf numFmtId="0" fontId="23" fillId="0" borderId="4" xfId="0" applyFont="1" applyBorder="1" applyAlignment="1">
      <alignment horizontal="left" vertical="center" wrapText="1"/>
    </xf>
    <xf numFmtId="0" fontId="22" fillId="0" borderId="4"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left" vertical="center"/>
    </xf>
    <xf numFmtId="0" fontId="19" fillId="0" borderId="4" xfId="0" applyFont="1" applyBorder="1" applyAlignment="1">
      <alignment horizontal="left" vertical="center" wrapText="1"/>
    </xf>
    <xf numFmtId="0" fontId="16" fillId="0" borderId="4" xfId="0" applyFont="1" applyBorder="1" applyAlignment="1">
      <alignment horizontal="left" vertical="center" wrapText="1"/>
    </xf>
    <xf numFmtId="0" fontId="24" fillId="0" borderId="2" xfId="0" applyFont="1" applyBorder="1" applyAlignment="1">
      <alignment horizontal="left" vertical="center"/>
    </xf>
    <xf numFmtId="0" fontId="24" fillId="0" borderId="4" xfId="0" applyFont="1" applyBorder="1" applyAlignment="1">
      <alignment horizontal="left" vertical="center"/>
    </xf>
    <xf numFmtId="0" fontId="25" fillId="0" borderId="2" xfId="0" applyFont="1" applyBorder="1" applyAlignment="1">
      <alignment horizontal="left" vertical="center"/>
    </xf>
    <xf numFmtId="0" fontId="18" fillId="0" borderId="2" xfId="0" applyFont="1" applyBorder="1" applyAlignment="1">
      <alignment horizontal="left" vertical="center"/>
    </xf>
    <xf numFmtId="0" fontId="25" fillId="0" borderId="4" xfId="0" applyFont="1" applyBorder="1" applyAlignment="1">
      <alignment horizontal="left" vertical="center" wrapText="1"/>
    </xf>
    <xf numFmtId="0" fontId="33" fillId="0" borderId="2" xfId="0" applyFont="1" applyBorder="1" applyAlignment="1">
      <alignment horizontal="left" vertical="center" indent="1"/>
    </xf>
    <xf numFmtId="0" fontId="33" fillId="0" borderId="4" xfId="0" applyFont="1" applyBorder="1" applyAlignment="1">
      <alignment horizontal="left" vertical="center" wrapText="1" indent="1"/>
    </xf>
    <xf numFmtId="0" fontId="25" fillId="0" borderId="4" xfId="0" applyFont="1" applyBorder="1" applyAlignment="1">
      <alignment horizontal="left" vertical="center" wrapText="1" indent="1"/>
    </xf>
    <xf numFmtId="0" fontId="26" fillId="0" borderId="2" xfId="0" applyFont="1" applyBorder="1" applyAlignment="1">
      <alignment horizontal="left" vertical="center" indent="1"/>
    </xf>
    <xf numFmtId="0" fontId="26" fillId="0" borderId="4" xfId="0" applyFont="1" applyBorder="1" applyAlignment="1">
      <alignment horizontal="left" vertical="center" wrapText="1" indent="1"/>
    </xf>
    <xf numFmtId="0" fontId="19" fillId="0" borderId="2" xfId="0" applyFont="1" applyBorder="1" applyAlignment="1">
      <alignment horizontal="left" vertical="center" indent="1"/>
    </xf>
    <xf numFmtId="0" fontId="19" fillId="0" borderId="4" xfId="0" applyFont="1" applyBorder="1" applyAlignment="1">
      <alignment horizontal="left" vertical="center" wrapText="1" indent="1"/>
    </xf>
    <xf numFmtId="0" fontId="20" fillId="0" borderId="4" xfId="0" applyFont="1" applyBorder="1" applyAlignment="1">
      <alignment horizontal="left" vertical="center" wrapText="1" indent="1"/>
    </xf>
    <xf numFmtId="0" fontId="0" fillId="0" borderId="4" xfId="0" applyBorder="1" applyAlignment="1">
      <alignment wrapText="1"/>
    </xf>
    <xf numFmtId="0" fontId="19" fillId="0" borderId="7" xfId="0" applyFont="1" applyBorder="1" applyAlignment="1">
      <alignment horizontal="left" vertical="center"/>
    </xf>
    <xf numFmtId="0" fontId="0" fillId="8" borderId="3" xfId="0" applyFill="1" applyBorder="1"/>
    <xf numFmtId="0" fontId="0" fillId="8" borderId="4" xfId="0" applyFill="1" applyBorder="1" applyAlignment="1">
      <alignment wrapText="1"/>
    </xf>
    <xf numFmtId="0" fontId="29" fillId="0" borderId="0" xfId="0" applyFont="1"/>
    <xf numFmtId="0" fontId="29" fillId="0" borderId="6" xfId="0" applyFont="1" applyBorder="1"/>
    <xf numFmtId="0" fontId="34" fillId="0" borderId="6" xfId="0" applyFont="1" applyBorder="1" applyAlignment="1">
      <alignment horizontal="left" vertical="center"/>
    </xf>
    <xf numFmtId="0" fontId="29" fillId="0" borderId="7" xfId="0" applyFont="1" applyBorder="1"/>
    <xf numFmtId="0" fontId="29" fillId="0" borderId="5" xfId="0" applyFont="1" applyBorder="1"/>
    <xf numFmtId="0" fontId="35" fillId="0" borderId="6" xfId="0" applyFont="1" applyBorder="1" applyAlignment="1">
      <alignment horizontal="left" vertical="center"/>
    </xf>
    <xf numFmtId="0" fontId="7" fillId="0" borderId="6" xfId="0" applyFont="1" applyBorder="1" applyAlignment="1">
      <alignment horizontal="left" vertical="center"/>
    </xf>
    <xf numFmtId="0" fontId="36" fillId="0" borderId="6" xfId="0" applyFont="1" applyBorder="1" applyAlignment="1">
      <alignment horizontal="left" vertical="center" indent="1"/>
    </xf>
    <xf numFmtId="0" fontId="35" fillId="0" borderId="6" xfId="0" applyFont="1" applyBorder="1" applyAlignment="1">
      <alignment horizontal="left" vertical="center" indent="1"/>
    </xf>
    <xf numFmtId="0" fontId="35" fillId="0" borderId="1" xfId="0" applyFont="1" applyBorder="1" applyAlignment="1">
      <alignment horizontal="left" vertical="center" indent="1"/>
    </xf>
    <xf numFmtId="0" fontId="37" fillId="8" borderId="2" xfId="0" applyFont="1" applyFill="1" applyBorder="1"/>
    <xf numFmtId="0" fontId="3" fillId="6" borderId="1" xfId="1" applyFont="1" applyFill="1" applyBorder="1" applyAlignment="1">
      <alignment horizontal="center" vertical="top"/>
    </xf>
    <xf numFmtId="0" fontId="5" fillId="6" borderId="1" xfId="1" applyFont="1" applyFill="1" applyBorder="1" applyAlignment="1">
      <alignment vertical="top"/>
    </xf>
    <xf numFmtId="0" fontId="7" fillId="2" borderId="1" xfId="1" applyFont="1" applyFill="1" applyBorder="1" applyAlignment="1">
      <alignment horizontal="center" vertical="top"/>
    </xf>
    <xf numFmtId="0" fontId="29" fillId="8" borderId="1" xfId="0" applyFont="1" applyFill="1" applyBorder="1"/>
    <xf numFmtId="0" fontId="0" fillId="0" borderId="6" xfId="0" applyBorder="1"/>
    <xf numFmtId="0" fontId="0" fillId="9" borderId="6" xfId="0" applyFill="1" applyBorder="1"/>
    <xf numFmtId="0" fontId="0" fillId="9" borderId="7" xfId="0" applyFill="1" applyBorder="1"/>
    <xf numFmtId="0" fontId="27" fillId="9" borderId="6" xfId="1" applyFont="1" applyFill="1" applyBorder="1" applyAlignment="1" applyProtection="1">
      <alignment vertical="top"/>
      <protection locked="0"/>
    </xf>
    <xf numFmtId="0" fontId="0" fillId="0" borderId="0" xfId="0" applyAlignment="1">
      <alignment vertical="top"/>
    </xf>
    <xf numFmtId="0" fontId="0" fillId="0" borderId="0" xfId="0" applyAlignment="1">
      <alignment vertical="top" wrapText="1"/>
    </xf>
    <xf numFmtId="0" fontId="0" fillId="0" borderId="1" xfId="0" applyBorder="1" applyAlignment="1">
      <alignment vertical="top"/>
    </xf>
    <xf numFmtId="0" fontId="0" fillId="0" borderId="1" xfId="0" applyBorder="1" applyAlignment="1">
      <alignment vertical="top" wrapText="1"/>
    </xf>
    <xf numFmtId="0" fontId="0" fillId="10" borderId="1" xfId="0" applyFill="1" applyBorder="1" applyAlignment="1">
      <alignment vertical="top"/>
    </xf>
    <xf numFmtId="0" fontId="0" fillId="10" borderId="1" xfId="0" applyFill="1" applyBorder="1" applyAlignment="1">
      <alignment vertical="top" wrapText="1"/>
    </xf>
    <xf numFmtId="0" fontId="0" fillId="0" borderId="1" xfId="0" applyBorder="1" applyAlignment="1" applyProtection="1">
      <alignment vertical="top"/>
      <protection locked="0"/>
    </xf>
    <xf numFmtId="0" fontId="32" fillId="0" borderId="0" xfId="0" applyFont="1" applyAlignment="1">
      <alignment vertical="top" wrapText="1"/>
    </xf>
    <xf numFmtId="0" fontId="32" fillId="0" borderId="1" xfId="0" applyFont="1" applyBorder="1" applyAlignment="1" applyProtection="1">
      <alignment vertical="top"/>
      <protection locked="0"/>
    </xf>
    <xf numFmtId="0" fontId="38" fillId="0" borderId="0" xfId="0" applyFont="1" applyAlignment="1">
      <alignment horizontal="center" vertical="top" wrapText="1"/>
    </xf>
    <xf numFmtId="0" fontId="29" fillId="0" borderId="0" xfId="0" applyFont="1" applyAlignment="1">
      <alignment horizontal="center" vertical="top" wrapText="1"/>
    </xf>
    <xf numFmtId="0" fontId="29" fillId="0" borderId="1" xfId="0" applyFont="1" applyBorder="1" applyAlignment="1">
      <alignment horizontal="center" vertical="top" wrapText="1"/>
    </xf>
    <xf numFmtId="0" fontId="29" fillId="10" borderId="1" xfId="0" applyFont="1" applyFill="1" applyBorder="1" applyAlignment="1">
      <alignment horizontal="center" vertical="top" wrapText="1"/>
    </xf>
    <xf numFmtId="0" fontId="0" fillId="0" borderId="6" xfId="0" applyBorder="1" applyAlignment="1" applyProtection="1">
      <alignment horizontal="left"/>
      <protection locked="0"/>
    </xf>
  </cellXfs>
  <cellStyles count="2">
    <cellStyle name="Standaard" xfId="0" builtinId="0"/>
    <cellStyle name="Standaard 2" xfId="1" xr:uid="{973A6940-6211-4D2E-A803-7F003957B64B}"/>
  </cellStyles>
  <dxfs count="37">
    <dxf>
      <font>
        <b/>
        <i val="0"/>
      </font>
      <fill>
        <patternFill>
          <bgColor theme="0" tint="-0.24994659260841701"/>
        </patternFill>
      </fill>
      <border>
        <top style="thin">
          <color auto="1"/>
        </top>
        <bottom style="thin">
          <color auto="1"/>
        </bottom>
        <vertical/>
        <horizontal/>
      </border>
    </dxf>
    <dxf>
      <fill>
        <patternFill>
          <bgColor theme="8" tint="0.79998168889431442"/>
        </patternFill>
      </fill>
    </dxf>
    <dxf>
      <fill>
        <patternFill>
          <bgColor theme="9" tint="0.79998168889431442"/>
        </patternFill>
      </fill>
    </dxf>
    <dxf>
      <fill>
        <patternFill>
          <bgColor rgb="FF00B0F0"/>
        </patternFill>
      </fill>
    </dxf>
    <dxf>
      <font>
        <b val="0"/>
        <i/>
      </font>
      <fill>
        <patternFill>
          <bgColor theme="0" tint="-4.9989318521683403E-2"/>
        </patternFill>
      </fill>
    </dxf>
    <dxf>
      <font>
        <b val="0"/>
        <i/>
      </font>
      <fill>
        <patternFill>
          <bgColor theme="0" tint="-4.9989318521683403E-2"/>
        </patternFill>
      </fill>
    </dxf>
    <dxf>
      <fill>
        <patternFill>
          <bgColor theme="0" tint="-0.34998626667073579"/>
        </patternFill>
      </fill>
    </dxf>
    <dxf>
      <fill>
        <patternFill>
          <bgColor theme="0" tint="-0.14996795556505021"/>
        </patternFill>
      </fill>
    </dxf>
    <dxf>
      <font>
        <b val="0"/>
        <i/>
      </font>
      <fill>
        <patternFill>
          <bgColor theme="0" tint="-4.9989318521683403E-2"/>
        </patternFill>
      </fill>
    </dxf>
    <dxf>
      <font>
        <b val="0"/>
        <i/>
      </font>
      <fill>
        <patternFill>
          <bgColor theme="0" tint="-4.9989318521683403E-2"/>
        </patternFill>
      </fill>
    </dxf>
    <dxf>
      <font>
        <color theme="0"/>
      </font>
      <fill>
        <patternFill>
          <bgColor rgb="FF002060"/>
        </patternFill>
      </fill>
    </dxf>
    <dxf>
      <font>
        <color theme="0"/>
      </font>
      <fill>
        <patternFill>
          <bgColor rgb="FFC00000"/>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00B0F0"/>
        </patternFill>
      </fill>
    </dxf>
    <dxf>
      <fill>
        <patternFill>
          <bgColor theme="8" tint="0.79998168889431442"/>
        </patternFill>
      </fill>
    </dxf>
    <dxf>
      <fill>
        <patternFill>
          <bgColor theme="9" tint="0.79998168889431442"/>
        </patternFill>
      </fill>
    </dxf>
    <dxf>
      <fill>
        <patternFill>
          <bgColor theme="0" tint="-0.34998626667073579"/>
        </patternFill>
      </fill>
    </dxf>
    <dxf>
      <fill>
        <patternFill>
          <bgColor theme="0" tint="-0.14996795556505021"/>
        </patternFill>
      </fill>
    </dxf>
    <dxf>
      <font>
        <b val="0"/>
        <i/>
      </font>
      <fill>
        <patternFill>
          <bgColor theme="0" tint="-4.9989318521683403E-2"/>
        </patternFill>
      </fill>
    </dxf>
    <dxf>
      <fill>
        <patternFill>
          <bgColor theme="8" tint="0.79998168889431442"/>
        </patternFill>
      </fill>
    </dxf>
    <dxf>
      <fill>
        <patternFill>
          <bgColor theme="9" tint="0.79998168889431442"/>
        </patternFill>
      </fill>
    </dxf>
    <dxf>
      <fill>
        <patternFill>
          <bgColor theme="0" tint="-0.34998626667073579"/>
        </patternFill>
      </fill>
    </dxf>
    <dxf>
      <fill>
        <patternFill>
          <bgColor theme="0" tint="-0.14996795556505021"/>
        </patternFill>
      </fill>
    </dxf>
    <dxf>
      <font>
        <b val="0"/>
        <i/>
      </font>
      <fill>
        <patternFill>
          <bgColor theme="0" tint="-4.9989318521683403E-2"/>
        </patternFill>
      </fill>
    </dxf>
    <dxf>
      <fill>
        <patternFill>
          <bgColor theme="8" tint="0.79998168889431442"/>
        </patternFill>
      </fill>
    </dxf>
    <dxf>
      <fill>
        <patternFill>
          <bgColor theme="9" tint="0.79998168889431442"/>
        </patternFill>
      </fill>
    </dxf>
    <dxf>
      <fill>
        <patternFill>
          <bgColor theme="0" tint="-0.34998626667073579"/>
        </patternFill>
      </fill>
    </dxf>
    <dxf>
      <fill>
        <patternFill>
          <bgColor theme="0" tint="-0.14996795556505021"/>
        </patternFill>
      </fill>
    </dxf>
  </dxfs>
  <tableStyles count="0" defaultTableStyle="TableStyleMedium2" defaultPivotStyle="PivotStyleLight16"/>
  <colors>
    <mruColors>
      <color rgb="FF93FFC4"/>
      <color rgb="FFD8BEEC"/>
      <color rgb="FFABE9FF"/>
      <color rgb="FFFFB9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25B69-6C21-4A79-9DBE-5FAAA78A0D00}">
  <sheetPr codeName="Blad1"/>
  <dimension ref="C1:C7"/>
  <sheetViews>
    <sheetView showGridLines="0" workbookViewId="0">
      <selection activeCell="C4" sqref="C4"/>
    </sheetView>
  </sheetViews>
  <sheetFormatPr defaultRowHeight="15"/>
  <cols>
    <col min="1" max="2" width="9.140625" style="56"/>
    <col min="3" max="3" width="124.140625" style="56" customWidth="1"/>
    <col min="4" max="16384" width="9.140625" style="56"/>
  </cols>
  <sheetData>
    <row r="1" spans="3:3" ht="15.75">
      <c r="C1" s="58" t="s">
        <v>0</v>
      </c>
    </row>
    <row r="2" spans="3:3" s="57" customFormat="1" ht="39" customHeight="1">
      <c r="C2" s="59" t="s">
        <v>1</v>
      </c>
    </row>
    <row r="3" spans="3:3" ht="96.75" customHeight="1">
      <c r="C3" s="59" t="s">
        <v>2</v>
      </c>
    </row>
    <row r="4" spans="3:3" ht="102" customHeight="1">
      <c r="C4" s="59" t="s">
        <v>3</v>
      </c>
    </row>
    <row r="5" spans="3:3" ht="175.5" customHeight="1">
      <c r="C5" s="59" t="s">
        <v>4</v>
      </c>
    </row>
    <row r="6" spans="3:3" ht="52.5" customHeight="1">
      <c r="C6" s="59" t="s">
        <v>687</v>
      </c>
    </row>
    <row r="7" spans="3:3" ht="60">
      <c r="C7" s="59" t="s">
        <v>689</v>
      </c>
    </row>
  </sheetData>
  <sheetProtection algorithmName="SHA-512" hashValue="cvsjVR26HvhsYSn6cTTw0U26So+wiU2FDY67CqTdRawJbOz9DibhUJXz1yCXCb0ymqH2eEI3x7BvWH9svCyeEg==" saltValue="lR+Z8QIirdNFieRR+9NNYQ==" spinCount="100000" sheet="1" objects="1" scenarios="1"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D33C9-97E4-40A9-A22A-BA67301F3E90}">
  <sheetPr codeName="Blad2"/>
  <dimension ref="A1:Q64"/>
  <sheetViews>
    <sheetView showGridLines="0" topLeftCell="F1" zoomScaleNormal="100" workbookViewId="0">
      <selection activeCell="N9" sqref="N9:N11"/>
    </sheetView>
  </sheetViews>
  <sheetFormatPr defaultRowHeight="15"/>
  <cols>
    <col min="1" max="1" width="5" style="34" hidden="1" customWidth="1"/>
    <col min="2" max="2" width="3.7109375" style="34" hidden="1" customWidth="1"/>
    <col min="3" max="3" width="4.28515625" style="34" hidden="1" customWidth="1"/>
    <col min="4" max="4" width="2.85546875" style="34" hidden="1" customWidth="1"/>
    <col min="5" max="5" width="4.140625" style="34" hidden="1" customWidth="1"/>
    <col min="6" max="6" width="19.85546875" style="34" customWidth="1"/>
    <col min="7" max="7" width="3.140625" style="62" bestFit="1" customWidth="1"/>
    <col min="8" max="8" width="3.85546875" style="63" customWidth="1"/>
    <col min="9" max="9" width="3" style="64" bestFit="1" customWidth="1"/>
    <col min="10" max="10" width="2.5703125" style="6" customWidth="1"/>
    <col min="11" max="11" width="2.85546875" style="7" customWidth="1"/>
    <col min="12" max="12" width="64.5703125" style="8" customWidth="1"/>
    <col min="13" max="13" width="3.7109375" style="65" customWidth="1"/>
    <col min="14" max="14" width="16.28515625" style="34" bestFit="1" customWidth="1"/>
    <col min="15" max="15" width="48.28515625" style="51" customWidth="1"/>
    <col min="16" max="16" width="12.5703125" style="34" hidden="1" customWidth="1"/>
    <col min="17" max="17" width="11.140625" style="34" hidden="1" customWidth="1"/>
    <col min="18" max="16384" width="9.140625" style="34"/>
  </cols>
  <sheetData>
    <row r="1" spans="2:17">
      <c r="D1" s="60" t="s">
        <v>5</v>
      </c>
      <c r="E1" s="61">
        <f>COUNTBLANK(E16:E63)-MAX(B15:B63)</f>
        <v>1</v>
      </c>
      <c r="P1" s="34" t="s">
        <v>6</v>
      </c>
      <c r="Q1" s="34">
        <f>COUNTIF($M$9:$M$63,"E")</f>
        <v>28</v>
      </c>
    </row>
    <row r="2" spans="2:17">
      <c r="D2" s="60"/>
      <c r="E2" s="61"/>
      <c r="P2" s="34" t="s">
        <v>7</v>
      </c>
      <c r="Q2" s="34">
        <f>COUNTIF($M$9:$M$63,"W")</f>
        <v>22</v>
      </c>
    </row>
    <row r="3" spans="2:17">
      <c r="D3" s="60" t="s">
        <v>8</v>
      </c>
      <c r="E3" s="61">
        <f>MAX(E7:E63)</f>
        <v>50</v>
      </c>
      <c r="P3" s="34" t="s">
        <v>9</v>
      </c>
      <c r="Q3" s="34">
        <f>COUNTIF($P$9:$P$63,TRUE)</f>
        <v>0</v>
      </c>
    </row>
    <row r="4" spans="2:17" ht="15.75">
      <c r="L4" s="66" t="s">
        <v>10</v>
      </c>
      <c r="P4" s="34" t="s">
        <v>11</v>
      </c>
      <c r="Q4" s="34">
        <f>SUM(Q9:Q63)</f>
        <v>0</v>
      </c>
    </row>
    <row r="5" spans="2:17" ht="21" customHeight="1"/>
    <row r="6" spans="2:17">
      <c r="G6" s="50"/>
      <c r="H6" s="50"/>
      <c r="I6" s="50"/>
      <c r="J6" s="50"/>
      <c r="K6" s="50"/>
      <c r="L6" s="50" t="s">
        <v>12</v>
      </c>
      <c r="M6" s="50"/>
      <c r="N6" s="50" t="s">
        <v>13</v>
      </c>
      <c r="O6" s="50" t="s">
        <v>14</v>
      </c>
    </row>
    <row r="7" spans="2:17" ht="15.75">
      <c r="B7" s="5">
        <v>4</v>
      </c>
      <c r="C7" s="5" t="str">
        <f t="shared" ref="C7:C63" si="0">IF(ISTEXT(J6),1,IF(ISTEXT(J7),"",IF(ISTEXT(K7),C6+1,C6)))</f>
        <v/>
      </c>
      <c r="D7" s="5" t="str">
        <f t="shared" ref="D7:D9" si="1">IF(ISTEXT(J7),"",IF(ISTEXT(K7),"",IF(ISTEXT(K6),1,D6+1)))</f>
        <v/>
      </c>
      <c r="E7" s="5" t="str">
        <f>IF(I7&lt;&gt;"", MAX($E6:E$15)+1,"")</f>
        <v/>
      </c>
      <c r="F7" s="5"/>
      <c r="G7" s="35" t="str">
        <f t="shared" ref="G7:G38" si="2">IF(OR(ISTEXT(K7),ISTEXT(L7)),"",B7&amp;"."&amp;IF(D7="",C7,C7&amp;"."&amp;D7))</f>
        <v>4.</v>
      </c>
      <c r="H7" s="15" t="str">
        <f t="shared" ref="H7:H38" si="3">IF(OR(ISTEXT(J7),ISTEXT(L7)),"",B7&amp;"."&amp;IF(D7="",C7,C7&amp;"."&amp;D7))</f>
        <v/>
      </c>
      <c r="I7" s="41" t="str">
        <f t="shared" ref="I7:I8" si="4">IF(OR(ISTEXT(J7),ISTEXT(K7)),"",IF(OR(L7="Eisen",L7="Wensen"),"",B7&amp;"."&amp;IF(D7="",C7,C7&amp;"."&amp;D7)))</f>
        <v/>
      </c>
      <c r="J7" s="14" t="s">
        <v>15</v>
      </c>
      <c r="K7" s="30"/>
      <c r="L7" s="36"/>
      <c r="M7" s="37"/>
      <c r="N7" s="38"/>
      <c r="O7" s="52"/>
    </row>
    <row r="8" spans="2:17" ht="15.75">
      <c r="B8" s="5">
        <f t="shared" ref="B8:B63" si="5">IF(ISTEXT(J8),B7+1,B7)</f>
        <v>4</v>
      </c>
      <c r="C8" s="5">
        <f t="shared" si="0"/>
        <v>1</v>
      </c>
      <c r="D8" s="5" t="str">
        <f t="shared" si="1"/>
        <v/>
      </c>
      <c r="E8" s="5" t="str">
        <f>IF(I8&lt;&gt;"", MAX($E$7:E7)+1,"")</f>
        <v/>
      </c>
      <c r="F8" s="5"/>
      <c r="G8" s="35" t="str">
        <f t="shared" si="2"/>
        <v/>
      </c>
      <c r="H8" s="15" t="str">
        <f t="shared" si="3"/>
        <v>4.1</v>
      </c>
      <c r="I8" s="41" t="str">
        <f t="shared" si="4"/>
        <v/>
      </c>
      <c r="J8" s="14"/>
      <c r="K8" s="47" t="s">
        <v>16</v>
      </c>
      <c r="L8" s="36"/>
      <c r="M8" s="37"/>
      <c r="N8" s="38"/>
      <c r="O8" s="52"/>
    </row>
    <row r="9" spans="2:17" ht="36">
      <c r="B9" s="5">
        <f t="shared" si="5"/>
        <v>4</v>
      </c>
      <c r="C9" s="5">
        <f t="shared" si="0"/>
        <v>1</v>
      </c>
      <c r="D9" s="5">
        <f t="shared" si="1"/>
        <v>1</v>
      </c>
      <c r="E9" s="5">
        <f>IF(I9&lt;&gt;"", MAX($E$7:E8)+1,"")</f>
        <v>1</v>
      </c>
      <c r="F9" s="5"/>
      <c r="G9" s="35" t="str">
        <f t="shared" si="2"/>
        <v/>
      </c>
      <c r="H9" s="15" t="str">
        <f t="shared" si="3"/>
        <v/>
      </c>
      <c r="I9" s="41">
        <f>IF(OR(ISTEXT(J9),ISTEXT(K9)),"",D9)</f>
        <v>1</v>
      </c>
      <c r="J9" s="14"/>
      <c r="K9" s="47"/>
      <c r="L9" s="17" t="s">
        <v>17</v>
      </c>
      <c r="M9" s="39" t="s">
        <v>18</v>
      </c>
      <c r="N9" s="53"/>
      <c r="O9" s="54"/>
      <c r="P9" s="34" t="str">
        <f>IF(M9&lt;&gt;"E","",IF(N9="","",OR(N9=Lijsten!$E$4,N9=Lijsten!$E$5)))</f>
        <v/>
      </c>
      <c r="Q9" s="34" t="str">
        <f>IF(M9&lt;&gt;"W","",IF(N9="","",IF(N9=Lijsten!$C$4,Lijsten!$H$4,IF(N9=Lijsten!$C$5,1,0))))</f>
        <v/>
      </c>
    </row>
    <row r="10" spans="2:17" ht="15.75">
      <c r="B10" s="5">
        <f t="shared" si="5"/>
        <v>4</v>
      </c>
      <c r="C10" s="5">
        <f t="shared" si="0"/>
        <v>1</v>
      </c>
      <c r="D10" s="5">
        <f>IF(ISTEXT(J10),"",IF(ISTEXT(K10),"",IF(ISTEXT(K9),1,D9+1)))</f>
        <v>2</v>
      </c>
      <c r="E10" s="5">
        <f>IF(I10&lt;&gt;"", MAX($E$7:E9)+1,"")</f>
        <v>2</v>
      </c>
      <c r="F10" s="5"/>
      <c r="G10" s="35" t="str">
        <f t="shared" si="2"/>
        <v/>
      </c>
      <c r="H10" s="15" t="str">
        <f t="shared" si="3"/>
        <v/>
      </c>
      <c r="I10" s="41">
        <f t="shared" ref="I10:I63" si="6">IF(OR(ISTEXT(J10),ISTEXT(K10)),"",D10)</f>
        <v>2</v>
      </c>
      <c r="J10" s="14"/>
      <c r="K10" s="47"/>
      <c r="L10" s="17" t="s">
        <v>19</v>
      </c>
      <c r="M10" s="39" t="s">
        <v>18</v>
      </c>
      <c r="N10" s="53"/>
      <c r="O10" s="54"/>
      <c r="P10" s="34" t="str">
        <f>IF(M10&lt;&gt;"E","",IF(N10="","",OR(N10=Lijsten!$E$4,N10=Lijsten!$E$5)))</f>
        <v/>
      </c>
      <c r="Q10" s="34" t="str">
        <f>IF(M10&lt;&gt;"W","",IF(N10="","",IF(N10=Lijsten!$C$4,Lijsten!$H$4,IF(N10=Lijsten!$C$5,1,0))))</f>
        <v/>
      </c>
    </row>
    <row r="11" spans="2:17" ht="132">
      <c r="B11" s="5">
        <f t="shared" si="5"/>
        <v>4</v>
      </c>
      <c r="C11" s="5">
        <f t="shared" si="0"/>
        <v>1</v>
      </c>
      <c r="D11" s="5">
        <f t="shared" ref="D11:D63" si="7">IF(ISTEXT(J11),"",IF(ISTEXT(K11),"",IF(ISTEXT(K10),1,D10+1)))</f>
        <v>3</v>
      </c>
      <c r="E11" s="5">
        <f>IF(I11&lt;&gt;"", MAX($E$7:E10)+1,"")</f>
        <v>3</v>
      </c>
      <c r="F11" s="5"/>
      <c r="G11" s="35" t="str">
        <f t="shared" si="2"/>
        <v/>
      </c>
      <c r="H11" s="15" t="str">
        <f t="shared" si="3"/>
        <v/>
      </c>
      <c r="I11" s="41">
        <f t="shared" si="6"/>
        <v>3</v>
      </c>
      <c r="J11" s="14"/>
      <c r="K11" s="47"/>
      <c r="L11" s="17" t="s">
        <v>20</v>
      </c>
      <c r="M11" s="39" t="s">
        <v>18</v>
      </c>
      <c r="N11" s="53"/>
      <c r="O11" s="54"/>
      <c r="P11" s="34" t="str">
        <f>IF(M11&lt;&gt;"E","",IF(N11="","",OR(N11=Lijsten!$E$4,N11=Lijsten!$E$5)))</f>
        <v/>
      </c>
      <c r="Q11" s="34" t="str">
        <f>IF(M11&lt;&gt;"W","",IF(N11="","",IF(N11=Lijsten!$C$4,Lijsten!$H$4,IF(N11=Lijsten!$C$5,1,0))))</f>
        <v/>
      </c>
    </row>
    <row r="12" spans="2:17" ht="36">
      <c r="B12" s="5">
        <f t="shared" si="5"/>
        <v>4</v>
      </c>
      <c r="C12" s="5">
        <f t="shared" si="0"/>
        <v>1</v>
      </c>
      <c r="D12" s="5">
        <f t="shared" si="7"/>
        <v>4</v>
      </c>
      <c r="E12" s="5">
        <f>IF(I12&lt;&gt;"", MAX($E$7:E11)+1,"")</f>
        <v>4</v>
      </c>
      <c r="F12" s="5"/>
      <c r="G12" s="35" t="str">
        <f t="shared" si="2"/>
        <v/>
      </c>
      <c r="H12" s="15" t="str">
        <f t="shared" si="3"/>
        <v/>
      </c>
      <c r="I12" s="41">
        <f t="shared" si="6"/>
        <v>4</v>
      </c>
      <c r="J12" s="14"/>
      <c r="K12" s="47"/>
      <c r="L12" s="17" t="s">
        <v>21</v>
      </c>
      <c r="M12" s="39" t="s">
        <v>18</v>
      </c>
      <c r="N12" s="53"/>
      <c r="O12" s="54"/>
      <c r="P12" s="34" t="str">
        <f>IF(M12&lt;&gt;"E","",IF(N12="","",OR(N12=Lijsten!$E$4,N12=Lijsten!$E$5)))</f>
        <v/>
      </c>
      <c r="Q12" s="34" t="str">
        <f>IF(M12&lt;&gt;"W","",IF(N12="","",IF(N12=Lijsten!$C$4,Lijsten!$H$4,IF(N12=Lijsten!$C$5,1,0))))</f>
        <v/>
      </c>
    </row>
    <row r="13" spans="2:17" ht="15.75">
      <c r="B13" s="5">
        <f t="shared" si="5"/>
        <v>4</v>
      </c>
      <c r="C13" s="5">
        <f t="shared" si="0"/>
        <v>1</v>
      </c>
      <c r="D13" s="5">
        <f t="shared" si="7"/>
        <v>5</v>
      </c>
      <c r="E13" s="5">
        <f>IF(I13&lt;&gt;"", MAX($E$7:E12)+1,"")</f>
        <v>5</v>
      </c>
      <c r="F13" s="5"/>
      <c r="G13" s="35" t="str">
        <f t="shared" si="2"/>
        <v/>
      </c>
      <c r="H13" s="15" t="str">
        <f t="shared" si="3"/>
        <v/>
      </c>
      <c r="I13" s="41">
        <f t="shared" si="6"/>
        <v>5</v>
      </c>
      <c r="J13" s="14"/>
      <c r="K13" s="47"/>
      <c r="L13" s="17" t="s">
        <v>22</v>
      </c>
      <c r="M13" s="39" t="s">
        <v>18</v>
      </c>
      <c r="N13" s="53"/>
      <c r="O13" s="54"/>
      <c r="P13" s="34" t="str">
        <f>IF(M13&lt;&gt;"E","",IF(N13="","",OR(N13=Lijsten!$E$4,N13=Lijsten!$E$5)))</f>
        <v/>
      </c>
      <c r="Q13" s="34" t="str">
        <f>IF(M13&lt;&gt;"W","",IF(N13="","",IF(N13=Lijsten!$C$4,Lijsten!$H$4,IF(N13=Lijsten!$C$5,1,0))))</f>
        <v/>
      </c>
    </row>
    <row r="14" spans="2:17" ht="24">
      <c r="B14" s="5">
        <f t="shared" ref="B14:B15" si="8">IF(ISTEXT(J14),B13+1,B13)</f>
        <v>4</v>
      </c>
      <c r="C14" s="5">
        <f t="shared" ref="C14:C15" si="9">IF(ISTEXT(J13),1,IF(ISTEXT(J14),"",IF(ISTEXT(K14),C13+1,C13)))</f>
        <v>1</v>
      </c>
      <c r="D14" s="5">
        <f t="shared" ref="D14:D15" si="10">IF(ISTEXT(J14),"",IF(ISTEXT(K14),"",IF(ISTEXT(K13),1,D13+1)))</f>
        <v>6</v>
      </c>
      <c r="E14" s="5">
        <f>IF(I14&lt;&gt;"", MAX($E$7:E13)+1,"")</f>
        <v>6</v>
      </c>
      <c r="F14" s="5"/>
      <c r="G14" s="35" t="str">
        <f t="shared" ref="G14:G15" si="11">IF(OR(ISTEXT(K14),ISTEXT(L14)),"",B14&amp;"."&amp;IF(D14="",C14,C14&amp;"."&amp;D14))</f>
        <v/>
      </c>
      <c r="H14" s="15" t="str">
        <f t="shared" ref="H14:H15" si="12">IF(OR(ISTEXT(J14),ISTEXT(L14)),"",B14&amp;"."&amp;IF(D14="",C14,C14&amp;"."&amp;D14))</f>
        <v/>
      </c>
      <c r="I14" s="41">
        <f t="shared" si="6"/>
        <v>6</v>
      </c>
      <c r="J14" s="14"/>
      <c r="K14" s="47"/>
      <c r="L14" s="32" t="s">
        <v>23</v>
      </c>
      <c r="M14" s="39" t="s">
        <v>18</v>
      </c>
      <c r="N14" s="53"/>
      <c r="O14" s="54"/>
      <c r="P14" s="34" t="str">
        <f>IF(M14&lt;&gt;"E","",IF(N14="","",OR(N14=Lijsten!$E$4,N14=Lijsten!$E$5)))</f>
        <v/>
      </c>
      <c r="Q14" s="34" t="str">
        <f>IF(M14&lt;&gt;"W","",IF(N14="","",IF(N14=Lijsten!$C$4,Lijsten!$H$4,IF(N14=Lijsten!$C$5,1,0))))</f>
        <v/>
      </c>
    </row>
    <row r="15" spans="2:17" ht="36">
      <c r="B15" s="5">
        <f t="shared" si="8"/>
        <v>4</v>
      </c>
      <c r="C15" s="5">
        <f t="shared" si="9"/>
        <v>1</v>
      </c>
      <c r="D15" s="5">
        <f t="shared" si="10"/>
        <v>7</v>
      </c>
      <c r="E15" s="5">
        <f>IF(I15&lt;&gt;"", MAX($E$7:E14)+1,"")</f>
        <v>7</v>
      </c>
      <c r="F15" s="5"/>
      <c r="G15" s="35" t="str">
        <f t="shared" si="11"/>
        <v/>
      </c>
      <c r="H15" s="15" t="str">
        <f t="shared" si="12"/>
        <v/>
      </c>
      <c r="I15" s="41">
        <f t="shared" si="6"/>
        <v>7</v>
      </c>
      <c r="J15" s="14"/>
      <c r="K15" s="47"/>
      <c r="L15" s="18" t="s">
        <v>24</v>
      </c>
      <c r="M15" s="37" t="s">
        <v>25</v>
      </c>
      <c r="N15" s="53"/>
      <c r="O15" s="54"/>
      <c r="P15" s="34" t="str">
        <f>IF(M15&lt;&gt;"E","",IF(N15="","",OR(N15=Lijsten!$E$4,N15=Lijsten!$E$5)))</f>
        <v/>
      </c>
      <c r="Q15" s="34" t="str">
        <f>IF(M15&lt;&gt;"W","",IF(N15="","",IF(N15=Lijsten!$C$4,Lijsten!$H$4,IF(N15=Lijsten!$C$5,1,0))))</f>
        <v/>
      </c>
    </row>
    <row r="16" spans="2:17" ht="36">
      <c r="B16" s="5">
        <f t="shared" si="5"/>
        <v>4</v>
      </c>
      <c r="C16" s="5">
        <f t="shared" si="0"/>
        <v>1</v>
      </c>
      <c r="D16" s="5">
        <f t="shared" si="7"/>
        <v>8</v>
      </c>
      <c r="E16" s="5">
        <f>IF(I16&lt;&gt;"", MAX($E$7:E15)+1,"")</f>
        <v>8</v>
      </c>
      <c r="F16" s="5"/>
      <c r="G16" s="35" t="str">
        <f t="shared" si="2"/>
        <v/>
      </c>
      <c r="H16" s="15" t="str">
        <f t="shared" si="3"/>
        <v/>
      </c>
      <c r="I16" s="41">
        <f t="shared" si="6"/>
        <v>8</v>
      </c>
      <c r="J16" s="14"/>
      <c r="K16" s="47"/>
      <c r="L16" s="18" t="s">
        <v>26</v>
      </c>
      <c r="M16" s="37" t="s">
        <v>25</v>
      </c>
      <c r="N16" s="53"/>
      <c r="O16" s="54"/>
      <c r="P16" s="34" t="str">
        <f>IF(M16&lt;&gt;"E","",IF(N16="","",OR(N16=Lijsten!$E$4,N16=Lijsten!$E$5)))</f>
        <v/>
      </c>
      <c r="Q16" s="34" t="str">
        <f>IF(M16&lt;&gt;"W","",IF(N16="","",IF(N16=Lijsten!$C$4,Lijsten!$H$4,IF(N16=Lijsten!$C$5,1,0))))</f>
        <v/>
      </c>
    </row>
    <row r="17" spans="2:17" ht="24">
      <c r="B17" s="5">
        <f t="shared" si="5"/>
        <v>4</v>
      </c>
      <c r="C17" s="5">
        <f t="shared" si="0"/>
        <v>1</v>
      </c>
      <c r="D17" s="5">
        <f t="shared" si="7"/>
        <v>9</v>
      </c>
      <c r="E17" s="5">
        <f>IF(I17&lt;&gt;"", MAX($E$7:E16)+1,"")</f>
        <v>9</v>
      </c>
      <c r="F17" s="5"/>
      <c r="G17" s="35" t="str">
        <f t="shared" si="2"/>
        <v/>
      </c>
      <c r="H17" s="15" t="str">
        <f t="shared" si="3"/>
        <v/>
      </c>
      <c r="I17" s="41">
        <f t="shared" si="6"/>
        <v>9</v>
      </c>
      <c r="J17" s="14"/>
      <c r="K17" s="47"/>
      <c r="L17" s="21" t="s">
        <v>27</v>
      </c>
      <c r="M17" s="37" t="s">
        <v>25</v>
      </c>
      <c r="N17" s="53"/>
      <c r="O17" s="54"/>
      <c r="P17" s="34" t="str">
        <f>IF(M17&lt;&gt;"E","",IF(N17="","",OR(N17=Lijsten!$E$4,N17=Lijsten!$E$5)))</f>
        <v/>
      </c>
      <c r="Q17" s="34" t="str">
        <f>IF(M17&lt;&gt;"W","",IF(N17="","",IF(N17=Lijsten!$C$4,Lijsten!$H$4,IF(N17=Lijsten!$C$5,1,0))))</f>
        <v/>
      </c>
    </row>
    <row r="18" spans="2:17" ht="60">
      <c r="B18" s="5">
        <f t="shared" si="5"/>
        <v>4</v>
      </c>
      <c r="C18" s="5">
        <f t="shared" si="0"/>
        <v>1</v>
      </c>
      <c r="D18" s="5">
        <f t="shared" si="7"/>
        <v>10</v>
      </c>
      <c r="E18" s="5">
        <f>IF(I18&lt;&gt;"", MAX($E$7:E17)+1,"")</f>
        <v>10</v>
      </c>
      <c r="F18" s="5"/>
      <c r="G18" s="35" t="str">
        <f t="shared" si="2"/>
        <v/>
      </c>
      <c r="H18" s="15" t="str">
        <f t="shared" si="3"/>
        <v/>
      </c>
      <c r="I18" s="41">
        <f t="shared" si="6"/>
        <v>10</v>
      </c>
      <c r="J18" s="14"/>
      <c r="K18" s="47"/>
      <c r="L18" s="19" t="s">
        <v>28</v>
      </c>
      <c r="M18" s="37" t="s">
        <v>25</v>
      </c>
      <c r="N18" s="53"/>
      <c r="O18" s="54"/>
      <c r="P18" s="34" t="str">
        <f>IF(M18&lt;&gt;"E","",IF(N18="","",OR(N18=Lijsten!$E$4,N18=Lijsten!$E$5)))</f>
        <v/>
      </c>
      <c r="Q18" s="34" t="str">
        <f>IF(M18&lt;&gt;"W","",IF(N18="","",IF(N18=Lijsten!$C$4,Lijsten!$H$4,IF(N18=Lijsten!$C$5,1,0))))</f>
        <v/>
      </c>
    </row>
    <row r="19" spans="2:17" ht="60">
      <c r="B19" s="5">
        <f t="shared" si="5"/>
        <v>4</v>
      </c>
      <c r="C19" s="5">
        <f t="shared" si="0"/>
        <v>1</v>
      </c>
      <c r="D19" s="5">
        <f t="shared" si="7"/>
        <v>11</v>
      </c>
      <c r="E19" s="5">
        <f>IF(I19&lt;&gt;"", MAX($E$7:E18)+1,"")</f>
        <v>11</v>
      </c>
      <c r="F19" s="5"/>
      <c r="G19" s="35" t="str">
        <f t="shared" si="2"/>
        <v/>
      </c>
      <c r="H19" s="15" t="str">
        <f t="shared" si="3"/>
        <v/>
      </c>
      <c r="I19" s="41">
        <f t="shared" si="6"/>
        <v>11</v>
      </c>
      <c r="J19" s="14"/>
      <c r="K19" s="47"/>
      <c r="L19" s="19" t="s">
        <v>29</v>
      </c>
      <c r="M19" s="37" t="s">
        <v>25</v>
      </c>
      <c r="N19" s="53"/>
      <c r="O19" s="54"/>
      <c r="P19" s="34" t="str">
        <f>IF(M19&lt;&gt;"E","",IF(N19="","",OR(N19=Lijsten!$E$4,N19=Lijsten!$E$5)))</f>
        <v/>
      </c>
      <c r="Q19" s="34" t="str">
        <f>IF(M19&lt;&gt;"W","",IF(N19="","",IF(N19=Lijsten!$C$4,Lijsten!$H$4,IF(N19=Lijsten!$C$5,1,0))))</f>
        <v/>
      </c>
    </row>
    <row r="20" spans="2:17" ht="24">
      <c r="B20" s="5">
        <f t="shared" si="5"/>
        <v>4</v>
      </c>
      <c r="C20" s="5">
        <f t="shared" si="0"/>
        <v>1</v>
      </c>
      <c r="D20" s="5">
        <f t="shared" si="7"/>
        <v>12</v>
      </c>
      <c r="E20" s="5">
        <f>IF(I20&lt;&gt;"", MAX($E$7:E19)+1,"")</f>
        <v>12</v>
      </c>
      <c r="F20" s="5"/>
      <c r="G20" s="35" t="str">
        <f t="shared" si="2"/>
        <v/>
      </c>
      <c r="H20" s="15" t="str">
        <f t="shared" si="3"/>
        <v/>
      </c>
      <c r="I20" s="41">
        <f t="shared" si="6"/>
        <v>12</v>
      </c>
      <c r="J20" s="14"/>
      <c r="K20" s="47"/>
      <c r="L20" s="19" t="s">
        <v>30</v>
      </c>
      <c r="M20" s="37" t="s">
        <v>25</v>
      </c>
      <c r="N20" s="53"/>
      <c r="O20" s="54"/>
      <c r="P20" s="34" t="str">
        <f>IF(M20&lt;&gt;"E","",IF(N20="","",OR(N20=Lijsten!$E$4,N20=Lijsten!$E$5)))</f>
        <v/>
      </c>
      <c r="Q20" s="34" t="str">
        <f>IF(M20&lt;&gt;"W","",IF(N20="","",IF(N20=Lijsten!$C$4,Lijsten!$H$4,IF(N20=Lijsten!$C$5,1,0))))</f>
        <v/>
      </c>
    </row>
    <row r="21" spans="2:17" ht="24">
      <c r="B21" s="5">
        <f t="shared" si="5"/>
        <v>4</v>
      </c>
      <c r="C21" s="5">
        <f t="shared" si="0"/>
        <v>1</v>
      </c>
      <c r="D21" s="5">
        <f t="shared" si="7"/>
        <v>13</v>
      </c>
      <c r="E21" s="5">
        <f>IF(I21&lt;&gt;"", MAX($E$15:E20)+1,"")</f>
        <v>13</v>
      </c>
      <c r="F21" s="5"/>
      <c r="G21" s="35" t="str">
        <f t="shared" si="2"/>
        <v/>
      </c>
      <c r="H21" s="15" t="str">
        <f t="shared" si="3"/>
        <v/>
      </c>
      <c r="I21" s="41">
        <f t="shared" si="6"/>
        <v>13</v>
      </c>
      <c r="J21" s="14"/>
      <c r="K21" s="47"/>
      <c r="L21" s="19" t="s">
        <v>31</v>
      </c>
      <c r="M21" s="37" t="s">
        <v>25</v>
      </c>
      <c r="N21" s="53"/>
      <c r="O21" s="54"/>
      <c r="P21" s="34" t="str">
        <f>IF(M21&lt;&gt;"E","",IF(N21="","",OR(N21=Lijsten!$E$4,N21=Lijsten!$E$5)))</f>
        <v/>
      </c>
      <c r="Q21" s="34" t="str">
        <f>IF(M21&lt;&gt;"W","",IF(N21="","",IF(N21=Lijsten!$C$4,Lijsten!$H$4,IF(N21=Lijsten!$C$5,1,0))))</f>
        <v/>
      </c>
    </row>
    <row r="22" spans="2:17" ht="15.75">
      <c r="B22" s="5">
        <f t="shared" si="5"/>
        <v>4</v>
      </c>
      <c r="C22" s="5">
        <f t="shared" si="0"/>
        <v>2</v>
      </c>
      <c r="D22" s="5" t="str">
        <f t="shared" si="7"/>
        <v/>
      </c>
      <c r="E22" s="5" t="str">
        <f>IF(I22&lt;&gt;"", MAX($E$15:E21)+1,"")</f>
        <v/>
      </c>
      <c r="F22" s="5"/>
      <c r="G22" s="35" t="str">
        <f t="shared" si="2"/>
        <v/>
      </c>
      <c r="H22" s="15" t="str">
        <f t="shared" si="3"/>
        <v>4.2</v>
      </c>
      <c r="I22" s="41" t="str">
        <f t="shared" si="6"/>
        <v/>
      </c>
      <c r="J22" s="14"/>
      <c r="K22" s="47" t="s">
        <v>32</v>
      </c>
      <c r="L22" s="18"/>
      <c r="M22" s="37"/>
      <c r="N22" s="38"/>
      <c r="O22" s="52"/>
      <c r="P22" s="34" t="str">
        <f>IF(M22&lt;&gt;"E","",IF(N22="","",OR(N22=Lijsten!$E$4,N22=Lijsten!$E$5)))</f>
        <v/>
      </c>
      <c r="Q22" s="34" t="str">
        <f>IF(M22&lt;&gt;"W","",IF(N22="","",IF(N22=Lijsten!$C$4,Lijsten!$H$4,IF(N22=Lijsten!$C$5,1,0))))</f>
        <v/>
      </c>
    </row>
    <row r="23" spans="2:17" ht="36">
      <c r="B23" s="5">
        <f t="shared" si="5"/>
        <v>4</v>
      </c>
      <c r="C23" s="5">
        <f t="shared" si="0"/>
        <v>2</v>
      </c>
      <c r="D23" s="5">
        <f t="shared" si="7"/>
        <v>1</v>
      </c>
      <c r="E23" s="5">
        <f>IF(I23&lt;&gt;"", MAX($E$15:E22)+1,"")</f>
        <v>14</v>
      </c>
      <c r="F23" s="5"/>
      <c r="G23" s="35" t="str">
        <f t="shared" si="2"/>
        <v/>
      </c>
      <c r="H23" s="15" t="str">
        <f t="shared" si="3"/>
        <v/>
      </c>
      <c r="I23" s="41">
        <f t="shared" si="6"/>
        <v>1</v>
      </c>
      <c r="J23" s="14"/>
      <c r="K23" s="47"/>
      <c r="L23" s="18" t="s">
        <v>33</v>
      </c>
      <c r="M23" s="37" t="s">
        <v>18</v>
      </c>
      <c r="N23" s="53"/>
      <c r="O23" s="54"/>
      <c r="P23" s="34" t="str">
        <f>IF(M23&lt;&gt;"E","",IF(N23="","",OR(N23=Lijsten!$E$4,N23=Lijsten!$E$5)))</f>
        <v/>
      </c>
      <c r="Q23" s="34" t="str">
        <f>IF(M23&lt;&gt;"W","",IF(N23="","",IF(N23=Lijsten!$C$4,Lijsten!$H$4,IF(N23=Lijsten!$C$5,1,0))))</f>
        <v/>
      </c>
    </row>
    <row r="24" spans="2:17" ht="24">
      <c r="B24" s="5">
        <f t="shared" ref="B24:B32" si="13">IF(ISTEXT(J24),B23+1,B23)</f>
        <v>4</v>
      </c>
      <c r="C24" s="5">
        <f t="shared" ref="C24:C32" si="14">IF(ISTEXT(J23),1,IF(ISTEXT(J24),"",IF(ISTEXT(K24),C23+1,C23)))</f>
        <v>2</v>
      </c>
      <c r="D24" s="5">
        <f t="shared" ref="D24:D32" si="15">IF(ISTEXT(J24),"",IF(ISTEXT(K24),"",IF(ISTEXT(K23),1,D23+1)))</f>
        <v>2</v>
      </c>
      <c r="E24" s="5">
        <f>IF(I24&lt;&gt;"", MAX($E$15:E23)+1,"")</f>
        <v>15</v>
      </c>
      <c r="F24" s="5"/>
      <c r="G24" s="35" t="str">
        <f t="shared" ref="G24:G32" si="16">IF(OR(ISTEXT(K24),ISTEXT(L24)),"",B24&amp;"."&amp;IF(D24="",C24,C24&amp;"."&amp;D24))</f>
        <v/>
      </c>
      <c r="H24" s="15" t="str">
        <f t="shared" ref="H24:H32" si="17">IF(OR(ISTEXT(J24),ISTEXT(L24)),"",B24&amp;"."&amp;IF(D24="",C24,C24&amp;"."&amp;D24))</f>
        <v/>
      </c>
      <c r="I24" s="41">
        <f t="shared" ref="I24:I32" si="18">IF(OR(ISTEXT(J24),ISTEXT(K24)),"",D24)</f>
        <v>2</v>
      </c>
      <c r="J24" s="14"/>
      <c r="K24" s="47"/>
      <c r="L24" s="19" t="s">
        <v>34</v>
      </c>
      <c r="M24" s="37" t="s">
        <v>18</v>
      </c>
      <c r="N24" s="53"/>
      <c r="O24" s="54"/>
      <c r="P24" s="34" t="str">
        <f>IF(M24&lt;&gt;"E","",IF(N24="","",OR(N24=Lijsten!$E$4,N24=Lijsten!$E$5)))</f>
        <v/>
      </c>
      <c r="Q24" s="34" t="str">
        <f>IF(M24&lt;&gt;"W","",IF(N24="","",IF(N24=Lijsten!$C$4,Lijsten!$H$4,IF(N24=Lijsten!$C$5,1,0))))</f>
        <v/>
      </c>
    </row>
    <row r="25" spans="2:17" ht="48">
      <c r="B25" s="5">
        <f t="shared" si="13"/>
        <v>4</v>
      </c>
      <c r="C25" s="5">
        <f t="shared" si="14"/>
        <v>2</v>
      </c>
      <c r="D25" s="5">
        <f t="shared" si="15"/>
        <v>3</v>
      </c>
      <c r="E25" s="5">
        <f>IF(I25&lt;&gt;"", MAX($E$15:E24)+1,"")</f>
        <v>16</v>
      </c>
      <c r="F25" s="5"/>
      <c r="G25" s="35" t="str">
        <f t="shared" si="16"/>
        <v/>
      </c>
      <c r="H25" s="15" t="str">
        <f t="shared" si="17"/>
        <v/>
      </c>
      <c r="I25" s="41">
        <f t="shared" si="18"/>
        <v>3</v>
      </c>
      <c r="J25" s="14"/>
      <c r="K25" s="47"/>
      <c r="L25" s="19" t="s">
        <v>35</v>
      </c>
      <c r="M25" s="37" t="s">
        <v>18</v>
      </c>
      <c r="N25" s="53"/>
      <c r="O25" s="54"/>
      <c r="P25" s="34" t="str">
        <f>IF(M25&lt;&gt;"E","",IF(N25="","",OR(N25=Lijsten!$E$4,N25=Lijsten!$E$5)))</f>
        <v/>
      </c>
      <c r="Q25" s="34" t="str">
        <f>IF(M25&lt;&gt;"W","",IF(N25="","",IF(N25=Lijsten!$C$4,Lijsten!$H$4,IF(N25=Lijsten!$C$5,1,0))))</f>
        <v/>
      </c>
    </row>
    <row r="26" spans="2:17" ht="36">
      <c r="B26" s="5">
        <f t="shared" si="13"/>
        <v>4</v>
      </c>
      <c r="C26" s="5">
        <f t="shared" si="14"/>
        <v>2</v>
      </c>
      <c r="D26" s="5">
        <f t="shared" si="15"/>
        <v>4</v>
      </c>
      <c r="E26" s="5">
        <f>IF(I26&lt;&gt;"", MAX($E$15:E25)+1,"")</f>
        <v>17</v>
      </c>
      <c r="F26" s="5"/>
      <c r="G26" s="35" t="str">
        <f t="shared" si="16"/>
        <v/>
      </c>
      <c r="H26" s="15" t="str">
        <f t="shared" si="17"/>
        <v/>
      </c>
      <c r="I26" s="41">
        <f t="shared" si="18"/>
        <v>4</v>
      </c>
      <c r="J26" s="14"/>
      <c r="K26" s="47"/>
      <c r="L26" s="19" t="s">
        <v>36</v>
      </c>
      <c r="M26" s="37" t="s">
        <v>18</v>
      </c>
      <c r="N26" s="53"/>
      <c r="O26" s="54"/>
      <c r="P26" s="34" t="str">
        <f>IF(M26&lt;&gt;"E","",IF(N26="","",OR(N26=Lijsten!$E$4,N26=Lijsten!$E$5)))</f>
        <v/>
      </c>
      <c r="Q26" s="34" t="str">
        <f>IF(M26&lt;&gt;"W","",IF(N26="","",IF(N26=Lijsten!$C$4,Lijsten!$H$4,IF(N26=Lijsten!$C$5,1,0))))</f>
        <v/>
      </c>
    </row>
    <row r="27" spans="2:17" ht="36">
      <c r="B27" s="5">
        <f t="shared" si="13"/>
        <v>4</v>
      </c>
      <c r="C27" s="5">
        <f t="shared" si="14"/>
        <v>2</v>
      </c>
      <c r="D27" s="5">
        <f t="shared" si="15"/>
        <v>5</v>
      </c>
      <c r="E27" s="5">
        <f>IF(I27&lt;&gt;"", MAX($E$15:E26)+1,"")</f>
        <v>18</v>
      </c>
      <c r="F27" s="5"/>
      <c r="G27" s="35" t="str">
        <f t="shared" si="16"/>
        <v/>
      </c>
      <c r="H27" s="15" t="str">
        <f t="shared" si="17"/>
        <v/>
      </c>
      <c r="I27" s="41">
        <f t="shared" si="18"/>
        <v>5</v>
      </c>
      <c r="J27" s="14"/>
      <c r="K27" s="47"/>
      <c r="L27" s="19" t="s">
        <v>37</v>
      </c>
      <c r="M27" s="37" t="s">
        <v>18</v>
      </c>
      <c r="N27" s="53"/>
      <c r="O27" s="54"/>
      <c r="P27" s="34" t="str">
        <f>IF(M27&lt;&gt;"E","",IF(N27="","",OR(N27=Lijsten!$E$4,N27=Lijsten!$E$5)))</f>
        <v/>
      </c>
      <c r="Q27" s="34" t="str">
        <f>IF(M27&lt;&gt;"W","",IF(N27="","",IF(N27=Lijsten!$C$4,Lijsten!$H$4,IF(N27=Lijsten!$C$5,1,0))))</f>
        <v/>
      </c>
    </row>
    <row r="28" spans="2:17" ht="36">
      <c r="B28" s="5">
        <f t="shared" si="13"/>
        <v>4</v>
      </c>
      <c r="C28" s="5">
        <f t="shared" si="14"/>
        <v>2</v>
      </c>
      <c r="D28" s="5">
        <f t="shared" si="15"/>
        <v>6</v>
      </c>
      <c r="E28" s="5">
        <f>IF(I28&lt;&gt;"", MAX($E$15:E27)+1,"")</f>
        <v>19</v>
      </c>
      <c r="F28" s="5"/>
      <c r="G28" s="35" t="str">
        <f t="shared" si="16"/>
        <v/>
      </c>
      <c r="H28" s="15" t="str">
        <f t="shared" si="17"/>
        <v/>
      </c>
      <c r="I28" s="41">
        <f t="shared" si="18"/>
        <v>6</v>
      </c>
      <c r="J28" s="14"/>
      <c r="K28" s="47"/>
      <c r="L28" s="19" t="s">
        <v>38</v>
      </c>
      <c r="M28" s="37" t="s">
        <v>18</v>
      </c>
      <c r="N28" s="53"/>
      <c r="O28" s="54"/>
      <c r="P28" s="34" t="str">
        <f>IF(M28&lt;&gt;"E","",IF(N28="","",OR(N28=Lijsten!$E$4,N28=Lijsten!$E$5)))</f>
        <v/>
      </c>
      <c r="Q28" s="34" t="str">
        <f>IF(M28&lt;&gt;"W","",IF(N28="","",IF(N28=Lijsten!$C$4,Lijsten!$H$4,IF(N28=Lijsten!$C$5,1,0))))</f>
        <v/>
      </c>
    </row>
    <row r="29" spans="2:17" ht="60">
      <c r="B29" s="5">
        <f t="shared" si="13"/>
        <v>4</v>
      </c>
      <c r="C29" s="5">
        <f t="shared" si="14"/>
        <v>2</v>
      </c>
      <c r="D29" s="5">
        <f t="shared" si="15"/>
        <v>7</v>
      </c>
      <c r="E29" s="5">
        <f>IF(I29&lt;&gt;"", MAX($E$15:E28)+1,"")</f>
        <v>20</v>
      </c>
      <c r="F29" s="5"/>
      <c r="G29" s="35" t="str">
        <f t="shared" si="16"/>
        <v/>
      </c>
      <c r="H29" s="15" t="str">
        <f t="shared" si="17"/>
        <v/>
      </c>
      <c r="I29" s="41">
        <f t="shared" si="18"/>
        <v>7</v>
      </c>
      <c r="J29" s="14"/>
      <c r="K29" s="47"/>
      <c r="L29" s="21" t="s">
        <v>39</v>
      </c>
      <c r="M29" s="37" t="s">
        <v>25</v>
      </c>
      <c r="N29" s="53"/>
      <c r="O29" s="54"/>
      <c r="P29" s="34" t="str">
        <f>IF(M29&lt;&gt;"E","",IF(N29="","",OR(N29=Lijsten!$E$4,N29=Lijsten!$E$5)))</f>
        <v/>
      </c>
      <c r="Q29" s="34" t="str">
        <f>IF(M29&lt;&gt;"W","",IF(N29="","",IF(N29=Lijsten!$C$4,Lijsten!$H$4,IF(N29=Lijsten!$C$5,1,0))))</f>
        <v/>
      </c>
    </row>
    <row r="30" spans="2:17" ht="24">
      <c r="B30" s="5">
        <f t="shared" si="13"/>
        <v>4</v>
      </c>
      <c r="C30" s="5">
        <f t="shared" si="14"/>
        <v>2</v>
      </c>
      <c r="D30" s="5">
        <f t="shared" si="15"/>
        <v>8</v>
      </c>
      <c r="E30" s="5">
        <f>IF(I30&lt;&gt;"", MAX($E$15:E29)+1,"")</f>
        <v>21</v>
      </c>
      <c r="F30" s="5"/>
      <c r="G30" s="35" t="str">
        <f t="shared" si="16"/>
        <v/>
      </c>
      <c r="H30" s="15" t="str">
        <f t="shared" si="17"/>
        <v/>
      </c>
      <c r="I30" s="41">
        <f t="shared" si="18"/>
        <v>8</v>
      </c>
      <c r="J30" s="14"/>
      <c r="K30" s="47"/>
      <c r="L30" s="20" t="s">
        <v>40</v>
      </c>
      <c r="M30" s="37" t="s">
        <v>25</v>
      </c>
      <c r="N30" s="53"/>
      <c r="O30" s="54"/>
      <c r="P30" s="34" t="str">
        <f>IF(M30&lt;&gt;"E","",IF(N30="","",OR(N30=Lijsten!$E$4,N30=Lijsten!$E$5)))</f>
        <v/>
      </c>
      <c r="Q30" s="34" t="str">
        <f>IF(M30&lt;&gt;"W","",IF(N30="","",IF(N30=Lijsten!$C$4,Lijsten!$H$4,IF(N30=Lijsten!$C$5,1,0))))</f>
        <v/>
      </c>
    </row>
    <row r="31" spans="2:17" ht="36">
      <c r="B31" s="5">
        <f t="shared" si="13"/>
        <v>4</v>
      </c>
      <c r="C31" s="5">
        <f t="shared" si="14"/>
        <v>2</v>
      </c>
      <c r="D31" s="5">
        <f t="shared" si="15"/>
        <v>9</v>
      </c>
      <c r="E31" s="5">
        <f>IF(I31&lt;&gt;"", MAX($E$15:E30)+1,"")</f>
        <v>22</v>
      </c>
      <c r="F31" s="5"/>
      <c r="G31" s="35" t="str">
        <f t="shared" si="16"/>
        <v/>
      </c>
      <c r="H31" s="15" t="str">
        <f t="shared" si="17"/>
        <v/>
      </c>
      <c r="I31" s="41">
        <f t="shared" si="18"/>
        <v>9</v>
      </c>
      <c r="J31" s="14"/>
      <c r="K31" s="47"/>
      <c r="L31" s="19" t="s">
        <v>41</v>
      </c>
      <c r="M31" s="37" t="s">
        <v>25</v>
      </c>
      <c r="N31" s="53"/>
      <c r="O31" s="54"/>
      <c r="P31" s="34" t="str">
        <f>IF(M31&lt;&gt;"E","",IF(N31="","",OR(N31=Lijsten!$E$4,N31=Lijsten!$E$5)))</f>
        <v/>
      </c>
      <c r="Q31" s="34" t="str">
        <f>IF(M31&lt;&gt;"W","",IF(N31="","",IF(N31=Lijsten!$C$4,Lijsten!$H$4,IF(N31=Lijsten!$C$5,1,0))))</f>
        <v/>
      </c>
    </row>
    <row r="32" spans="2:17" ht="36">
      <c r="B32" s="5">
        <f t="shared" si="13"/>
        <v>4</v>
      </c>
      <c r="C32" s="5">
        <f t="shared" si="14"/>
        <v>2</v>
      </c>
      <c r="D32" s="5">
        <f t="shared" si="15"/>
        <v>10</v>
      </c>
      <c r="E32" s="5">
        <f>IF(I32&lt;&gt;"", MAX($E$15:E31)+1,"")</f>
        <v>23</v>
      </c>
      <c r="F32" s="5"/>
      <c r="G32" s="35" t="str">
        <f t="shared" si="16"/>
        <v/>
      </c>
      <c r="H32" s="15" t="str">
        <f t="shared" si="17"/>
        <v/>
      </c>
      <c r="I32" s="41">
        <f t="shared" si="18"/>
        <v>10</v>
      </c>
      <c r="J32" s="14"/>
      <c r="K32" s="47"/>
      <c r="L32" s="18" t="s">
        <v>42</v>
      </c>
      <c r="M32" s="37" t="s">
        <v>25</v>
      </c>
      <c r="N32" s="53"/>
      <c r="O32" s="54"/>
      <c r="P32" s="34" t="str">
        <f>IF(M32&lt;&gt;"E","",IF(N32="","",OR(N32=Lijsten!$E$4,N32=Lijsten!$E$5)))</f>
        <v/>
      </c>
      <c r="Q32" s="34" t="str">
        <f>IF(M32&lt;&gt;"W","",IF(N32="","",IF(N32=Lijsten!$C$4,Lijsten!$H$4,IF(N32=Lijsten!$C$5,1,0))))</f>
        <v/>
      </c>
    </row>
    <row r="33" spans="2:17" ht="24">
      <c r="B33" s="5">
        <f t="shared" si="5"/>
        <v>4</v>
      </c>
      <c r="C33" s="5">
        <f t="shared" si="0"/>
        <v>2</v>
      </c>
      <c r="D33" s="5">
        <f t="shared" si="7"/>
        <v>11</v>
      </c>
      <c r="E33" s="5">
        <f>IF(L33&lt;&gt;"", MAX($E$15:E32)+1,"")</f>
        <v>24</v>
      </c>
      <c r="F33" s="5"/>
      <c r="G33" s="35" t="str">
        <f t="shared" si="2"/>
        <v/>
      </c>
      <c r="H33" s="15" t="str">
        <f t="shared" si="3"/>
        <v/>
      </c>
      <c r="I33" s="41">
        <f t="shared" si="6"/>
        <v>11</v>
      </c>
      <c r="J33" s="14"/>
      <c r="K33" s="47"/>
      <c r="L33" s="18" t="s">
        <v>43</v>
      </c>
      <c r="M33" s="37" t="s">
        <v>25</v>
      </c>
      <c r="N33" s="53"/>
      <c r="O33" s="54"/>
      <c r="P33" s="34" t="str">
        <f>IF(M33&lt;&gt;"E","",IF(N33="","",OR(N33=Lijsten!$E$4,N33=Lijsten!$E$5)))</f>
        <v/>
      </c>
      <c r="Q33" s="34" t="str">
        <f>IF(M33&lt;&gt;"W","",IF(N33="","",IF(N33=Lijsten!$C$4,Lijsten!$H$4,IF(N33=Lijsten!$C$5,1,0))))</f>
        <v/>
      </c>
    </row>
    <row r="34" spans="2:17" ht="24">
      <c r="B34" s="5">
        <f t="shared" ref="B34:B36" si="19">IF(ISTEXT(J34),B33+1,B33)</f>
        <v>4</v>
      </c>
      <c r="C34" s="5">
        <f t="shared" ref="C34:C36" si="20">IF(ISTEXT(J33),1,IF(ISTEXT(J34),"",IF(ISTEXT(K34),C33+1,C33)))</f>
        <v>2</v>
      </c>
      <c r="D34" s="5">
        <f t="shared" ref="D34:D36" si="21">IF(ISTEXT(J34),"",IF(ISTEXT(K34),"",IF(ISTEXT(K33),1,D33+1)))</f>
        <v>12</v>
      </c>
      <c r="E34" s="5">
        <f>IF(L34&lt;&gt;"", MAX($E$15:E33)+1,"")</f>
        <v>25</v>
      </c>
      <c r="F34" s="5"/>
      <c r="G34" s="35" t="str">
        <f t="shared" si="2"/>
        <v/>
      </c>
      <c r="H34" s="15" t="str">
        <f t="shared" si="3"/>
        <v/>
      </c>
      <c r="I34" s="41">
        <f t="shared" si="6"/>
        <v>12</v>
      </c>
      <c r="J34" s="14"/>
      <c r="K34" s="47"/>
      <c r="L34" s="19" t="s">
        <v>44</v>
      </c>
      <c r="M34" s="37" t="s">
        <v>25</v>
      </c>
      <c r="N34" s="53"/>
      <c r="O34" s="54"/>
      <c r="P34" s="34" t="str">
        <f>IF(M34&lt;&gt;"E","",IF(N34="","",OR(N34=Lijsten!$E$4,N34=Lijsten!$E$5)))</f>
        <v/>
      </c>
      <c r="Q34" s="34" t="str">
        <f>IF(M34&lt;&gt;"W","",IF(N34="","",IF(N34=Lijsten!$C$4,Lijsten!$H$4,IF(N34=Lijsten!$C$5,1,0))))</f>
        <v/>
      </c>
    </row>
    <row r="35" spans="2:17" ht="24">
      <c r="B35" s="5">
        <f t="shared" si="19"/>
        <v>4</v>
      </c>
      <c r="C35" s="5">
        <f t="shared" si="20"/>
        <v>2</v>
      </c>
      <c r="D35" s="5">
        <f t="shared" si="21"/>
        <v>13</v>
      </c>
      <c r="E35" s="5">
        <f>IF(L35&lt;&gt;"", MAX($E$15:E34)+1,"")</f>
        <v>26</v>
      </c>
      <c r="F35" s="5"/>
      <c r="G35" s="35" t="str">
        <f t="shared" si="2"/>
        <v/>
      </c>
      <c r="H35" s="15" t="str">
        <f t="shared" si="3"/>
        <v/>
      </c>
      <c r="I35" s="41">
        <f t="shared" si="6"/>
        <v>13</v>
      </c>
      <c r="J35" s="14"/>
      <c r="K35" s="47"/>
      <c r="L35" s="18" t="s">
        <v>45</v>
      </c>
      <c r="M35" s="37" t="s">
        <v>25</v>
      </c>
      <c r="N35" s="53"/>
      <c r="O35" s="54"/>
      <c r="P35" s="34" t="str">
        <f>IF(M35&lt;&gt;"E","",IF(N35="","",OR(N35=Lijsten!$E$4,N35=Lijsten!$E$5)))</f>
        <v/>
      </c>
      <c r="Q35" s="34" t="str">
        <f>IF(M35&lt;&gt;"W","",IF(N35="","",IF(N35=Lijsten!$C$4,Lijsten!$H$4,IF(N35=Lijsten!$C$5,1,0))))</f>
        <v/>
      </c>
    </row>
    <row r="36" spans="2:17" ht="24">
      <c r="B36" s="5">
        <f t="shared" si="19"/>
        <v>4</v>
      </c>
      <c r="C36" s="5">
        <f t="shared" si="20"/>
        <v>2</v>
      </c>
      <c r="D36" s="5">
        <f t="shared" si="21"/>
        <v>14</v>
      </c>
      <c r="E36" s="5">
        <f>IF(L36&lt;&gt;"", MAX($E$15:E35)+1,"")</f>
        <v>27</v>
      </c>
      <c r="F36" s="5"/>
      <c r="G36" s="35" t="str">
        <f t="shared" si="2"/>
        <v/>
      </c>
      <c r="H36" s="15" t="str">
        <f t="shared" si="3"/>
        <v/>
      </c>
      <c r="I36" s="41">
        <f t="shared" si="6"/>
        <v>14</v>
      </c>
      <c r="J36" s="14"/>
      <c r="K36" s="47"/>
      <c r="L36" s="18" t="s">
        <v>46</v>
      </c>
      <c r="M36" s="37" t="s">
        <v>25</v>
      </c>
      <c r="N36" s="53"/>
      <c r="O36" s="54"/>
      <c r="P36" s="34" t="str">
        <f>IF(M36&lt;&gt;"E","",IF(N36="","",OR(N36=Lijsten!$E$4,N36=Lijsten!$E$5)))</f>
        <v/>
      </c>
      <c r="Q36" s="34" t="str">
        <f>IF(M36&lt;&gt;"W","",IF(N36="","",IF(N36=Lijsten!$C$4,Lijsten!$H$4,IF(N36=Lijsten!$C$5,1,0))))</f>
        <v/>
      </c>
    </row>
    <row r="37" spans="2:17" ht="15.75">
      <c r="B37" s="5">
        <f t="shared" si="5"/>
        <v>4</v>
      </c>
      <c r="C37" s="5">
        <f t="shared" si="0"/>
        <v>3</v>
      </c>
      <c r="D37" s="5" t="str">
        <f t="shared" si="7"/>
        <v/>
      </c>
      <c r="E37" s="5" t="str">
        <f>IF(L37&lt;&gt;"", MAX($E$15:E36)+1,"")</f>
        <v/>
      </c>
      <c r="F37" s="5"/>
      <c r="G37" s="35" t="str">
        <f t="shared" si="2"/>
        <v/>
      </c>
      <c r="H37" s="15" t="str">
        <f t="shared" si="3"/>
        <v>4.3</v>
      </c>
      <c r="I37" s="41" t="str">
        <f t="shared" si="6"/>
        <v/>
      </c>
      <c r="J37" s="14"/>
      <c r="K37" s="47" t="s">
        <v>47</v>
      </c>
      <c r="L37" s="18"/>
      <c r="M37" s="39"/>
      <c r="N37" s="38"/>
      <c r="O37" s="52"/>
      <c r="P37" s="34" t="str">
        <f>IF(M37&lt;&gt;"E","",IF(N37="","",OR(N37=Lijsten!$E$4,N37=Lijsten!$E$5)))</f>
        <v/>
      </c>
      <c r="Q37" s="34" t="str">
        <f>IF(M37&lt;&gt;"W","",IF(N37="","",IF(N37=Lijsten!$C$4,Lijsten!$H$4,IF(N37=Lijsten!$C$5,1,0))))</f>
        <v/>
      </c>
    </row>
    <row r="38" spans="2:17" ht="36">
      <c r="B38" s="5">
        <f t="shared" si="5"/>
        <v>4</v>
      </c>
      <c r="C38" s="5">
        <f t="shared" si="0"/>
        <v>3</v>
      </c>
      <c r="D38" s="5">
        <f t="shared" si="7"/>
        <v>1</v>
      </c>
      <c r="E38" s="5">
        <f>IF(L38&lt;&gt;"", MAX($E$15:E37)+1,"")</f>
        <v>28</v>
      </c>
      <c r="F38" s="5"/>
      <c r="G38" s="35" t="str">
        <f t="shared" si="2"/>
        <v/>
      </c>
      <c r="H38" s="15" t="str">
        <f t="shared" si="3"/>
        <v/>
      </c>
      <c r="I38" s="41">
        <f t="shared" si="6"/>
        <v>1</v>
      </c>
      <c r="J38" s="14"/>
      <c r="K38" s="47"/>
      <c r="L38" s="18" t="s">
        <v>48</v>
      </c>
      <c r="M38" s="37" t="s">
        <v>18</v>
      </c>
      <c r="N38" s="53"/>
      <c r="O38" s="54"/>
      <c r="P38" s="34" t="str">
        <f>IF(M38&lt;&gt;"E","",IF(N38="","",OR(N38=Lijsten!$E$4,N38=Lijsten!$E$5)))</f>
        <v/>
      </c>
      <c r="Q38" s="34" t="str">
        <f>IF(M38&lt;&gt;"W","",IF(N38="","",IF(N38=Lijsten!$C$4,Lijsten!$H$4,IF(N38=Lijsten!$C$5,1,0))))</f>
        <v/>
      </c>
    </row>
    <row r="39" spans="2:17" ht="36">
      <c r="B39" s="5">
        <f t="shared" si="5"/>
        <v>4</v>
      </c>
      <c r="C39" s="5">
        <f t="shared" si="0"/>
        <v>3</v>
      </c>
      <c r="D39" s="5">
        <f t="shared" si="7"/>
        <v>2</v>
      </c>
      <c r="E39" s="5">
        <f>IF(L39&lt;&gt;"", MAX($E$15:E38)+1,"")</f>
        <v>29</v>
      </c>
      <c r="F39" s="5"/>
      <c r="G39" s="35" t="str">
        <f t="shared" ref="G39:G63" si="22">IF(OR(ISTEXT(K39),ISTEXT(L39)),"",B39&amp;"."&amp;IF(D39="",C39,C39&amp;"."&amp;D39))</f>
        <v/>
      </c>
      <c r="H39" s="15" t="str">
        <f t="shared" ref="H39:H63" si="23">IF(OR(ISTEXT(J39),ISTEXT(L39)),"",B39&amp;"."&amp;IF(D39="",C39,C39&amp;"."&amp;D39))</f>
        <v/>
      </c>
      <c r="I39" s="41">
        <f t="shared" si="6"/>
        <v>2</v>
      </c>
      <c r="J39" s="14"/>
      <c r="K39" s="47"/>
      <c r="L39" s="19" t="s">
        <v>49</v>
      </c>
      <c r="M39" s="37" t="s">
        <v>18</v>
      </c>
      <c r="N39" s="53"/>
      <c r="O39" s="54"/>
      <c r="P39" s="34" t="str">
        <f>IF(M39&lt;&gt;"E","",IF(N39="","",OR(N39=Lijsten!$E$4,N39=Lijsten!$E$5)))</f>
        <v/>
      </c>
      <c r="Q39" s="34" t="str">
        <f>IF(M39&lt;&gt;"W","",IF(N39="","",IF(N39=Lijsten!$C$4,Lijsten!$H$4,IF(N39=Lijsten!$C$5,1,0))))</f>
        <v/>
      </c>
    </row>
    <row r="40" spans="2:17" ht="24">
      <c r="B40" s="5">
        <f t="shared" si="5"/>
        <v>4</v>
      </c>
      <c r="C40" s="5">
        <f t="shared" si="0"/>
        <v>3</v>
      </c>
      <c r="D40" s="5">
        <f t="shared" si="7"/>
        <v>3</v>
      </c>
      <c r="E40" s="5">
        <f>IF(L40&lt;&gt;"", MAX($E$15:E39)+1,"")</f>
        <v>30</v>
      </c>
      <c r="F40" s="5"/>
      <c r="G40" s="35" t="str">
        <f t="shared" si="22"/>
        <v/>
      </c>
      <c r="H40" s="15" t="str">
        <f t="shared" si="23"/>
        <v/>
      </c>
      <c r="I40" s="41">
        <f t="shared" si="6"/>
        <v>3</v>
      </c>
      <c r="J40" s="14"/>
      <c r="K40" s="47"/>
      <c r="L40" s="19" t="s">
        <v>50</v>
      </c>
      <c r="M40" s="37" t="s">
        <v>18</v>
      </c>
      <c r="N40" s="53"/>
      <c r="O40" s="54"/>
      <c r="P40" s="34" t="str">
        <f>IF(M40&lt;&gt;"E","",IF(N40="","",OR(N40=Lijsten!$E$4,N40=Lijsten!$E$5)))</f>
        <v/>
      </c>
      <c r="Q40" s="34" t="str">
        <f>IF(M40&lt;&gt;"W","",IF(N40="","",IF(N40=Lijsten!$C$4,Lijsten!$H$4,IF(N40=Lijsten!$C$5,1,0))))</f>
        <v/>
      </c>
    </row>
    <row r="41" spans="2:17" ht="48">
      <c r="B41" s="5">
        <f t="shared" si="5"/>
        <v>4</v>
      </c>
      <c r="C41" s="5">
        <f t="shared" si="0"/>
        <v>3</v>
      </c>
      <c r="D41" s="5">
        <f t="shared" si="7"/>
        <v>4</v>
      </c>
      <c r="E41" s="5">
        <f>IF(L41&lt;&gt;"", MAX($E$15:E40)+1,"")</f>
        <v>31</v>
      </c>
      <c r="F41" s="5"/>
      <c r="G41" s="35" t="str">
        <f t="shared" si="22"/>
        <v/>
      </c>
      <c r="H41" s="15" t="str">
        <f t="shared" si="23"/>
        <v/>
      </c>
      <c r="I41" s="41">
        <f t="shared" si="6"/>
        <v>4</v>
      </c>
      <c r="J41" s="14"/>
      <c r="K41" s="47"/>
      <c r="L41" s="19" t="s">
        <v>51</v>
      </c>
      <c r="M41" s="37" t="s">
        <v>18</v>
      </c>
      <c r="N41" s="53"/>
      <c r="O41" s="54"/>
      <c r="P41" s="34" t="str">
        <f>IF(M41&lt;&gt;"E","",IF(N41="","",OR(N41=Lijsten!$E$4,N41=Lijsten!$E$5)))</f>
        <v/>
      </c>
      <c r="Q41" s="34" t="str">
        <f>IF(M41&lt;&gt;"W","",IF(N41="","",IF(N41=Lijsten!$C$4,Lijsten!$H$4,IF(N41=Lijsten!$C$5,1,0))))</f>
        <v/>
      </c>
    </row>
    <row r="42" spans="2:17" ht="24">
      <c r="B42" s="5">
        <f t="shared" si="5"/>
        <v>4</v>
      </c>
      <c r="C42" s="5">
        <f t="shared" si="0"/>
        <v>3</v>
      </c>
      <c r="D42" s="5">
        <f t="shared" si="7"/>
        <v>5</v>
      </c>
      <c r="E42" s="5">
        <f>IF(L42&lt;&gt;"", MAX($E$15:E41)+1,"")</f>
        <v>32</v>
      </c>
      <c r="F42" s="5"/>
      <c r="G42" s="35" t="str">
        <f t="shared" si="22"/>
        <v/>
      </c>
      <c r="H42" s="15" t="str">
        <f t="shared" si="23"/>
        <v/>
      </c>
      <c r="I42" s="41">
        <f t="shared" si="6"/>
        <v>5</v>
      </c>
      <c r="J42" s="14"/>
      <c r="K42" s="47"/>
      <c r="L42" s="19" t="s">
        <v>52</v>
      </c>
      <c r="M42" s="37" t="s">
        <v>18</v>
      </c>
      <c r="N42" s="53"/>
      <c r="O42" s="54"/>
      <c r="P42" s="34" t="str">
        <f>IF(M42&lt;&gt;"E","",IF(N42="","",OR(N42=Lijsten!$E$4,N42=Lijsten!$E$5)))</f>
        <v/>
      </c>
      <c r="Q42" s="34" t="str">
        <f>IF(M42&lt;&gt;"W","",IF(N42="","",IF(N42=Lijsten!$C$4,Lijsten!$H$4,IF(N42=Lijsten!$C$5,1,0))))</f>
        <v/>
      </c>
    </row>
    <row r="43" spans="2:17" ht="60">
      <c r="B43" s="5">
        <f t="shared" ref="B43:B45" si="24">IF(ISTEXT(J43),B42+1,B42)</f>
        <v>4</v>
      </c>
      <c r="C43" s="5">
        <f t="shared" ref="C43:C45" si="25">IF(ISTEXT(J42),1,IF(ISTEXT(J43),"",IF(ISTEXT(K43),C42+1,C42)))</f>
        <v>3</v>
      </c>
      <c r="D43" s="5">
        <f t="shared" ref="D43:D45" si="26">IF(ISTEXT(J43),"",IF(ISTEXT(K43),"",IF(ISTEXT(K42),1,D42+1)))</f>
        <v>6</v>
      </c>
      <c r="E43" s="5">
        <f>IF(L43&lt;&gt;"", MAX($E$15:E42)+1,"")</f>
        <v>33</v>
      </c>
      <c r="F43" s="5"/>
      <c r="G43" s="35" t="str">
        <f t="shared" ref="G43:G45" si="27">IF(OR(ISTEXT(K43),ISTEXT(L43)),"",B43&amp;"."&amp;IF(D43="",C43,C43&amp;"."&amp;D43))</f>
        <v/>
      </c>
      <c r="H43" s="15" t="str">
        <f t="shared" ref="H43:H45" si="28">IF(OR(ISTEXT(J43),ISTEXT(L43)),"",B43&amp;"."&amp;IF(D43="",C43,C43&amp;"."&amp;D43))</f>
        <v/>
      </c>
      <c r="I43" s="41">
        <f t="shared" si="6"/>
        <v>6</v>
      </c>
      <c r="J43" s="14"/>
      <c r="K43" s="47"/>
      <c r="L43" s="19" t="s">
        <v>53</v>
      </c>
      <c r="M43" s="37" t="s">
        <v>25</v>
      </c>
      <c r="N43" s="53"/>
      <c r="O43" s="54"/>
      <c r="P43" s="34" t="str">
        <f>IF(M43&lt;&gt;"E","",IF(N43="","",OR(N43=Lijsten!$E$4,N43=Lijsten!$E$5)))</f>
        <v/>
      </c>
      <c r="Q43" s="34" t="str">
        <f>IF(M43&lt;&gt;"W","",IF(N43="","",IF(N43=Lijsten!$C$4,Lijsten!$H$4,IF(N43=Lijsten!$C$5,1,0))))</f>
        <v/>
      </c>
    </row>
    <row r="44" spans="2:17" ht="15.75">
      <c r="B44" s="5">
        <f t="shared" si="24"/>
        <v>4</v>
      </c>
      <c r="C44" s="5">
        <f t="shared" si="25"/>
        <v>4</v>
      </c>
      <c r="D44" s="5" t="str">
        <f t="shared" si="26"/>
        <v/>
      </c>
      <c r="E44" s="5" t="str">
        <f>IF(L44&lt;&gt;"", MAX($E$15:E43)+1,"")</f>
        <v/>
      </c>
      <c r="F44" s="5"/>
      <c r="G44" s="35" t="str">
        <f t="shared" si="27"/>
        <v/>
      </c>
      <c r="H44" s="15" t="str">
        <f t="shared" si="28"/>
        <v>4.4</v>
      </c>
      <c r="I44" s="41" t="str">
        <f t="shared" si="6"/>
        <v/>
      </c>
      <c r="J44" s="14"/>
      <c r="K44" s="47" t="s">
        <v>54</v>
      </c>
      <c r="L44" s="19"/>
      <c r="M44" s="37"/>
      <c r="N44" s="53"/>
      <c r="O44" s="54"/>
      <c r="P44" s="34" t="str">
        <f>IF(M44&lt;&gt;"E","",IF(N44="","",OR(N44=Lijsten!$E$4,N44=Lijsten!$E$5)))</f>
        <v/>
      </c>
      <c r="Q44" s="34" t="str">
        <f>IF(M44&lt;&gt;"W","",IF(N44="","",IF(N44=Lijsten!$C$4,Lijsten!$H$4,IF(N44=Lijsten!$C$5,1,0))))</f>
        <v/>
      </c>
    </row>
    <row r="45" spans="2:17" ht="36">
      <c r="B45" s="5">
        <f t="shared" si="24"/>
        <v>4</v>
      </c>
      <c r="C45" s="5">
        <f t="shared" si="25"/>
        <v>4</v>
      </c>
      <c r="D45" s="5">
        <f t="shared" si="26"/>
        <v>1</v>
      </c>
      <c r="E45" s="5">
        <f>IF(L45&lt;&gt;"", MAX($E$15:E44)+1,"")</f>
        <v>34</v>
      </c>
      <c r="F45" s="5"/>
      <c r="G45" s="35" t="str">
        <f t="shared" si="27"/>
        <v/>
      </c>
      <c r="H45" s="15" t="str">
        <f t="shared" si="28"/>
        <v/>
      </c>
      <c r="I45" s="41">
        <f t="shared" si="6"/>
        <v>1</v>
      </c>
      <c r="J45" s="14"/>
      <c r="K45" s="47"/>
      <c r="L45" s="19" t="s">
        <v>55</v>
      </c>
      <c r="M45" s="37" t="s">
        <v>18</v>
      </c>
      <c r="N45" s="53"/>
      <c r="O45" s="54"/>
      <c r="P45" s="34" t="str">
        <f>IF(M45&lt;&gt;"E","",IF(N45="","",OR(N45=Lijsten!$E$4,N45=Lijsten!$E$5)))</f>
        <v/>
      </c>
      <c r="Q45" s="34" t="str">
        <f>IF(M45&lt;&gt;"W","",IF(N45="","",IF(N45=Lijsten!$C$4,Lijsten!$H$4,IF(N45=Lijsten!$C$5,1,0))))</f>
        <v/>
      </c>
    </row>
    <row r="46" spans="2:17" ht="24">
      <c r="B46" s="5">
        <f t="shared" si="5"/>
        <v>4</v>
      </c>
      <c r="C46" s="5">
        <f t="shared" si="0"/>
        <v>4</v>
      </c>
      <c r="D46" s="5">
        <f t="shared" si="7"/>
        <v>2</v>
      </c>
      <c r="E46" s="5">
        <f>IF(L46&lt;&gt;"", MAX($E$15:E45)+1,"")</f>
        <v>35</v>
      </c>
      <c r="F46" s="5"/>
      <c r="G46" s="35" t="str">
        <f t="shared" si="22"/>
        <v/>
      </c>
      <c r="H46" s="15" t="str">
        <f t="shared" si="23"/>
        <v/>
      </c>
      <c r="I46" s="41">
        <f t="shared" si="6"/>
        <v>2</v>
      </c>
      <c r="J46" s="14"/>
      <c r="K46" s="47"/>
      <c r="L46" s="19" t="s">
        <v>56</v>
      </c>
      <c r="M46" s="37" t="s">
        <v>18</v>
      </c>
      <c r="N46" s="53"/>
      <c r="O46" s="54"/>
      <c r="P46" s="34" t="str">
        <f>IF(M46&lt;&gt;"E","",IF(N46="","",OR(N46=Lijsten!$E$4,N46=Lijsten!$E$5)))</f>
        <v/>
      </c>
      <c r="Q46" s="34" t="str">
        <f>IF(M46&lt;&gt;"W","",IF(N46="","",IF(N46=Lijsten!$C$4,Lijsten!$H$4,IF(N46=Lijsten!$C$5,1,0))))</f>
        <v/>
      </c>
    </row>
    <row r="47" spans="2:17" ht="24">
      <c r="B47" s="5">
        <f t="shared" si="5"/>
        <v>4</v>
      </c>
      <c r="C47" s="5">
        <f t="shared" si="0"/>
        <v>4</v>
      </c>
      <c r="D47" s="5">
        <f t="shared" si="7"/>
        <v>3</v>
      </c>
      <c r="E47" s="5">
        <f>IF(L47&lt;&gt;"", MAX($E$15:E46)+1,"")</f>
        <v>36</v>
      </c>
      <c r="F47" s="5"/>
      <c r="G47" s="35" t="str">
        <f t="shared" si="22"/>
        <v/>
      </c>
      <c r="H47" s="15" t="str">
        <f t="shared" si="23"/>
        <v/>
      </c>
      <c r="I47" s="41">
        <f t="shared" si="6"/>
        <v>3</v>
      </c>
      <c r="J47" s="14"/>
      <c r="K47" s="47"/>
      <c r="L47" s="19" t="s">
        <v>57</v>
      </c>
      <c r="M47" s="37" t="s">
        <v>18</v>
      </c>
      <c r="N47" s="53"/>
      <c r="O47" s="54"/>
      <c r="P47" s="34" t="str">
        <f>IF(M47&lt;&gt;"E","",IF(N47="","",OR(N47=Lijsten!$E$4,N47=Lijsten!$E$5)))</f>
        <v/>
      </c>
      <c r="Q47" s="34" t="str">
        <f>IF(M47&lt;&gt;"W","",IF(N47="","",IF(N47=Lijsten!$C$4,Lijsten!$H$4,IF(N47=Lijsten!$C$5,1,0))))</f>
        <v/>
      </c>
    </row>
    <row r="48" spans="2:17" ht="24">
      <c r="B48" s="5">
        <f t="shared" si="5"/>
        <v>4</v>
      </c>
      <c r="C48" s="5">
        <f t="shared" si="0"/>
        <v>4</v>
      </c>
      <c r="D48" s="5">
        <f t="shared" si="7"/>
        <v>4</v>
      </c>
      <c r="E48" s="5">
        <f>IF(L48&lt;&gt;"", MAX($E$15:E47)+1,"")</f>
        <v>37</v>
      </c>
      <c r="F48" s="5"/>
      <c r="G48" s="35" t="str">
        <f t="shared" si="22"/>
        <v/>
      </c>
      <c r="H48" s="15" t="str">
        <f t="shared" si="23"/>
        <v/>
      </c>
      <c r="I48" s="41">
        <f t="shared" si="6"/>
        <v>4</v>
      </c>
      <c r="J48" s="14"/>
      <c r="K48" s="47"/>
      <c r="L48" s="19" t="s">
        <v>58</v>
      </c>
      <c r="M48" s="37" t="s">
        <v>18</v>
      </c>
      <c r="N48" s="53"/>
      <c r="O48" s="54"/>
      <c r="P48" s="34" t="str">
        <f>IF(M48&lt;&gt;"E","",IF(N48="","",OR(N48=Lijsten!$E$4,N48=Lijsten!$E$5)))</f>
        <v/>
      </c>
      <c r="Q48" s="34" t="str">
        <f>IF(M48&lt;&gt;"W","",IF(N48="","",IF(N48=Lijsten!$C$4,Lijsten!$H$4,IF(N48=Lijsten!$C$5,1,0))))</f>
        <v/>
      </c>
    </row>
    <row r="49" spans="2:17" ht="36">
      <c r="B49" s="5">
        <f t="shared" si="5"/>
        <v>4</v>
      </c>
      <c r="C49" s="5">
        <f t="shared" si="0"/>
        <v>4</v>
      </c>
      <c r="D49" s="5">
        <f t="shared" si="7"/>
        <v>5</v>
      </c>
      <c r="E49" s="5">
        <f>IF(L49&lt;&gt;"", MAX($E$15:E48)+1,"")</f>
        <v>38</v>
      </c>
      <c r="F49" s="5"/>
      <c r="G49" s="35" t="str">
        <f t="shared" si="22"/>
        <v/>
      </c>
      <c r="H49" s="15" t="str">
        <f t="shared" si="23"/>
        <v/>
      </c>
      <c r="I49" s="41">
        <f t="shared" si="6"/>
        <v>5</v>
      </c>
      <c r="J49" s="14"/>
      <c r="K49" s="47"/>
      <c r="L49" s="19" t="s">
        <v>59</v>
      </c>
      <c r="M49" s="37" t="s">
        <v>18</v>
      </c>
      <c r="N49" s="53"/>
      <c r="O49" s="54"/>
      <c r="P49" s="34" t="str">
        <f>IF(M49&lt;&gt;"E","",IF(N49="","",OR(N49=Lijsten!$E$4,N49=Lijsten!$E$5)))</f>
        <v/>
      </c>
      <c r="Q49" s="34" t="str">
        <f>IF(M49&lt;&gt;"W","",IF(N49="","",IF(N49=Lijsten!$C$4,Lijsten!$H$4,IF(N49=Lijsten!$C$5,1,0))))</f>
        <v/>
      </c>
    </row>
    <row r="50" spans="2:17" ht="36">
      <c r="B50" s="5">
        <f t="shared" ref="B50:B51" si="29">IF(ISTEXT(J50),B49+1,B49)</f>
        <v>4</v>
      </c>
      <c r="C50" s="5">
        <f t="shared" ref="C50:C51" si="30">IF(ISTEXT(J49),1,IF(ISTEXT(J50),"",IF(ISTEXT(K50),C49+1,C49)))</f>
        <v>4</v>
      </c>
      <c r="D50" s="5">
        <f t="shared" ref="D50:D51" si="31">IF(ISTEXT(J50),"",IF(ISTEXT(K50),"",IF(ISTEXT(K49),1,D49+1)))</f>
        <v>6</v>
      </c>
      <c r="E50" s="5">
        <f>IF(L50&lt;&gt;"", MAX($E$15:E49)+1,"")</f>
        <v>39</v>
      </c>
      <c r="F50" s="5"/>
      <c r="G50" s="35" t="str">
        <f t="shared" ref="G50:G51" si="32">IF(OR(ISTEXT(K50),ISTEXT(L50)),"",B50&amp;"."&amp;IF(D50="",C50,C50&amp;"."&amp;D50))</f>
        <v/>
      </c>
      <c r="H50" s="15" t="str">
        <f t="shared" ref="H50:H51" si="33">IF(OR(ISTEXT(J50),ISTEXT(L50)),"",B50&amp;"."&amp;IF(D50="",C50,C50&amp;"."&amp;D50))</f>
        <v/>
      </c>
      <c r="I50" s="41">
        <f t="shared" si="6"/>
        <v>6</v>
      </c>
      <c r="J50" s="14"/>
      <c r="K50" s="47"/>
      <c r="L50" s="31" t="s">
        <v>60</v>
      </c>
      <c r="M50" s="37" t="s">
        <v>18</v>
      </c>
      <c r="N50" s="53"/>
      <c r="O50" s="54"/>
      <c r="P50" s="34" t="str">
        <f>IF(M50&lt;&gt;"E","",IF(N50="","",OR(N50=Lijsten!$E$4,N50=Lijsten!$E$5)))</f>
        <v/>
      </c>
      <c r="Q50" s="34" t="str">
        <f>IF(M50&lt;&gt;"W","",IF(N50="","",IF(N50=Lijsten!$C$4,Lijsten!$H$4,IF(N50=Lijsten!$C$5,1,0))))</f>
        <v/>
      </c>
    </row>
    <row r="51" spans="2:17" ht="36">
      <c r="B51" s="5">
        <f t="shared" si="29"/>
        <v>4</v>
      </c>
      <c r="C51" s="5">
        <f t="shared" si="30"/>
        <v>4</v>
      </c>
      <c r="D51" s="5">
        <f t="shared" si="31"/>
        <v>7</v>
      </c>
      <c r="E51" s="5">
        <f>IF(L51&lt;&gt;"", MAX($E$15:E50)+1,"")</f>
        <v>40</v>
      </c>
      <c r="F51" s="5"/>
      <c r="G51" s="35" t="str">
        <f t="shared" si="32"/>
        <v/>
      </c>
      <c r="H51" s="15" t="str">
        <f t="shared" si="33"/>
        <v/>
      </c>
      <c r="I51" s="41">
        <f t="shared" si="6"/>
        <v>7</v>
      </c>
      <c r="J51" s="14"/>
      <c r="K51" s="47"/>
      <c r="L51" s="19" t="s">
        <v>61</v>
      </c>
      <c r="M51" s="37" t="s">
        <v>25</v>
      </c>
      <c r="N51" s="53"/>
      <c r="O51" s="54"/>
      <c r="P51" s="34" t="str">
        <f>IF(M51&lt;&gt;"E","",IF(N51="","",OR(N51=Lijsten!$E$4,N51=Lijsten!$E$5)))</f>
        <v/>
      </c>
      <c r="Q51" s="34" t="str">
        <f>IF(M51&lt;&gt;"W","",IF(N51="","",IF(N51=Lijsten!$C$4,Lijsten!$H$4,IF(N51=Lijsten!$C$5,1,0))))</f>
        <v/>
      </c>
    </row>
    <row r="52" spans="2:17" ht="24">
      <c r="B52" s="5">
        <f t="shared" si="5"/>
        <v>4</v>
      </c>
      <c r="C52" s="5">
        <f t="shared" si="0"/>
        <v>4</v>
      </c>
      <c r="D52" s="5">
        <f t="shared" si="7"/>
        <v>8</v>
      </c>
      <c r="E52" s="5">
        <f>IF(L52&lt;&gt;"", MAX($E$15:E51)+1,"")</f>
        <v>41</v>
      </c>
      <c r="F52" s="5"/>
      <c r="G52" s="35" t="str">
        <f t="shared" si="22"/>
        <v/>
      </c>
      <c r="H52" s="15" t="str">
        <f t="shared" si="23"/>
        <v/>
      </c>
      <c r="I52" s="41">
        <f t="shared" si="6"/>
        <v>8</v>
      </c>
      <c r="J52" s="14"/>
      <c r="K52" s="47"/>
      <c r="L52" s="19" t="s">
        <v>62</v>
      </c>
      <c r="M52" s="37" t="s">
        <v>25</v>
      </c>
      <c r="N52" s="53"/>
      <c r="O52" s="54"/>
      <c r="P52" s="34" t="str">
        <f>IF(M52&lt;&gt;"E","",IF(N52="","",OR(N52=Lijsten!$E$4,N52=Lijsten!$E$5)))</f>
        <v/>
      </c>
      <c r="Q52" s="34" t="str">
        <f>IF(M52&lt;&gt;"W","",IF(N52="","",IF(N52=Lijsten!$C$4,Lijsten!$H$4,IF(N52=Lijsten!$C$5,1,0))))</f>
        <v/>
      </c>
    </row>
    <row r="53" spans="2:17" ht="15.75">
      <c r="B53" s="5">
        <f t="shared" si="5"/>
        <v>4</v>
      </c>
      <c r="C53" s="5">
        <f t="shared" si="0"/>
        <v>5</v>
      </c>
      <c r="D53" s="5" t="str">
        <f t="shared" si="7"/>
        <v/>
      </c>
      <c r="E53" s="5" t="str">
        <f>IF(L53&lt;&gt;"", MAX($E$15:E52)+1,"")</f>
        <v/>
      </c>
      <c r="F53" s="5"/>
      <c r="G53" s="35" t="str">
        <f t="shared" si="22"/>
        <v/>
      </c>
      <c r="H53" s="15" t="str">
        <f t="shared" si="23"/>
        <v>4.5</v>
      </c>
      <c r="I53" s="41" t="str">
        <f t="shared" si="6"/>
        <v/>
      </c>
      <c r="J53" s="14"/>
      <c r="K53" s="47" t="s">
        <v>63</v>
      </c>
      <c r="L53" s="19"/>
      <c r="M53" s="39"/>
      <c r="N53" s="38"/>
      <c r="O53" s="52"/>
      <c r="P53" s="34" t="str">
        <f>IF(M53&lt;&gt;"E","",IF(N53="","",OR(N53=Lijsten!$E$4,N53=Lijsten!$E$5)))</f>
        <v/>
      </c>
      <c r="Q53" s="34" t="str">
        <f>IF(M53&lt;&gt;"W","",IF(N53="","",IF(N53=Lijsten!$C$4,Lijsten!$H$4,IF(N53=Lijsten!$C$5,1,0))))</f>
        <v/>
      </c>
    </row>
    <row r="54" spans="2:17" ht="72">
      <c r="B54" s="5">
        <f t="shared" si="5"/>
        <v>4</v>
      </c>
      <c r="C54" s="5">
        <f t="shared" si="0"/>
        <v>5</v>
      </c>
      <c r="D54" s="5">
        <f t="shared" si="7"/>
        <v>1</v>
      </c>
      <c r="E54" s="5">
        <f>IF(L54&lt;&gt;"", MAX($E$15:E53)+1,"")</f>
        <v>42</v>
      </c>
      <c r="F54" s="5"/>
      <c r="G54" s="35" t="str">
        <f t="shared" si="22"/>
        <v/>
      </c>
      <c r="H54" s="15" t="str">
        <f t="shared" si="23"/>
        <v/>
      </c>
      <c r="I54" s="41">
        <f t="shared" si="6"/>
        <v>1</v>
      </c>
      <c r="J54" s="14"/>
      <c r="K54" s="47"/>
      <c r="L54" s="19" t="s">
        <v>64</v>
      </c>
      <c r="M54" s="37" t="s">
        <v>18</v>
      </c>
      <c r="N54" s="53"/>
      <c r="O54" s="54"/>
      <c r="P54" s="34" t="str">
        <f>IF(M54&lt;&gt;"E","",IF(N54="","",OR(N54=Lijsten!$E$4,N54=Lijsten!$E$5)))</f>
        <v/>
      </c>
      <c r="Q54" s="34" t="str">
        <f>IF(M54&lt;&gt;"W","",IF(N54="","",IF(N54=Lijsten!$C$4,Lijsten!$H$4,IF(N54=Lijsten!$C$5,1,0))))</f>
        <v/>
      </c>
    </row>
    <row r="55" spans="2:17" ht="24">
      <c r="B55" s="5">
        <f t="shared" si="5"/>
        <v>4</v>
      </c>
      <c r="C55" s="5">
        <f t="shared" si="0"/>
        <v>5</v>
      </c>
      <c r="D55" s="5">
        <f t="shared" si="7"/>
        <v>2</v>
      </c>
      <c r="E55" s="5">
        <f>IF(L55&lt;&gt;"", MAX($E$15:E54)+1,"")</f>
        <v>43</v>
      </c>
      <c r="F55" s="5"/>
      <c r="G55" s="35" t="str">
        <f t="shared" si="22"/>
        <v/>
      </c>
      <c r="H55" s="15" t="str">
        <f t="shared" si="23"/>
        <v/>
      </c>
      <c r="I55" s="41">
        <f t="shared" si="6"/>
        <v>2</v>
      </c>
      <c r="J55" s="14"/>
      <c r="K55" s="47"/>
      <c r="L55" s="19" t="s">
        <v>65</v>
      </c>
      <c r="M55" s="37" t="s">
        <v>18</v>
      </c>
      <c r="N55" s="53"/>
      <c r="O55" s="54"/>
      <c r="P55" s="34" t="str">
        <f>IF(M55&lt;&gt;"E","",IF(N55="","",OR(N55=Lijsten!$E$4,N55=Lijsten!$E$5)))</f>
        <v/>
      </c>
      <c r="Q55" s="34" t="str">
        <f>IF(M55&lt;&gt;"W","",IF(N55="","",IF(N55=Lijsten!$C$4,Lijsten!$H$4,IF(N55=Lijsten!$C$5,1,0))))</f>
        <v/>
      </c>
    </row>
    <row r="56" spans="2:17" ht="108">
      <c r="B56" s="5">
        <f t="shared" si="5"/>
        <v>4</v>
      </c>
      <c r="C56" s="5">
        <f t="shared" si="0"/>
        <v>5</v>
      </c>
      <c r="D56" s="5">
        <f t="shared" si="7"/>
        <v>3</v>
      </c>
      <c r="E56" s="5">
        <f>IF(L56&lt;&gt;"", MAX($E$15:E55)+1,"")</f>
        <v>44</v>
      </c>
      <c r="F56" s="5"/>
      <c r="G56" s="35" t="str">
        <f t="shared" si="22"/>
        <v/>
      </c>
      <c r="H56" s="15" t="str">
        <f t="shared" si="23"/>
        <v/>
      </c>
      <c r="I56" s="41">
        <f t="shared" si="6"/>
        <v>3</v>
      </c>
      <c r="J56" s="14"/>
      <c r="K56" s="47"/>
      <c r="L56" s="19" t="s">
        <v>66</v>
      </c>
      <c r="M56" s="37" t="s">
        <v>25</v>
      </c>
      <c r="N56" s="53"/>
      <c r="O56" s="54"/>
      <c r="P56" s="34" t="str">
        <f>IF(M56&lt;&gt;"E","",IF(N56="","",OR(N56=Lijsten!$E$4,N56=Lijsten!$E$5)))</f>
        <v/>
      </c>
      <c r="Q56" s="34" t="str">
        <f>IF(M56&lt;&gt;"W","",IF(N56="","",IF(N56=Lijsten!$C$4,Lijsten!$H$4,IF(N56=Lijsten!$C$5,1,0))))</f>
        <v/>
      </c>
    </row>
    <row r="57" spans="2:17" ht="24">
      <c r="B57" s="5">
        <f t="shared" si="5"/>
        <v>4</v>
      </c>
      <c r="C57" s="5">
        <f t="shared" si="0"/>
        <v>5</v>
      </c>
      <c r="D57" s="5">
        <f t="shared" si="7"/>
        <v>4</v>
      </c>
      <c r="E57" s="5">
        <f>IF(L57&lt;&gt;"", MAX($E$15:E56)+1,"")</f>
        <v>45</v>
      </c>
      <c r="F57" s="5"/>
      <c r="G57" s="35" t="str">
        <f t="shared" si="22"/>
        <v/>
      </c>
      <c r="H57" s="15" t="str">
        <f t="shared" si="23"/>
        <v/>
      </c>
      <c r="I57" s="41">
        <f t="shared" si="6"/>
        <v>4</v>
      </c>
      <c r="J57" s="14"/>
      <c r="K57" s="47"/>
      <c r="L57" s="19" t="s">
        <v>67</v>
      </c>
      <c r="M57" s="37" t="s">
        <v>25</v>
      </c>
      <c r="N57" s="53"/>
      <c r="O57" s="54"/>
      <c r="P57" s="34" t="str">
        <f>IF(M57&lt;&gt;"E","",IF(N57="","",OR(N57=Lijsten!$E$4,N57=Lijsten!$E$5)))</f>
        <v/>
      </c>
      <c r="Q57" s="34" t="str">
        <f>IF(M57&lt;&gt;"W","",IF(N57="","",IF(N57=Lijsten!$C$4,Lijsten!$H$4,IF(N57=Lijsten!$C$5,1,0))))</f>
        <v/>
      </c>
    </row>
    <row r="58" spans="2:17" ht="15.75">
      <c r="B58" s="5">
        <f t="shared" si="5"/>
        <v>4</v>
      </c>
      <c r="C58" s="5">
        <f t="shared" si="0"/>
        <v>6</v>
      </c>
      <c r="D58" s="5" t="str">
        <f t="shared" si="7"/>
        <v/>
      </c>
      <c r="E58" s="5" t="str">
        <f>IF(L58&lt;&gt;"", MAX($E$15:E57)+1,"")</f>
        <v/>
      </c>
      <c r="F58" s="5"/>
      <c r="G58" s="35" t="str">
        <f t="shared" si="22"/>
        <v/>
      </c>
      <c r="H58" s="15" t="str">
        <f t="shared" si="23"/>
        <v>4.6</v>
      </c>
      <c r="I58" s="41" t="str">
        <f t="shared" si="6"/>
        <v/>
      </c>
      <c r="J58" s="14"/>
      <c r="K58" s="47" t="s">
        <v>68</v>
      </c>
      <c r="L58" s="19"/>
      <c r="M58" s="40"/>
      <c r="N58" s="38"/>
      <c r="O58" s="52"/>
      <c r="P58" s="34" t="str">
        <f>IF(M58&lt;&gt;"E","",IF(N58="","",OR(N58=Lijsten!$E$4,N58=Lijsten!$E$5)))</f>
        <v/>
      </c>
      <c r="Q58" s="34" t="str">
        <f>IF(M58&lt;&gt;"W","",IF(N58="","",IF(N58=Lijsten!$C$4,Lijsten!$H$4,IF(N58=Lijsten!$C$5,1,0))))</f>
        <v/>
      </c>
    </row>
    <row r="59" spans="2:17" ht="60">
      <c r="B59" s="5">
        <f t="shared" ref="B59:B61" si="34">IF(ISTEXT(J59),B58+1,B58)</f>
        <v>4</v>
      </c>
      <c r="C59" s="5">
        <f t="shared" ref="C59:C61" si="35">IF(ISTEXT(J58),1,IF(ISTEXT(J59),"",IF(ISTEXT(K59),C58+1,C58)))</f>
        <v>6</v>
      </c>
      <c r="D59" s="5">
        <f t="shared" ref="D59:D61" si="36">IF(ISTEXT(J59),"",IF(ISTEXT(K59),"",IF(ISTEXT(K58),1,D58+1)))</f>
        <v>1</v>
      </c>
      <c r="E59" s="5">
        <f>IF(L59&lt;&gt;"", MAX($E$15:E58)+1,"")</f>
        <v>46</v>
      </c>
      <c r="F59" s="5"/>
      <c r="G59" s="35" t="str">
        <f t="shared" si="22"/>
        <v/>
      </c>
      <c r="H59" s="15" t="str">
        <f t="shared" si="23"/>
        <v/>
      </c>
      <c r="I59" s="41">
        <f t="shared" si="6"/>
        <v>1</v>
      </c>
      <c r="J59" s="14"/>
      <c r="K59" s="47"/>
      <c r="L59" s="19" t="s">
        <v>69</v>
      </c>
      <c r="M59" s="40" t="s">
        <v>18</v>
      </c>
      <c r="N59" s="53"/>
      <c r="O59" s="54"/>
      <c r="P59" s="34" t="str">
        <f>IF(M59&lt;&gt;"E","",IF(N59="","",OR(N59=Lijsten!$E$4,N59=Lijsten!$E$5)))</f>
        <v/>
      </c>
      <c r="Q59" s="34" t="str">
        <f>IF(M59&lt;&gt;"W","",IF(N59="","",IF(N59=Lijsten!$C$4,Lijsten!$H$4,IF(N59=Lijsten!$C$5,1,0))))</f>
        <v/>
      </c>
    </row>
    <row r="60" spans="2:17" ht="24">
      <c r="B60" s="5">
        <f t="shared" si="34"/>
        <v>4</v>
      </c>
      <c r="C60" s="5">
        <f t="shared" si="35"/>
        <v>6</v>
      </c>
      <c r="D60" s="5">
        <f t="shared" si="36"/>
        <v>2</v>
      </c>
      <c r="E60" s="5">
        <f>IF(L60&lt;&gt;"", MAX($E$15:E59)+1,"")</f>
        <v>47</v>
      </c>
      <c r="F60" s="5"/>
      <c r="G60" s="35" t="str">
        <f t="shared" si="22"/>
        <v/>
      </c>
      <c r="H60" s="15" t="str">
        <f t="shared" si="23"/>
        <v/>
      </c>
      <c r="I60" s="41">
        <f t="shared" si="6"/>
        <v>2</v>
      </c>
      <c r="J60" s="14"/>
      <c r="K60" s="47"/>
      <c r="L60" s="19" t="s">
        <v>70</v>
      </c>
      <c r="M60" s="40" t="s">
        <v>18</v>
      </c>
      <c r="N60" s="53"/>
      <c r="O60" s="54"/>
      <c r="P60" s="34" t="str">
        <f>IF(M60&lt;&gt;"E","",IF(N60="","",OR(N60=Lijsten!$E$4,N60=Lijsten!$E$5)))</f>
        <v/>
      </c>
      <c r="Q60" s="34" t="str">
        <f>IF(M60&lt;&gt;"W","",IF(N60="","",IF(N60=Lijsten!$C$4,Lijsten!$H$4,IF(N60=Lijsten!$C$5,1,0))))</f>
        <v/>
      </c>
    </row>
    <row r="61" spans="2:17" ht="24">
      <c r="B61" s="5">
        <f t="shared" si="34"/>
        <v>4</v>
      </c>
      <c r="C61" s="5">
        <f t="shared" si="35"/>
        <v>6</v>
      </c>
      <c r="D61" s="5">
        <f t="shared" si="36"/>
        <v>3</v>
      </c>
      <c r="E61" s="5">
        <f>IF(L61&lt;&gt;"", MAX($E$15:E60)+1,"")</f>
        <v>48</v>
      </c>
      <c r="F61" s="5"/>
      <c r="G61" s="35" t="str">
        <f t="shared" si="22"/>
        <v/>
      </c>
      <c r="H61" s="15" t="str">
        <f t="shared" si="23"/>
        <v/>
      </c>
      <c r="I61" s="41">
        <f t="shared" si="6"/>
        <v>3</v>
      </c>
      <c r="J61" s="14"/>
      <c r="K61" s="47"/>
      <c r="L61" s="19" t="s">
        <v>71</v>
      </c>
      <c r="M61" s="40" t="s">
        <v>18</v>
      </c>
      <c r="N61" s="53"/>
      <c r="O61" s="54"/>
      <c r="P61" s="34" t="str">
        <f>IF(M61&lt;&gt;"E","",IF(N61="","",OR(N61=Lijsten!$E$4,N61=Lijsten!$E$5)))</f>
        <v/>
      </c>
      <c r="Q61" s="34" t="str">
        <f>IF(M61&lt;&gt;"W","",IF(N61="","",IF(N61=Lijsten!$C$4,Lijsten!$H$4,IF(N61=Lijsten!$C$5,1,0))))</f>
        <v/>
      </c>
    </row>
    <row r="62" spans="2:17" ht="84">
      <c r="B62" s="5">
        <f t="shared" si="5"/>
        <v>4</v>
      </c>
      <c r="C62" s="5">
        <f t="shared" si="0"/>
        <v>6</v>
      </c>
      <c r="D62" s="5">
        <f t="shared" si="7"/>
        <v>4</v>
      </c>
      <c r="E62" s="5">
        <f>IF(L62&lt;&gt;"", MAX($E$15:E61)+1,"")</f>
        <v>49</v>
      </c>
      <c r="F62" s="5"/>
      <c r="G62" s="35" t="str">
        <f t="shared" si="22"/>
        <v/>
      </c>
      <c r="H62" s="15" t="str">
        <f t="shared" si="23"/>
        <v/>
      </c>
      <c r="I62" s="41">
        <f t="shared" si="6"/>
        <v>4</v>
      </c>
      <c r="J62" s="14"/>
      <c r="K62" s="47"/>
      <c r="L62" s="19" t="s">
        <v>72</v>
      </c>
      <c r="M62" s="37" t="s">
        <v>25</v>
      </c>
      <c r="N62" s="53"/>
      <c r="O62" s="54"/>
      <c r="P62" s="34" t="str">
        <f>IF(M62&lt;&gt;"E","",IF(N62="","",OR(N62=Lijsten!$E$4,N62=Lijsten!$E$5)))</f>
        <v/>
      </c>
      <c r="Q62" s="34" t="str">
        <f>IF(M62&lt;&gt;"W","",IF(N62="","",IF(N62=Lijsten!$C$4,Lijsten!$H$4,IF(N62=Lijsten!$C$5,1,0))))</f>
        <v/>
      </c>
    </row>
    <row r="63" spans="2:17" ht="36">
      <c r="B63" s="5">
        <f t="shared" si="5"/>
        <v>4</v>
      </c>
      <c r="C63" s="5">
        <f t="shared" si="0"/>
        <v>6</v>
      </c>
      <c r="D63" s="5">
        <f t="shared" si="7"/>
        <v>5</v>
      </c>
      <c r="E63" s="5">
        <f>IF(L63&lt;&gt;"", MAX($E$15:E62)+1,"")</f>
        <v>50</v>
      </c>
      <c r="F63" s="5"/>
      <c r="G63" s="35" t="str">
        <f t="shared" si="22"/>
        <v/>
      </c>
      <c r="H63" s="15" t="str">
        <f t="shared" si="23"/>
        <v/>
      </c>
      <c r="I63" s="41">
        <f t="shared" si="6"/>
        <v>5</v>
      </c>
      <c r="J63" s="14"/>
      <c r="K63" s="47"/>
      <c r="L63" s="19" t="s">
        <v>73</v>
      </c>
      <c r="M63" s="37" t="s">
        <v>25</v>
      </c>
      <c r="N63" s="53"/>
      <c r="O63" s="54"/>
      <c r="P63" s="34" t="str">
        <f>IF(M63&lt;&gt;"E","",IF(N63="","",OR(N63=Lijsten!$E$4,N63=Lijsten!$E$5)))</f>
        <v/>
      </c>
      <c r="Q63" s="34" t="str">
        <f>IF(M63&lt;&gt;"W","",IF(N63="","",IF(N63=Lijsten!$C$4,Lijsten!$H$4,IF(N63=Lijsten!$C$5,1,0))))</f>
        <v/>
      </c>
    </row>
    <row r="64" spans="2:17">
      <c r="N64" s="34" t="s">
        <v>74</v>
      </c>
    </row>
  </sheetData>
  <sheetProtection algorithmName="SHA-512" hashValue="4JwRtAvF6ke2CLBGi2VMjWuWQvCjKmoqesO0Jgl7n0EUFcS3XWn4TAx+a5Q45gdnULMzITsV4AnsSJ/po+inzA==" saltValue="7afR+STnfu+nr9+AB91/ow==" spinCount="100000" sheet="1" selectLockedCells="1"/>
  <autoFilter ref="J7:O7" xr:uid="{660D33C9-97E4-40A9-A22A-BA67301F3E90}"/>
  <conditionalFormatting sqref="G7:O63">
    <cfRule type="expression" dxfId="36" priority="80">
      <formula>$H7&lt;&gt;""</formula>
    </cfRule>
    <cfRule type="expression" dxfId="35" priority="81">
      <formula>$G7&lt;&gt;""</formula>
    </cfRule>
  </conditionalFormatting>
  <conditionalFormatting sqref="G9:M63">
    <cfRule type="expression" dxfId="34" priority="1">
      <formula>$M9="W"</formula>
    </cfRule>
    <cfRule type="expression" dxfId="33" priority="2">
      <formula>$M9="E"</formula>
    </cfRule>
  </conditionalFormatting>
  <pageMargins left="0.7" right="0.7" top="0.75" bottom="0.75" header="0.3" footer="0.3"/>
  <pageSetup paperSize="9" orientation="portrait" horizontalDpi="300" verticalDpi="4294967293" r:id="rId1"/>
  <extLst>
    <ext xmlns:x14="http://schemas.microsoft.com/office/spreadsheetml/2009/9/main" uri="{CCE6A557-97BC-4b89-ADB6-D9C93CAAB3DF}">
      <x14:dataValidations xmlns:xm="http://schemas.microsoft.com/office/excel/2006/main" count="4">
        <x14:dataValidation type="list" allowBlank="1" showInputMessage="1" showErrorMessage="1" xr:uid="{6C3669C8-2385-4690-BAF5-5A2B0DED2BB3}">
          <x14:formula1>
            <xm:f>Lijsten!$C$4:$C$9</xm:f>
          </x14:formula1>
          <xm:sqref>N37 N58 N53 N22 N44</xm:sqref>
        </x14:dataValidation>
        <x14:dataValidation type="list" allowBlank="1" showInputMessage="1" showErrorMessage="1" xr:uid="{D5D6E0F5-39BA-4910-AC61-FC526D96BBF3}">
          <x14:formula1>
            <xm:f>Lijsten!$E$4:$E$6</xm:f>
          </x14:formula1>
          <xm:sqref>N9:N14 N23:N28 N38:N42 N45:N50 N55 N59:N61</xm:sqref>
        </x14:dataValidation>
        <x14:dataValidation type="list" allowBlank="1" showInputMessage="1" showErrorMessage="1" xr:uid="{1F91A82B-7063-4589-9D05-A31C30F8086A}">
          <x14:formula1>
            <xm:f>Lijsten!$C$4:$C$6</xm:f>
          </x14:formula1>
          <xm:sqref>N15:N21 N51:N52 N56:N57 N62:N63 N29:N36 N43</xm:sqref>
        </x14:dataValidation>
        <x14:dataValidation type="list" allowBlank="1" showInputMessage="1" showErrorMessage="1" xr:uid="{876FB156-78AA-44DA-B9C7-D41D7F562911}">
          <x14:formula1>
            <xm:f>Lijsten!$E$4:$E6</xm:f>
          </x14:formula1>
          <xm:sqref>N54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12315-4E42-44D6-BE96-B21CE18AB84A}">
  <sheetPr codeName="Blad3"/>
  <dimension ref="A1:Q326"/>
  <sheetViews>
    <sheetView showGridLines="0" topLeftCell="F1" zoomScaleNormal="100" workbookViewId="0">
      <selection activeCell="Q4" sqref="Q4"/>
    </sheetView>
  </sheetViews>
  <sheetFormatPr defaultRowHeight="15"/>
  <cols>
    <col min="1" max="1" width="2.140625" style="2" customWidth="1"/>
    <col min="2" max="2" width="3.7109375" style="2" hidden="1" customWidth="1"/>
    <col min="3" max="3" width="4.28515625" style="2" hidden="1" customWidth="1"/>
    <col min="4" max="4" width="2.85546875" style="2" hidden="1" customWidth="1"/>
    <col min="5" max="5" width="4.140625" style="2" hidden="1" customWidth="1"/>
    <col min="6" max="6" width="17.28515625" style="2" customWidth="1"/>
    <col min="7" max="7" width="3.85546875" style="5" bestFit="1" customWidth="1"/>
    <col min="8" max="8" width="5.5703125" style="5" bestFit="1" customWidth="1"/>
    <col min="9" max="9" width="3" style="5" bestFit="1" customWidth="1"/>
    <col min="10" max="10" width="2.5703125" style="6" customWidth="1"/>
    <col min="11" max="11" width="2.85546875" style="7" customWidth="1"/>
    <col min="12" max="12" width="64.5703125" style="8" customWidth="1"/>
    <col min="13" max="13" width="3.7109375" style="1" customWidth="1"/>
    <col min="14" max="14" width="16.28515625" style="34" bestFit="1" customWidth="1"/>
    <col min="15" max="15" width="45.42578125" style="34" customWidth="1"/>
    <col min="16" max="16" width="12.5703125" style="34" customWidth="1"/>
    <col min="17" max="17" width="11.140625" style="34" customWidth="1"/>
    <col min="18" max="16384" width="9.140625" style="2"/>
  </cols>
  <sheetData>
    <row r="1" spans="2:17">
      <c r="D1" s="3" t="s">
        <v>5</v>
      </c>
      <c r="E1" s="4">
        <f>COUNTBLANK(E15:E209)-MAX(B14:B209)</f>
        <v>27</v>
      </c>
      <c r="P1" s="34" t="s">
        <v>6</v>
      </c>
      <c r="Q1" s="34">
        <f>COUNTIF($M$9:$M$325,"E")</f>
        <v>184</v>
      </c>
    </row>
    <row r="2" spans="2:17">
      <c r="D2" s="3"/>
      <c r="E2" s="4"/>
      <c r="P2" s="34" t="s">
        <v>7</v>
      </c>
      <c r="Q2" s="34">
        <f>COUNTIF($M$9:$M$325,"W")</f>
        <v>81</v>
      </c>
    </row>
    <row r="3" spans="2:17">
      <c r="D3" s="3" t="s">
        <v>8</v>
      </c>
      <c r="E3" s="4">
        <f>MAX(E7:E209)</f>
        <v>172</v>
      </c>
      <c r="L3" s="9"/>
      <c r="P3" s="34" t="s">
        <v>9</v>
      </c>
      <c r="Q3" s="34">
        <f>COUNTIF($P$9:$P$65,TRUE)</f>
        <v>0</v>
      </c>
    </row>
    <row r="4" spans="2:17">
      <c r="L4" s="10" t="s">
        <v>75</v>
      </c>
      <c r="P4" s="34" t="s">
        <v>11</v>
      </c>
      <c r="Q4" s="34">
        <f>SUM(Q9:Q65)</f>
        <v>1</v>
      </c>
    </row>
    <row r="5" spans="2:17">
      <c r="L5" s="9"/>
    </row>
    <row r="6" spans="2:17">
      <c r="G6" s="29"/>
      <c r="H6" s="29"/>
      <c r="I6" s="29"/>
      <c r="J6" s="29"/>
      <c r="K6" s="29"/>
      <c r="L6" s="29" t="s">
        <v>12</v>
      </c>
      <c r="M6" s="29"/>
      <c r="N6" s="50" t="s">
        <v>13</v>
      </c>
      <c r="O6" s="50" t="s">
        <v>14</v>
      </c>
    </row>
    <row r="7" spans="2:17">
      <c r="B7" s="5">
        <v>1</v>
      </c>
      <c r="C7" s="5" t="str">
        <f t="shared" ref="C7:C8" si="0">IF(ISTEXT(J6),1,IF(ISTEXT(J7),"",IF(ISTEXT(K7),C6+1,C6)))</f>
        <v/>
      </c>
      <c r="D7" s="5" t="str">
        <f t="shared" ref="D7:D8" si="1">IF(ISTEXT(J7),"",IF(ISTEXT(K7),"",IF(ISTEXT(K6),1,D6+1)))</f>
        <v/>
      </c>
      <c r="E7" s="5" t="str">
        <f>IF(I7&lt;&gt;"", MAX($E6:E$14)+1,"")</f>
        <v/>
      </c>
      <c r="F7" s="5"/>
      <c r="G7" s="11" t="str">
        <f>IF(OR(ISTEXT(K7),ISTEXT(L7)),"","5." &amp; B7 )</f>
        <v>5.1</v>
      </c>
      <c r="H7" s="12" t="str">
        <f t="shared" ref="H7" si="2">IF(OR(ISTEXT(J7),ISTEXT(L7)),"","5."&amp; B7&amp;"."&amp;IF(D7="",C7,C7&amp;"."&amp;D7))</f>
        <v/>
      </c>
      <c r="I7" s="44" t="str">
        <f t="shared" ref="I7" si="3">IF(OR(ISTEXT(J7),ISTEXT(K7)),"","5."&amp;B7&amp;"."&amp;IF(D7="",C7,C7&amp;"."&amp;D7))</f>
        <v/>
      </c>
      <c r="J7" s="14" t="s">
        <v>76</v>
      </c>
      <c r="K7" s="30"/>
      <c r="L7" s="36"/>
      <c r="M7" s="37"/>
      <c r="N7" s="38"/>
      <c r="O7" s="38"/>
    </row>
    <row r="8" spans="2:17">
      <c r="B8" s="5">
        <f t="shared" ref="B8" si="4">IF(ISTEXT(J8),B7+1,B7)</f>
        <v>1</v>
      </c>
      <c r="C8" s="5">
        <f t="shared" si="0"/>
        <v>1</v>
      </c>
      <c r="D8" s="5" t="str">
        <f t="shared" si="1"/>
        <v/>
      </c>
      <c r="E8" s="5" t="str">
        <f>IF(I8&lt;&gt;"", MAX($E$7:E7)+1,"")</f>
        <v/>
      </c>
      <c r="F8" s="5"/>
      <c r="G8" s="11" t="str">
        <f t="shared" ref="G8:G94" si="5">IF(OR(ISTEXT(K8),ISTEXT(L8)),"","5." &amp; B8 )</f>
        <v/>
      </c>
      <c r="H8" s="12" t="str">
        <f t="shared" ref="H8:H94" si="6">IF(OR(ISTEXT(J8),ISTEXT(L8)),"","5."&amp; B8&amp;"."&amp;IF(D8="",C8,C8&amp;"."&amp;D8))</f>
        <v>5.1.1</v>
      </c>
      <c r="I8" s="44" t="str">
        <f t="shared" ref="I8" si="7">IF(OR(ISTEXT(J8),ISTEXT(K8)),"","5."&amp;B8&amp;"."&amp;IF(D8="",C8,C8&amp;"."&amp;D8))</f>
        <v/>
      </c>
      <c r="J8" s="14"/>
      <c r="K8" s="47" t="s">
        <v>77</v>
      </c>
      <c r="L8" s="36"/>
      <c r="M8" s="37"/>
      <c r="N8" s="38"/>
      <c r="O8" s="38"/>
    </row>
    <row r="9" spans="2:17" ht="36">
      <c r="B9" s="5">
        <f t="shared" ref="B9" si="8">IF(A9="x","",IF(A8="x",IF(ISTEXT(J9),B7+1,B7),IF(ISTEXT(J9),B8+1,B8)))</f>
        <v>1</v>
      </c>
      <c r="C9" s="5">
        <f t="shared" ref="C9" si="9">IF($A9="x","",IF($A8="x",IF(ISTEXT(J7),1,IF(ISTEXT(J8),"",IF(ISTEXT(K8),C7+1,C7))),IF(ISTEXT(J8),1,IF(ISTEXT(J9),"",IF(ISTEXT(K9),C8+1,C8)))))</f>
        <v>1</v>
      </c>
      <c r="D9" s="5">
        <f t="shared" ref="D9" si="10">IF($A9="x","",IF($A8="x",IF(ISTEXT(J7),"",IF(ISTEXT(K8),"",IF(ISTEXT(K7),1,D7+1))),IF(ISTEXT(J8),"",IF(ISTEXT(K9),"",IF(ISTEXT(K8),1,D8+1)))))</f>
        <v>1</v>
      </c>
      <c r="E9" s="5">
        <f>IF(I9&lt;&gt;"", MAX($E$8:E8)+1,"")</f>
        <v>1</v>
      </c>
      <c r="F9" s="5"/>
      <c r="G9" s="35" t="str">
        <f t="shared" si="5"/>
        <v/>
      </c>
      <c r="H9" s="12" t="str">
        <f t="shared" si="6"/>
        <v/>
      </c>
      <c r="I9" s="44">
        <f t="shared" ref="I9" si="11">IF(OR(ISTEXT(J9),ISTEXT(K9)),"",D9)</f>
        <v>1</v>
      </c>
      <c r="J9" s="14"/>
      <c r="K9" s="47"/>
      <c r="L9" s="17" t="s">
        <v>78</v>
      </c>
      <c r="M9" s="39" t="s">
        <v>18</v>
      </c>
      <c r="N9" s="53"/>
      <c r="O9" s="53"/>
      <c r="P9" s="34" t="str">
        <f>IF(M9&lt;&gt;"E","",IF(N9="","",OR(N9=Lijsten!$E$4,N9=Lijsten!$E$5)))</f>
        <v/>
      </c>
      <c r="Q9" s="34" t="str">
        <f>IF(M9&lt;&gt;"W","",IF(N9="","",IF(N9=Lijsten!$C$4,Lijsten!$H$4,IF(N9=Lijsten!$C$5,1,0))))</f>
        <v/>
      </c>
    </row>
    <row r="10" spans="2:17" ht="24">
      <c r="B10" s="5">
        <f t="shared" ref="B10:B45" si="12">IF(A10="x","",IF(A9="x",IF(ISTEXT(J10),B8+1,B8),IF(ISTEXT(J10),B9+1,B9)))</f>
        <v>1</v>
      </c>
      <c r="C10" s="5">
        <f t="shared" ref="C10:C45" si="13">IF($A10="x","",IF($A9="x",IF(ISTEXT(J8),1,IF(ISTEXT(J9),"",IF(ISTEXT(K9),C8+1,C8))),IF(ISTEXT(J9),1,IF(ISTEXT(J10),"",IF(ISTEXT(K10),C9+1,C9)))))</f>
        <v>1</v>
      </c>
      <c r="D10" s="5">
        <f t="shared" ref="D10:D44" si="14">IF($A10="x","",IF($A9="x",IF(ISTEXT(J8),"",IF(ISTEXT(K9),"",IF(ISTEXT(K8),1,D8+1))),IF(ISTEXT(J9),"",IF(ISTEXT(K10),"",IF(ISTEXT(K9),1,D9+1)))))</f>
        <v>2</v>
      </c>
      <c r="E10" s="5">
        <f>IF(I10&lt;&gt;"", MAX($E$8:E9)+1,"")</f>
        <v>2</v>
      </c>
      <c r="F10" s="5"/>
      <c r="G10" s="35" t="str">
        <f t="shared" ref="G10:G33" si="15">IF(OR(ISTEXT(K10),ISTEXT(L10)),"","5." &amp; B10 )</f>
        <v/>
      </c>
      <c r="H10" s="12" t="str">
        <f t="shared" ref="H10:H33" si="16">IF(OR(ISTEXT(J10),ISTEXT(L10)),"","5."&amp; B10&amp;"."&amp;IF(D10="",C10,C10&amp;"."&amp;D10))</f>
        <v/>
      </c>
      <c r="I10" s="44">
        <f t="shared" ref="I10:I33" si="17">IF(OR(ISTEXT(J10),ISTEXT(K10)),"",D10)</f>
        <v>2</v>
      </c>
      <c r="J10" s="14"/>
      <c r="K10" s="47"/>
      <c r="L10" s="17" t="s">
        <v>79</v>
      </c>
      <c r="M10" s="39" t="s">
        <v>18</v>
      </c>
      <c r="N10" s="53"/>
      <c r="O10" s="53"/>
      <c r="P10" s="34" t="str">
        <f>IF(M10&lt;&gt;"E","",IF(N10="","",OR(N10=Lijsten!$E$4,N10=Lijsten!$E$5)))</f>
        <v/>
      </c>
      <c r="Q10" s="34" t="str">
        <f>IF(M10&lt;&gt;"W","",IF(N10="","",IF(N10=Lijsten!$C$4,Lijsten!$H$4,IF(N10=Lijsten!$C$5,1,0))))</f>
        <v/>
      </c>
    </row>
    <row r="11" spans="2:17" ht="24">
      <c r="B11" s="5">
        <f t="shared" si="12"/>
        <v>1</v>
      </c>
      <c r="C11" s="5">
        <f t="shared" si="13"/>
        <v>1</v>
      </c>
      <c r="D11" s="5">
        <f t="shared" si="14"/>
        <v>3</v>
      </c>
      <c r="E11" s="5">
        <f>IF(I11&lt;&gt;"", MAX($E$8:E10)+1,"")</f>
        <v>3</v>
      </c>
      <c r="F11" s="5"/>
      <c r="G11" s="35" t="str">
        <f t="shared" si="15"/>
        <v/>
      </c>
      <c r="H11" s="12" t="str">
        <f t="shared" si="16"/>
        <v/>
      </c>
      <c r="I11" s="44">
        <f t="shared" si="17"/>
        <v>3</v>
      </c>
      <c r="J11" s="14"/>
      <c r="K11" s="47"/>
      <c r="L11" s="17" t="s">
        <v>80</v>
      </c>
      <c r="M11" s="39" t="s">
        <v>18</v>
      </c>
      <c r="N11" s="53"/>
      <c r="O11" s="53"/>
      <c r="P11" s="34" t="str">
        <f>IF(M11&lt;&gt;"E","",IF(N11="","",OR(N11=Lijsten!$E$4,N11=Lijsten!$E$5)))</f>
        <v/>
      </c>
      <c r="Q11" s="34" t="str">
        <f>IF(M11&lt;&gt;"W","",IF(N11="","",IF(N11=Lijsten!$C$4,Lijsten!$H$4,IF(N11=Lijsten!$C$5,1,0))))</f>
        <v/>
      </c>
    </row>
    <row r="12" spans="2:17" ht="24">
      <c r="B12" s="5">
        <f t="shared" si="12"/>
        <v>1</v>
      </c>
      <c r="C12" s="5">
        <f t="shared" si="13"/>
        <v>1</v>
      </c>
      <c r="D12" s="5">
        <f t="shared" si="14"/>
        <v>4</v>
      </c>
      <c r="E12" s="5">
        <f>IF(I12&lt;&gt;"", MAX($E$8:E11)+1,"")</f>
        <v>4</v>
      </c>
      <c r="F12" s="5"/>
      <c r="G12" s="35" t="str">
        <f t="shared" si="15"/>
        <v/>
      </c>
      <c r="H12" s="12" t="str">
        <f t="shared" si="16"/>
        <v/>
      </c>
      <c r="I12" s="44">
        <f t="shared" si="17"/>
        <v>4</v>
      </c>
      <c r="J12" s="14"/>
      <c r="K12" s="47"/>
      <c r="L12" s="17" t="s">
        <v>81</v>
      </c>
      <c r="M12" s="39" t="s">
        <v>18</v>
      </c>
      <c r="N12" s="53"/>
      <c r="O12" s="53"/>
      <c r="P12" s="34" t="str">
        <f>IF(M12&lt;&gt;"E","",IF(N12="","",OR(N12=Lijsten!$E$4,N12=Lijsten!$E$5)))</f>
        <v/>
      </c>
      <c r="Q12" s="34" t="str">
        <f>IF(M12&lt;&gt;"W","",IF(N12="","",IF(N12=Lijsten!$C$4,Lijsten!$H$4,IF(N12=Lijsten!$C$5,1,0))))</f>
        <v/>
      </c>
    </row>
    <row r="13" spans="2:17" ht="36">
      <c r="B13" s="5">
        <f t="shared" si="12"/>
        <v>1</v>
      </c>
      <c r="C13" s="5">
        <f t="shared" si="13"/>
        <v>1</v>
      </c>
      <c r="D13" s="5">
        <f t="shared" si="14"/>
        <v>5</v>
      </c>
      <c r="E13" s="5">
        <f>IF(I13&lt;&gt;"", MAX($E$8:E12)+1,"")</f>
        <v>5</v>
      </c>
      <c r="F13" s="5"/>
      <c r="G13" s="35" t="str">
        <f t="shared" si="15"/>
        <v/>
      </c>
      <c r="H13" s="12" t="str">
        <f t="shared" si="16"/>
        <v/>
      </c>
      <c r="I13" s="44">
        <f t="shared" si="17"/>
        <v>5</v>
      </c>
      <c r="J13" s="14"/>
      <c r="K13" s="47"/>
      <c r="L13" s="17" t="s">
        <v>82</v>
      </c>
      <c r="M13" s="39" t="s">
        <v>25</v>
      </c>
      <c r="N13" s="53" t="s">
        <v>652</v>
      </c>
      <c r="O13" s="53"/>
      <c r="P13" s="34" t="str">
        <f>IF(M13&lt;&gt;"E","",IF(N13="","",OR(N13=Lijsten!$E$4,N13=Lijsten!$E$5)))</f>
        <v/>
      </c>
      <c r="Q13" s="34">
        <f>IF(M13&lt;&gt;"W","",IF(N13="","",IF(N13=Lijsten!$C$4,Lijsten!$H$4,IF(N13=Lijsten!$C$5,1,0))))</f>
        <v>1</v>
      </c>
    </row>
    <row r="14" spans="2:17" ht="36">
      <c r="B14" s="5">
        <f t="shared" si="12"/>
        <v>1</v>
      </c>
      <c r="C14" s="5">
        <f t="shared" si="13"/>
        <v>1</v>
      </c>
      <c r="D14" s="5">
        <f t="shared" si="14"/>
        <v>6</v>
      </c>
      <c r="E14" s="5">
        <f>IF(I14&lt;&gt;"", MAX($E$8:E13)+1,"")</f>
        <v>6</v>
      </c>
      <c r="F14" s="5"/>
      <c r="G14" s="35" t="str">
        <f t="shared" si="15"/>
        <v/>
      </c>
      <c r="H14" s="12" t="str">
        <f t="shared" si="16"/>
        <v/>
      </c>
      <c r="I14" s="44">
        <f t="shared" si="17"/>
        <v>6</v>
      </c>
      <c r="J14" s="14"/>
      <c r="K14" s="47"/>
      <c r="L14" s="18" t="s">
        <v>83</v>
      </c>
      <c r="M14" s="37" t="s">
        <v>25</v>
      </c>
      <c r="N14" s="53"/>
      <c r="O14" s="53"/>
      <c r="P14" s="34" t="str">
        <f>IF(M14&lt;&gt;"E","",IF(N14="","",OR(N14=Lijsten!$E$4,N14=Lijsten!$E$5)))</f>
        <v/>
      </c>
      <c r="Q14" s="34" t="str">
        <f>IF(M14&lt;&gt;"W","",IF(N14="","",IF(N14=Lijsten!$C$4,Lijsten!$H$4,IF(N14=Lijsten!$C$5,1,0))))</f>
        <v/>
      </c>
    </row>
    <row r="15" spans="2:17" ht="15.75">
      <c r="B15" s="5">
        <f t="shared" si="12"/>
        <v>1</v>
      </c>
      <c r="C15" s="5">
        <f t="shared" si="13"/>
        <v>2</v>
      </c>
      <c r="D15" s="5" t="str">
        <f t="shared" si="14"/>
        <v/>
      </c>
      <c r="E15" s="5" t="str">
        <f>IF(I15&lt;&gt;"", MAX($E$8:E14)+1,"")</f>
        <v/>
      </c>
      <c r="F15" s="5"/>
      <c r="G15" s="35" t="str">
        <f t="shared" si="15"/>
        <v/>
      </c>
      <c r="H15" s="12" t="str">
        <f t="shared" si="16"/>
        <v>5.1.2</v>
      </c>
      <c r="I15" s="44" t="str">
        <f t="shared" si="17"/>
        <v/>
      </c>
      <c r="J15" s="14"/>
      <c r="K15" s="47" t="s">
        <v>84</v>
      </c>
      <c r="L15" s="18"/>
      <c r="M15" s="37"/>
      <c r="N15" s="38"/>
      <c r="O15" s="38"/>
      <c r="P15" s="34" t="str">
        <f>IF(M15&lt;&gt;"E","",IF(N15="","",OR(N15=Lijsten!$E$4,N15=Lijsten!$E$5)))</f>
        <v/>
      </c>
      <c r="Q15" s="34" t="str">
        <f>IF(M15&lt;&gt;"W","",IF(N15="","",IF(N15=Lijsten!$C$4,Lijsten!$H$4,IF(N15=Lijsten!$C$5,1,0))))</f>
        <v/>
      </c>
    </row>
    <row r="16" spans="2:17" ht="36">
      <c r="B16" s="5">
        <f t="shared" si="12"/>
        <v>1</v>
      </c>
      <c r="C16" s="5">
        <f t="shared" si="13"/>
        <v>2</v>
      </c>
      <c r="D16" s="5">
        <f t="shared" si="14"/>
        <v>1</v>
      </c>
      <c r="E16" s="5">
        <f>IF(I16&lt;&gt;"", MAX($E$8:E15)+1,"")</f>
        <v>7</v>
      </c>
      <c r="F16" s="5"/>
      <c r="G16" s="35" t="str">
        <f t="shared" si="15"/>
        <v/>
      </c>
      <c r="H16" s="12" t="str">
        <f t="shared" si="16"/>
        <v/>
      </c>
      <c r="I16" s="44">
        <f t="shared" si="17"/>
        <v>1</v>
      </c>
      <c r="J16" s="14"/>
      <c r="K16" s="47"/>
      <c r="L16" s="18" t="s">
        <v>85</v>
      </c>
      <c r="M16" s="37" t="s">
        <v>18</v>
      </c>
      <c r="N16" s="53"/>
      <c r="O16" s="53"/>
      <c r="P16" s="34" t="str">
        <f>IF(M16&lt;&gt;"E","",IF(N16="","",OR(N16=Lijsten!$E$4,N16=Lijsten!$E$5)))</f>
        <v/>
      </c>
      <c r="Q16" s="34" t="str">
        <f>IF(M16&lt;&gt;"W","",IF(N16="","",IF(N16=Lijsten!$C$4,Lijsten!$H$4,IF(N16=Lijsten!$C$5,1,0))))</f>
        <v/>
      </c>
    </row>
    <row r="17" spans="2:17" ht="48">
      <c r="B17" s="5">
        <f t="shared" si="12"/>
        <v>1</v>
      </c>
      <c r="C17" s="5">
        <f t="shared" si="13"/>
        <v>2</v>
      </c>
      <c r="D17" s="5">
        <f t="shared" si="14"/>
        <v>2</v>
      </c>
      <c r="E17" s="5">
        <f>IF(I17&lt;&gt;"", MAX($E$8:E16)+1,"")</f>
        <v>8</v>
      </c>
      <c r="F17" s="5"/>
      <c r="G17" s="35" t="str">
        <f t="shared" si="15"/>
        <v/>
      </c>
      <c r="H17" s="12" t="str">
        <f t="shared" si="16"/>
        <v/>
      </c>
      <c r="I17" s="44">
        <f t="shared" si="17"/>
        <v>2</v>
      </c>
      <c r="J17" s="14"/>
      <c r="K17" s="47"/>
      <c r="L17" s="19" t="s">
        <v>86</v>
      </c>
      <c r="M17" s="37" t="s">
        <v>18</v>
      </c>
      <c r="N17" s="53"/>
      <c r="O17" s="53"/>
      <c r="P17" s="34" t="str">
        <f>IF(M17&lt;&gt;"E","",IF(N17="","",OR(N17=Lijsten!$E$4,N17=Lijsten!$E$5)))</f>
        <v/>
      </c>
      <c r="Q17" s="34" t="str">
        <f>IF(M17&lt;&gt;"W","",IF(N17="","",IF(N17=Lijsten!$C$4,Lijsten!$H$4,IF(N17=Lijsten!$C$5,1,0))))</f>
        <v/>
      </c>
    </row>
    <row r="18" spans="2:17" ht="36">
      <c r="B18" s="5">
        <f t="shared" si="12"/>
        <v>1</v>
      </c>
      <c r="C18" s="5">
        <f t="shared" si="13"/>
        <v>2</v>
      </c>
      <c r="D18" s="5">
        <f t="shared" si="14"/>
        <v>3</v>
      </c>
      <c r="E18" s="5">
        <f>IF(I18&lt;&gt;"", MAX($E$8:E17)+1,"")</f>
        <v>9</v>
      </c>
      <c r="F18" s="5"/>
      <c r="G18" s="35" t="str">
        <f t="shared" si="15"/>
        <v/>
      </c>
      <c r="H18" s="12" t="str">
        <f t="shared" si="16"/>
        <v/>
      </c>
      <c r="I18" s="44">
        <f t="shared" si="17"/>
        <v>3</v>
      </c>
      <c r="J18" s="14"/>
      <c r="K18" s="47"/>
      <c r="L18" s="19" t="s">
        <v>87</v>
      </c>
      <c r="M18" s="37" t="s">
        <v>18</v>
      </c>
      <c r="N18" s="53"/>
      <c r="O18" s="53"/>
      <c r="P18" s="34" t="str">
        <f>IF(M18&lt;&gt;"E","",IF(N18="","",OR(N18=Lijsten!$E$4,N18=Lijsten!$E$5)))</f>
        <v/>
      </c>
      <c r="Q18" s="34" t="str">
        <f>IF(M18&lt;&gt;"W","",IF(N18="","",IF(N18=Lijsten!$C$4,Lijsten!$H$4,IF(N18=Lijsten!$C$5,1,0))))</f>
        <v/>
      </c>
    </row>
    <row r="19" spans="2:17" ht="36">
      <c r="B19" s="5">
        <f t="shared" si="12"/>
        <v>1</v>
      </c>
      <c r="C19" s="5">
        <f t="shared" si="13"/>
        <v>2</v>
      </c>
      <c r="D19" s="5">
        <f t="shared" si="14"/>
        <v>4</v>
      </c>
      <c r="E19" s="5">
        <f>IF(I19&lt;&gt;"", MAX($E$8:E18)+1,"")</f>
        <v>10</v>
      </c>
      <c r="F19" s="5"/>
      <c r="G19" s="35" t="str">
        <f t="shared" si="15"/>
        <v/>
      </c>
      <c r="H19" s="12" t="str">
        <f t="shared" si="16"/>
        <v/>
      </c>
      <c r="I19" s="44">
        <f t="shared" si="17"/>
        <v>4</v>
      </c>
      <c r="J19" s="14"/>
      <c r="K19" s="47"/>
      <c r="L19" s="19" t="s">
        <v>88</v>
      </c>
      <c r="M19" s="37" t="s">
        <v>18</v>
      </c>
      <c r="N19" s="53"/>
      <c r="O19" s="53"/>
      <c r="P19" s="34" t="str">
        <f>IF(M19&lt;&gt;"E","",IF(N19="","",OR(N19=Lijsten!$E$4,N19=Lijsten!$E$5)))</f>
        <v/>
      </c>
      <c r="Q19" s="34" t="str">
        <f>IF(M19&lt;&gt;"W","",IF(N19="","",IF(N19=Lijsten!$C$4,Lijsten!$H$4,IF(N19=Lijsten!$C$5,1,0))))</f>
        <v/>
      </c>
    </row>
    <row r="20" spans="2:17" ht="36">
      <c r="B20" s="5">
        <f t="shared" si="12"/>
        <v>1</v>
      </c>
      <c r="C20" s="5">
        <f t="shared" si="13"/>
        <v>2</v>
      </c>
      <c r="D20" s="5">
        <f t="shared" si="14"/>
        <v>5</v>
      </c>
      <c r="E20" s="5">
        <f>IF(I20&lt;&gt;"", MAX($E$8:E19)+1,"")</f>
        <v>11</v>
      </c>
      <c r="F20" s="5"/>
      <c r="G20" s="35" t="str">
        <f t="shared" si="15"/>
        <v/>
      </c>
      <c r="H20" s="12" t="str">
        <f t="shared" si="16"/>
        <v/>
      </c>
      <c r="I20" s="44">
        <f t="shared" si="17"/>
        <v>5</v>
      </c>
      <c r="J20" s="14"/>
      <c r="K20" s="47"/>
      <c r="L20" s="18" t="s">
        <v>89</v>
      </c>
      <c r="M20" s="37" t="s">
        <v>18</v>
      </c>
      <c r="N20" s="53"/>
      <c r="O20" s="53"/>
      <c r="P20" s="34" t="str">
        <f>IF(M20&lt;&gt;"E","",IF(N20="","",OR(N20=Lijsten!$E$4,N20=Lijsten!$E$5)))</f>
        <v/>
      </c>
      <c r="Q20" s="34" t="str">
        <f>IF(M20&lt;&gt;"W","",IF(N20="","",IF(N20=Lijsten!$C$4,Lijsten!$H$4,IF(N20=Lijsten!$C$5,1,0))))</f>
        <v/>
      </c>
    </row>
    <row r="21" spans="2:17" ht="24">
      <c r="B21" s="5">
        <f t="shared" si="12"/>
        <v>1</v>
      </c>
      <c r="C21" s="5">
        <f t="shared" si="13"/>
        <v>2</v>
      </c>
      <c r="D21" s="5">
        <f t="shared" si="14"/>
        <v>6</v>
      </c>
      <c r="E21" s="5">
        <f>IF(I21&lt;&gt;"", MAX($E$8:E20)+1,"")</f>
        <v>12</v>
      </c>
      <c r="F21" s="5"/>
      <c r="G21" s="35" t="str">
        <f t="shared" si="15"/>
        <v/>
      </c>
      <c r="H21" s="12" t="str">
        <f t="shared" si="16"/>
        <v/>
      </c>
      <c r="I21" s="44">
        <f t="shared" si="17"/>
        <v>6</v>
      </c>
      <c r="J21" s="14"/>
      <c r="K21" s="47"/>
      <c r="L21" s="18" t="s">
        <v>90</v>
      </c>
      <c r="M21" s="37" t="s">
        <v>18</v>
      </c>
      <c r="N21" s="53"/>
      <c r="O21" s="53"/>
      <c r="P21" s="34" t="str">
        <f>IF(M21&lt;&gt;"E","",IF(N21="","",OR(N21=Lijsten!$E$4,N21=Lijsten!$E$5)))</f>
        <v/>
      </c>
      <c r="Q21" s="34" t="str">
        <f>IF(M21&lt;&gt;"W","",IF(N21="","",IF(N21=Lijsten!$C$4,Lijsten!$H$4,IF(N21=Lijsten!$C$5,1,0))))</f>
        <v/>
      </c>
    </row>
    <row r="22" spans="2:17" ht="48">
      <c r="B22" s="5">
        <f t="shared" si="12"/>
        <v>1</v>
      </c>
      <c r="C22" s="5">
        <f t="shared" si="13"/>
        <v>2</v>
      </c>
      <c r="D22" s="5">
        <f t="shared" si="14"/>
        <v>7</v>
      </c>
      <c r="E22" s="5">
        <f>IF(I22&lt;&gt;"", MAX($E$8:E21)+1,"")</f>
        <v>13</v>
      </c>
      <c r="F22" s="5"/>
      <c r="G22" s="35" t="str">
        <f t="shared" si="15"/>
        <v/>
      </c>
      <c r="H22" s="12" t="str">
        <f t="shared" si="16"/>
        <v/>
      </c>
      <c r="I22" s="44">
        <f t="shared" si="17"/>
        <v>7</v>
      </c>
      <c r="J22" s="14"/>
      <c r="K22" s="47"/>
      <c r="L22" s="18" t="s">
        <v>91</v>
      </c>
      <c r="M22" s="37" t="s">
        <v>18</v>
      </c>
      <c r="N22" s="53"/>
      <c r="O22" s="53"/>
      <c r="P22" s="34" t="str">
        <f>IF(M22&lt;&gt;"E","",IF(N22="","",OR(N22=Lijsten!$E$4,N22=Lijsten!$E$5)))</f>
        <v/>
      </c>
      <c r="Q22" s="34" t="str">
        <f>IF(M22&lt;&gt;"W","",IF(N22="","",IF(N22=Lijsten!$C$4,Lijsten!$H$4,IF(N22=Lijsten!$C$5,1,0))))</f>
        <v/>
      </c>
    </row>
    <row r="23" spans="2:17" ht="48">
      <c r="B23" s="5">
        <f t="shared" si="12"/>
        <v>1</v>
      </c>
      <c r="C23" s="5">
        <f t="shared" si="13"/>
        <v>2</v>
      </c>
      <c r="D23" s="5">
        <f t="shared" si="14"/>
        <v>8</v>
      </c>
      <c r="E23" s="5">
        <f>IF(I23&lt;&gt;"", MAX($E$8:E22)+1,"")</f>
        <v>14</v>
      </c>
      <c r="F23" s="5"/>
      <c r="G23" s="35" t="str">
        <f t="shared" si="15"/>
        <v/>
      </c>
      <c r="H23" s="12" t="str">
        <f t="shared" si="16"/>
        <v/>
      </c>
      <c r="I23" s="44">
        <f t="shared" si="17"/>
        <v>8</v>
      </c>
      <c r="J23" s="14"/>
      <c r="K23" s="47"/>
      <c r="L23" s="19" t="s">
        <v>92</v>
      </c>
      <c r="M23" s="37" t="s">
        <v>18</v>
      </c>
      <c r="N23" s="53"/>
      <c r="O23" s="53"/>
      <c r="P23" s="34" t="str">
        <f>IF(M23&lt;&gt;"E","",IF(N23="","",OR(N23=Lijsten!$E$4,N23=Lijsten!$E$5)))</f>
        <v/>
      </c>
      <c r="Q23" s="34" t="str">
        <f>IF(M23&lt;&gt;"W","",IF(N23="","",IF(N23=Lijsten!$C$4,Lijsten!$H$4,IF(N23=Lijsten!$C$5,1,0))))</f>
        <v/>
      </c>
    </row>
    <row r="24" spans="2:17" ht="48">
      <c r="B24" s="5">
        <f t="shared" si="12"/>
        <v>1</v>
      </c>
      <c r="C24" s="5">
        <f t="shared" si="13"/>
        <v>2</v>
      </c>
      <c r="D24" s="5">
        <f t="shared" si="14"/>
        <v>9</v>
      </c>
      <c r="E24" s="5">
        <f>IF(I24&lt;&gt;"", MAX($E$8:E23)+1,"")</f>
        <v>15</v>
      </c>
      <c r="F24" s="5"/>
      <c r="G24" s="35" t="str">
        <f t="shared" si="15"/>
        <v/>
      </c>
      <c r="H24" s="12" t="str">
        <f t="shared" si="16"/>
        <v/>
      </c>
      <c r="I24" s="44">
        <f t="shared" si="17"/>
        <v>9</v>
      </c>
      <c r="J24" s="14"/>
      <c r="K24" s="47"/>
      <c r="L24" s="19" t="s">
        <v>93</v>
      </c>
      <c r="M24" s="37" t="s">
        <v>18</v>
      </c>
      <c r="N24" s="53"/>
      <c r="O24" s="53"/>
      <c r="P24" s="34" t="str">
        <f>IF(M24&lt;&gt;"E","",IF(N24="","",OR(N24=Lijsten!$E$4,N24=Lijsten!$E$5)))</f>
        <v/>
      </c>
      <c r="Q24" s="34" t="str">
        <f>IF(M24&lt;&gt;"W","",IF(N24="","",IF(N24=Lijsten!$C$4,Lijsten!$H$4,IF(N24=Lijsten!$C$5,1,0))))</f>
        <v/>
      </c>
    </row>
    <row r="25" spans="2:17" ht="24">
      <c r="B25" s="5">
        <f t="shared" si="12"/>
        <v>1</v>
      </c>
      <c r="C25" s="5">
        <f t="shared" si="13"/>
        <v>2</v>
      </c>
      <c r="D25" s="5">
        <f t="shared" si="14"/>
        <v>10</v>
      </c>
      <c r="E25" s="5">
        <f>IF(I25&lt;&gt;"", MAX($E$8:E24)+1,"")</f>
        <v>16</v>
      </c>
      <c r="F25" s="5"/>
      <c r="G25" s="35" t="str">
        <f t="shared" si="15"/>
        <v/>
      </c>
      <c r="H25" s="12" t="str">
        <f t="shared" si="16"/>
        <v/>
      </c>
      <c r="I25" s="44">
        <f t="shared" si="17"/>
        <v>10</v>
      </c>
      <c r="J25" s="14"/>
      <c r="K25" s="47"/>
      <c r="L25" s="19" t="s">
        <v>94</v>
      </c>
      <c r="M25" s="37" t="s">
        <v>18</v>
      </c>
      <c r="N25" s="53"/>
      <c r="O25" s="53"/>
      <c r="P25" s="34" t="str">
        <f>IF(M25&lt;&gt;"E","",IF(N25="","",OR(N25=Lijsten!$E$4,N25=Lijsten!$E$5)))</f>
        <v/>
      </c>
      <c r="Q25" s="34" t="str">
        <f>IF(M25&lt;&gt;"W","",IF(N25="","",IF(N25=Lijsten!$C$4,Lijsten!$H$4,IF(N25=Lijsten!$C$5,1,0))))</f>
        <v/>
      </c>
    </row>
    <row r="26" spans="2:17" ht="24">
      <c r="B26" s="5">
        <f t="shared" si="12"/>
        <v>1</v>
      </c>
      <c r="C26" s="5">
        <f t="shared" si="13"/>
        <v>2</v>
      </c>
      <c r="D26" s="5">
        <f t="shared" si="14"/>
        <v>11</v>
      </c>
      <c r="E26" s="5">
        <f>IF(I26&lt;&gt;"", MAX($E$8:E25)+1,"")</f>
        <v>17</v>
      </c>
      <c r="F26" s="5"/>
      <c r="G26" s="35" t="str">
        <f t="shared" si="15"/>
        <v/>
      </c>
      <c r="H26" s="12" t="str">
        <f t="shared" si="16"/>
        <v/>
      </c>
      <c r="I26" s="44">
        <f t="shared" si="17"/>
        <v>11</v>
      </c>
      <c r="J26" s="14"/>
      <c r="K26" s="47"/>
      <c r="L26" s="19" t="s">
        <v>95</v>
      </c>
      <c r="M26" s="37" t="s">
        <v>18</v>
      </c>
      <c r="N26" s="53"/>
      <c r="O26" s="53"/>
      <c r="P26" s="34" t="str">
        <f>IF(M26&lt;&gt;"E","",IF(N26="","",OR(N26=Lijsten!$E$4,N26=Lijsten!$E$5)))</f>
        <v/>
      </c>
      <c r="Q26" s="34" t="str">
        <f>IF(M26&lt;&gt;"W","",IF(N26="","",IF(N26=Lijsten!$C$4,Lijsten!$H$4,IF(N26=Lijsten!$C$5,1,0))))</f>
        <v/>
      </c>
    </row>
    <row r="27" spans="2:17" ht="15.75">
      <c r="B27" s="5">
        <f t="shared" si="12"/>
        <v>1</v>
      </c>
      <c r="C27" s="5">
        <f t="shared" si="13"/>
        <v>2</v>
      </c>
      <c r="D27" s="5">
        <f t="shared" si="14"/>
        <v>12</v>
      </c>
      <c r="E27" s="5">
        <f>IF(I27&lt;&gt;"", MAX($E$8:E26)+1,"")</f>
        <v>18</v>
      </c>
      <c r="F27" s="5"/>
      <c r="G27" s="35" t="str">
        <f t="shared" si="15"/>
        <v/>
      </c>
      <c r="H27" s="12" t="str">
        <f t="shared" si="16"/>
        <v/>
      </c>
      <c r="I27" s="44">
        <f t="shared" si="17"/>
        <v>12</v>
      </c>
      <c r="J27" s="14"/>
      <c r="K27" s="47"/>
      <c r="L27" s="19" t="s">
        <v>96</v>
      </c>
      <c r="M27" s="37" t="s">
        <v>18</v>
      </c>
      <c r="N27" s="53"/>
      <c r="O27" s="53"/>
      <c r="P27" s="34" t="str">
        <f>IF(M27&lt;&gt;"E","",IF(N27="","",OR(N27=Lijsten!$E$4,N27=Lijsten!$E$5)))</f>
        <v/>
      </c>
      <c r="Q27" s="34" t="str">
        <f>IF(M27&lt;&gt;"W","",IF(N27="","",IF(N27=Lijsten!$C$4,Lijsten!$H$4,IF(N27=Lijsten!$C$5,1,0))))</f>
        <v/>
      </c>
    </row>
    <row r="28" spans="2:17" ht="60">
      <c r="B28" s="5">
        <f t="shared" si="12"/>
        <v>1</v>
      </c>
      <c r="C28" s="5">
        <f t="shared" si="13"/>
        <v>2</v>
      </c>
      <c r="D28" s="5">
        <f t="shared" si="14"/>
        <v>13</v>
      </c>
      <c r="E28" s="5">
        <f>IF(I28&lt;&gt;"", MAX($E$8:E27)+1,"")</f>
        <v>19</v>
      </c>
      <c r="F28" s="5"/>
      <c r="G28" s="35" t="str">
        <f t="shared" si="15"/>
        <v/>
      </c>
      <c r="H28" s="12" t="str">
        <f t="shared" si="16"/>
        <v/>
      </c>
      <c r="I28" s="44">
        <f t="shared" si="17"/>
        <v>13</v>
      </c>
      <c r="J28" s="14"/>
      <c r="K28" s="47"/>
      <c r="L28" s="19" t="s">
        <v>97</v>
      </c>
      <c r="M28" s="37" t="s">
        <v>25</v>
      </c>
      <c r="N28" s="53"/>
      <c r="O28" s="53"/>
      <c r="P28" s="34" t="str">
        <f>IF(M28&lt;&gt;"E","",IF(N28="","",OR(N28=Lijsten!$E$4,N28=Lijsten!$E$5)))</f>
        <v/>
      </c>
      <c r="Q28" s="34" t="str">
        <f>IF(M28&lt;&gt;"W","",IF(N28="","",IF(N28=Lijsten!$C$4,Lijsten!$H$4,IF(N28=Lijsten!$C$5,1,0))))</f>
        <v/>
      </c>
    </row>
    <row r="29" spans="2:17" ht="36">
      <c r="B29" s="5">
        <f t="shared" si="12"/>
        <v>1</v>
      </c>
      <c r="C29" s="5">
        <f t="shared" si="13"/>
        <v>2</v>
      </c>
      <c r="D29" s="5">
        <f t="shared" si="14"/>
        <v>14</v>
      </c>
      <c r="E29" s="5">
        <f>IF(I29&lt;&gt;"", MAX($E$8:E28)+1,"")</f>
        <v>20</v>
      </c>
      <c r="F29" s="5"/>
      <c r="G29" s="35" t="str">
        <f t="shared" si="15"/>
        <v/>
      </c>
      <c r="H29" s="12" t="str">
        <f t="shared" si="16"/>
        <v/>
      </c>
      <c r="I29" s="44">
        <f t="shared" si="17"/>
        <v>14</v>
      </c>
      <c r="J29" s="14"/>
      <c r="K29" s="47"/>
      <c r="L29" s="18" t="s">
        <v>98</v>
      </c>
      <c r="M29" s="37" t="s">
        <v>25</v>
      </c>
      <c r="N29" s="53"/>
      <c r="O29" s="53"/>
      <c r="P29" s="34" t="str">
        <f>IF(M29&lt;&gt;"E","",IF(N29="","",OR(N29=Lijsten!$E$4,N29=Lijsten!$E$5)))</f>
        <v/>
      </c>
      <c r="Q29" s="34" t="str">
        <f>IF(M29&lt;&gt;"W","",IF(N29="","",IF(N29=Lijsten!$C$4,Lijsten!$H$4,IF(N29=Lijsten!$C$5,1,0))))</f>
        <v/>
      </c>
    </row>
    <row r="30" spans="2:17" ht="36">
      <c r="B30" s="5">
        <f t="shared" si="12"/>
        <v>1</v>
      </c>
      <c r="C30" s="5">
        <f t="shared" si="13"/>
        <v>2</v>
      </c>
      <c r="D30" s="5">
        <f t="shared" si="14"/>
        <v>15</v>
      </c>
      <c r="E30" s="5">
        <f>IF(I30&lt;&gt;"", MAX($E$8:E29)+1,"")</f>
        <v>21</v>
      </c>
      <c r="F30" s="5"/>
      <c r="G30" s="35" t="str">
        <f t="shared" si="15"/>
        <v/>
      </c>
      <c r="H30" s="12" t="str">
        <f t="shared" si="16"/>
        <v/>
      </c>
      <c r="I30" s="44">
        <f t="shared" si="17"/>
        <v>15</v>
      </c>
      <c r="J30" s="14"/>
      <c r="K30" s="47"/>
      <c r="L30" s="18" t="s">
        <v>99</v>
      </c>
      <c r="M30" s="37" t="s">
        <v>25</v>
      </c>
      <c r="N30" s="53"/>
      <c r="O30" s="53"/>
      <c r="P30" s="34" t="str">
        <f>IF(M30&lt;&gt;"E","",IF(N30="","",OR(N30=Lijsten!$E$4,N30=Lijsten!$E$5)))</f>
        <v/>
      </c>
      <c r="Q30" s="34" t="str">
        <f>IF(M30&lt;&gt;"W","",IF(N30="","",IF(N30=Lijsten!$C$4,Lijsten!$H$4,IF(N30=Lijsten!$C$5,1,0))))</f>
        <v/>
      </c>
    </row>
    <row r="31" spans="2:17" ht="24">
      <c r="B31" s="5">
        <f t="shared" si="12"/>
        <v>1</v>
      </c>
      <c r="C31" s="5">
        <f t="shared" si="13"/>
        <v>2</v>
      </c>
      <c r="D31" s="5">
        <f t="shared" si="14"/>
        <v>16</v>
      </c>
      <c r="E31" s="5">
        <f>IF(I31&lt;&gt;"", MAX($E$8:E30)+1,"")</f>
        <v>22</v>
      </c>
      <c r="F31" s="5"/>
      <c r="G31" s="35" t="str">
        <f t="shared" si="15"/>
        <v/>
      </c>
      <c r="H31" s="12" t="str">
        <f t="shared" si="16"/>
        <v/>
      </c>
      <c r="I31" s="44">
        <f t="shared" si="17"/>
        <v>16</v>
      </c>
      <c r="J31" s="14"/>
      <c r="K31" s="47"/>
      <c r="L31" s="18" t="s">
        <v>100</v>
      </c>
      <c r="M31" s="37" t="s">
        <v>25</v>
      </c>
      <c r="N31" s="53"/>
      <c r="O31" s="53"/>
      <c r="P31" s="34" t="str">
        <f>IF(M31&lt;&gt;"E","",IF(N31="","",OR(N31=Lijsten!$E$4,N31=Lijsten!$E$5)))</f>
        <v/>
      </c>
      <c r="Q31" s="34" t="str">
        <f>IF(M31&lt;&gt;"W","",IF(N31="","",IF(N31=Lijsten!$C$4,Lijsten!$H$4,IF(N31=Lijsten!$C$5,1,0))))</f>
        <v/>
      </c>
    </row>
    <row r="32" spans="2:17" ht="36">
      <c r="B32" s="5">
        <f t="shared" si="12"/>
        <v>1</v>
      </c>
      <c r="C32" s="5">
        <f t="shared" si="13"/>
        <v>2</v>
      </c>
      <c r="D32" s="5">
        <f t="shared" si="14"/>
        <v>17</v>
      </c>
      <c r="E32" s="5">
        <f>IF(I32&lt;&gt;"", MAX($E$8:E31)+1,"")</f>
        <v>23</v>
      </c>
      <c r="F32" s="5"/>
      <c r="G32" s="35" t="str">
        <f t="shared" si="15"/>
        <v/>
      </c>
      <c r="H32" s="12" t="str">
        <f t="shared" si="16"/>
        <v/>
      </c>
      <c r="I32" s="44">
        <f t="shared" si="17"/>
        <v>17</v>
      </c>
      <c r="J32" s="14"/>
      <c r="K32" s="47"/>
      <c r="L32" s="19" t="s">
        <v>101</v>
      </c>
      <c r="M32" s="37" t="s">
        <v>25</v>
      </c>
      <c r="N32" s="53"/>
      <c r="O32" s="53"/>
      <c r="P32" s="34" t="str">
        <f>IF(M32&lt;&gt;"E","",IF(N32="","",OR(N32=Lijsten!$E$4,N32=Lijsten!$E$5)))</f>
        <v/>
      </c>
      <c r="Q32" s="34" t="str">
        <f>IF(M32&lt;&gt;"W","",IF(N32="","",IF(N32=Lijsten!$C$4,Lijsten!$H$4,IF(N32=Lijsten!$C$5,1,0))))</f>
        <v/>
      </c>
    </row>
    <row r="33" spans="1:17" ht="36">
      <c r="B33" s="5">
        <f t="shared" si="12"/>
        <v>1</v>
      </c>
      <c r="C33" s="5">
        <f t="shared" si="13"/>
        <v>2</v>
      </c>
      <c r="D33" s="5">
        <f t="shared" si="14"/>
        <v>18</v>
      </c>
      <c r="E33" s="5">
        <f>IF(I33&lt;&gt;"", MAX($E$8:E32)+1,"")</f>
        <v>24</v>
      </c>
      <c r="F33" s="5"/>
      <c r="G33" s="35" t="str">
        <f t="shared" si="15"/>
        <v/>
      </c>
      <c r="H33" s="12" t="str">
        <f t="shared" si="16"/>
        <v/>
      </c>
      <c r="I33" s="44">
        <f t="shared" si="17"/>
        <v>18</v>
      </c>
      <c r="J33" s="14"/>
      <c r="K33" s="47"/>
      <c r="L33" s="18" t="s">
        <v>102</v>
      </c>
      <c r="M33" s="37" t="s">
        <v>25</v>
      </c>
      <c r="N33" s="53"/>
      <c r="O33" s="53"/>
      <c r="P33" s="34" t="str">
        <f>IF(M33&lt;&gt;"E","",IF(N33="","",OR(N33=Lijsten!$E$4,N33=Lijsten!$E$5)))</f>
        <v/>
      </c>
      <c r="Q33" s="34" t="str">
        <f>IF(M33&lt;&gt;"W","",IF(N33="","",IF(N33=Lijsten!$C$4,Lijsten!$H$4,IF(N33=Lijsten!$C$5,1,0))))</f>
        <v/>
      </c>
    </row>
    <row r="34" spans="1:17" ht="15.75">
      <c r="B34" s="5">
        <f t="shared" si="12"/>
        <v>1</v>
      </c>
      <c r="C34" s="5">
        <f t="shared" si="13"/>
        <v>3</v>
      </c>
      <c r="D34" s="5" t="str">
        <f t="shared" si="14"/>
        <v/>
      </c>
      <c r="E34" s="5" t="str">
        <f>IF(I34&lt;&gt;"", MAX($E$8:E33)+1,"")</f>
        <v/>
      </c>
      <c r="F34" s="5"/>
      <c r="G34" s="35" t="str">
        <f t="shared" ref="G34:G43" si="18">IF(OR(ISTEXT(K34),ISTEXT(L34)),"","5." &amp; B34 )</f>
        <v/>
      </c>
      <c r="H34" s="12" t="str">
        <f t="shared" ref="H34:H43" si="19">IF(OR(ISTEXT(J34),ISTEXT(L34)),"","5."&amp; B34&amp;"."&amp;IF(D34="",C34,C34&amp;"."&amp;D34))</f>
        <v>5.1.3</v>
      </c>
      <c r="I34" s="44" t="str">
        <f t="shared" ref="I34:I46" si="20">IF(OR(ISTEXT(J34),ISTEXT(K34)),"",D34)</f>
        <v/>
      </c>
      <c r="J34" s="14"/>
      <c r="K34" s="47" t="s">
        <v>103</v>
      </c>
      <c r="L34" s="18"/>
      <c r="M34" s="39"/>
      <c r="N34" s="38"/>
      <c r="O34" s="38"/>
      <c r="P34" s="34" t="str">
        <f>IF(M34&lt;&gt;"E","",IF(N34="","",OR(N34=Lijsten!$E$4,N34=Lijsten!$E$5)))</f>
        <v/>
      </c>
      <c r="Q34" s="34" t="str">
        <f>IF(M34&lt;&gt;"W","",IF(N34="","",IF(N34=Lijsten!$C$4,Lijsten!$H$4,IF(N34=Lijsten!$C$5,1,0))))</f>
        <v/>
      </c>
    </row>
    <row r="35" spans="1:17" ht="15.75">
      <c r="A35" s="2" t="s">
        <v>74</v>
      </c>
      <c r="B35" s="5" t="str">
        <f t="shared" si="12"/>
        <v/>
      </c>
      <c r="C35" s="5" t="str">
        <f t="shared" si="13"/>
        <v/>
      </c>
      <c r="D35" s="5" t="str">
        <f t="shared" si="14"/>
        <v/>
      </c>
      <c r="E35" s="5" t="str">
        <f>IF(I35&lt;&gt;"", MAX($E$8:E34)+1,"")</f>
        <v/>
      </c>
      <c r="F35" s="5"/>
      <c r="G35" s="35" t="str">
        <f t="shared" si="18"/>
        <v/>
      </c>
      <c r="H35" s="12" t="str">
        <f t="shared" si="19"/>
        <v/>
      </c>
      <c r="I35" s="44" t="str">
        <f t="shared" si="20"/>
        <v/>
      </c>
      <c r="J35" s="22"/>
      <c r="K35" s="23"/>
      <c r="L35" s="24" t="s">
        <v>104</v>
      </c>
      <c r="M35" s="39"/>
      <c r="N35" s="38"/>
      <c r="O35" s="38"/>
      <c r="P35" s="34" t="str">
        <f>IF(M35&lt;&gt;"E","",IF(N35="","",OR(N35=Lijsten!$E$4,N35=Lijsten!$E$5)))</f>
        <v/>
      </c>
      <c r="Q35" s="34" t="str">
        <f>IF(M35&lt;&gt;"W","",IF(N35="","",IF(N35=Lijsten!$C$4,Lijsten!$H$4,IF(N35=Lijsten!$C$5,1,0))))</f>
        <v/>
      </c>
    </row>
    <row r="36" spans="1:17" ht="48">
      <c r="B36" s="5">
        <f t="shared" si="12"/>
        <v>1</v>
      </c>
      <c r="C36" s="5">
        <f t="shared" si="13"/>
        <v>3</v>
      </c>
      <c r="D36" s="5">
        <f t="shared" si="14"/>
        <v>1</v>
      </c>
      <c r="E36" s="5">
        <f>IF(I36&lt;&gt;"", MAX($E$8:E35)+1,"")</f>
        <v>25</v>
      </c>
      <c r="F36" s="5"/>
      <c r="G36" s="35" t="str">
        <f t="shared" si="18"/>
        <v/>
      </c>
      <c r="H36" s="12" t="str">
        <f t="shared" si="19"/>
        <v/>
      </c>
      <c r="I36" s="44">
        <f t="shared" si="20"/>
        <v>1</v>
      </c>
      <c r="J36" s="14"/>
      <c r="K36" s="47"/>
      <c r="L36" s="18" t="s">
        <v>105</v>
      </c>
      <c r="M36" s="37" t="s">
        <v>18</v>
      </c>
      <c r="N36" s="53"/>
      <c r="O36" s="53"/>
      <c r="P36" s="34" t="str">
        <f>IF(M36&lt;&gt;"E","",IF(N36="","",OR(N36=Lijsten!$E$4,N36=Lijsten!$E$5)))</f>
        <v/>
      </c>
      <c r="Q36" s="34" t="str">
        <f>IF(M36&lt;&gt;"W","",IF(N36="","",IF(N36=Lijsten!$C$4,Lijsten!$H$4,IF(N36=Lijsten!$C$5,1,0))))</f>
        <v/>
      </c>
    </row>
    <row r="37" spans="1:17" ht="24">
      <c r="B37" s="5">
        <f t="shared" si="12"/>
        <v>1</v>
      </c>
      <c r="C37" s="5">
        <f t="shared" si="13"/>
        <v>3</v>
      </c>
      <c r="D37" s="5">
        <f t="shared" si="14"/>
        <v>2</v>
      </c>
      <c r="E37" s="5">
        <f>IF(I37&lt;&gt;"", MAX($E$8:E36)+1,"")</f>
        <v>26</v>
      </c>
      <c r="F37" s="5"/>
      <c r="G37" s="35" t="str">
        <f t="shared" si="18"/>
        <v/>
      </c>
      <c r="H37" s="12" t="str">
        <f t="shared" si="19"/>
        <v/>
      </c>
      <c r="I37" s="44">
        <f t="shared" si="20"/>
        <v>2</v>
      </c>
      <c r="J37" s="14"/>
      <c r="K37" s="47"/>
      <c r="L37" s="19" t="s">
        <v>106</v>
      </c>
      <c r="M37" s="37" t="s">
        <v>18</v>
      </c>
      <c r="N37" s="53"/>
      <c r="O37" s="53"/>
      <c r="P37" s="34" t="str">
        <f>IF(M37&lt;&gt;"E","",IF(N37="","",OR(N37=Lijsten!$E$4,N37=Lijsten!$E$5)))</f>
        <v/>
      </c>
      <c r="Q37" s="34" t="str">
        <f>IF(M37&lt;&gt;"W","",IF(N37="","",IF(N37=Lijsten!$C$4,Lijsten!$H$4,IF(N37=Lijsten!$C$5,1,0))))</f>
        <v/>
      </c>
    </row>
    <row r="38" spans="1:17" ht="48">
      <c r="B38" s="5">
        <f t="shared" si="12"/>
        <v>1</v>
      </c>
      <c r="C38" s="5">
        <f t="shared" si="13"/>
        <v>3</v>
      </c>
      <c r="D38" s="5">
        <f t="shared" si="14"/>
        <v>3</v>
      </c>
      <c r="E38" s="5">
        <f>IF(I38&lt;&gt;"", MAX($E$8:E37)+1,"")</f>
        <v>27</v>
      </c>
      <c r="F38" s="5"/>
      <c r="G38" s="35" t="str">
        <f t="shared" si="18"/>
        <v/>
      </c>
      <c r="H38" s="12" t="str">
        <f t="shared" si="19"/>
        <v/>
      </c>
      <c r="I38" s="44">
        <f t="shared" si="20"/>
        <v>3</v>
      </c>
      <c r="J38" s="14"/>
      <c r="K38" s="47"/>
      <c r="L38" s="19" t="s">
        <v>107</v>
      </c>
      <c r="M38" s="37" t="s">
        <v>18</v>
      </c>
      <c r="N38" s="53"/>
      <c r="O38" s="53"/>
      <c r="P38" s="34" t="str">
        <f>IF(M38&lt;&gt;"E","",IF(N38="","",OR(N38=Lijsten!$E$4,N38=Lijsten!$E$5)))</f>
        <v/>
      </c>
      <c r="Q38" s="34" t="str">
        <f>IF(M38&lt;&gt;"W","",IF(N38="","",IF(N38=Lijsten!$C$4,Lijsten!$H$4,IF(N38=Lijsten!$C$5,1,0))))</f>
        <v/>
      </c>
    </row>
    <row r="39" spans="1:17" ht="36">
      <c r="B39" s="5">
        <f t="shared" si="12"/>
        <v>1</v>
      </c>
      <c r="C39" s="5">
        <f t="shared" si="13"/>
        <v>3</v>
      </c>
      <c r="D39" s="5">
        <f t="shared" si="14"/>
        <v>4</v>
      </c>
      <c r="E39" s="5">
        <f>IF(I39&lt;&gt;"", MAX($E$8:E38)+1,"")</f>
        <v>28</v>
      </c>
      <c r="F39" s="5"/>
      <c r="G39" s="35" t="str">
        <f t="shared" si="18"/>
        <v/>
      </c>
      <c r="H39" s="12" t="str">
        <f t="shared" si="19"/>
        <v/>
      </c>
      <c r="I39" s="44">
        <f t="shared" si="20"/>
        <v>4</v>
      </c>
      <c r="J39" s="14"/>
      <c r="K39" s="47"/>
      <c r="L39" s="19" t="s">
        <v>108</v>
      </c>
      <c r="M39" s="37" t="s">
        <v>18</v>
      </c>
      <c r="N39" s="53"/>
      <c r="O39" s="53"/>
      <c r="P39" s="34" t="str">
        <f>IF(M39&lt;&gt;"E","",IF(N39="","",OR(N39=Lijsten!$E$4,N39=Lijsten!$E$5)))</f>
        <v/>
      </c>
      <c r="Q39" s="34" t="str">
        <f>IF(M39&lt;&gt;"W","",IF(N39="","",IF(N39=Lijsten!$C$4,Lijsten!$H$4,IF(N39=Lijsten!$C$5,1,0))))</f>
        <v/>
      </c>
    </row>
    <row r="40" spans="1:17" ht="36">
      <c r="B40" s="5">
        <f t="shared" si="12"/>
        <v>1</v>
      </c>
      <c r="C40" s="5">
        <f t="shared" si="13"/>
        <v>3</v>
      </c>
      <c r="D40" s="5">
        <f t="shared" si="14"/>
        <v>5</v>
      </c>
      <c r="E40" s="5">
        <f>IF(I40&lt;&gt;"", MAX($E$8:E39)+1,"")</f>
        <v>29</v>
      </c>
      <c r="F40" s="5"/>
      <c r="G40" s="35" t="str">
        <f t="shared" si="18"/>
        <v/>
      </c>
      <c r="H40" s="12" t="str">
        <f t="shared" si="19"/>
        <v/>
      </c>
      <c r="I40" s="44">
        <f t="shared" si="20"/>
        <v>5</v>
      </c>
      <c r="J40" s="14"/>
      <c r="K40" s="47"/>
      <c r="L40" s="19" t="s">
        <v>109</v>
      </c>
      <c r="M40" s="37" t="s">
        <v>18</v>
      </c>
      <c r="N40" s="53"/>
      <c r="O40" s="53"/>
      <c r="P40" s="34" t="str">
        <f>IF(M40&lt;&gt;"E","",IF(N40="","",OR(N40=Lijsten!$E$4,N40=Lijsten!$E$5)))</f>
        <v/>
      </c>
      <c r="Q40" s="34" t="str">
        <f>IF(M40&lt;&gt;"W","",IF(N40="","",IF(N40=Lijsten!$C$4,Lijsten!$H$4,IF(N40=Lijsten!$C$5,1,0))))</f>
        <v/>
      </c>
    </row>
    <row r="41" spans="1:17" ht="24">
      <c r="B41" s="5">
        <f t="shared" si="12"/>
        <v>1</v>
      </c>
      <c r="C41" s="5">
        <f t="shared" si="13"/>
        <v>3</v>
      </c>
      <c r="D41" s="5">
        <f t="shared" si="14"/>
        <v>6</v>
      </c>
      <c r="E41" s="5">
        <f>IF(I41&lt;&gt;"", MAX($E$8:E40)+1,"")</f>
        <v>30</v>
      </c>
      <c r="F41" s="5"/>
      <c r="G41" s="35" t="str">
        <f t="shared" si="18"/>
        <v/>
      </c>
      <c r="H41" s="12" t="str">
        <f t="shared" si="19"/>
        <v/>
      </c>
      <c r="I41" s="44">
        <f t="shared" si="20"/>
        <v>6</v>
      </c>
      <c r="J41" s="14"/>
      <c r="K41" s="47"/>
      <c r="L41" s="19" t="s">
        <v>110</v>
      </c>
      <c r="M41" s="37" t="s">
        <v>18</v>
      </c>
      <c r="N41" s="53"/>
      <c r="O41" s="53"/>
      <c r="P41" s="34" t="str">
        <f>IF(M41&lt;&gt;"E","",IF(N41="","",OR(N41=Lijsten!$E$4,N41=Lijsten!$E$5)))</f>
        <v/>
      </c>
      <c r="Q41" s="34" t="str">
        <f>IF(M41&lt;&gt;"W","",IF(N41="","",IF(N41=Lijsten!$C$4,Lijsten!$H$4,IF(N41=Lijsten!$C$5,1,0))))</f>
        <v/>
      </c>
    </row>
    <row r="42" spans="1:17" ht="60">
      <c r="B42" s="5">
        <f t="shared" si="12"/>
        <v>1</v>
      </c>
      <c r="C42" s="5">
        <f t="shared" si="13"/>
        <v>3</v>
      </c>
      <c r="D42" s="5">
        <f t="shared" si="14"/>
        <v>7</v>
      </c>
      <c r="E42" s="5">
        <f>IF(I42&lt;&gt;"", MAX($E$8:E41)+1,"")</f>
        <v>31</v>
      </c>
      <c r="F42" s="5"/>
      <c r="G42" s="35" t="str">
        <f t="shared" si="18"/>
        <v/>
      </c>
      <c r="H42" s="12" t="str">
        <f t="shared" si="19"/>
        <v/>
      </c>
      <c r="I42" s="44">
        <f t="shared" si="20"/>
        <v>7</v>
      </c>
      <c r="J42" s="14"/>
      <c r="K42" s="47"/>
      <c r="L42" s="19" t="s">
        <v>111</v>
      </c>
      <c r="M42" s="37" t="s">
        <v>18</v>
      </c>
      <c r="N42" s="53"/>
      <c r="O42" s="53"/>
      <c r="P42" s="34" t="str">
        <f>IF(M42&lt;&gt;"E","",IF(N42="","",OR(N42=Lijsten!$E$4,N42=Lijsten!$E$5)))</f>
        <v/>
      </c>
      <c r="Q42" s="34" t="str">
        <f>IF(M42&lt;&gt;"W","",IF(N42="","",IF(N42=Lijsten!$C$4,Lijsten!$H$4,IF(N42=Lijsten!$C$5,1,0))))</f>
        <v/>
      </c>
    </row>
    <row r="43" spans="1:17" ht="36">
      <c r="B43" s="5">
        <f t="shared" si="12"/>
        <v>1</v>
      </c>
      <c r="C43" s="5">
        <f t="shared" si="13"/>
        <v>3</v>
      </c>
      <c r="D43" s="5">
        <f t="shared" si="14"/>
        <v>8</v>
      </c>
      <c r="E43" s="5">
        <f>IF(I43&lt;&gt;"", MAX($E$8:E42)+1,"")</f>
        <v>32</v>
      </c>
      <c r="F43" s="5"/>
      <c r="G43" s="35" t="str">
        <f t="shared" si="18"/>
        <v/>
      </c>
      <c r="H43" s="12" t="str">
        <f t="shared" si="19"/>
        <v/>
      </c>
      <c r="I43" s="44">
        <f t="shared" si="20"/>
        <v>8</v>
      </c>
      <c r="J43" s="14"/>
      <c r="K43" s="47"/>
      <c r="L43" s="19" t="s">
        <v>112</v>
      </c>
      <c r="M43" s="37" t="s">
        <v>18</v>
      </c>
      <c r="N43" s="53"/>
      <c r="O43" s="53"/>
      <c r="P43" s="34" t="str">
        <f>IF(M43&lt;&gt;"E","",IF(N43="","",OR(N43=Lijsten!$E$4,N43=Lijsten!$E$5)))</f>
        <v/>
      </c>
      <c r="Q43" s="34" t="str">
        <f>IF(M43&lt;&gt;"W","",IF(N43="","",IF(N43=Lijsten!$C$4,Lijsten!$H$4,IF(N43=Lijsten!$C$5,1,0))))</f>
        <v/>
      </c>
    </row>
    <row r="44" spans="1:17" ht="15.75">
      <c r="A44" s="2" t="s">
        <v>74</v>
      </c>
      <c r="B44" s="5" t="str">
        <f t="shared" si="12"/>
        <v/>
      </c>
      <c r="C44" s="5" t="str">
        <f t="shared" si="13"/>
        <v/>
      </c>
      <c r="D44" s="5" t="str">
        <f t="shared" si="14"/>
        <v/>
      </c>
      <c r="E44" s="5" t="str">
        <f>IF(I44&lt;&gt;"", MAX($E$8:E43)+1,"")</f>
        <v/>
      </c>
      <c r="F44" s="5"/>
      <c r="G44" s="35" t="str">
        <f t="shared" ref="G44:G45" si="21">IF(OR(ISTEXT(K44),ISTEXT(L44)),"","5." &amp; B44 )</f>
        <v/>
      </c>
      <c r="H44" s="12" t="str">
        <f t="shared" ref="H44:H45" si="22">IF(OR(ISTEXT(J44),ISTEXT(L44)),"","5."&amp; B44&amp;"."&amp;IF(D44="",C44,C44&amp;"."&amp;D44))</f>
        <v/>
      </c>
      <c r="I44" s="44" t="str">
        <f t="shared" ref="I44:I45" si="23">IF(OR(ISTEXT(J44),ISTEXT(K44)),"",D44)</f>
        <v/>
      </c>
      <c r="J44" s="27"/>
      <c r="K44" s="48"/>
      <c r="L44" s="28" t="s">
        <v>113</v>
      </c>
      <c r="M44" s="37"/>
      <c r="N44" s="38"/>
      <c r="O44" s="38"/>
      <c r="P44" s="34" t="str">
        <f>IF(M44&lt;&gt;"E","",IF(N44="","",OR(N44=Lijsten!$E$4,N44=Lijsten!$E$5)))</f>
        <v/>
      </c>
      <c r="Q44" s="34" t="str">
        <f>IF(M44&lt;&gt;"W","",IF(N44="","",IF(N44=Lijsten!$C$4,Lijsten!$H$4,IF(N44=Lijsten!$C$5,1,0))))</f>
        <v/>
      </c>
    </row>
    <row r="45" spans="1:17" ht="24">
      <c r="B45" s="5">
        <f t="shared" si="12"/>
        <v>1</v>
      </c>
      <c r="C45" s="5">
        <f t="shared" si="13"/>
        <v>3</v>
      </c>
      <c r="D45" s="5">
        <f t="shared" ref="D45" si="24">IF($A45="x","",IF($A44="x",1,IF(ISTEXT(J44),"",IF(ISTEXT(K45),"",IF(ISTEXT(K44),1,D44+1)))))</f>
        <v>1</v>
      </c>
      <c r="E45" s="5">
        <f>IF(I45&lt;&gt;"", MAX($E$8:E44)+1,"")</f>
        <v>33</v>
      </c>
      <c r="F45" s="5"/>
      <c r="G45" s="35" t="str">
        <f t="shared" si="21"/>
        <v/>
      </c>
      <c r="H45" s="12" t="str">
        <f t="shared" si="22"/>
        <v/>
      </c>
      <c r="I45" s="44">
        <f t="shared" si="23"/>
        <v>1</v>
      </c>
      <c r="J45" s="14"/>
      <c r="K45" s="47"/>
      <c r="L45" s="19" t="s">
        <v>114</v>
      </c>
      <c r="M45" s="37" t="s">
        <v>18</v>
      </c>
      <c r="N45" s="53"/>
      <c r="O45" s="53"/>
      <c r="P45" s="34" t="str">
        <f>IF(M45&lt;&gt;"E","",IF(N45="","",OR(N45=Lijsten!$E$4,N45=Lijsten!$E$5)))</f>
        <v/>
      </c>
      <c r="Q45" s="34" t="str">
        <f>IF(M45&lt;&gt;"W","",IF(N45="","",IF(N45=Lijsten!$C$4,Lijsten!$H$4,IF(N45=Lijsten!$C$5,1,0))))</f>
        <v/>
      </c>
    </row>
    <row r="46" spans="1:17" ht="24">
      <c r="B46" s="5">
        <f t="shared" ref="B46:B135" si="25">IF(A46="x","",IF(A45="x",IF(ISTEXT(J46),B44+1,B44),IF(ISTEXT(J46),B45+1,B45)))</f>
        <v>1</v>
      </c>
      <c r="C46" s="5">
        <f t="shared" ref="C46:C135" si="26">IF($A46="x","",IF($A45="x",IF(ISTEXT(J44),1,IF(ISTEXT(J45),"",IF(ISTEXT(K45),C44+1,C44))),IF(ISTEXT(J45),1,IF(ISTEXT(J46),"",IF(ISTEXT(K46),C45+1,C45)))))</f>
        <v>3</v>
      </c>
      <c r="D46" s="5">
        <f t="shared" ref="D46:D135" si="27">IF($A46="x","",IF($A45="x",1,IF(ISTEXT(J45),"",IF(ISTEXT(K46),"",IF(ISTEXT(K45),1,D45+1)))))</f>
        <v>2</v>
      </c>
      <c r="E46" s="5">
        <f>IF(I46&lt;&gt;"", MAX($E$8:E45)+1,"")</f>
        <v>34</v>
      </c>
      <c r="F46" s="5"/>
      <c r="G46" s="11" t="str">
        <f t="shared" ref="G46" si="28">IF(OR(ISTEXT(K46),ISTEXT(L46)),"","5." &amp; B46 )</f>
        <v/>
      </c>
      <c r="H46" s="12" t="str">
        <f t="shared" ref="H46" si="29">IF(OR(ISTEXT(J46),ISTEXT(L46)),"","5."&amp; B46&amp;"."&amp;IF(D46="",C46,C46&amp;"."&amp;D46))</f>
        <v/>
      </c>
      <c r="I46" s="44">
        <f t="shared" si="20"/>
        <v>2</v>
      </c>
      <c r="J46" s="14"/>
      <c r="K46" s="47"/>
      <c r="L46" s="19" t="s">
        <v>115</v>
      </c>
      <c r="M46" s="37" t="s">
        <v>18</v>
      </c>
      <c r="N46" s="53"/>
      <c r="O46" s="53"/>
      <c r="P46" s="34" t="str">
        <f>IF(M46&lt;&gt;"E","",IF(N46="","",OR(N46=Lijsten!$E$4,N46=Lijsten!$E$5)))</f>
        <v/>
      </c>
      <c r="Q46" s="34" t="str">
        <f>IF(M46&lt;&gt;"W","",IF(N46="","",IF(N46=Lijsten!$C$4,Lijsten!$H$4,IF(N46=Lijsten!$C$5,1,0))))</f>
        <v/>
      </c>
    </row>
    <row r="47" spans="1:17" ht="36">
      <c r="B47" s="5">
        <f t="shared" si="25"/>
        <v>1</v>
      </c>
      <c r="C47" s="5">
        <f t="shared" si="26"/>
        <v>3</v>
      </c>
      <c r="D47" s="5">
        <f t="shared" si="27"/>
        <v>3</v>
      </c>
      <c r="E47" s="5">
        <f>IF(I47&lt;&gt;"", MAX($E$8:E46)+1,"")</f>
        <v>35</v>
      </c>
      <c r="F47" s="5"/>
      <c r="G47" s="11" t="str">
        <f t="shared" si="5"/>
        <v/>
      </c>
      <c r="H47" s="12" t="str">
        <f t="shared" si="6"/>
        <v/>
      </c>
      <c r="I47" s="44">
        <f t="shared" ref="I47:I118" si="30">IF(OR(ISTEXT(J47),ISTEXT(K47)),"",D47)</f>
        <v>3</v>
      </c>
      <c r="J47" s="14"/>
      <c r="K47" s="47"/>
      <c r="L47" s="19" t="s">
        <v>116</v>
      </c>
      <c r="M47" s="37" t="s">
        <v>18</v>
      </c>
      <c r="N47" s="53"/>
      <c r="O47" s="53"/>
      <c r="P47" s="34" t="str">
        <f>IF(M47&lt;&gt;"E","",IF(N47="","",OR(N47=Lijsten!$E$4,N47=Lijsten!$E$5)))</f>
        <v/>
      </c>
      <c r="Q47" s="34" t="str">
        <f>IF(M47&lt;&gt;"W","",IF(N47="","",IF(N47=Lijsten!$C$4,Lijsten!$H$4,IF(N47=Lijsten!$C$5,1,0))))</f>
        <v/>
      </c>
    </row>
    <row r="48" spans="1:17" ht="36">
      <c r="B48" s="5">
        <f t="shared" si="25"/>
        <v>1</v>
      </c>
      <c r="C48" s="5">
        <f t="shared" si="26"/>
        <v>3</v>
      </c>
      <c r="D48" s="5">
        <f t="shared" si="27"/>
        <v>4</v>
      </c>
      <c r="E48" s="5">
        <f>IF(I48&lt;&gt;"", MAX($E$8:E47)+1,"")</f>
        <v>36</v>
      </c>
      <c r="F48" s="5"/>
      <c r="G48" s="11" t="str">
        <f t="shared" si="5"/>
        <v/>
      </c>
      <c r="H48" s="12" t="str">
        <f t="shared" si="6"/>
        <v/>
      </c>
      <c r="I48" s="44">
        <f t="shared" si="30"/>
        <v>4</v>
      </c>
      <c r="J48" s="14"/>
      <c r="K48" s="47"/>
      <c r="L48" s="19" t="s">
        <v>117</v>
      </c>
      <c r="M48" s="37" t="s">
        <v>18</v>
      </c>
      <c r="N48" s="53"/>
      <c r="O48" s="53"/>
      <c r="P48" s="34" t="str">
        <f>IF(M48&lt;&gt;"E","",IF(N48="","",OR(N48=Lijsten!$E$4,N48=Lijsten!$E$5)))</f>
        <v/>
      </c>
      <c r="Q48" s="34" t="str">
        <f>IF(M48&lt;&gt;"W","",IF(N48="","",IF(N48=Lijsten!$C$4,Lijsten!$H$4,IF(N48=Lijsten!$C$5,1,0))))</f>
        <v/>
      </c>
    </row>
    <row r="49" spans="1:17" ht="36">
      <c r="B49" s="5">
        <f t="shared" si="25"/>
        <v>1</v>
      </c>
      <c r="C49" s="5">
        <f t="shared" si="26"/>
        <v>3</v>
      </c>
      <c r="D49" s="5">
        <f t="shared" si="27"/>
        <v>5</v>
      </c>
      <c r="E49" s="5">
        <f>IF(I49&lt;&gt;"", MAX($E$8:E48)+1,"")</f>
        <v>37</v>
      </c>
      <c r="F49" s="5"/>
      <c r="G49" s="11" t="str">
        <f t="shared" si="5"/>
        <v/>
      </c>
      <c r="H49" s="12" t="str">
        <f t="shared" si="6"/>
        <v/>
      </c>
      <c r="I49" s="44">
        <f t="shared" si="30"/>
        <v>5</v>
      </c>
      <c r="J49" s="14"/>
      <c r="K49" s="47"/>
      <c r="L49" s="19" t="s">
        <v>118</v>
      </c>
      <c r="M49" s="37" t="s">
        <v>25</v>
      </c>
      <c r="N49" s="53"/>
      <c r="O49" s="53"/>
      <c r="P49" s="34" t="str">
        <f>IF(M49&lt;&gt;"E","",IF(N49="","",OR(N49=Lijsten!$E$4,N49=Lijsten!$E$5)))</f>
        <v/>
      </c>
      <c r="Q49" s="34" t="str">
        <f>IF(M49&lt;&gt;"W","",IF(N49="","",IF(N49=Lijsten!$C$4,Lijsten!$H$4,IF(N49=Lijsten!$C$5,1,0))))</f>
        <v/>
      </c>
    </row>
    <row r="50" spans="1:17" ht="36">
      <c r="B50" s="5">
        <f t="shared" si="25"/>
        <v>1</v>
      </c>
      <c r="C50" s="5">
        <f t="shared" si="26"/>
        <v>3</v>
      </c>
      <c r="D50" s="5">
        <f t="shared" si="27"/>
        <v>6</v>
      </c>
      <c r="E50" s="5">
        <f>IF(I50&lt;&gt;"", MAX($E$8:E49)+1,"")</f>
        <v>38</v>
      </c>
      <c r="F50" s="5"/>
      <c r="G50" s="11" t="str">
        <f t="shared" si="5"/>
        <v/>
      </c>
      <c r="H50" s="12" t="str">
        <f t="shared" si="6"/>
        <v/>
      </c>
      <c r="I50" s="44">
        <f t="shared" si="30"/>
        <v>6</v>
      </c>
      <c r="J50" s="14"/>
      <c r="K50" s="47"/>
      <c r="L50" s="19" t="s">
        <v>119</v>
      </c>
      <c r="M50" s="37" t="s">
        <v>25</v>
      </c>
      <c r="N50" s="53"/>
      <c r="O50" s="53"/>
      <c r="P50" s="34" t="str">
        <f>IF(M50&lt;&gt;"E","",IF(N50="","",OR(N50=Lijsten!$E$4,N50=Lijsten!$E$5)))</f>
        <v/>
      </c>
      <c r="Q50" s="34" t="str">
        <f>IF(M50&lt;&gt;"W","",IF(N50="","",IF(N50=Lijsten!$C$4,Lijsten!$H$4,IF(N50=Lijsten!$C$5,1,0))))</f>
        <v/>
      </c>
    </row>
    <row r="51" spans="1:17" ht="36">
      <c r="B51" s="5">
        <f t="shared" si="25"/>
        <v>1</v>
      </c>
      <c r="C51" s="5">
        <f t="shared" si="26"/>
        <v>3</v>
      </c>
      <c r="D51" s="5">
        <f t="shared" si="27"/>
        <v>7</v>
      </c>
      <c r="E51" s="5">
        <f>IF(I51&lt;&gt;"", MAX($E$8:E50)+1,"")</f>
        <v>39</v>
      </c>
      <c r="F51" s="5"/>
      <c r="G51" s="11" t="str">
        <f t="shared" si="5"/>
        <v/>
      </c>
      <c r="H51" s="12" t="str">
        <f t="shared" si="6"/>
        <v/>
      </c>
      <c r="I51" s="44">
        <f t="shared" si="30"/>
        <v>7</v>
      </c>
      <c r="J51" s="14"/>
      <c r="K51" s="47"/>
      <c r="L51" s="19" t="s">
        <v>120</v>
      </c>
      <c r="M51" s="37" t="s">
        <v>25</v>
      </c>
      <c r="N51" s="53"/>
      <c r="O51" s="53"/>
      <c r="P51" s="34" t="str">
        <f>IF(M51&lt;&gt;"E","",IF(N51="","",OR(N51=Lijsten!$E$4,N51=Lijsten!$E$5)))</f>
        <v/>
      </c>
      <c r="Q51" s="34" t="str">
        <f>IF(M51&lt;&gt;"W","",IF(N51="","",IF(N51=Lijsten!$C$4,Lijsten!$H$4,IF(N51=Lijsten!$C$5,1,0))))</f>
        <v/>
      </c>
    </row>
    <row r="52" spans="1:17">
      <c r="A52" s="2" t="s">
        <v>74</v>
      </c>
      <c r="B52" s="5" t="str">
        <f t="shared" si="25"/>
        <v/>
      </c>
      <c r="C52" s="5" t="str">
        <f t="shared" si="26"/>
        <v/>
      </c>
      <c r="D52" s="5" t="str">
        <f t="shared" si="27"/>
        <v/>
      </c>
      <c r="E52" s="5" t="str">
        <f>IF(I52&lt;&gt;"", MAX($E$8:E51)+1,"")</f>
        <v/>
      </c>
      <c r="F52" s="5"/>
      <c r="G52" s="25"/>
      <c r="H52" s="26"/>
      <c r="I52" s="45"/>
      <c r="J52" s="27"/>
      <c r="K52" s="48"/>
      <c r="L52" s="28" t="s">
        <v>121</v>
      </c>
      <c r="M52" s="37"/>
      <c r="N52" s="38"/>
      <c r="O52" s="38"/>
      <c r="P52" s="34" t="str">
        <f>IF(M52&lt;&gt;"E","",IF(N52="","",OR(N52=Lijsten!$E$4,N52=Lijsten!$E$5)))</f>
        <v/>
      </c>
      <c r="Q52" s="34" t="str">
        <f>IF(M52&lt;&gt;"W","",IF(N52="","",IF(N52=Lijsten!$C$4,Lijsten!$H$4,IF(N52=Lijsten!$C$5,1,0))))</f>
        <v/>
      </c>
    </row>
    <row r="53" spans="1:17" ht="24">
      <c r="B53" s="5">
        <f t="shared" si="25"/>
        <v>1</v>
      </c>
      <c r="C53" s="5">
        <f t="shared" si="26"/>
        <v>3</v>
      </c>
      <c r="D53" s="5">
        <f t="shared" si="27"/>
        <v>1</v>
      </c>
      <c r="E53" s="5">
        <f>IF(I53&lt;&gt;"", MAX($E$8:E52)+1,"")</f>
        <v>40</v>
      </c>
      <c r="F53" s="5"/>
      <c r="G53" s="11" t="str">
        <f t="shared" ref="G53:G55" si="31">IF(OR(ISTEXT(K53),ISTEXT(L53)),"","5." &amp; B53 )</f>
        <v/>
      </c>
      <c r="H53" s="12" t="str">
        <f t="shared" ref="H53:H55" si="32">IF(OR(ISTEXT(J53),ISTEXT(L53)),"","5."&amp; B53&amp;"."&amp;IF(D53="",C53,C53&amp;"."&amp;D53))</f>
        <v/>
      </c>
      <c r="I53" s="44">
        <f t="shared" ref="I53:I55" si="33">IF(OR(ISTEXT(J53),ISTEXT(K53)),"",D53)</f>
        <v>1</v>
      </c>
      <c r="J53" s="14"/>
      <c r="K53" s="47"/>
      <c r="L53" s="19" t="s">
        <v>122</v>
      </c>
      <c r="M53" s="39" t="s">
        <v>18</v>
      </c>
      <c r="N53" s="53"/>
      <c r="O53" s="53"/>
      <c r="P53" s="34" t="str">
        <f>IF(M53&lt;&gt;"E","",IF(N53="","",OR(N53=Lijsten!$E$4,N53=Lijsten!$E$5)))</f>
        <v/>
      </c>
      <c r="Q53" s="34" t="str">
        <f>IF(M53&lt;&gt;"W","",IF(N53="","",IF(N53=Lijsten!$C$4,Lijsten!$H$4,IF(N53=Lijsten!$C$5,1,0))))</f>
        <v/>
      </c>
    </row>
    <row r="54" spans="1:17" ht="36">
      <c r="B54" s="5">
        <f t="shared" si="25"/>
        <v>1</v>
      </c>
      <c r="C54" s="5">
        <f t="shared" si="26"/>
        <v>3</v>
      </c>
      <c r="D54" s="5">
        <f t="shared" si="27"/>
        <v>2</v>
      </c>
      <c r="E54" s="5">
        <f>IF(I54&lt;&gt;"", MAX($E$8:E53)+1,"")</f>
        <v>41</v>
      </c>
      <c r="F54" s="5"/>
      <c r="G54" s="11" t="str">
        <f t="shared" si="31"/>
        <v/>
      </c>
      <c r="H54" s="12" t="str">
        <f t="shared" si="32"/>
        <v/>
      </c>
      <c r="I54" s="44">
        <f t="shared" si="33"/>
        <v>2</v>
      </c>
      <c r="J54" s="14"/>
      <c r="K54" s="47"/>
      <c r="L54" s="19" t="s">
        <v>123</v>
      </c>
      <c r="M54" s="39" t="s">
        <v>18</v>
      </c>
      <c r="N54" s="53"/>
      <c r="O54" s="53"/>
      <c r="P54" s="34" t="str">
        <f>IF(M54&lt;&gt;"E","",IF(N54="","",OR(N54=Lijsten!$E$4,N54=Lijsten!$E$5)))</f>
        <v/>
      </c>
      <c r="Q54" s="34" t="str">
        <f>IF(M54&lt;&gt;"W","",IF(N54="","",IF(N54=Lijsten!$C$4,Lijsten!$H$4,IF(N54=Lijsten!$C$5,1,0))))</f>
        <v/>
      </c>
    </row>
    <row r="55" spans="1:17" ht="24">
      <c r="B55" s="5">
        <f t="shared" si="25"/>
        <v>1</v>
      </c>
      <c r="C55" s="5">
        <f t="shared" si="26"/>
        <v>3</v>
      </c>
      <c r="D55" s="5">
        <f t="shared" si="27"/>
        <v>3</v>
      </c>
      <c r="E55" s="5">
        <f>IF(I55&lt;&gt;"", MAX($E$8:E54)+1,"")</f>
        <v>42</v>
      </c>
      <c r="F55" s="5"/>
      <c r="G55" s="11" t="str">
        <f t="shared" si="31"/>
        <v/>
      </c>
      <c r="H55" s="12" t="str">
        <f t="shared" si="32"/>
        <v/>
      </c>
      <c r="I55" s="44">
        <f t="shared" si="33"/>
        <v>3</v>
      </c>
      <c r="J55" s="14"/>
      <c r="K55" s="47"/>
      <c r="L55" s="19" t="s">
        <v>124</v>
      </c>
      <c r="M55" s="39" t="s">
        <v>18</v>
      </c>
      <c r="N55" s="53"/>
      <c r="O55" s="53"/>
      <c r="P55" s="34" t="str">
        <f>IF(M55&lt;&gt;"E","",IF(N55="","",OR(N55=Lijsten!$E$4,N55=Lijsten!$E$5)))</f>
        <v/>
      </c>
      <c r="Q55" s="34" t="str">
        <f>IF(M55&lt;&gt;"W","",IF(N55="","",IF(N55=Lijsten!$C$4,Lijsten!$H$4,IF(N55=Lijsten!$C$5,1,0))))</f>
        <v/>
      </c>
    </row>
    <row r="56" spans="1:17" ht="48">
      <c r="B56" s="5">
        <f t="shared" si="25"/>
        <v>1</v>
      </c>
      <c r="C56" s="5">
        <f t="shared" si="26"/>
        <v>3</v>
      </c>
      <c r="D56" s="5">
        <f t="shared" si="27"/>
        <v>4</v>
      </c>
      <c r="E56" s="5">
        <f>IF(I56&lt;&gt;"", MAX($E$8:E55)+1,"")</f>
        <v>43</v>
      </c>
      <c r="F56" s="5"/>
      <c r="G56" s="11" t="str">
        <f t="shared" si="5"/>
        <v/>
      </c>
      <c r="H56" s="12" t="str">
        <f t="shared" si="6"/>
        <v/>
      </c>
      <c r="I56" s="44">
        <f t="shared" si="30"/>
        <v>4</v>
      </c>
      <c r="J56" s="14"/>
      <c r="K56" s="47"/>
      <c r="L56" s="19" t="s">
        <v>125</v>
      </c>
      <c r="M56" s="39" t="s">
        <v>18</v>
      </c>
      <c r="N56" s="53"/>
      <c r="O56" s="53"/>
      <c r="P56" s="34" t="str">
        <f>IF(M56&lt;&gt;"E","",IF(N56="","",OR(N56=Lijsten!$E$4,N56=Lijsten!$E$5)))</f>
        <v/>
      </c>
      <c r="Q56" s="34" t="str">
        <f>IF(M56&lt;&gt;"W","",IF(N56="","",IF(N56=Lijsten!$C$4,Lijsten!$H$4,IF(N56=Lijsten!$C$5,1,0))))</f>
        <v/>
      </c>
    </row>
    <row r="57" spans="1:17" ht="24">
      <c r="B57" s="5">
        <f t="shared" si="25"/>
        <v>1</v>
      </c>
      <c r="C57" s="5">
        <f t="shared" si="26"/>
        <v>3</v>
      </c>
      <c r="D57" s="5">
        <f t="shared" si="27"/>
        <v>5</v>
      </c>
      <c r="E57" s="5">
        <f>IF(I57&lt;&gt;"", MAX($E$8:E56)+1,"")</f>
        <v>44</v>
      </c>
      <c r="F57" s="5"/>
      <c r="G57" s="11" t="str">
        <f t="shared" si="5"/>
        <v/>
      </c>
      <c r="H57" s="12" t="str">
        <f t="shared" si="6"/>
        <v/>
      </c>
      <c r="I57" s="44">
        <f t="shared" si="30"/>
        <v>5</v>
      </c>
      <c r="J57" s="14"/>
      <c r="K57" s="47"/>
      <c r="L57" s="19" t="s">
        <v>126</v>
      </c>
      <c r="M57" s="39" t="s">
        <v>18</v>
      </c>
      <c r="N57" s="53"/>
      <c r="O57" s="53"/>
      <c r="P57" s="34" t="str">
        <f>IF(M57&lt;&gt;"E","",IF(N57="","",OR(N57=Lijsten!$E$4,N57=Lijsten!$E$5)))</f>
        <v/>
      </c>
      <c r="Q57" s="34" t="str">
        <f>IF(M57&lt;&gt;"W","",IF(N57="","",IF(N57=Lijsten!$C$4,Lijsten!$H$4,IF(N57=Lijsten!$C$5,1,0))))</f>
        <v/>
      </c>
    </row>
    <row r="58" spans="1:17" ht="48">
      <c r="B58" s="5">
        <f t="shared" si="25"/>
        <v>1</v>
      </c>
      <c r="C58" s="5">
        <f t="shared" si="26"/>
        <v>3</v>
      </c>
      <c r="D58" s="5">
        <f t="shared" si="27"/>
        <v>6</v>
      </c>
      <c r="E58" s="5">
        <f>IF(I58&lt;&gt;"", MAX($E$8:E57)+1,"")</f>
        <v>45</v>
      </c>
      <c r="F58" s="5"/>
      <c r="G58" s="11" t="str">
        <f t="shared" si="5"/>
        <v/>
      </c>
      <c r="H58" s="12" t="str">
        <f t="shared" si="6"/>
        <v/>
      </c>
      <c r="I58" s="44">
        <f t="shared" si="30"/>
        <v>6</v>
      </c>
      <c r="J58" s="14"/>
      <c r="K58" s="47"/>
      <c r="L58" s="19" t="s">
        <v>127</v>
      </c>
      <c r="M58" s="40" t="s">
        <v>25</v>
      </c>
      <c r="N58" s="53"/>
      <c r="O58" s="53"/>
      <c r="P58" s="34" t="str">
        <f>IF(M58&lt;&gt;"E","",IF(N58="","",OR(N58=Lijsten!$E$4,N58=Lijsten!$E$5)))</f>
        <v/>
      </c>
      <c r="Q58" s="34" t="str">
        <f>IF(M58&lt;&gt;"W","",IF(N58="","",IF(N58=Lijsten!$C$4,Lijsten!$H$4,IF(N58=Lijsten!$C$5,1,0))))</f>
        <v/>
      </c>
    </row>
    <row r="59" spans="1:17" ht="60">
      <c r="B59" s="5">
        <f t="shared" si="25"/>
        <v>1</v>
      </c>
      <c r="C59" s="5">
        <f t="shared" si="26"/>
        <v>3</v>
      </c>
      <c r="D59" s="5">
        <f t="shared" si="27"/>
        <v>7</v>
      </c>
      <c r="E59" s="5">
        <f>IF(I59&lt;&gt;"", MAX($E$8:E58)+1,"")</f>
        <v>46</v>
      </c>
      <c r="F59" s="5"/>
      <c r="G59" s="11" t="str">
        <f t="shared" si="5"/>
        <v/>
      </c>
      <c r="H59" s="12" t="str">
        <f t="shared" si="6"/>
        <v/>
      </c>
      <c r="I59" s="44">
        <f t="shared" si="30"/>
        <v>7</v>
      </c>
      <c r="J59" s="14"/>
      <c r="K59" s="47"/>
      <c r="L59" s="19" t="s">
        <v>128</v>
      </c>
      <c r="M59" s="40" t="s">
        <v>25</v>
      </c>
      <c r="N59" s="53"/>
      <c r="O59" s="53"/>
      <c r="P59" s="34" t="str">
        <f>IF(M59&lt;&gt;"E","",IF(N59="","",OR(N59=Lijsten!$E$4,N59=Lijsten!$E$5)))</f>
        <v/>
      </c>
      <c r="Q59" s="34" t="str">
        <f>IF(M59&lt;&gt;"W","",IF(N59="","",IF(N59=Lijsten!$C$4,Lijsten!$H$4,IF(N59=Lijsten!$C$5,1,0))))</f>
        <v/>
      </c>
    </row>
    <row r="60" spans="1:17">
      <c r="A60" s="2" t="s">
        <v>74</v>
      </c>
      <c r="B60" s="5" t="str">
        <f t="shared" si="25"/>
        <v/>
      </c>
      <c r="C60" s="5" t="str">
        <f t="shared" si="26"/>
        <v/>
      </c>
      <c r="D60" s="5" t="str">
        <f t="shared" si="27"/>
        <v/>
      </c>
      <c r="E60" s="5" t="str">
        <f>IF(I60&lt;&gt;"", MAX($E$8:E59)+1,"")</f>
        <v/>
      </c>
      <c r="F60" s="5"/>
      <c r="G60" s="25"/>
      <c r="H60" s="26"/>
      <c r="I60" s="45"/>
      <c r="J60" s="27"/>
      <c r="K60" s="48"/>
      <c r="L60" s="28" t="s">
        <v>129</v>
      </c>
      <c r="M60" s="40"/>
      <c r="N60" s="38"/>
      <c r="O60" s="38"/>
      <c r="P60" s="34" t="str">
        <f>IF(M60&lt;&gt;"E","",IF(N60="","",OR(N60=Lijsten!$E$4,N60=Lijsten!$E$5)))</f>
        <v/>
      </c>
      <c r="Q60" s="34" t="str">
        <f>IF(M60&lt;&gt;"W","",IF(N60="","",IF(N60=Lijsten!$C$4,Lijsten!$H$4,IF(N60=Lijsten!$C$5,1,0))))</f>
        <v/>
      </c>
    </row>
    <row r="61" spans="1:17" ht="24">
      <c r="B61" s="5">
        <f t="shared" si="25"/>
        <v>1</v>
      </c>
      <c r="C61" s="5">
        <f t="shared" si="26"/>
        <v>3</v>
      </c>
      <c r="D61" s="5">
        <f t="shared" si="27"/>
        <v>1</v>
      </c>
      <c r="E61" s="5">
        <f>IF(I61&lt;&gt;"", MAX($E$8:E60)+1,"")</f>
        <v>47</v>
      </c>
      <c r="F61" s="5"/>
      <c r="G61" s="11" t="str">
        <f t="shared" si="5"/>
        <v/>
      </c>
      <c r="H61" s="12" t="str">
        <f t="shared" si="6"/>
        <v/>
      </c>
      <c r="I61" s="44">
        <f t="shared" si="30"/>
        <v>1</v>
      </c>
      <c r="J61" s="14"/>
      <c r="K61" s="47"/>
      <c r="L61" s="19" t="s">
        <v>130</v>
      </c>
      <c r="M61" s="40" t="s">
        <v>18</v>
      </c>
      <c r="N61" s="53"/>
      <c r="O61" s="53"/>
      <c r="P61" s="34" t="str">
        <f>IF(M61&lt;&gt;"E","",IF(N61="","",OR(N61=Lijsten!$E$4,N61=Lijsten!$E$5)))</f>
        <v/>
      </c>
      <c r="Q61" s="34" t="str">
        <f>IF(M61&lt;&gt;"W","",IF(N61="","",IF(N61=Lijsten!$C$4,Lijsten!$H$4,IF(N61=Lijsten!$C$5,1,0))))</f>
        <v/>
      </c>
    </row>
    <row r="62" spans="1:17" ht="24">
      <c r="B62" s="5">
        <f t="shared" si="25"/>
        <v>1</v>
      </c>
      <c r="C62" s="5">
        <f t="shared" si="26"/>
        <v>3</v>
      </c>
      <c r="D62" s="5">
        <f t="shared" si="27"/>
        <v>2</v>
      </c>
      <c r="E62" s="5">
        <f>IF(I62&lt;&gt;"", MAX($E$8:E61)+1,"")</f>
        <v>48</v>
      </c>
      <c r="F62" s="5"/>
      <c r="G62" s="11" t="str">
        <f t="shared" si="5"/>
        <v/>
      </c>
      <c r="H62" s="12" t="str">
        <f t="shared" si="6"/>
        <v/>
      </c>
      <c r="I62" s="44">
        <f t="shared" si="30"/>
        <v>2</v>
      </c>
      <c r="J62" s="14"/>
      <c r="K62" s="47"/>
      <c r="L62" s="19" t="s">
        <v>131</v>
      </c>
      <c r="M62" s="40" t="s">
        <v>18</v>
      </c>
      <c r="N62" s="53"/>
      <c r="O62" s="53"/>
      <c r="P62" s="34" t="str">
        <f>IF(M62&lt;&gt;"E","",IF(N62="","",OR(N62=Lijsten!$E$4,N62=Lijsten!$E$5)))</f>
        <v/>
      </c>
      <c r="Q62" s="34" t="str">
        <f>IF(M62&lt;&gt;"W","",IF(N62="","",IF(N62=Lijsten!$C$4,Lijsten!$H$4,IF(N62=Lijsten!$C$5,1,0))))</f>
        <v/>
      </c>
    </row>
    <row r="63" spans="1:17" ht="48">
      <c r="B63" s="5">
        <f t="shared" si="25"/>
        <v>1</v>
      </c>
      <c r="C63" s="5">
        <f t="shared" si="26"/>
        <v>3</v>
      </c>
      <c r="D63" s="5">
        <f t="shared" si="27"/>
        <v>3</v>
      </c>
      <c r="E63" s="5">
        <f>IF(I63&lt;&gt;"", MAX($E$8:E62)+1,"")</f>
        <v>49</v>
      </c>
      <c r="F63" s="5"/>
      <c r="G63" s="11" t="str">
        <f t="shared" si="5"/>
        <v/>
      </c>
      <c r="H63" s="12" t="str">
        <f t="shared" si="6"/>
        <v/>
      </c>
      <c r="I63" s="44">
        <f t="shared" si="30"/>
        <v>3</v>
      </c>
      <c r="J63" s="14"/>
      <c r="K63" s="47"/>
      <c r="L63" s="19" t="s">
        <v>132</v>
      </c>
      <c r="M63" s="40" t="s">
        <v>18</v>
      </c>
      <c r="N63" s="53"/>
      <c r="O63" s="53"/>
      <c r="P63" s="34" t="str">
        <f>IF(M63&lt;&gt;"E","",IF(N63="","",OR(N63=Lijsten!$E$4,N63=Lijsten!$E$5)))</f>
        <v/>
      </c>
      <c r="Q63" s="34" t="str">
        <f>IF(M63&lt;&gt;"W","",IF(N63="","",IF(N63=Lijsten!$C$4,Lijsten!$H$4,IF(N63=Lijsten!$C$5,1,0))))</f>
        <v/>
      </c>
    </row>
    <row r="64" spans="1:17" ht="36">
      <c r="B64" s="5">
        <f t="shared" si="25"/>
        <v>1</v>
      </c>
      <c r="C64" s="5">
        <f t="shared" si="26"/>
        <v>3</v>
      </c>
      <c r="D64" s="5">
        <f t="shared" si="27"/>
        <v>4</v>
      </c>
      <c r="E64" s="5">
        <f>IF(I64&lt;&gt;"", MAX($E$8:E63)+1,"")</f>
        <v>50</v>
      </c>
      <c r="F64" s="5"/>
      <c r="G64" s="11" t="str">
        <f t="shared" si="5"/>
        <v/>
      </c>
      <c r="H64" s="12" t="str">
        <f t="shared" si="6"/>
        <v/>
      </c>
      <c r="I64" s="44">
        <f t="shared" si="30"/>
        <v>4</v>
      </c>
      <c r="J64" s="14"/>
      <c r="K64" s="47"/>
      <c r="L64" s="19" t="s">
        <v>133</v>
      </c>
      <c r="M64" s="40" t="s">
        <v>18</v>
      </c>
      <c r="N64" s="53"/>
      <c r="O64" s="53"/>
      <c r="P64" s="34" t="str">
        <f>IF(M64&lt;&gt;"E","",IF(N64="","",OR(N64=Lijsten!$E$4,N64=Lijsten!$E$5)))</f>
        <v/>
      </c>
      <c r="Q64" s="34" t="str">
        <f>IF(M64&lt;&gt;"W","",IF(N64="","",IF(N64=Lijsten!$C$4,Lijsten!$H$4,IF(N64=Lijsten!$C$5,1,0))))</f>
        <v/>
      </c>
    </row>
    <row r="65" spans="1:17" ht="24">
      <c r="B65" s="5">
        <f t="shared" si="25"/>
        <v>1</v>
      </c>
      <c r="C65" s="5">
        <f t="shared" si="26"/>
        <v>3</v>
      </c>
      <c r="D65" s="5">
        <f t="shared" si="27"/>
        <v>5</v>
      </c>
      <c r="E65" s="5">
        <f>IF(I65&lt;&gt;"", MAX($E$8:E64)+1,"")</f>
        <v>51</v>
      </c>
      <c r="F65" s="5"/>
      <c r="G65" s="11" t="str">
        <f t="shared" si="5"/>
        <v/>
      </c>
      <c r="H65" s="12" t="str">
        <f t="shared" si="6"/>
        <v/>
      </c>
      <c r="I65" s="44">
        <f t="shared" si="30"/>
        <v>5</v>
      </c>
      <c r="J65" s="14"/>
      <c r="K65" s="47"/>
      <c r="L65" s="19" t="s">
        <v>134</v>
      </c>
      <c r="M65" s="37" t="s">
        <v>25</v>
      </c>
      <c r="N65" s="53"/>
      <c r="O65" s="53"/>
      <c r="P65" s="34" t="str">
        <f>IF(M65&lt;&gt;"E","",IF(N65="","",OR(N65=Lijsten!$E$4,N65=Lijsten!$E$5)))</f>
        <v/>
      </c>
      <c r="Q65" s="34" t="str">
        <f>IF(M65&lt;&gt;"W","",IF(N65="","",IF(N65=Lijsten!$C$4,Lijsten!$H$4,IF(N65=Lijsten!$C$5,1,0))))</f>
        <v/>
      </c>
    </row>
    <row r="66" spans="1:17">
      <c r="B66" s="5">
        <f t="shared" ref="B66:B95" si="34">IF(A66="x","",IF(A65="x",IF(ISTEXT(J66),B64+1,B64),IF(ISTEXT(J66),B65+1,B65)))</f>
        <v>1</v>
      </c>
      <c r="C66" s="5">
        <f t="shared" ref="C66:C95" si="35">IF($A66="x","",IF($A65="x",IF(ISTEXT(J64),1,IF(ISTEXT(J65),"",IF(ISTEXT(K65),C64+1,C64))),IF(ISTEXT(J65),1,IF(ISTEXT(J66),"",IF(ISTEXT(K66),C65+1,C65)))))</f>
        <v>4</v>
      </c>
      <c r="D66" s="5" t="str">
        <f t="shared" ref="D66:D95" si="36">IF($A66="x","",IF($A65="x",1,IF(ISTEXT(J65),"",IF(ISTEXT(K66),"",IF(ISTEXT(K65),1,D65+1)))))</f>
        <v/>
      </c>
      <c r="E66" s="5" t="str">
        <f>IF(I66&lt;&gt;"", MAX($E$8:E65)+1,"")</f>
        <v/>
      </c>
      <c r="F66" s="5"/>
      <c r="G66" s="11" t="str">
        <f t="shared" ref="G66:G92" si="37">IF(OR(ISTEXT(K66),ISTEXT(L66)),"","5." &amp; B66 )</f>
        <v/>
      </c>
      <c r="H66" s="12" t="str">
        <f t="shared" ref="H66:H92" si="38">IF(OR(ISTEXT(J66),ISTEXT(L66)),"","5."&amp; B66&amp;"."&amp;IF(D66="",C66,C66&amp;"."&amp;D66))</f>
        <v>5.1.4</v>
      </c>
      <c r="I66" s="44" t="str">
        <f t="shared" ref="I66:I92" si="39">IF(OR(ISTEXT(J66),ISTEXT(K66)),"",D66)</f>
        <v/>
      </c>
      <c r="J66" s="14"/>
      <c r="K66" s="47" t="s">
        <v>135</v>
      </c>
      <c r="L66" s="19"/>
      <c r="M66" s="37"/>
      <c r="N66" s="38"/>
      <c r="O66" s="38"/>
      <c r="P66" s="34" t="str">
        <f>IF(M66&lt;&gt;"E","",IF(N66="","",OR(N66=Lijsten!$E$4,N66=Lijsten!$E$5)))</f>
        <v/>
      </c>
      <c r="Q66" s="34" t="str">
        <f>IF(M66&lt;&gt;"W","",IF(N66="","",IF(N66=Lijsten!$C$4,Lijsten!$H$4,IF(N66=Lijsten!$C$5,1,0))))</f>
        <v/>
      </c>
    </row>
    <row r="67" spans="1:17">
      <c r="A67" s="2" t="s">
        <v>74</v>
      </c>
      <c r="B67" s="5" t="str">
        <f t="shared" si="34"/>
        <v/>
      </c>
      <c r="C67" s="5" t="str">
        <f t="shared" si="35"/>
        <v/>
      </c>
      <c r="D67" s="5" t="str">
        <f t="shared" si="36"/>
        <v/>
      </c>
      <c r="E67" s="5" t="str">
        <f>IF(I67&lt;&gt;"", MAX($E$8:E66)+1,"")</f>
        <v/>
      </c>
      <c r="F67" s="5"/>
      <c r="G67" s="11" t="str">
        <f t="shared" si="37"/>
        <v/>
      </c>
      <c r="H67" s="12" t="str">
        <f t="shared" si="38"/>
        <v/>
      </c>
      <c r="I67" s="44" t="str">
        <f t="shared" si="39"/>
        <v/>
      </c>
      <c r="J67" s="14"/>
      <c r="K67" s="47"/>
      <c r="L67" s="19" t="s">
        <v>136</v>
      </c>
      <c r="M67" s="37"/>
      <c r="N67" s="38"/>
      <c r="O67" s="38"/>
      <c r="P67" s="34" t="str">
        <f>IF(M67&lt;&gt;"E","",IF(N67="","",OR(N67=Lijsten!$E$4,N67=Lijsten!$E$5)))</f>
        <v/>
      </c>
      <c r="Q67" s="34" t="str">
        <f>IF(M67&lt;&gt;"W","",IF(N67="","",IF(N67=Lijsten!$C$4,Lijsten!$H$4,IF(N67=Lijsten!$C$5,1,0))))</f>
        <v/>
      </c>
    </row>
    <row r="68" spans="1:17" ht="24">
      <c r="B68" s="5">
        <f t="shared" si="34"/>
        <v>1</v>
      </c>
      <c r="C68" s="5">
        <f t="shared" si="35"/>
        <v>4</v>
      </c>
      <c r="D68" s="5">
        <f t="shared" si="36"/>
        <v>1</v>
      </c>
      <c r="E68" s="5">
        <f>IF(I68&lt;&gt;"", MAX($E$8:E67)+1,"")</f>
        <v>52</v>
      </c>
      <c r="F68" s="5"/>
      <c r="G68" s="11" t="str">
        <f t="shared" si="37"/>
        <v/>
      </c>
      <c r="H68" s="12" t="str">
        <f t="shared" si="38"/>
        <v/>
      </c>
      <c r="I68" s="44">
        <f t="shared" si="39"/>
        <v>1</v>
      </c>
      <c r="J68" s="14"/>
      <c r="K68" s="47"/>
      <c r="L68" s="19" t="s">
        <v>137</v>
      </c>
      <c r="M68" s="37" t="s">
        <v>18</v>
      </c>
      <c r="N68" s="53"/>
      <c r="O68" s="53"/>
      <c r="P68" s="34" t="str">
        <f>IF(M68&lt;&gt;"E","",IF(N68="","",OR(N68=Lijsten!$E$4,N68=Lijsten!$E$5)))</f>
        <v/>
      </c>
      <c r="Q68" s="34" t="str">
        <f>IF(M68&lt;&gt;"W","",IF(N68="","",IF(N68=Lijsten!$C$4,Lijsten!$H$4,IF(N68=Lijsten!$C$5,1,0))))</f>
        <v/>
      </c>
    </row>
    <row r="69" spans="1:17" ht="24">
      <c r="B69" s="5">
        <f t="shared" si="34"/>
        <v>1</v>
      </c>
      <c r="C69" s="5">
        <f t="shared" si="35"/>
        <v>4</v>
      </c>
      <c r="D69" s="5">
        <f t="shared" si="36"/>
        <v>2</v>
      </c>
      <c r="E69" s="5">
        <f>IF(I69&lt;&gt;"", MAX($E$8:E68)+1,"")</f>
        <v>53</v>
      </c>
      <c r="F69" s="5"/>
      <c r="G69" s="11" t="str">
        <f t="shared" si="37"/>
        <v/>
      </c>
      <c r="H69" s="12" t="str">
        <f t="shared" si="38"/>
        <v/>
      </c>
      <c r="I69" s="44">
        <f t="shared" si="39"/>
        <v>2</v>
      </c>
      <c r="J69" s="14"/>
      <c r="K69" s="47"/>
      <c r="L69" s="19" t="s">
        <v>138</v>
      </c>
      <c r="M69" s="37" t="s">
        <v>18</v>
      </c>
      <c r="N69" s="53"/>
      <c r="O69" s="53"/>
      <c r="P69" s="34" t="str">
        <f>IF(M69&lt;&gt;"E","",IF(N69="","",OR(N69=Lijsten!$E$4,N69=Lijsten!$E$5)))</f>
        <v/>
      </c>
      <c r="Q69" s="34" t="str">
        <f>IF(M69&lt;&gt;"W","",IF(N69="","",IF(N69=Lijsten!$C$4,Lijsten!$H$4,IF(N69=Lijsten!$C$5,1,0))))</f>
        <v/>
      </c>
    </row>
    <row r="70" spans="1:17" ht="24">
      <c r="B70" s="5">
        <f t="shared" si="34"/>
        <v>1</v>
      </c>
      <c r="C70" s="5">
        <f t="shared" si="35"/>
        <v>4</v>
      </c>
      <c r="D70" s="5">
        <f t="shared" si="36"/>
        <v>3</v>
      </c>
      <c r="E70" s="5">
        <f>IF(I70&lt;&gt;"", MAX($E$8:E69)+1,"")</f>
        <v>54</v>
      </c>
      <c r="F70" s="5"/>
      <c r="G70" s="11" t="str">
        <f t="shared" si="37"/>
        <v/>
      </c>
      <c r="H70" s="12" t="str">
        <f t="shared" si="38"/>
        <v/>
      </c>
      <c r="I70" s="44">
        <f t="shared" si="39"/>
        <v>3</v>
      </c>
      <c r="J70" s="14"/>
      <c r="K70" s="47"/>
      <c r="L70" s="19" t="s">
        <v>139</v>
      </c>
      <c r="M70" s="37" t="s">
        <v>18</v>
      </c>
      <c r="N70" s="53"/>
      <c r="O70" s="53"/>
      <c r="P70" s="34" t="str">
        <f>IF(M70&lt;&gt;"E","",IF(N70="","",OR(N70=Lijsten!$E$4,N70=Lijsten!$E$5)))</f>
        <v/>
      </c>
      <c r="Q70" s="34" t="str">
        <f>IF(M70&lt;&gt;"W","",IF(N70="","",IF(N70=Lijsten!$C$4,Lijsten!$H$4,IF(N70=Lijsten!$C$5,1,0))))</f>
        <v/>
      </c>
    </row>
    <row r="71" spans="1:17" ht="24">
      <c r="B71" s="5">
        <f t="shared" si="34"/>
        <v>1</v>
      </c>
      <c r="C71" s="5">
        <f t="shared" si="35"/>
        <v>4</v>
      </c>
      <c r="D71" s="5">
        <f t="shared" si="36"/>
        <v>4</v>
      </c>
      <c r="E71" s="5">
        <f>IF(I71&lt;&gt;"", MAX($E$8:E70)+1,"")</f>
        <v>55</v>
      </c>
      <c r="F71" s="5"/>
      <c r="G71" s="11" t="str">
        <f t="shared" si="37"/>
        <v/>
      </c>
      <c r="H71" s="12" t="str">
        <f t="shared" si="38"/>
        <v/>
      </c>
      <c r="I71" s="44">
        <f t="shared" si="39"/>
        <v>4</v>
      </c>
      <c r="J71" s="14"/>
      <c r="K71" s="47"/>
      <c r="L71" s="19" t="s">
        <v>140</v>
      </c>
      <c r="M71" s="37" t="s">
        <v>18</v>
      </c>
      <c r="N71" s="53"/>
      <c r="O71" s="53"/>
      <c r="P71" s="34" t="str">
        <f>IF(M71&lt;&gt;"E","",IF(N71="","",OR(N71=Lijsten!$E$4,N71=Lijsten!$E$5)))</f>
        <v/>
      </c>
      <c r="Q71" s="34" t="str">
        <f>IF(M71&lt;&gt;"W","",IF(N71="","",IF(N71=Lijsten!$C$4,Lijsten!$H$4,IF(N71=Lijsten!$C$5,1,0))))</f>
        <v/>
      </c>
    </row>
    <row r="72" spans="1:17" ht="24">
      <c r="B72" s="5">
        <f t="shared" si="34"/>
        <v>1</v>
      </c>
      <c r="C72" s="5">
        <f t="shared" si="35"/>
        <v>4</v>
      </c>
      <c r="D72" s="5">
        <f t="shared" si="36"/>
        <v>5</v>
      </c>
      <c r="E72" s="5">
        <f>IF(I72&lt;&gt;"", MAX($E$8:E71)+1,"")</f>
        <v>56</v>
      </c>
      <c r="F72" s="5"/>
      <c r="G72" s="11" t="str">
        <f t="shared" si="37"/>
        <v/>
      </c>
      <c r="H72" s="12" t="str">
        <f t="shared" si="38"/>
        <v/>
      </c>
      <c r="I72" s="44">
        <f t="shared" si="39"/>
        <v>5</v>
      </c>
      <c r="J72" s="14"/>
      <c r="K72" s="47"/>
      <c r="L72" s="19" t="s">
        <v>141</v>
      </c>
      <c r="M72" s="37" t="s">
        <v>18</v>
      </c>
      <c r="N72" s="53"/>
      <c r="O72" s="53"/>
      <c r="P72" s="34" t="str">
        <f>IF(M72&lt;&gt;"E","",IF(N72="","",OR(N72=Lijsten!$E$4,N72=Lijsten!$E$5)))</f>
        <v/>
      </c>
      <c r="Q72" s="34" t="str">
        <f>IF(M72&lt;&gt;"W","",IF(N72="","",IF(N72=Lijsten!$C$4,Lijsten!$H$4,IF(N72=Lijsten!$C$5,1,0))))</f>
        <v/>
      </c>
    </row>
    <row r="73" spans="1:17">
      <c r="B73" s="5">
        <f t="shared" si="34"/>
        <v>1</v>
      </c>
      <c r="C73" s="5">
        <f t="shared" si="35"/>
        <v>4</v>
      </c>
      <c r="D73" s="5">
        <f t="shared" si="36"/>
        <v>6</v>
      </c>
      <c r="E73" s="5">
        <f>IF(I73&lt;&gt;"", MAX($E$8:E72)+1,"")</f>
        <v>57</v>
      </c>
      <c r="F73" s="5"/>
      <c r="G73" s="11" t="str">
        <f t="shared" si="37"/>
        <v/>
      </c>
      <c r="H73" s="12" t="str">
        <f t="shared" si="38"/>
        <v/>
      </c>
      <c r="I73" s="44">
        <f t="shared" si="39"/>
        <v>6</v>
      </c>
      <c r="J73" s="14"/>
      <c r="K73" s="47"/>
      <c r="L73" s="19" t="s">
        <v>142</v>
      </c>
      <c r="M73" s="37" t="s">
        <v>18</v>
      </c>
      <c r="N73" s="53"/>
      <c r="O73" s="53"/>
      <c r="P73" s="34" t="str">
        <f>IF(M73&lt;&gt;"E","",IF(N73="","",OR(N73=Lijsten!$E$4,N73=Lijsten!$E$5)))</f>
        <v/>
      </c>
      <c r="Q73" s="34" t="str">
        <f>IF(M73&lt;&gt;"W","",IF(N73="","",IF(N73=Lijsten!$C$4,Lijsten!$H$4,IF(N73=Lijsten!$C$5,1,0))))</f>
        <v/>
      </c>
    </row>
    <row r="74" spans="1:17" ht="24">
      <c r="B74" s="5">
        <f t="shared" si="34"/>
        <v>1</v>
      </c>
      <c r="C74" s="5">
        <f t="shared" si="35"/>
        <v>4</v>
      </c>
      <c r="D74" s="5">
        <f t="shared" si="36"/>
        <v>7</v>
      </c>
      <c r="E74" s="5">
        <f>IF(I74&lt;&gt;"", MAX($E$8:E73)+1,"")</f>
        <v>58</v>
      </c>
      <c r="F74" s="5"/>
      <c r="G74" s="11" t="str">
        <f t="shared" si="37"/>
        <v/>
      </c>
      <c r="H74" s="12" t="str">
        <f t="shared" si="38"/>
        <v/>
      </c>
      <c r="I74" s="44">
        <f t="shared" si="39"/>
        <v>7</v>
      </c>
      <c r="J74" s="14"/>
      <c r="K74" s="47"/>
      <c r="L74" s="19" t="s">
        <v>143</v>
      </c>
      <c r="M74" s="37" t="s">
        <v>18</v>
      </c>
      <c r="N74" s="53"/>
      <c r="O74" s="53"/>
      <c r="P74" s="34" t="str">
        <f>IF(M74&lt;&gt;"E","",IF(N74="","",OR(N74=Lijsten!$E$4,N74=Lijsten!$E$5)))</f>
        <v/>
      </c>
      <c r="Q74" s="34" t="str">
        <f>IF(M74&lt;&gt;"W","",IF(N74="","",IF(N74=Lijsten!$C$4,Lijsten!$H$4,IF(N74=Lijsten!$C$5,1,0))))</f>
        <v/>
      </c>
    </row>
    <row r="75" spans="1:17" ht="48">
      <c r="B75" s="5">
        <f t="shared" si="34"/>
        <v>1</v>
      </c>
      <c r="C75" s="5">
        <f t="shared" si="35"/>
        <v>4</v>
      </c>
      <c r="D75" s="5">
        <f t="shared" si="36"/>
        <v>8</v>
      </c>
      <c r="E75" s="5">
        <f>IF(I75&lt;&gt;"", MAX($E$8:E74)+1,"")</f>
        <v>59</v>
      </c>
      <c r="F75" s="5"/>
      <c r="G75" s="11" t="str">
        <f t="shared" si="37"/>
        <v/>
      </c>
      <c r="H75" s="12" t="str">
        <f t="shared" si="38"/>
        <v/>
      </c>
      <c r="I75" s="44">
        <f t="shared" si="39"/>
        <v>8</v>
      </c>
      <c r="J75" s="14"/>
      <c r="K75" s="47"/>
      <c r="L75" s="19" t="s">
        <v>144</v>
      </c>
      <c r="M75" s="37" t="s">
        <v>18</v>
      </c>
      <c r="N75" s="53"/>
      <c r="O75" s="53"/>
      <c r="P75" s="34" t="str">
        <f>IF(M75&lt;&gt;"E","",IF(N75="","",OR(N75=Lijsten!$E$4,N75=Lijsten!$E$5)))</f>
        <v/>
      </c>
      <c r="Q75" s="34" t="str">
        <f>IF(M75&lt;&gt;"W","",IF(N75="","",IF(N75=Lijsten!$C$4,Lijsten!$H$4,IF(N75=Lijsten!$C$5,1,0))))</f>
        <v/>
      </c>
    </row>
    <row r="76" spans="1:17" ht="24">
      <c r="B76" s="5">
        <f t="shared" si="34"/>
        <v>1</v>
      </c>
      <c r="C76" s="5">
        <f t="shared" si="35"/>
        <v>4</v>
      </c>
      <c r="D76" s="5">
        <f t="shared" si="36"/>
        <v>9</v>
      </c>
      <c r="E76" s="5">
        <f>IF(I76&lt;&gt;"", MAX($E$8:E75)+1,"")</f>
        <v>60</v>
      </c>
      <c r="F76" s="5"/>
      <c r="G76" s="11" t="str">
        <f t="shared" si="37"/>
        <v/>
      </c>
      <c r="H76" s="12" t="str">
        <f t="shared" si="38"/>
        <v/>
      </c>
      <c r="I76" s="44">
        <f t="shared" si="39"/>
        <v>9</v>
      </c>
      <c r="J76" s="14"/>
      <c r="K76" s="47"/>
      <c r="L76" s="19" t="s">
        <v>145</v>
      </c>
      <c r="M76" s="37" t="s">
        <v>18</v>
      </c>
      <c r="N76" s="53"/>
      <c r="O76" s="53"/>
      <c r="P76" s="34" t="str">
        <f>IF(M76&lt;&gt;"E","",IF(N76="","",OR(N76=Lijsten!$E$4,N76=Lijsten!$E$5)))</f>
        <v/>
      </c>
      <c r="Q76" s="34" t="str">
        <f>IF(M76&lt;&gt;"W","",IF(N76="","",IF(N76=Lijsten!$C$4,Lijsten!$H$4,IF(N76=Lijsten!$C$5,1,0))))</f>
        <v/>
      </c>
    </row>
    <row r="77" spans="1:17">
      <c r="B77" s="5">
        <f t="shared" si="34"/>
        <v>1</v>
      </c>
      <c r="C77" s="5">
        <f t="shared" si="35"/>
        <v>4</v>
      </c>
      <c r="D77" s="5">
        <f t="shared" si="36"/>
        <v>10</v>
      </c>
      <c r="E77" s="5">
        <f>IF(I77&lt;&gt;"", MAX($E$8:E76)+1,"")</f>
        <v>61</v>
      </c>
      <c r="F77" s="5"/>
      <c r="G77" s="11" t="str">
        <f t="shared" si="37"/>
        <v/>
      </c>
      <c r="H77" s="12" t="str">
        <f t="shared" si="38"/>
        <v/>
      </c>
      <c r="I77" s="44">
        <f t="shared" si="39"/>
        <v>10</v>
      </c>
      <c r="J77" s="14"/>
      <c r="K77" s="47"/>
      <c r="L77" s="19" t="s">
        <v>146</v>
      </c>
      <c r="M77" s="37" t="s">
        <v>18</v>
      </c>
      <c r="N77" s="53"/>
      <c r="O77" s="53"/>
      <c r="P77" s="34" t="str">
        <f>IF(M77&lt;&gt;"E","",IF(N77="","",OR(N77=Lijsten!$E$4,N77=Lijsten!$E$5)))</f>
        <v/>
      </c>
      <c r="Q77" s="34" t="str">
        <f>IF(M77&lt;&gt;"W","",IF(N77="","",IF(N77=Lijsten!$C$4,Lijsten!$H$4,IF(N77=Lijsten!$C$5,1,0))))</f>
        <v/>
      </c>
    </row>
    <row r="78" spans="1:17" ht="24">
      <c r="B78" s="5">
        <f t="shared" si="34"/>
        <v>1</v>
      </c>
      <c r="C78" s="5">
        <f t="shared" si="35"/>
        <v>4</v>
      </c>
      <c r="D78" s="5">
        <f t="shared" si="36"/>
        <v>11</v>
      </c>
      <c r="E78" s="5">
        <f>IF(I78&lt;&gt;"", MAX($E$8:E77)+1,"")</f>
        <v>62</v>
      </c>
      <c r="F78" s="5"/>
      <c r="G78" s="11" t="str">
        <f t="shared" si="37"/>
        <v/>
      </c>
      <c r="H78" s="12" t="str">
        <f t="shared" si="38"/>
        <v/>
      </c>
      <c r="I78" s="44">
        <f t="shared" si="39"/>
        <v>11</v>
      </c>
      <c r="J78" s="14"/>
      <c r="K78" s="47"/>
      <c r="L78" s="19" t="s">
        <v>147</v>
      </c>
      <c r="M78" s="37" t="s">
        <v>18</v>
      </c>
      <c r="N78" s="53"/>
      <c r="O78" s="53"/>
      <c r="P78" s="34" t="str">
        <f>IF(M78&lt;&gt;"E","",IF(N78="","",OR(N78=Lijsten!$E$4,N78=Lijsten!$E$5)))</f>
        <v/>
      </c>
      <c r="Q78" s="34" t="str">
        <f>IF(M78&lt;&gt;"W","",IF(N78="","",IF(N78=Lijsten!$C$4,Lijsten!$H$4,IF(N78=Lijsten!$C$5,1,0))))</f>
        <v/>
      </c>
    </row>
    <row r="79" spans="1:17">
      <c r="B79" s="5">
        <f t="shared" si="34"/>
        <v>1</v>
      </c>
      <c r="C79" s="5">
        <f t="shared" si="35"/>
        <v>4</v>
      </c>
      <c r="D79" s="5">
        <f t="shared" si="36"/>
        <v>12</v>
      </c>
      <c r="E79" s="5">
        <f>IF(I79&lt;&gt;"", MAX($E$8:E78)+1,"")</f>
        <v>63</v>
      </c>
      <c r="F79" s="5"/>
      <c r="G79" s="11" t="str">
        <f t="shared" si="37"/>
        <v/>
      </c>
      <c r="H79" s="12" t="str">
        <f t="shared" si="38"/>
        <v/>
      </c>
      <c r="I79" s="44">
        <f t="shared" si="39"/>
        <v>12</v>
      </c>
      <c r="J79" s="14"/>
      <c r="K79" s="47"/>
      <c r="L79" s="19" t="s">
        <v>148</v>
      </c>
      <c r="M79" s="37" t="s">
        <v>18</v>
      </c>
      <c r="N79" s="53"/>
      <c r="O79" s="53"/>
      <c r="P79" s="34" t="str">
        <f>IF(M79&lt;&gt;"E","",IF(N79="","",OR(N79=Lijsten!$E$4,N79=Lijsten!$E$5)))</f>
        <v/>
      </c>
      <c r="Q79" s="34" t="str">
        <f>IF(M79&lt;&gt;"W","",IF(N79="","",IF(N79=Lijsten!$C$4,Lijsten!$H$4,IF(N79=Lijsten!$C$5,1,0))))</f>
        <v/>
      </c>
    </row>
    <row r="80" spans="1:17" ht="36">
      <c r="B80" s="5">
        <f t="shared" si="34"/>
        <v>1</v>
      </c>
      <c r="C80" s="5">
        <f t="shared" si="35"/>
        <v>4</v>
      </c>
      <c r="D80" s="5">
        <f t="shared" si="36"/>
        <v>13</v>
      </c>
      <c r="E80" s="5">
        <f>IF(I80&lt;&gt;"", MAX($E$8:E79)+1,"")</f>
        <v>64</v>
      </c>
      <c r="F80" s="5"/>
      <c r="G80" s="11" t="str">
        <f t="shared" si="37"/>
        <v/>
      </c>
      <c r="H80" s="12" t="str">
        <f t="shared" si="38"/>
        <v/>
      </c>
      <c r="I80" s="44">
        <f t="shared" si="39"/>
        <v>13</v>
      </c>
      <c r="J80" s="14"/>
      <c r="K80" s="47"/>
      <c r="L80" s="19" t="s">
        <v>149</v>
      </c>
      <c r="M80" s="37" t="s">
        <v>18</v>
      </c>
      <c r="N80" s="53"/>
      <c r="O80" s="53"/>
      <c r="P80" s="34" t="str">
        <f>IF(M80&lt;&gt;"E","",IF(N80="","",OR(N80=Lijsten!$E$4,N80=Lijsten!$E$5)))</f>
        <v/>
      </c>
      <c r="Q80" s="34" t="str">
        <f>IF(M80&lt;&gt;"W","",IF(N80="","",IF(N80=Lijsten!$C$4,Lijsten!$H$4,IF(N80=Lijsten!$C$5,1,0))))</f>
        <v/>
      </c>
    </row>
    <row r="81" spans="1:17" ht="24">
      <c r="B81" s="5">
        <f t="shared" si="34"/>
        <v>1</v>
      </c>
      <c r="C81" s="5">
        <f t="shared" si="35"/>
        <v>4</v>
      </c>
      <c r="D81" s="5">
        <f t="shared" si="36"/>
        <v>14</v>
      </c>
      <c r="E81" s="5">
        <f>IF(I81&lt;&gt;"", MAX($E$8:E80)+1,"")</f>
        <v>65</v>
      </c>
      <c r="F81" s="5"/>
      <c r="G81" s="11" t="str">
        <f t="shared" si="37"/>
        <v/>
      </c>
      <c r="H81" s="12" t="str">
        <f t="shared" si="38"/>
        <v/>
      </c>
      <c r="I81" s="44">
        <f t="shared" si="39"/>
        <v>14</v>
      </c>
      <c r="J81" s="14"/>
      <c r="K81" s="47"/>
      <c r="L81" s="19" t="s">
        <v>150</v>
      </c>
      <c r="M81" s="37" t="s">
        <v>18</v>
      </c>
      <c r="N81" s="53"/>
      <c r="O81" s="53"/>
      <c r="P81" s="34" t="str">
        <f>IF(M81&lt;&gt;"E","",IF(N81="","",OR(N81=Lijsten!$E$4,N81=Lijsten!$E$5)))</f>
        <v/>
      </c>
      <c r="Q81" s="34" t="str">
        <f>IF(M81&lt;&gt;"W","",IF(N81="","",IF(N81=Lijsten!$C$4,Lijsten!$H$4,IF(N81=Lijsten!$C$5,1,0))))</f>
        <v/>
      </c>
    </row>
    <row r="82" spans="1:17" ht="24">
      <c r="B82" s="5">
        <f t="shared" si="34"/>
        <v>1</v>
      </c>
      <c r="C82" s="5">
        <f t="shared" si="35"/>
        <v>4</v>
      </c>
      <c r="D82" s="5">
        <f t="shared" si="36"/>
        <v>15</v>
      </c>
      <c r="E82" s="5">
        <f>IF(I82&lt;&gt;"", MAX($E$8:E81)+1,"")</f>
        <v>66</v>
      </c>
      <c r="F82" s="5"/>
      <c r="G82" s="11" t="str">
        <f t="shared" si="37"/>
        <v/>
      </c>
      <c r="H82" s="12" t="str">
        <f t="shared" si="38"/>
        <v/>
      </c>
      <c r="I82" s="44">
        <f t="shared" si="39"/>
        <v>15</v>
      </c>
      <c r="J82" s="14"/>
      <c r="K82" s="47"/>
      <c r="L82" s="19" t="s">
        <v>151</v>
      </c>
      <c r="M82" s="37" t="s">
        <v>18</v>
      </c>
      <c r="N82" s="53"/>
      <c r="O82" s="53"/>
      <c r="P82" s="34" t="str">
        <f>IF(M82&lt;&gt;"E","",IF(N82="","",OR(N82=Lijsten!$E$4,N82=Lijsten!$E$5)))</f>
        <v/>
      </c>
      <c r="Q82" s="34" t="str">
        <f>IF(M82&lt;&gt;"W","",IF(N82="","",IF(N82=Lijsten!$C$4,Lijsten!$H$4,IF(N82=Lijsten!$C$5,1,0))))</f>
        <v/>
      </c>
    </row>
    <row r="83" spans="1:17" ht="36">
      <c r="B83" s="5">
        <f t="shared" si="34"/>
        <v>1</v>
      </c>
      <c r="C83" s="5">
        <f t="shared" si="35"/>
        <v>4</v>
      </c>
      <c r="D83" s="5">
        <f t="shared" si="36"/>
        <v>16</v>
      </c>
      <c r="E83" s="5">
        <f>IF(I83&lt;&gt;"", MAX($E$8:E82)+1,"")</f>
        <v>67</v>
      </c>
      <c r="F83" s="5"/>
      <c r="G83" s="11" t="str">
        <f t="shared" si="37"/>
        <v/>
      </c>
      <c r="H83" s="12" t="str">
        <f t="shared" si="38"/>
        <v/>
      </c>
      <c r="I83" s="44">
        <f t="shared" si="39"/>
        <v>16</v>
      </c>
      <c r="J83" s="14"/>
      <c r="K83" s="47"/>
      <c r="L83" s="19" t="s">
        <v>152</v>
      </c>
      <c r="M83" s="37" t="s">
        <v>18</v>
      </c>
      <c r="N83" s="53"/>
      <c r="O83" s="53"/>
      <c r="P83" s="34" t="str">
        <f>IF(M83&lt;&gt;"E","",IF(N83="","",OR(N83=Lijsten!$E$4,N83=Lijsten!$E$5)))</f>
        <v/>
      </c>
      <c r="Q83" s="34" t="str">
        <f>IF(M83&lt;&gt;"W","",IF(N83="","",IF(N83=Lijsten!$C$4,Lijsten!$H$4,IF(N83=Lijsten!$C$5,1,0))))</f>
        <v/>
      </c>
    </row>
    <row r="84" spans="1:17" ht="24">
      <c r="B84" s="5">
        <f t="shared" si="34"/>
        <v>1</v>
      </c>
      <c r="C84" s="5">
        <f t="shared" si="35"/>
        <v>4</v>
      </c>
      <c r="D84" s="5">
        <f t="shared" si="36"/>
        <v>17</v>
      </c>
      <c r="E84" s="5">
        <f>IF(I84&lt;&gt;"", MAX($E$8:E83)+1,"")</f>
        <v>68</v>
      </c>
      <c r="F84" s="5"/>
      <c r="G84" s="11" t="str">
        <f t="shared" si="37"/>
        <v/>
      </c>
      <c r="H84" s="12" t="str">
        <f t="shared" si="38"/>
        <v/>
      </c>
      <c r="I84" s="44">
        <f t="shared" si="39"/>
        <v>17</v>
      </c>
      <c r="J84" s="14"/>
      <c r="K84" s="47"/>
      <c r="L84" s="19" t="s">
        <v>153</v>
      </c>
      <c r="M84" s="37" t="s">
        <v>25</v>
      </c>
      <c r="N84" s="53"/>
      <c r="O84" s="53"/>
      <c r="P84" s="34" t="str">
        <f>IF(M84&lt;&gt;"E","",IF(N84="","",OR(N84=Lijsten!$E$4,N84=Lijsten!$E$5)))</f>
        <v/>
      </c>
      <c r="Q84" s="34" t="str">
        <f>IF(M84&lt;&gt;"W","",IF(N84="","",IF(N84=Lijsten!$C$4,Lijsten!$H$4,IF(N84=Lijsten!$C$5,1,0))))</f>
        <v/>
      </c>
    </row>
    <row r="85" spans="1:17" ht="36">
      <c r="B85" s="5">
        <f t="shared" si="34"/>
        <v>1</v>
      </c>
      <c r="C85" s="5">
        <f t="shared" si="35"/>
        <v>4</v>
      </c>
      <c r="D85" s="5">
        <f t="shared" si="36"/>
        <v>18</v>
      </c>
      <c r="E85" s="5">
        <f>IF(I85&lt;&gt;"", MAX($E$8:E84)+1,"")</f>
        <v>69</v>
      </c>
      <c r="F85" s="5"/>
      <c r="G85" s="11" t="str">
        <f t="shared" si="37"/>
        <v/>
      </c>
      <c r="H85" s="12" t="str">
        <f t="shared" si="38"/>
        <v/>
      </c>
      <c r="I85" s="44">
        <f t="shared" si="39"/>
        <v>18</v>
      </c>
      <c r="J85" s="14"/>
      <c r="K85" s="47"/>
      <c r="L85" s="19" t="s">
        <v>154</v>
      </c>
      <c r="M85" s="37" t="s">
        <v>25</v>
      </c>
      <c r="N85" s="53"/>
      <c r="O85" s="53"/>
      <c r="P85" s="34" t="str">
        <f>IF(M85&lt;&gt;"E","",IF(N85="","",OR(N85=Lijsten!$E$4,N85=Lijsten!$E$5)))</f>
        <v/>
      </c>
      <c r="Q85" s="34" t="str">
        <f>IF(M85&lt;&gt;"W","",IF(N85="","",IF(N85=Lijsten!$C$4,Lijsten!$H$4,IF(N85=Lijsten!$C$5,1,0))))</f>
        <v/>
      </c>
    </row>
    <row r="86" spans="1:17" ht="24">
      <c r="B86" s="5">
        <f t="shared" si="34"/>
        <v>1</v>
      </c>
      <c r="C86" s="5">
        <f t="shared" si="35"/>
        <v>4</v>
      </c>
      <c r="D86" s="5">
        <f t="shared" si="36"/>
        <v>19</v>
      </c>
      <c r="E86" s="5">
        <f>IF(I86&lt;&gt;"", MAX($E$8:E85)+1,"")</f>
        <v>70</v>
      </c>
      <c r="F86" s="5"/>
      <c r="G86" s="11" t="str">
        <f t="shared" si="37"/>
        <v/>
      </c>
      <c r="H86" s="12" t="str">
        <f t="shared" si="38"/>
        <v/>
      </c>
      <c r="I86" s="44">
        <f t="shared" si="39"/>
        <v>19</v>
      </c>
      <c r="J86" s="14"/>
      <c r="K86" s="47"/>
      <c r="L86" s="19" t="s">
        <v>155</v>
      </c>
      <c r="M86" s="37" t="s">
        <v>25</v>
      </c>
      <c r="N86" s="53"/>
      <c r="O86" s="53"/>
      <c r="P86" s="34" t="str">
        <f>IF(M86&lt;&gt;"E","",IF(N86="","",OR(N86=Lijsten!$E$4,N86=Lijsten!$E$5)))</f>
        <v/>
      </c>
      <c r="Q86" s="34" t="str">
        <f>IF(M86&lt;&gt;"W","",IF(N86="","",IF(N86=Lijsten!$C$4,Lijsten!$H$4,IF(N86=Lijsten!$C$5,1,0))))</f>
        <v/>
      </c>
    </row>
    <row r="87" spans="1:17">
      <c r="B87" s="5">
        <f t="shared" si="34"/>
        <v>1</v>
      </c>
      <c r="C87" s="5">
        <f t="shared" si="35"/>
        <v>4</v>
      </c>
      <c r="D87" s="5">
        <f t="shared" si="36"/>
        <v>20</v>
      </c>
      <c r="E87" s="5">
        <f>IF(I87&lt;&gt;"", MAX($E$8:E86)+1,"")</f>
        <v>71</v>
      </c>
      <c r="F87" s="5"/>
      <c r="G87" s="11" t="str">
        <f t="shared" si="37"/>
        <v/>
      </c>
      <c r="H87" s="12" t="str">
        <f t="shared" si="38"/>
        <v/>
      </c>
      <c r="I87" s="44">
        <f t="shared" si="39"/>
        <v>20</v>
      </c>
      <c r="J87" s="14"/>
      <c r="K87" s="47"/>
      <c r="L87" s="19" t="s">
        <v>156</v>
      </c>
      <c r="M87" s="37" t="s">
        <v>25</v>
      </c>
      <c r="N87" s="53"/>
      <c r="O87" s="53"/>
      <c r="P87" s="34" t="str">
        <f>IF(M87&lt;&gt;"E","",IF(N87="","",OR(N87=Lijsten!$E$4,N87=Lijsten!$E$5)))</f>
        <v/>
      </c>
      <c r="Q87" s="34" t="str">
        <f>IF(M87&lt;&gt;"W","",IF(N87="","",IF(N87=Lijsten!$C$4,Lijsten!$H$4,IF(N87=Lijsten!$C$5,1,0))))</f>
        <v/>
      </c>
    </row>
    <row r="88" spans="1:17" ht="36">
      <c r="B88" s="5">
        <f t="shared" si="34"/>
        <v>1</v>
      </c>
      <c r="C88" s="5">
        <f t="shared" si="35"/>
        <v>4</v>
      </c>
      <c r="D88" s="5">
        <f t="shared" si="36"/>
        <v>21</v>
      </c>
      <c r="E88" s="5">
        <f>IF(I88&lt;&gt;"", MAX($E$8:E87)+1,"")</f>
        <v>72</v>
      </c>
      <c r="F88" s="5"/>
      <c r="G88" s="11" t="str">
        <f t="shared" si="37"/>
        <v/>
      </c>
      <c r="H88" s="12" t="str">
        <f t="shared" si="38"/>
        <v/>
      </c>
      <c r="I88" s="44">
        <f t="shared" si="39"/>
        <v>21</v>
      </c>
      <c r="J88" s="14"/>
      <c r="K88" s="47"/>
      <c r="L88" s="19" t="s">
        <v>157</v>
      </c>
      <c r="M88" s="37" t="s">
        <v>25</v>
      </c>
      <c r="N88" s="53"/>
      <c r="O88" s="53"/>
      <c r="P88" s="34" t="str">
        <f>IF(M88&lt;&gt;"E","",IF(N88="","",OR(N88=Lijsten!$E$4,N88=Lijsten!$E$5)))</f>
        <v/>
      </c>
      <c r="Q88" s="34" t="str">
        <f>IF(M88&lt;&gt;"W","",IF(N88="","",IF(N88=Lijsten!$C$4,Lijsten!$H$4,IF(N88=Lijsten!$C$5,1,0))))</f>
        <v/>
      </c>
    </row>
    <row r="89" spans="1:17" ht="24">
      <c r="B89" s="5">
        <f t="shared" si="34"/>
        <v>1</v>
      </c>
      <c r="C89" s="5">
        <f t="shared" si="35"/>
        <v>4</v>
      </c>
      <c r="D89" s="5">
        <f t="shared" si="36"/>
        <v>22</v>
      </c>
      <c r="E89" s="5">
        <f>IF(I89&lt;&gt;"", MAX($E$8:E88)+1,"")</f>
        <v>73</v>
      </c>
      <c r="F89" s="5"/>
      <c r="G89" s="11" t="str">
        <f t="shared" si="37"/>
        <v/>
      </c>
      <c r="H89" s="12" t="str">
        <f t="shared" si="38"/>
        <v/>
      </c>
      <c r="I89" s="44">
        <f t="shared" si="39"/>
        <v>22</v>
      </c>
      <c r="J89" s="14"/>
      <c r="K89" s="47"/>
      <c r="L89" s="19" t="s">
        <v>158</v>
      </c>
      <c r="M89" s="37" t="s">
        <v>25</v>
      </c>
      <c r="N89" s="53"/>
      <c r="O89" s="53"/>
      <c r="P89" s="34" t="str">
        <f>IF(M89&lt;&gt;"E","",IF(N89="","",OR(N89=Lijsten!$E$4,N89=Lijsten!$E$5)))</f>
        <v/>
      </c>
      <c r="Q89" s="34" t="str">
        <f>IF(M89&lt;&gt;"W","",IF(N89="","",IF(N89=Lijsten!$C$4,Lijsten!$H$4,IF(N89=Lijsten!$C$5,1,0))))</f>
        <v/>
      </c>
    </row>
    <row r="90" spans="1:17">
      <c r="A90" s="2" t="s">
        <v>74</v>
      </c>
      <c r="B90" s="5" t="str">
        <f t="shared" si="34"/>
        <v/>
      </c>
      <c r="C90" s="5" t="str">
        <f t="shared" si="35"/>
        <v/>
      </c>
      <c r="D90" s="5" t="str">
        <f t="shared" si="36"/>
        <v/>
      </c>
      <c r="E90" s="5" t="str">
        <f>IF(I90&lt;&gt;"", MAX($E$8:E89)+1,"")</f>
        <v/>
      </c>
      <c r="F90" s="5"/>
      <c r="G90" s="11" t="str">
        <f t="shared" si="37"/>
        <v/>
      </c>
      <c r="H90" s="12" t="str">
        <f t="shared" si="38"/>
        <v/>
      </c>
      <c r="I90" s="44" t="str">
        <f t="shared" si="39"/>
        <v/>
      </c>
      <c r="J90" s="27"/>
      <c r="K90" s="48"/>
      <c r="L90" s="28" t="s">
        <v>159</v>
      </c>
      <c r="M90" s="37"/>
      <c r="N90" s="38"/>
      <c r="O90" s="38"/>
      <c r="P90" s="34" t="str">
        <f>IF(M90&lt;&gt;"E","",IF(N90="","",OR(N90=Lijsten!$E$4,N90=Lijsten!$E$5)))</f>
        <v/>
      </c>
      <c r="Q90" s="34" t="str">
        <f>IF(M90&lt;&gt;"W","",IF(N90="","",IF(N90=Lijsten!$C$4,Lijsten!$H$4,IF(N90=Lijsten!$C$5,1,0))))</f>
        <v/>
      </c>
    </row>
    <row r="91" spans="1:17">
      <c r="B91" s="5">
        <f t="shared" si="34"/>
        <v>1</v>
      </c>
      <c r="C91" s="5">
        <f t="shared" si="35"/>
        <v>4</v>
      </c>
      <c r="D91" s="5">
        <f t="shared" si="36"/>
        <v>1</v>
      </c>
      <c r="E91" s="5">
        <f>IF(I91&lt;&gt;"", MAX($E$8:E90)+1,"")</f>
        <v>74</v>
      </c>
      <c r="F91" s="5"/>
      <c r="G91" s="11" t="str">
        <f t="shared" si="37"/>
        <v/>
      </c>
      <c r="H91" s="12" t="str">
        <f t="shared" si="38"/>
        <v/>
      </c>
      <c r="I91" s="44">
        <f t="shared" si="39"/>
        <v>1</v>
      </c>
      <c r="J91" s="14"/>
      <c r="K91" s="47"/>
      <c r="L91" s="19" t="s">
        <v>160</v>
      </c>
      <c r="M91" s="40" t="s">
        <v>18</v>
      </c>
      <c r="N91" s="53"/>
      <c r="O91" s="53"/>
      <c r="P91" s="34" t="str">
        <f>IF(M91&lt;&gt;"E","",IF(N91="","",OR(N91=Lijsten!$E$4,N91=Lijsten!$E$5)))</f>
        <v/>
      </c>
      <c r="Q91" s="34" t="str">
        <f>IF(M91&lt;&gt;"W","",IF(N91="","",IF(N91=Lijsten!$C$4,Lijsten!$H$4,IF(N91=Lijsten!$C$5,1,0))))</f>
        <v/>
      </c>
    </row>
    <row r="92" spans="1:17" ht="24">
      <c r="B92" s="5">
        <f t="shared" si="34"/>
        <v>1</v>
      </c>
      <c r="C92" s="5">
        <f t="shared" si="35"/>
        <v>4</v>
      </c>
      <c r="D92" s="5">
        <f t="shared" si="36"/>
        <v>2</v>
      </c>
      <c r="E92" s="5">
        <f>IF(I92&lt;&gt;"", MAX($E$8:E91)+1,"")</f>
        <v>75</v>
      </c>
      <c r="F92" s="5"/>
      <c r="G92" s="11" t="str">
        <f t="shared" si="37"/>
        <v/>
      </c>
      <c r="H92" s="12" t="str">
        <f t="shared" si="38"/>
        <v/>
      </c>
      <c r="I92" s="44">
        <f t="shared" si="39"/>
        <v>2</v>
      </c>
      <c r="J92" s="14"/>
      <c r="K92" s="47"/>
      <c r="L92" s="19" t="s">
        <v>161</v>
      </c>
      <c r="M92" s="40" t="s">
        <v>18</v>
      </c>
      <c r="N92" s="53"/>
      <c r="O92" s="53"/>
      <c r="P92" s="34" t="str">
        <f>IF(M92&lt;&gt;"E","",IF(N92="","",OR(N92=Lijsten!$E$4,N92=Lijsten!$E$5)))</f>
        <v/>
      </c>
      <c r="Q92" s="34" t="str">
        <f>IF(M92&lt;&gt;"W","",IF(N92="","",IF(N92=Lijsten!$C$4,Lijsten!$H$4,IF(N92=Lijsten!$C$5,1,0))))</f>
        <v/>
      </c>
    </row>
    <row r="93" spans="1:17" ht="24">
      <c r="B93" s="5">
        <f t="shared" si="34"/>
        <v>1</v>
      </c>
      <c r="C93" s="5">
        <f t="shared" si="35"/>
        <v>4</v>
      </c>
      <c r="D93" s="5">
        <f t="shared" si="36"/>
        <v>3</v>
      </c>
      <c r="E93" s="5">
        <f>IF(I93&lt;&gt;"", MAX($E$8:E92)+1,"")</f>
        <v>76</v>
      </c>
      <c r="F93" s="5"/>
      <c r="G93" s="11" t="str">
        <f t="shared" si="5"/>
        <v/>
      </c>
      <c r="H93" s="12" t="str">
        <f t="shared" si="6"/>
        <v/>
      </c>
      <c r="I93" s="44">
        <f t="shared" si="30"/>
        <v>3</v>
      </c>
      <c r="J93" s="14"/>
      <c r="K93" s="47"/>
      <c r="L93" s="19" t="s">
        <v>162</v>
      </c>
      <c r="M93" s="40" t="s">
        <v>18</v>
      </c>
      <c r="N93" s="53"/>
      <c r="O93" s="53"/>
      <c r="P93" s="34" t="str">
        <f>IF(M93&lt;&gt;"E","",IF(N93="","",OR(N93=Lijsten!$E$4,N93=Lijsten!$E$5)))</f>
        <v/>
      </c>
      <c r="Q93" s="34" t="str">
        <f>IF(M93&lt;&gt;"W","",IF(N93="","",IF(N93=Lijsten!$C$4,Lijsten!$H$4,IF(N93=Lijsten!$C$5,1,0))))</f>
        <v/>
      </c>
    </row>
    <row r="94" spans="1:17">
      <c r="B94" s="5">
        <f t="shared" si="34"/>
        <v>1</v>
      </c>
      <c r="C94" s="5">
        <f t="shared" si="35"/>
        <v>4</v>
      </c>
      <c r="D94" s="5">
        <f t="shared" si="36"/>
        <v>4</v>
      </c>
      <c r="E94" s="5">
        <f>IF(I94&lt;&gt;"", MAX($E$8:E93)+1,"")</f>
        <v>77</v>
      </c>
      <c r="F94" s="5"/>
      <c r="G94" s="11" t="str">
        <f t="shared" si="5"/>
        <v/>
      </c>
      <c r="H94" s="12" t="str">
        <f t="shared" si="6"/>
        <v/>
      </c>
      <c r="I94" s="44">
        <f t="shared" si="30"/>
        <v>4</v>
      </c>
      <c r="J94" s="14"/>
      <c r="K94" s="47"/>
      <c r="L94" s="19" t="s">
        <v>163</v>
      </c>
      <c r="M94" s="40" t="s">
        <v>18</v>
      </c>
      <c r="N94" s="53"/>
      <c r="O94" s="53"/>
      <c r="P94" s="34" t="str">
        <f>IF(M94&lt;&gt;"E","",IF(N94="","",OR(N94=Lijsten!$E$4,N94=Lijsten!$E$5)))</f>
        <v/>
      </c>
      <c r="Q94" s="34" t="str">
        <f>IF(M94&lt;&gt;"W","",IF(N94="","",IF(N94=Lijsten!$C$4,Lijsten!$H$4,IF(N94=Lijsten!$C$5,1,0))))</f>
        <v/>
      </c>
    </row>
    <row r="95" spans="1:17" ht="24">
      <c r="B95" s="5">
        <f t="shared" si="34"/>
        <v>1</v>
      </c>
      <c r="C95" s="5">
        <f t="shared" si="35"/>
        <v>4</v>
      </c>
      <c r="D95" s="5">
        <f t="shared" si="36"/>
        <v>5</v>
      </c>
      <c r="E95" s="5">
        <f>IF(I95&lt;&gt;"", MAX($E$8:E94)+1,"")</f>
        <v>78</v>
      </c>
      <c r="F95" s="5"/>
      <c r="G95" s="11" t="str">
        <f t="shared" ref="G95:G154" si="40">IF(OR(ISTEXT(K95),ISTEXT(L95)),"","5." &amp; B95 )</f>
        <v/>
      </c>
      <c r="H95" s="12" t="str">
        <f t="shared" ref="H95:H154" si="41">IF(OR(ISTEXT(J95),ISTEXT(L95)),"","5."&amp; B95&amp;"."&amp;IF(D95="",C95,C95&amp;"."&amp;D95))</f>
        <v/>
      </c>
      <c r="I95" s="44">
        <f t="shared" si="30"/>
        <v>5</v>
      </c>
      <c r="J95" s="14"/>
      <c r="K95" s="47"/>
      <c r="L95" s="19" t="s">
        <v>164</v>
      </c>
      <c r="M95" s="40" t="s">
        <v>18</v>
      </c>
      <c r="N95" s="53"/>
      <c r="O95" s="53"/>
      <c r="P95" s="34" t="str">
        <f>IF(M95&lt;&gt;"E","",IF(N95="","",OR(N95=Lijsten!$E$4,N95=Lijsten!$E$5)))</f>
        <v/>
      </c>
      <c r="Q95" s="34" t="str">
        <f>IF(M95&lt;&gt;"W","",IF(N95="","",IF(N95=Lijsten!$C$4,Lijsten!$H$4,IF(N95=Lijsten!$C$5,1,0))))</f>
        <v/>
      </c>
    </row>
    <row r="96" spans="1:17" ht="36">
      <c r="B96" s="5">
        <f t="shared" si="25"/>
        <v>1</v>
      </c>
      <c r="C96" s="5">
        <f t="shared" si="26"/>
        <v>4</v>
      </c>
      <c r="D96" s="5">
        <f t="shared" si="27"/>
        <v>6</v>
      </c>
      <c r="E96" s="5">
        <f>IF(I96&lt;&gt;"", MAX($E$8:E95)+1,"")</f>
        <v>79</v>
      </c>
      <c r="F96" s="5"/>
      <c r="G96" s="11" t="str">
        <f t="shared" si="40"/>
        <v/>
      </c>
      <c r="H96" s="12" t="str">
        <f t="shared" si="41"/>
        <v/>
      </c>
      <c r="I96" s="44">
        <f t="shared" si="30"/>
        <v>6</v>
      </c>
      <c r="J96" s="14"/>
      <c r="K96" s="47"/>
      <c r="L96" s="19" t="s">
        <v>165</v>
      </c>
      <c r="M96" s="40" t="s">
        <v>18</v>
      </c>
      <c r="N96" s="53"/>
      <c r="O96" s="53"/>
      <c r="P96" s="34" t="str">
        <f>IF(M96&lt;&gt;"E","",IF(N96="","",OR(N96=Lijsten!$E$4,N96=Lijsten!$E$5)))</f>
        <v/>
      </c>
      <c r="Q96" s="34" t="str">
        <f>IF(M96&lt;&gt;"W","",IF(N96="","",IF(N96=Lijsten!$C$4,Lijsten!$H$4,IF(N96=Lijsten!$C$5,1,0))))</f>
        <v/>
      </c>
    </row>
    <row r="97" spans="1:17" ht="48">
      <c r="B97" s="5">
        <f t="shared" si="25"/>
        <v>1</v>
      </c>
      <c r="C97" s="5">
        <f t="shared" si="26"/>
        <v>4</v>
      </c>
      <c r="D97" s="5">
        <f t="shared" si="27"/>
        <v>7</v>
      </c>
      <c r="E97" s="5">
        <f>IF(I97&lt;&gt;"", MAX($E$8:E96)+1,"")</f>
        <v>80</v>
      </c>
      <c r="F97" s="5"/>
      <c r="G97" s="11" t="str">
        <f t="shared" si="40"/>
        <v/>
      </c>
      <c r="H97" s="12" t="str">
        <f t="shared" si="41"/>
        <v/>
      </c>
      <c r="I97" s="44">
        <f t="shared" si="30"/>
        <v>7</v>
      </c>
      <c r="J97" s="14"/>
      <c r="K97" s="47"/>
      <c r="L97" s="19" t="s">
        <v>166</v>
      </c>
      <c r="M97" s="40" t="s">
        <v>18</v>
      </c>
      <c r="N97" s="53"/>
      <c r="O97" s="53"/>
      <c r="P97" s="34" t="str">
        <f>IF(M97&lt;&gt;"E","",IF(N97="","",OR(N97=Lijsten!$E$4,N97=Lijsten!$E$5)))</f>
        <v/>
      </c>
      <c r="Q97" s="34" t="str">
        <f>IF(M97&lt;&gt;"W","",IF(N97="","",IF(N97=Lijsten!$C$4,Lijsten!$H$4,IF(N97=Lijsten!$C$5,1,0))))</f>
        <v/>
      </c>
    </row>
    <row r="98" spans="1:17" ht="24">
      <c r="B98" s="5">
        <f t="shared" si="25"/>
        <v>1</v>
      </c>
      <c r="C98" s="5">
        <f t="shared" si="26"/>
        <v>4</v>
      </c>
      <c r="D98" s="5">
        <f t="shared" si="27"/>
        <v>8</v>
      </c>
      <c r="E98" s="5">
        <f>IF(I98&lt;&gt;"", MAX($E$8:E97)+1,"")</f>
        <v>81</v>
      </c>
      <c r="F98" s="5"/>
      <c r="G98" s="11" t="str">
        <f t="shared" si="40"/>
        <v/>
      </c>
      <c r="H98" s="12" t="str">
        <f t="shared" si="41"/>
        <v/>
      </c>
      <c r="I98" s="44">
        <f t="shared" si="30"/>
        <v>8</v>
      </c>
      <c r="J98" s="14"/>
      <c r="K98" s="47"/>
      <c r="L98" s="19" t="s">
        <v>167</v>
      </c>
      <c r="M98" s="40" t="s">
        <v>18</v>
      </c>
      <c r="N98" s="53"/>
      <c r="O98" s="53"/>
      <c r="P98" s="34" t="str">
        <f>IF(M98&lt;&gt;"E","",IF(N98="","",OR(N98=Lijsten!$E$4,N98=Lijsten!$E$5)))</f>
        <v/>
      </c>
      <c r="Q98" s="34" t="str">
        <f>IF(M98&lt;&gt;"W","",IF(N98="","",IF(N98=Lijsten!$C$4,Lijsten!$H$4,IF(N98=Lijsten!$C$5,1,0))))</f>
        <v/>
      </c>
    </row>
    <row r="99" spans="1:17" ht="24">
      <c r="B99" s="5">
        <f t="shared" si="25"/>
        <v>1</v>
      </c>
      <c r="C99" s="5">
        <f t="shared" si="26"/>
        <v>4</v>
      </c>
      <c r="D99" s="5">
        <f t="shared" si="27"/>
        <v>9</v>
      </c>
      <c r="E99" s="5">
        <f>IF(I99&lt;&gt;"", MAX($E$8:E98)+1,"")</f>
        <v>82</v>
      </c>
      <c r="F99" s="5"/>
      <c r="G99" s="11" t="str">
        <f t="shared" si="40"/>
        <v/>
      </c>
      <c r="H99" s="12" t="str">
        <f t="shared" si="41"/>
        <v/>
      </c>
      <c r="I99" s="44">
        <f t="shared" si="30"/>
        <v>9</v>
      </c>
      <c r="J99" s="14"/>
      <c r="K99" s="47"/>
      <c r="L99" s="19" t="s">
        <v>168</v>
      </c>
      <c r="M99" s="40" t="s">
        <v>18</v>
      </c>
      <c r="N99" s="53"/>
      <c r="O99" s="53"/>
      <c r="P99" s="34" t="str">
        <f>IF(M99&lt;&gt;"E","",IF(N99="","",OR(N99=Lijsten!$E$4,N99=Lijsten!$E$5)))</f>
        <v/>
      </c>
      <c r="Q99" s="34" t="str">
        <f>IF(M99&lt;&gt;"W","",IF(N99="","",IF(N99=Lijsten!$C$4,Lijsten!$H$4,IF(N99=Lijsten!$C$5,1,0))))</f>
        <v/>
      </c>
    </row>
    <row r="100" spans="1:17" ht="24">
      <c r="B100" s="5">
        <f t="shared" si="25"/>
        <v>1</v>
      </c>
      <c r="C100" s="5">
        <f t="shared" si="26"/>
        <v>4</v>
      </c>
      <c r="D100" s="5">
        <f t="shared" si="27"/>
        <v>10</v>
      </c>
      <c r="E100" s="5">
        <f>IF(I100&lt;&gt;"", MAX($E$8:E99)+1,"")</f>
        <v>83</v>
      </c>
      <c r="F100" s="5"/>
      <c r="G100" s="11" t="str">
        <f t="shared" si="40"/>
        <v/>
      </c>
      <c r="H100" s="12" t="str">
        <f t="shared" si="41"/>
        <v/>
      </c>
      <c r="I100" s="44">
        <f t="shared" si="30"/>
        <v>10</v>
      </c>
      <c r="J100" s="14"/>
      <c r="K100" s="47"/>
      <c r="L100" s="19" t="s">
        <v>169</v>
      </c>
      <c r="M100" s="37" t="s">
        <v>25</v>
      </c>
      <c r="N100" s="53"/>
      <c r="O100" s="53"/>
      <c r="P100" s="34" t="str">
        <f>IF(M100&lt;&gt;"E","",IF(N100="","",OR(N100=Lijsten!$E$4,N100=Lijsten!$E$5)))</f>
        <v/>
      </c>
      <c r="Q100" s="34" t="str">
        <f>IF(M100&lt;&gt;"W","",IF(N100="","",IF(N100=Lijsten!$C$4,Lijsten!$H$4,IF(N100=Lijsten!$C$5,1,0))))</f>
        <v/>
      </c>
    </row>
    <row r="101" spans="1:17" ht="24">
      <c r="B101" s="5">
        <f t="shared" ref="B101:B102" si="42">IF(A101="x","",IF(A100="x",IF(ISTEXT(J101),B99+1,B99),IF(ISTEXT(J101),B100+1,B100)))</f>
        <v>1</v>
      </c>
      <c r="C101" s="5">
        <f t="shared" ref="C101:C102" si="43">IF($A101="x","",IF($A100="x",IF(ISTEXT(J99),1,IF(ISTEXT(J100),"",IF(ISTEXT(K100),C99+1,C99))),IF(ISTEXT(J100),1,IF(ISTEXT(J101),"",IF(ISTEXT(K101),C100+1,C100)))))</f>
        <v>4</v>
      </c>
      <c r="D101" s="5">
        <f t="shared" ref="D101:D102" si="44">IF($A101="x","",IF($A100="x",1,IF(ISTEXT(J100),"",IF(ISTEXT(K101),"",IF(ISTEXT(K100),1,D100+1)))))</f>
        <v>11</v>
      </c>
      <c r="E101" s="5">
        <f>IF(I101&lt;&gt;"", MAX($E$8:E100)+1,"")</f>
        <v>84</v>
      </c>
      <c r="F101" s="5"/>
      <c r="G101" s="11" t="str">
        <f t="shared" ref="G101:G102" si="45">IF(OR(ISTEXT(K101),ISTEXT(L101)),"","5." &amp; B101 )</f>
        <v/>
      </c>
      <c r="H101" s="12" t="str">
        <f t="shared" ref="H101:H102" si="46">IF(OR(ISTEXT(J101),ISTEXT(L101)),"","5."&amp; B101&amp;"."&amp;IF(D101="",C101,C101&amp;"."&amp;D101))</f>
        <v/>
      </c>
      <c r="I101" s="44">
        <f t="shared" ref="I101:I102" si="47">IF(OR(ISTEXT(J101),ISTEXT(K101)),"",D101)</f>
        <v>11</v>
      </c>
      <c r="J101" s="14"/>
      <c r="K101" s="47"/>
      <c r="L101" s="19" t="s">
        <v>170</v>
      </c>
      <c r="M101" s="37" t="s">
        <v>25</v>
      </c>
      <c r="N101" s="53"/>
      <c r="O101" s="53"/>
    </row>
    <row r="102" spans="1:17" ht="24">
      <c r="B102" s="5">
        <f t="shared" si="42"/>
        <v>1</v>
      </c>
      <c r="C102" s="5">
        <f t="shared" si="43"/>
        <v>4</v>
      </c>
      <c r="D102" s="5">
        <f t="shared" si="44"/>
        <v>12</v>
      </c>
      <c r="E102" s="5">
        <f>IF(I102&lt;&gt;"", MAX($E$8:E101)+1,"")</f>
        <v>85</v>
      </c>
      <c r="F102" s="5"/>
      <c r="G102" s="11" t="str">
        <f t="shared" si="45"/>
        <v/>
      </c>
      <c r="H102" s="12" t="str">
        <f t="shared" si="46"/>
        <v/>
      </c>
      <c r="I102" s="44">
        <f t="shared" si="47"/>
        <v>12</v>
      </c>
      <c r="J102" s="14"/>
      <c r="K102" s="47"/>
      <c r="L102" s="19" t="s">
        <v>171</v>
      </c>
      <c r="M102" s="37" t="s">
        <v>25</v>
      </c>
      <c r="N102" s="53"/>
      <c r="O102" s="53"/>
      <c r="P102" s="34" t="str">
        <f>IF(M102&lt;&gt;"E","",IF(N102="","",OR(N102=Lijsten!$E$4,N102=Lijsten!$E$5)))</f>
        <v/>
      </c>
      <c r="Q102" s="34" t="str">
        <f>IF(M102&lt;&gt;"W","",IF(N102="","",IF(N102=Lijsten!$C$4,Lijsten!$H$4,IF(N102=Lijsten!$C$5,1,0))))</f>
        <v/>
      </c>
    </row>
    <row r="103" spans="1:17">
      <c r="A103" s="2" t="s">
        <v>74</v>
      </c>
      <c r="B103" s="5" t="str">
        <f>IF(A103="x","",IF(A102="x",IF(ISTEXT(J103),B100+1,B100),IF(ISTEXT(J103),B102+1,B102)))</f>
        <v/>
      </c>
      <c r="C103" s="5" t="str">
        <f>IF($A103="x","",IF($A102="x",IF(ISTEXT(J100),1,IF(ISTEXT(J102),"",IF(ISTEXT(K102),C100+1,C100))),IF(ISTEXT(J102),1,IF(ISTEXT(J103),"",IF(ISTEXT(K103),C102+1,C102)))))</f>
        <v/>
      </c>
      <c r="D103" s="5" t="str">
        <f t="shared" si="27"/>
        <v/>
      </c>
      <c r="E103" s="5" t="str">
        <f>IF(I103&lt;&gt;"", MAX($E$8:E102)+1,"")</f>
        <v/>
      </c>
      <c r="F103" s="5"/>
      <c r="G103" s="25"/>
      <c r="H103" s="26"/>
      <c r="I103" s="45"/>
      <c r="J103" s="27"/>
      <c r="K103" s="48"/>
      <c r="L103" s="28" t="s">
        <v>172</v>
      </c>
      <c r="M103" s="37"/>
      <c r="N103" s="38"/>
      <c r="O103" s="38"/>
      <c r="P103" s="34" t="str">
        <f>IF(M103&lt;&gt;"E","",IF(N103="","",OR(N103=Lijsten!$E$4,N103=Lijsten!$E$5)))</f>
        <v/>
      </c>
      <c r="Q103" s="34" t="str">
        <f>IF(M103&lt;&gt;"W","",IF(N103="","",IF(N103=Lijsten!$C$4,Lijsten!$H$4,IF(N103=Lijsten!$C$5,1,0))))</f>
        <v/>
      </c>
    </row>
    <row r="104" spans="1:17" ht="36">
      <c r="B104" s="5">
        <f t="shared" si="25"/>
        <v>1</v>
      </c>
      <c r="C104" s="5">
        <f t="shared" si="26"/>
        <v>4</v>
      </c>
      <c r="D104" s="5">
        <f t="shared" si="27"/>
        <v>1</v>
      </c>
      <c r="E104" s="5">
        <f>IF(I104&lt;&gt;"", MAX($E$8:E103)+1,"")</f>
        <v>86</v>
      </c>
      <c r="F104" s="5"/>
      <c r="G104" s="11" t="str">
        <f t="shared" si="40"/>
        <v/>
      </c>
      <c r="H104" s="12" t="str">
        <f t="shared" si="41"/>
        <v/>
      </c>
      <c r="I104" s="44">
        <f t="shared" si="30"/>
        <v>1</v>
      </c>
      <c r="J104" s="14"/>
      <c r="K104" s="47"/>
      <c r="L104" s="19" t="s">
        <v>173</v>
      </c>
      <c r="M104" s="37" t="s">
        <v>18</v>
      </c>
      <c r="N104" s="53"/>
      <c r="O104" s="53"/>
      <c r="P104" s="34" t="str">
        <f>IF(M104&lt;&gt;"E","",IF(N104="","",OR(N104=Lijsten!$E$4,N104=Lijsten!$E$5)))</f>
        <v/>
      </c>
      <c r="Q104" s="34" t="str">
        <f>IF(M104&lt;&gt;"W","",IF(N104="","",IF(N104=Lijsten!$C$4,Lijsten!$H$4,IF(N104=Lijsten!$C$5,1,0))))</f>
        <v/>
      </c>
    </row>
    <row r="105" spans="1:17" ht="24">
      <c r="B105" s="5">
        <f t="shared" si="25"/>
        <v>1</v>
      </c>
      <c r="C105" s="5">
        <f t="shared" si="26"/>
        <v>4</v>
      </c>
      <c r="D105" s="5">
        <f t="shared" si="27"/>
        <v>2</v>
      </c>
      <c r="E105" s="5">
        <f>IF(I105&lt;&gt;"", MAX($E$8:E104)+1,"")</f>
        <v>87</v>
      </c>
      <c r="F105" s="5"/>
      <c r="G105" s="11" t="str">
        <f t="shared" si="40"/>
        <v/>
      </c>
      <c r="H105" s="12" t="str">
        <f t="shared" si="41"/>
        <v/>
      </c>
      <c r="I105" s="44">
        <f t="shared" si="30"/>
        <v>2</v>
      </c>
      <c r="J105" s="14"/>
      <c r="K105" s="47"/>
      <c r="L105" s="19" t="s">
        <v>174</v>
      </c>
      <c r="M105" s="37" t="s">
        <v>25</v>
      </c>
      <c r="N105" s="53"/>
      <c r="O105" s="53"/>
      <c r="P105" s="34" t="str">
        <f>IF(M105&lt;&gt;"E","",IF(N105="","",OR(N105=Lijsten!$E$4,N105=Lijsten!$E$5)))</f>
        <v/>
      </c>
      <c r="Q105" s="34" t="str">
        <f>IF(M105&lt;&gt;"W","",IF(N105="","",IF(N105=Lijsten!$C$4,Lijsten!$H$4,IF(N105=Lijsten!$C$5,1,0))))</f>
        <v/>
      </c>
    </row>
    <row r="106" spans="1:17" ht="24">
      <c r="B106" s="5">
        <f t="shared" si="25"/>
        <v>1</v>
      </c>
      <c r="C106" s="5">
        <f t="shared" si="26"/>
        <v>4</v>
      </c>
      <c r="D106" s="5">
        <f t="shared" si="27"/>
        <v>3</v>
      </c>
      <c r="E106" s="5">
        <f>IF(I106&lt;&gt;"", MAX($E$8:E105)+1,"")</f>
        <v>88</v>
      </c>
      <c r="F106" s="5"/>
      <c r="G106" s="11" t="str">
        <f t="shared" si="40"/>
        <v/>
      </c>
      <c r="H106" s="12" t="str">
        <f t="shared" si="41"/>
        <v/>
      </c>
      <c r="I106" s="44">
        <f t="shared" si="30"/>
        <v>3</v>
      </c>
      <c r="J106" s="14"/>
      <c r="K106" s="47"/>
      <c r="L106" s="19" t="s">
        <v>175</v>
      </c>
      <c r="M106" s="37" t="s">
        <v>25</v>
      </c>
      <c r="N106" s="53"/>
      <c r="O106" s="53"/>
      <c r="P106" s="34" t="str">
        <f>IF(M106&lt;&gt;"E","",IF(N106="","",OR(N106=Lijsten!$E$4,N106=Lijsten!$E$5)))</f>
        <v/>
      </c>
      <c r="Q106" s="34" t="str">
        <f>IF(M106&lt;&gt;"W","",IF(N106="","",IF(N106=Lijsten!$C$4,Lijsten!$H$4,IF(N106=Lijsten!$C$5,1,0))))</f>
        <v/>
      </c>
    </row>
    <row r="107" spans="1:17" ht="24">
      <c r="B107" s="5">
        <f t="shared" si="25"/>
        <v>1</v>
      </c>
      <c r="C107" s="5">
        <f t="shared" si="26"/>
        <v>4</v>
      </c>
      <c r="D107" s="5">
        <f t="shared" si="27"/>
        <v>4</v>
      </c>
      <c r="E107" s="5">
        <f>IF(I107&lt;&gt;"", MAX($E$8:E106)+1,"")</f>
        <v>89</v>
      </c>
      <c r="F107" s="5"/>
      <c r="G107" s="11" t="str">
        <f t="shared" si="40"/>
        <v/>
      </c>
      <c r="H107" s="12" t="str">
        <f t="shared" si="41"/>
        <v/>
      </c>
      <c r="I107" s="44">
        <f t="shared" si="30"/>
        <v>4</v>
      </c>
      <c r="J107" s="14"/>
      <c r="K107" s="47"/>
      <c r="L107" s="19" t="s">
        <v>176</v>
      </c>
      <c r="M107" s="37" t="s">
        <v>25</v>
      </c>
      <c r="N107" s="53"/>
      <c r="O107" s="53"/>
      <c r="P107" s="34" t="str">
        <f>IF(M107&lt;&gt;"E","",IF(N107="","",OR(N107=Lijsten!$E$4,N107=Lijsten!$E$5)))</f>
        <v/>
      </c>
      <c r="Q107" s="34" t="str">
        <f>IF(M107&lt;&gt;"W","",IF(N107="","",IF(N107=Lijsten!$C$4,Lijsten!$H$4,IF(N107=Lijsten!$C$5,1,0))))</f>
        <v/>
      </c>
    </row>
    <row r="108" spans="1:17">
      <c r="B108" s="5">
        <f t="shared" si="25"/>
        <v>1</v>
      </c>
      <c r="C108" s="5">
        <f t="shared" si="26"/>
        <v>5</v>
      </c>
      <c r="D108" s="5" t="str">
        <f t="shared" si="27"/>
        <v/>
      </c>
      <c r="E108" s="5" t="str">
        <f>IF(I108&lt;&gt;"", MAX($E$8:E107)+1,"")</f>
        <v/>
      </c>
      <c r="F108" s="5"/>
      <c r="G108" s="11" t="str">
        <f t="shared" si="40"/>
        <v/>
      </c>
      <c r="H108" s="12" t="str">
        <f t="shared" si="41"/>
        <v>5.1.5</v>
      </c>
      <c r="I108" s="44" t="str">
        <f t="shared" si="30"/>
        <v/>
      </c>
      <c r="J108" s="14"/>
      <c r="K108" s="47" t="s">
        <v>177</v>
      </c>
      <c r="L108" s="19"/>
      <c r="M108" s="37"/>
      <c r="N108" s="38"/>
      <c r="O108" s="38"/>
      <c r="P108" s="34" t="str">
        <f>IF(M108&lt;&gt;"E","",IF(N108="","",OR(N108=Lijsten!$E$4,N108=Lijsten!$E$5)))</f>
        <v/>
      </c>
      <c r="Q108" s="34" t="str">
        <f>IF(M108&lt;&gt;"W","",IF(N108="","",IF(N108=Lijsten!$C$4,Lijsten!$H$4,IF(N108=Lijsten!$C$5,1,0))))</f>
        <v/>
      </c>
    </row>
    <row r="109" spans="1:17" ht="24">
      <c r="B109" s="5">
        <f t="shared" si="25"/>
        <v>1</v>
      </c>
      <c r="C109" s="5">
        <f t="shared" si="26"/>
        <v>5</v>
      </c>
      <c r="D109" s="5">
        <f t="shared" si="27"/>
        <v>1</v>
      </c>
      <c r="E109" s="5">
        <f>IF(I109&lt;&gt;"", MAX($E$8:E108)+1,"")</f>
        <v>90</v>
      </c>
      <c r="F109" s="5"/>
      <c r="G109" s="11" t="str">
        <f t="shared" si="40"/>
        <v/>
      </c>
      <c r="H109" s="12" t="str">
        <f t="shared" si="41"/>
        <v/>
      </c>
      <c r="I109" s="44">
        <f t="shared" si="30"/>
        <v>1</v>
      </c>
      <c r="J109" s="14"/>
      <c r="K109" s="47"/>
      <c r="L109" s="19" t="s">
        <v>178</v>
      </c>
      <c r="M109" s="37" t="s">
        <v>18</v>
      </c>
      <c r="N109" s="53"/>
      <c r="O109" s="53"/>
      <c r="P109" s="34" t="str">
        <f>IF(M109&lt;&gt;"E","",IF(N109="","",OR(N109=Lijsten!$E$4,N109=Lijsten!$E$5)))</f>
        <v/>
      </c>
      <c r="Q109" s="34" t="str">
        <f>IF(M109&lt;&gt;"W","",IF(N109="","",IF(N109=Lijsten!$C$4,Lijsten!$H$4,IF(N109=Lijsten!$C$5,1,0))))</f>
        <v/>
      </c>
    </row>
    <row r="110" spans="1:17" ht="48">
      <c r="B110" s="5">
        <f t="shared" si="25"/>
        <v>1</v>
      </c>
      <c r="C110" s="5">
        <f t="shared" si="26"/>
        <v>5</v>
      </c>
      <c r="D110" s="5">
        <f t="shared" si="27"/>
        <v>2</v>
      </c>
      <c r="E110" s="5">
        <f>IF(I110&lt;&gt;"", MAX($E$8:E109)+1,"")</f>
        <v>91</v>
      </c>
      <c r="F110" s="5"/>
      <c r="G110" s="11" t="str">
        <f t="shared" si="40"/>
        <v/>
      </c>
      <c r="H110" s="12" t="str">
        <f t="shared" si="41"/>
        <v/>
      </c>
      <c r="I110" s="44">
        <f t="shared" si="30"/>
        <v>2</v>
      </c>
      <c r="J110" s="14"/>
      <c r="K110" s="47"/>
      <c r="L110" s="19" t="s">
        <v>179</v>
      </c>
      <c r="M110" s="37" t="s">
        <v>18</v>
      </c>
      <c r="N110" s="53"/>
      <c r="O110" s="53"/>
      <c r="P110" s="34" t="str">
        <f>IF(M110&lt;&gt;"E","",IF(N110="","",OR(N110=Lijsten!$E$4,N110=Lijsten!$E$5)))</f>
        <v/>
      </c>
      <c r="Q110" s="34" t="str">
        <f>IF(M110&lt;&gt;"W","",IF(N110="","",IF(N110=Lijsten!$C$4,Lijsten!$H$4,IF(N110=Lijsten!$C$5,1,0))))</f>
        <v/>
      </c>
    </row>
    <row r="111" spans="1:17" ht="24">
      <c r="B111" s="5">
        <f t="shared" si="25"/>
        <v>1</v>
      </c>
      <c r="C111" s="5">
        <f t="shared" si="26"/>
        <v>5</v>
      </c>
      <c r="D111" s="5">
        <f t="shared" si="27"/>
        <v>3</v>
      </c>
      <c r="E111" s="5">
        <f>IF(I111&lt;&gt;"", MAX($E$8:E110)+1,"")</f>
        <v>92</v>
      </c>
      <c r="F111" s="5"/>
      <c r="G111" s="11" t="str">
        <f t="shared" si="40"/>
        <v/>
      </c>
      <c r="H111" s="12" t="str">
        <f t="shared" si="41"/>
        <v/>
      </c>
      <c r="I111" s="44">
        <f t="shared" si="30"/>
        <v>3</v>
      </c>
      <c r="J111" s="14"/>
      <c r="K111" s="47"/>
      <c r="L111" s="19" t="s">
        <v>180</v>
      </c>
      <c r="M111" s="37" t="s">
        <v>18</v>
      </c>
      <c r="N111" s="53"/>
      <c r="O111" s="53"/>
      <c r="P111" s="34" t="str">
        <f>IF(M111&lt;&gt;"E","",IF(N111="","",OR(N111=Lijsten!$E$4,N111=Lijsten!$E$5)))</f>
        <v/>
      </c>
      <c r="Q111" s="34" t="str">
        <f>IF(M111&lt;&gt;"W","",IF(N111="","",IF(N111=Lijsten!$C$4,Lijsten!$H$4,IF(N111=Lijsten!$C$5,1,0))))</f>
        <v/>
      </c>
    </row>
    <row r="112" spans="1:17" ht="48">
      <c r="B112" s="5">
        <f t="shared" si="25"/>
        <v>1</v>
      </c>
      <c r="C112" s="5">
        <f t="shared" si="26"/>
        <v>5</v>
      </c>
      <c r="D112" s="5">
        <f t="shared" si="27"/>
        <v>4</v>
      </c>
      <c r="E112" s="5">
        <f>IF(I112&lt;&gt;"", MAX($E$8:E111)+1,"")</f>
        <v>93</v>
      </c>
      <c r="F112" s="5"/>
      <c r="G112" s="11" t="str">
        <f t="shared" si="40"/>
        <v/>
      </c>
      <c r="H112" s="12" t="str">
        <f t="shared" si="41"/>
        <v/>
      </c>
      <c r="I112" s="44">
        <f t="shared" si="30"/>
        <v>4</v>
      </c>
      <c r="J112" s="14"/>
      <c r="K112" s="47"/>
      <c r="L112" s="19" t="s">
        <v>181</v>
      </c>
      <c r="M112" s="37" t="s">
        <v>18</v>
      </c>
      <c r="N112" s="53"/>
      <c r="O112" s="53"/>
      <c r="P112" s="34" t="str">
        <f>IF(M112&lt;&gt;"E","",IF(N112="","",OR(N112=Lijsten!$E$4,N112=Lijsten!$E$5)))</f>
        <v/>
      </c>
      <c r="Q112" s="34" t="str">
        <f>IF(M112&lt;&gt;"W","",IF(N112="","",IF(N112=Lijsten!$C$4,Lijsten!$H$4,IF(N112=Lijsten!$C$5,1,0))))</f>
        <v/>
      </c>
    </row>
    <row r="113" spans="2:17" ht="36">
      <c r="B113" s="5">
        <f t="shared" si="25"/>
        <v>1</v>
      </c>
      <c r="C113" s="5">
        <f t="shared" si="26"/>
        <v>5</v>
      </c>
      <c r="D113" s="5">
        <f t="shared" si="27"/>
        <v>5</v>
      </c>
      <c r="E113" s="5">
        <f>IF(I113&lt;&gt;"", MAX($E$8:E112)+1,"")</f>
        <v>94</v>
      </c>
      <c r="F113" s="5"/>
      <c r="G113" s="11" t="str">
        <f t="shared" si="40"/>
        <v/>
      </c>
      <c r="H113" s="12" t="str">
        <f t="shared" si="41"/>
        <v/>
      </c>
      <c r="I113" s="44">
        <f t="shared" si="30"/>
        <v>5</v>
      </c>
      <c r="J113" s="14"/>
      <c r="K113" s="47"/>
      <c r="L113" s="19" t="s">
        <v>182</v>
      </c>
      <c r="M113" s="37" t="s">
        <v>18</v>
      </c>
      <c r="N113" s="53"/>
      <c r="O113" s="53"/>
      <c r="P113" s="34" t="str">
        <f>IF(M113&lt;&gt;"E","",IF(N113="","",OR(N113=Lijsten!$E$4,N113=Lijsten!$E$5)))</f>
        <v/>
      </c>
      <c r="Q113" s="34" t="str">
        <f>IF(M113&lt;&gt;"W","",IF(N113="","",IF(N113=Lijsten!$C$4,Lijsten!$H$4,IF(N113=Lijsten!$C$5,1,0))))</f>
        <v/>
      </c>
    </row>
    <row r="114" spans="2:17" ht="24">
      <c r="B114" s="5">
        <f t="shared" si="25"/>
        <v>1</v>
      </c>
      <c r="C114" s="5">
        <f t="shared" si="26"/>
        <v>5</v>
      </c>
      <c r="D114" s="5">
        <f t="shared" si="27"/>
        <v>6</v>
      </c>
      <c r="E114" s="5">
        <f>IF(I114&lt;&gt;"", MAX($E$8:E113)+1,"")</f>
        <v>95</v>
      </c>
      <c r="F114" s="5"/>
      <c r="G114" s="11" t="str">
        <f t="shared" si="40"/>
        <v/>
      </c>
      <c r="H114" s="12" t="str">
        <f t="shared" si="41"/>
        <v/>
      </c>
      <c r="I114" s="44">
        <f t="shared" si="30"/>
        <v>6</v>
      </c>
      <c r="J114" s="14"/>
      <c r="K114" s="47"/>
      <c r="L114" s="19" t="s">
        <v>183</v>
      </c>
      <c r="M114" s="37" t="s">
        <v>18</v>
      </c>
      <c r="N114" s="53"/>
      <c r="O114" s="53"/>
      <c r="P114" s="34" t="str">
        <f>IF(M114&lt;&gt;"E","",IF(N114="","",OR(N114=Lijsten!$E$4,N114=Lijsten!$E$5)))</f>
        <v/>
      </c>
      <c r="Q114" s="34" t="str">
        <f>IF(M114&lt;&gt;"W","",IF(N114="","",IF(N114=Lijsten!$C$4,Lijsten!$H$4,IF(N114=Lijsten!$C$5,1,0))))</f>
        <v/>
      </c>
    </row>
    <row r="115" spans="2:17" ht="36">
      <c r="B115" s="5">
        <f t="shared" si="25"/>
        <v>1</v>
      </c>
      <c r="C115" s="5">
        <f t="shared" si="26"/>
        <v>5</v>
      </c>
      <c r="D115" s="5">
        <f t="shared" si="27"/>
        <v>7</v>
      </c>
      <c r="E115" s="5">
        <f>IF(I115&lt;&gt;"", MAX($E$8:E114)+1,"")</f>
        <v>96</v>
      </c>
      <c r="F115" s="5"/>
      <c r="G115" s="11" t="str">
        <f t="shared" si="40"/>
        <v/>
      </c>
      <c r="H115" s="12" t="str">
        <f t="shared" si="41"/>
        <v/>
      </c>
      <c r="I115" s="44">
        <f t="shared" si="30"/>
        <v>7</v>
      </c>
      <c r="J115" s="14"/>
      <c r="K115" s="47"/>
      <c r="L115" s="19" t="s">
        <v>184</v>
      </c>
      <c r="M115" s="37" t="s">
        <v>18</v>
      </c>
      <c r="N115" s="53"/>
      <c r="O115" s="53"/>
      <c r="P115" s="34" t="str">
        <f>IF(M115&lt;&gt;"E","",IF(N115="","",OR(N115=Lijsten!$E$4,N115=Lijsten!$E$5)))</f>
        <v/>
      </c>
      <c r="Q115" s="34" t="str">
        <f>IF(M115&lt;&gt;"W","",IF(N115="","",IF(N115=Lijsten!$C$4,Lijsten!$H$4,IF(N115=Lijsten!$C$5,1,0))))</f>
        <v/>
      </c>
    </row>
    <row r="116" spans="2:17" ht="24">
      <c r="B116" s="5">
        <f t="shared" si="25"/>
        <v>1</v>
      </c>
      <c r="C116" s="5">
        <f t="shared" si="26"/>
        <v>5</v>
      </c>
      <c r="D116" s="5">
        <f t="shared" si="27"/>
        <v>8</v>
      </c>
      <c r="E116" s="5">
        <f>IF(I116&lt;&gt;"", MAX($E$8:E115)+1,"")</f>
        <v>97</v>
      </c>
      <c r="F116" s="5"/>
      <c r="G116" s="11" t="str">
        <f t="shared" si="40"/>
        <v/>
      </c>
      <c r="H116" s="12" t="str">
        <f t="shared" si="41"/>
        <v/>
      </c>
      <c r="I116" s="44">
        <f t="shared" si="30"/>
        <v>8</v>
      </c>
      <c r="J116" s="14"/>
      <c r="K116" s="47"/>
      <c r="L116" s="19" t="s">
        <v>185</v>
      </c>
      <c r="M116" s="37" t="s">
        <v>18</v>
      </c>
      <c r="N116" s="53"/>
      <c r="O116" s="53"/>
      <c r="P116" s="34" t="str">
        <f>IF(M116&lt;&gt;"E","",IF(N116="","",OR(N116=Lijsten!$E$4,N116=Lijsten!$E$5)))</f>
        <v/>
      </c>
      <c r="Q116" s="34" t="str">
        <f>IF(M116&lt;&gt;"W","",IF(N116="","",IF(N116=Lijsten!$C$4,Lijsten!$H$4,IF(N116=Lijsten!$C$5,1,0))))</f>
        <v/>
      </c>
    </row>
    <row r="117" spans="2:17" ht="48">
      <c r="B117" s="5">
        <f t="shared" si="25"/>
        <v>1</v>
      </c>
      <c r="C117" s="5">
        <f t="shared" si="26"/>
        <v>5</v>
      </c>
      <c r="D117" s="5">
        <f t="shared" si="27"/>
        <v>9</v>
      </c>
      <c r="E117" s="5">
        <f>IF(I117&lt;&gt;"", MAX($E$8:E116)+1,"")</f>
        <v>98</v>
      </c>
      <c r="F117" s="5"/>
      <c r="G117" s="11" t="str">
        <f t="shared" si="40"/>
        <v/>
      </c>
      <c r="H117" s="12" t="str">
        <f t="shared" si="41"/>
        <v/>
      </c>
      <c r="I117" s="44">
        <f t="shared" si="30"/>
        <v>9</v>
      </c>
      <c r="J117" s="14"/>
      <c r="K117" s="47"/>
      <c r="L117" s="19" t="s">
        <v>186</v>
      </c>
      <c r="M117" s="40" t="s">
        <v>25</v>
      </c>
      <c r="N117" s="53"/>
      <c r="O117" s="53"/>
      <c r="P117" s="34" t="str">
        <f>IF(M117&lt;&gt;"E","",IF(N117="","",OR(N117=Lijsten!$E$4,N117=Lijsten!$E$5)))</f>
        <v/>
      </c>
      <c r="Q117" s="34" t="str">
        <f>IF(M117&lt;&gt;"W","",IF(N117="","",IF(N117=Lijsten!$C$4,Lijsten!$H$4,IF(N117=Lijsten!$C$5,1,0))))</f>
        <v/>
      </c>
    </row>
    <row r="118" spans="2:17" ht="36">
      <c r="B118" s="5">
        <f t="shared" si="25"/>
        <v>1</v>
      </c>
      <c r="C118" s="5">
        <f t="shared" si="26"/>
        <v>5</v>
      </c>
      <c r="D118" s="5">
        <f t="shared" si="27"/>
        <v>10</v>
      </c>
      <c r="E118" s="5">
        <f>IF(I118&lt;&gt;"", MAX($E$8:E117)+1,"")</f>
        <v>99</v>
      </c>
      <c r="F118" s="5"/>
      <c r="G118" s="11" t="str">
        <f t="shared" si="40"/>
        <v/>
      </c>
      <c r="H118" s="12" t="str">
        <f t="shared" si="41"/>
        <v/>
      </c>
      <c r="I118" s="44">
        <f t="shared" si="30"/>
        <v>10</v>
      </c>
      <c r="J118" s="14"/>
      <c r="K118" s="47"/>
      <c r="L118" s="19" t="s">
        <v>187</v>
      </c>
      <c r="M118" s="40" t="s">
        <v>25</v>
      </c>
      <c r="N118" s="53"/>
      <c r="O118" s="53"/>
      <c r="P118" s="34" t="str">
        <f>IF(M118&lt;&gt;"E","",IF(N118="","",OR(N118=Lijsten!$E$4,N118=Lijsten!$E$5)))</f>
        <v/>
      </c>
      <c r="Q118" s="34" t="str">
        <f>IF(M118&lt;&gt;"W","",IF(N118="","",IF(N118=Lijsten!$C$4,Lijsten!$H$4,IF(N118=Lijsten!$C$5,1,0))))</f>
        <v/>
      </c>
    </row>
    <row r="119" spans="2:17">
      <c r="B119" s="5">
        <f t="shared" si="25"/>
        <v>1</v>
      </c>
      <c r="C119" s="5">
        <f t="shared" si="26"/>
        <v>6</v>
      </c>
      <c r="D119" s="5" t="str">
        <f t="shared" si="27"/>
        <v/>
      </c>
      <c r="E119" s="5" t="str">
        <f>IF(I119&lt;&gt;"", MAX($E$8:E118)+1,"")</f>
        <v/>
      </c>
      <c r="F119" s="5"/>
      <c r="G119" s="11" t="str">
        <f t="shared" ref="G119:G128" si="48">IF(OR(ISTEXT(K119),ISTEXT(L119)),"","5." &amp; B119 )</f>
        <v/>
      </c>
      <c r="H119" s="12" t="str">
        <f t="shared" ref="H119:H128" si="49">IF(OR(ISTEXT(J119),ISTEXT(L119)),"","5."&amp; B119&amp;"."&amp;IF(D119="",C119,C119&amp;"."&amp;D119))</f>
        <v>5.1.6</v>
      </c>
      <c r="I119" s="44" t="str">
        <f t="shared" ref="I119:I128" si="50">IF(OR(ISTEXT(J119),ISTEXT(K119)),"",D119)</f>
        <v/>
      </c>
      <c r="J119" s="14"/>
      <c r="K119" s="47" t="s">
        <v>188</v>
      </c>
      <c r="L119" s="19"/>
      <c r="M119" s="37"/>
      <c r="N119" s="38"/>
      <c r="O119" s="38"/>
      <c r="P119" s="34" t="str">
        <f>IF(M119&lt;&gt;"E","",IF(N119="","",OR(N119=Lijsten!$E$4,N119=Lijsten!$E$5)))</f>
        <v/>
      </c>
      <c r="Q119" s="34" t="str">
        <f>IF(M119&lt;&gt;"W","",IF(N119="","",IF(N119=Lijsten!$C$4,Lijsten!$H$4,IF(N119=Lijsten!$C$5,1,0))))</f>
        <v/>
      </c>
    </row>
    <row r="120" spans="2:17" ht="24">
      <c r="B120" s="5">
        <f t="shared" si="25"/>
        <v>1</v>
      </c>
      <c r="C120" s="5">
        <f t="shared" si="26"/>
        <v>6</v>
      </c>
      <c r="D120" s="5">
        <f t="shared" si="27"/>
        <v>1</v>
      </c>
      <c r="E120" s="5">
        <f>IF(I120&lt;&gt;"", MAX($E$8:E119)+1,"")</f>
        <v>100</v>
      </c>
      <c r="F120" s="5"/>
      <c r="G120" s="11" t="str">
        <f t="shared" si="48"/>
        <v/>
      </c>
      <c r="H120" s="12" t="str">
        <f t="shared" si="49"/>
        <v/>
      </c>
      <c r="I120" s="44">
        <f t="shared" si="50"/>
        <v>1</v>
      </c>
      <c r="J120" s="14"/>
      <c r="K120" s="47"/>
      <c r="L120" s="19" t="s">
        <v>189</v>
      </c>
      <c r="M120" s="37" t="s">
        <v>18</v>
      </c>
      <c r="N120" s="53"/>
      <c r="O120" s="53"/>
      <c r="P120" s="34" t="str">
        <f>IF(M120&lt;&gt;"E","",IF(N120="","",OR(N120=Lijsten!$E$4,N120=Lijsten!$E$5)))</f>
        <v/>
      </c>
      <c r="Q120" s="34" t="str">
        <f>IF(M120&lt;&gt;"W","",IF(N120="","",IF(N120=Lijsten!$C$4,Lijsten!$H$4,IF(N120=Lijsten!$C$5,1,0))))</f>
        <v/>
      </c>
    </row>
    <row r="121" spans="2:17" ht="36">
      <c r="B121" s="5">
        <f t="shared" si="25"/>
        <v>1</v>
      </c>
      <c r="C121" s="5">
        <f t="shared" si="26"/>
        <v>6</v>
      </c>
      <c r="D121" s="5">
        <f t="shared" si="27"/>
        <v>2</v>
      </c>
      <c r="E121" s="5">
        <f>IF(I121&lt;&gt;"", MAX($E$8:E120)+1,"")</f>
        <v>101</v>
      </c>
      <c r="F121" s="5"/>
      <c r="G121" s="11" t="str">
        <f t="shared" si="48"/>
        <v/>
      </c>
      <c r="H121" s="12" t="str">
        <f t="shared" si="49"/>
        <v/>
      </c>
      <c r="I121" s="44">
        <f t="shared" si="50"/>
        <v>2</v>
      </c>
      <c r="J121" s="14"/>
      <c r="K121" s="47"/>
      <c r="L121" s="19" t="s">
        <v>190</v>
      </c>
      <c r="M121" s="37" t="s">
        <v>18</v>
      </c>
      <c r="N121" s="53"/>
      <c r="O121" s="53"/>
      <c r="P121" s="34" t="str">
        <f>IF(M121&lt;&gt;"E","",IF(N121="","",OR(N121=Lijsten!$E$4,N121=Lijsten!$E$5)))</f>
        <v/>
      </c>
      <c r="Q121" s="34" t="str">
        <f>IF(M121&lt;&gt;"W","",IF(N121="","",IF(N121=Lijsten!$C$4,Lijsten!$H$4,IF(N121=Lijsten!$C$5,1,0))))</f>
        <v/>
      </c>
    </row>
    <row r="122" spans="2:17" ht="60">
      <c r="B122" s="5">
        <f t="shared" si="25"/>
        <v>1</v>
      </c>
      <c r="C122" s="5">
        <f t="shared" si="26"/>
        <v>6</v>
      </c>
      <c r="D122" s="5">
        <f t="shared" si="27"/>
        <v>3</v>
      </c>
      <c r="E122" s="5">
        <f>IF(I122&lt;&gt;"", MAX($E$8:E121)+1,"")</f>
        <v>102</v>
      </c>
      <c r="F122" s="5"/>
      <c r="G122" s="11" t="str">
        <f t="shared" si="48"/>
        <v/>
      </c>
      <c r="H122" s="12" t="str">
        <f t="shared" si="49"/>
        <v/>
      </c>
      <c r="I122" s="44">
        <f t="shared" si="50"/>
        <v>3</v>
      </c>
      <c r="J122" s="14"/>
      <c r="K122" s="47"/>
      <c r="L122" s="19" t="s">
        <v>191</v>
      </c>
      <c r="M122" s="37" t="s">
        <v>18</v>
      </c>
      <c r="N122" s="53"/>
      <c r="O122" s="53"/>
      <c r="P122" s="34" t="str">
        <f>IF(M122&lt;&gt;"E","",IF(N122="","",OR(N122=Lijsten!$E$4,N122=Lijsten!$E$5)))</f>
        <v/>
      </c>
      <c r="Q122" s="34" t="str">
        <f>IF(M122&lt;&gt;"W","",IF(N122="","",IF(N122=Lijsten!$C$4,Lijsten!$H$4,IF(N122=Lijsten!$C$5,1,0))))</f>
        <v/>
      </c>
    </row>
    <row r="123" spans="2:17" ht="24">
      <c r="B123" s="5">
        <f t="shared" si="25"/>
        <v>1</v>
      </c>
      <c r="C123" s="5">
        <f t="shared" si="26"/>
        <v>6</v>
      </c>
      <c r="D123" s="5">
        <f t="shared" si="27"/>
        <v>4</v>
      </c>
      <c r="E123" s="5">
        <f>IF(I123&lt;&gt;"", MAX($E$8:E122)+1,"")</f>
        <v>103</v>
      </c>
      <c r="F123" s="5"/>
      <c r="G123" s="11" t="str">
        <f t="shared" si="48"/>
        <v/>
      </c>
      <c r="H123" s="12" t="str">
        <f t="shared" si="49"/>
        <v/>
      </c>
      <c r="I123" s="44">
        <f t="shared" si="50"/>
        <v>4</v>
      </c>
      <c r="J123" s="14"/>
      <c r="K123" s="47"/>
      <c r="L123" s="19" t="s">
        <v>192</v>
      </c>
      <c r="M123" s="37" t="s">
        <v>25</v>
      </c>
      <c r="N123" s="53"/>
      <c r="O123" s="53"/>
      <c r="P123" s="34" t="str">
        <f>IF(M123&lt;&gt;"E","",IF(N123="","",OR(N123=Lijsten!$E$4,N123=Lijsten!$E$5)))</f>
        <v/>
      </c>
      <c r="Q123" s="34" t="str">
        <f>IF(M123&lt;&gt;"W","",IF(N123="","",IF(N123=Lijsten!$C$4,Lijsten!$H$4,IF(N123=Lijsten!$C$5,1,0))))</f>
        <v/>
      </c>
    </row>
    <row r="124" spans="2:17" ht="36">
      <c r="B124" s="5">
        <f t="shared" si="25"/>
        <v>1</v>
      </c>
      <c r="C124" s="5">
        <f t="shared" si="26"/>
        <v>6</v>
      </c>
      <c r="D124" s="5">
        <f t="shared" si="27"/>
        <v>5</v>
      </c>
      <c r="E124" s="5">
        <f>IF(I124&lt;&gt;"", MAX($E$8:E123)+1,"")</f>
        <v>104</v>
      </c>
      <c r="F124" s="5"/>
      <c r="G124" s="11" t="str">
        <f t="shared" si="48"/>
        <v/>
      </c>
      <c r="H124" s="12" t="str">
        <f t="shared" si="49"/>
        <v/>
      </c>
      <c r="I124" s="44">
        <f t="shared" si="50"/>
        <v>5</v>
      </c>
      <c r="J124" s="14"/>
      <c r="K124" s="47"/>
      <c r="L124" s="19" t="s">
        <v>193</v>
      </c>
      <c r="M124" s="37" t="s">
        <v>25</v>
      </c>
      <c r="N124" s="53"/>
      <c r="O124" s="53"/>
      <c r="P124" s="34" t="str">
        <f>IF(M124&lt;&gt;"E","",IF(N124="","",OR(N124=Lijsten!$E$4,N124=Lijsten!$E$5)))</f>
        <v/>
      </c>
      <c r="Q124" s="34" t="str">
        <f>IF(M124&lt;&gt;"W","",IF(N124="","",IF(N124=Lijsten!$C$4,Lijsten!$H$4,IF(N124=Lijsten!$C$5,1,0))))</f>
        <v/>
      </c>
    </row>
    <row r="125" spans="2:17" ht="24">
      <c r="B125" s="5">
        <f t="shared" si="25"/>
        <v>1</v>
      </c>
      <c r="C125" s="5">
        <f t="shared" si="26"/>
        <v>6</v>
      </c>
      <c r="D125" s="5">
        <f t="shared" si="27"/>
        <v>6</v>
      </c>
      <c r="E125" s="5">
        <f>IF(I125&lt;&gt;"", MAX($E$8:E124)+1,"")</f>
        <v>105</v>
      </c>
      <c r="F125" s="5"/>
      <c r="G125" s="11" t="str">
        <f t="shared" si="48"/>
        <v/>
      </c>
      <c r="H125" s="12" t="str">
        <f t="shared" si="49"/>
        <v/>
      </c>
      <c r="I125" s="44">
        <f t="shared" si="50"/>
        <v>6</v>
      </c>
      <c r="J125" s="14"/>
      <c r="K125" s="47"/>
      <c r="L125" s="19" t="s">
        <v>194</v>
      </c>
      <c r="M125" s="37" t="s">
        <v>25</v>
      </c>
      <c r="N125" s="53"/>
      <c r="O125" s="53"/>
      <c r="P125" s="34" t="str">
        <f>IF(M125&lt;&gt;"E","",IF(N125="","",OR(N125=Lijsten!$E$4,N125=Lijsten!$E$5)))</f>
        <v/>
      </c>
      <c r="Q125" s="34" t="str">
        <f>IF(M125&lt;&gt;"W","",IF(N125="","",IF(N125=Lijsten!$C$4,Lijsten!$H$4,IF(N125=Lijsten!$C$5,1,0))))</f>
        <v/>
      </c>
    </row>
    <row r="126" spans="2:17" ht="36">
      <c r="B126" s="5">
        <f t="shared" si="25"/>
        <v>1</v>
      </c>
      <c r="C126" s="5">
        <f t="shared" si="26"/>
        <v>6</v>
      </c>
      <c r="D126" s="5">
        <f t="shared" si="27"/>
        <v>7</v>
      </c>
      <c r="E126" s="5">
        <f>IF(I126&lt;&gt;"", MAX($E$8:E125)+1,"")</f>
        <v>106</v>
      </c>
      <c r="F126" s="5"/>
      <c r="G126" s="11" t="str">
        <f t="shared" si="48"/>
        <v/>
      </c>
      <c r="H126" s="12" t="str">
        <f t="shared" si="49"/>
        <v/>
      </c>
      <c r="I126" s="44">
        <f t="shared" si="50"/>
        <v>7</v>
      </c>
      <c r="J126" s="14"/>
      <c r="K126" s="47"/>
      <c r="L126" s="19" t="s">
        <v>195</v>
      </c>
      <c r="M126" s="37" t="s">
        <v>25</v>
      </c>
      <c r="N126" s="53"/>
      <c r="O126" s="53"/>
      <c r="P126" s="34" t="str">
        <f>IF(M126&lt;&gt;"E","",IF(N126="","",OR(N126=Lijsten!$E$4,N126=Lijsten!$E$5)))</f>
        <v/>
      </c>
      <c r="Q126" s="34" t="str">
        <f>IF(M126&lt;&gt;"W","",IF(N126="","",IF(N126=Lijsten!$C$4,Lijsten!$H$4,IF(N126=Lijsten!$C$5,1,0))))</f>
        <v/>
      </c>
    </row>
    <row r="127" spans="2:17" ht="36">
      <c r="B127" s="5">
        <f t="shared" si="25"/>
        <v>1</v>
      </c>
      <c r="C127" s="5">
        <f t="shared" si="26"/>
        <v>6</v>
      </c>
      <c r="D127" s="5">
        <f t="shared" si="27"/>
        <v>8</v>
      </c>
      <c r="E127" s="5">
        <f>IF(I127&lt;&gt;"", MAX($E$8:E126)+1,"")</f>
        <v>107</v>
      </c>
      <c r="F127" s="5"/>
      <c r="G127" s="11" t="str">
        <f t="shared" si="48"/>
        <v/>
      </c>
      <c r="H127" s="12" t="str">
        <f t="shared" si="49"/>
        <v/>
      </c>
      <c r="I127" s="44">
        <f t="shared" si="50"/>
        <v>8</v>
      </c>
      <c r="J127" s="14"/>
      <c r="K127" s="47"/>
      <c r="L127" s="19" t="s">
        <v>196</v>
      </c>
      <c r="M127" s="37" t="s">
        <v>25</v>
      </c>
      <c r="N127" s="53"/>
      <c r="O127" s="53"/>
      <c r="P127" s="34" t="str">
        <f>IF(M127&lt;&gt;"E","",IF(N127="","",OR(N127=Lijsten!$E$4,N127=Lijsten!$E$5)))</f>
        <v/>
      </c>
      <c r="Q127" s="34" t="str">
        <f>IF(M127&lt;&gt;"W","",IF(N127="","",IF(N127=Lijsten!$C$4,Lijsten!$H$4,IF(N127=Lijsten!$C$5,1,0))))</f>
        <v/>
      </c>
    </row>
    <row r="128" spans="2:17">
      <c r="B128" s="5">
        <f t="shared" si="25"/>
        <v>1</v>
      </c>
      <c r="C128" s="5">
        <f t="shared" si="26"/>
        <v>7</v>
      </c>
      <c r="D128" s="5" t="str">
        <f t="shared" si="27"/>
        <v/>
      </c>
      <c r="E128" s="5" t="str">
        <f>IF(I128&lt;&gt;"", MAX($E$8:E127)+1,"")</f>
        <v/>
      </c>
      <c r="F128" s="5"/>
      <c r="G128" s="11" t="str">
        <f t="shared" si="48"/>
        <v/>
      </c>
      <c r="H128" s="12" t="str">
        <f t="shared" si="49"/>
        <v>5.1.7</v>
      </c>
      <c r="I128" s="44" t="str">
        <f t="shared" si="50"/>
        <v/>
      </c>
      <c r="J128" s="14"/>
      <c r="K128" s="47" t="s">
        <v>197</v>
      </c>
      <c r="L128" s="19"/>
      <c r="M128" s="37"/>
      <c r="N128" s="38"/>
      <c r="O128" s="38"/>
      <c r="P128" s="34" t="str">
        <f>IF(M128&lt;&gt;"E","",IF(N128="","",OR(N128=Lijsten!$E$4,N128=Lijsten!$E$5)))</f>
        <v/>
      </c>
      <c r="Q128" s="34" t="str">
        <f>IF(M128&lt;&gt;"W","",IF(N128="","",IF(N128=Lijsten!$C$4,Lijsten!$H$4,IF(N128=Lijsten!$C$5,1,0))))</f>
        <v/>
      </c>
    </row>
    <row r="129" spans="1:17">
      <c r="A129" s="2" t="s">
        <v>74</v>
      </c>
      <c r="B129" s="5" t="str">
        <f t="shared" ref="B129:B133" si="51">IF(A129="x","",IF(A128="x",IF(ISTEXT(J129),B127+1,B127),IF(ISTEXT(J129),B128+1,B128)))</f>
        <v/>
      </c>
      <c r="C129" s="5" t="str">
        <f t="shared" ref="C129:C133" si="52">IF($A129="x","",IF($A128="x",IF(ISTEXT(J127),1,IF(ISTEXT(J128),"",IF(ISTEXT(K128),C127+1,C127))),IF(ISTEXT(J128),1,IF(ISTEXT(J129),"",IF(ISTEXT(K129),C128+1,C128)))))</f>
        <v/>
      </c>
      <c r="D129" s="5" t="str">
        <f t="shared" ref="D129:D133" si="53">IF($A129="x","",IF($A128="x",1,IF(ISTEXT(J128),"",IF(ISTEXT(K129),"",IF(ISTEXT(K128),1,D128+1)))))</f>
        <v/>
      </c>
      <c r="E129" s="5" t="str">
        <f>IF(I129&lt;&gt;"", MAX($E$8:E128)+1,"")</f>
        <v/>
      </c>
      <c r="F129" s="5"/>
      <c r="G129" s="11" t="str">
        <f t="shared" ref="G129:G133" si="54">IF(OR(ISTEXT(K129),ISTEXT(L129)),"","5." &amp; B129 )</f>
        <v/>
      </c>
      <c r="H129" s="12" t="str">
        <f t="shared" ref="H129:H133" si="55">IF(OR(ISTEXT(J129),ISTEXT(L129)),"","5."&amp; B129&amp;"."&amp;IF(D129="",C129,C129&amp;"."&amp;D129))</f>
        <v/>
      </c>
      <c r="I129" s="44" t="str">
        <f t="shared" ref="I129:I133" si="56">IF(OR(ISTEXT(J129),ISTEXT(K129)),"",D129)</f>
        <v/>
      </c>
      <c r="J129" s="27"/>
      <c r="K129" s="48"/>
      <c r="L129" s="28" t="s">
        <v>198</v>
      </c>
      <c r="M129" s="28"/>
      <c r="N129" s="28"/>
      <c r="O129" s="28"/>
      <c r="P129" s="34" t="str">
        <f>IF(M129&lt;&gt;"E","",IF(N129="","",OR(N129=Lijsten!$E$4,N129=Lijsten!$E$5)))</f>
        <v/>
      </c>
      <c r="Q129" s="34" t="str">
        <f>IF(M129&lt;&gt;"W","",IF(N129="","",IF(N129=Lijsten!$C$4,Lijsten!$H$4,IF(N129=Lijsten!$C$5,1,0))))</f>
        <v/>
      </c>
    </row>
    <row r="130" spans="1:17" ht="24">
      <c r="B130" s="5">
        <f t="shared" si="51"/>
        <v>1</v>
      </c>
      <c r="C130" s="5">
        <f t="shared" si="52"/>
        <v>7</v>
      </c>
      <c r="D130" s="5">
        <f t="shared" si="53"/>
        <v>1</v>
      </c>
      <c r="E130" s="5">
        <f>IF(I130&lt;&gt;"", MAX($E$8:E129)+1,"")</f>
        <v>108</v>
      </c>
      <c r="F130" s="5"/>
      <c r="G130" s="11" t="str">
        <f t="shared" si="54"/>
        <v/>
      </c>
      <c r="H130" s="12" t="str">
        <f t="shared" si="55"/>
        <v/>
      </c>
      <c r="I130" s="44">
        <f t="shared" si="56"/>
        <v>1</v>
      </c>
      <c r="J130" s="14"/>
      <c r="K130" s="47"/>
      <c r="L130" s="19" t="s">
        <v>199</v>
      </c>
      <c r="M130" s="37" t="s">
        <v>18</v>
      </c>
      <c r="N130" s="53"/>
      <c r="O130" s="53"/>
    </row>
    <row r="131" spans="1:17" ht="24">
      <c r="B131" s="5">
        <f t="shared" si="51"/>
        <v>1</v>
      </c>
      <c r="C131" s="5">
        <f t="shared" si="52"/>
        <v>7</v>
      </c>
      <c r="D131" s="5">
        <f t="shared" si="53"/>
        <v>2</v>
      </c>
      <c r="E131" s="5">
        <f>IF(I131&lt;&gt;"", MAX($E$8:E130)+1,"")</f>
        <v>109</v>
      </c>
      <c r="F131" s="5"/>
      <c r="G131" s="11" t="str">
        <f t="shared" si="54"/>
        <v/>
      </c>
      <c r="H131" s="12" t="str">
        <f t="shared" si="55"/>
        <v/>
      </c>
      <c r="I131" s="44">
        <f t="shared" si="56"/>
        <v>2</v>
      </c>
      <c r="J131" s="14"/>
      <c r="K131" s="47"/>
      <c r="L131" s="19" t="s">
        <v>200</v>
      </c>
      <c r="M131" s="37" t="s">
        <v>25</v>
      </c>
      <c r="N131" s="53"/>
      <c r="O131" s="53"/>
      <c r="P131" s="34" t="str">
        <f>IF(M131&lt;&gt;"E","",IF(N131="","",OR(N131=Lijsten!$E$4,N131=Lijsten!$E$5)))</f>
        <v/>
      </c>
      <c r="Q131" s="34" t="str">
        <f>IF(M131&lt;&gt;"W","",IF(N131="","",IF(N131=Lijsten!$C$4,Lijsten!$H$4,IF(N131=Lijsten!$C$5,1,0))))</f>
        <v/>
      </c>
    </row>
    <row r="132" spans="1:17">
      <c r="B132" s="5">
        <f t="shared" si="51"/>
        <v>1</v>
      </c>
      <c r="C132" s="5">
        <f t="shared" si="52"/>
        <v>7</v>
      </c>
      <c r="D132" s="5">
        <f t="shared" si="53"/>
        <v>3</v>
      </c>
      <c r="E132" s="5">
        <f>IF(I132&lt;&gt;"", MAX($E$8:E131)+1,"")</f>
        <v>110</v>
      </c>
      <c r="F132" s="5"/>
      <c r="G132" s="11" t="str">
        <f t="shared" si="54"/>
        <v/>
      </c>
      <c r="H132" s="12" t="str">
        <f t="shared" si="55"/>
        <v/>
      </c>
      <c r="I132" s="44">
        <f t="shared" si="56"/>
        <v>3</v>
      </c>
      <c r="J132" s="14"/>
      <c r="K132" s="47"/>
      <c r="L132" s="19" t="s">
        <v>201</v>
      </c>
      <c r="M132" s="37" t="s">
        <v>25</v>
      </c>
      <c r="N132" s="53"/>
      <c r="O132" s="53"/>
    </row>
    <row r="133" spans="1:17">
      <c r="A133" s="2" t="s">
        <v>74</v>
      </c>
      <c r="B133" s="5" t="str">
        <f t="shared" si="51"/>
        <v/>
      </c>
      <c r="C133" s="5" t="str">
        <f t="shared" si="52"/>
        <v/>
      </c>
      <c r="D133" s="5" t="str">
        <f t="shared" si="53"/>
        <v/>
      </c>
      <c r="E133" s="5" t="str">
        <f>IF(I133&lt;&gt;"", MAX($E$8:E132)+1,"")</f>
        <v/>
      </c>
      <c r="F133" s="5"/>
      <c r="G133" s="11" t="str">
        <f t="shared" si="54"/>
        <v/>
      </c>
      <c r="H133" s="12" t="str">
        <f t="shared" si="55"/>
        <v/>
      </c>
      <c r="I133" s="44" t="str">
        <f t="shared" si="56"/>
        <v/>
      </c>
      <c r="J133" s="27"/>
      <c r="K133" s="48"/>
      <c r="L133" s="28" t="s">
        <v>202</v>
      </c>
      <c r="M133" s="28"/>
      <c r="N133" s="28"/>
      <c r="O133" s="28"/>
      <c r="P133" s="34" t="str">
        <f>IF(M133&lt;&gt;"E","",IF(N133="","",OR(N133=Lijsten!$E$4,N133=Lijsten!$E$5)))</f>
        <v/>
      </c>
      <c r="Q133" s="34" t="str">
        <f>IF(M133&lt;&gt;"W","",IF(N133="","",IF(N133=Lijsten!$C$4,Lijsten!$H$4,IF(N133=Lijsten!$C$5,1,0))))</f>
        <v/>
      </c>
    </row>
    <row r="134" spans="1:17" ht="36">
      <c r="B134" s="5">
        <f>IF(A134="x","",IF(A133="x",IF(ISTEXT(J134),B131+1,B131),IF(ISTEXT(J134),B133+1,B133)))</f>
        <v>1</v>
      </c>
      <c r="C134" s="5">
        <f>IF($A134="x","",IF($A133="x",IF(ISTEXT(J131),1,IF(ISTEXT(J133),"",IF(ISTEXT(K133),C131+1,C131))),IF(ISTEXT(J133),1,IF(ISTEXT(J134),"",IF(ISTEXT(K134),C133+1,C133)))))</f>
        <v>7</v>
      </c>
      <c r="D134" s="5">
        <f t="shared" si="27"/>
        <v>1</v>
      </c>
      <c r="E134" s="5">
        <f>IF(I134&lt;&gt;"", MAX($E$8:E133)+1,"")</f>
        <v>111</v>
      </c>
      <c r="F134" s="5"/>
      <c r="G134" s="11" t="str">
        <f t="shared" si="40"/>
        <v/>
      </c>
      <c r="H134" s="12" t="str">
        <f t="shared" si="41"/>
        <v/>
      </c>
      <c r="I134" s="44">
        <f t="shared" ref="I134:I173" si="57">IF(OR(ISTEXT(J134),ISTEXT(K134)),"",D134)</f>
        <v>1</v>
      </c>
      <c r="J134" s="14"/>
      <c r="K134" s="47"/>
      <c r="L134" s="19" t="s">
        <v>203</v>
      </c>
      <c r="M134" s="37" t="s">
        <v>18</v>
      </c>
      <c r="N134" s="53"/>
      <c r="O134" s="53"/>
      <c r="P134" s="34" t="str">
        <f>IF(M134&lt;&gt;"E","",IF(N134="","",OR(N134=Lijsten!$E$4,N134=Lijsten!$E$5)))</f>
        <v/>
      </c>
      <c r="Q134" s="34" t="str">
        <f>IF(M134&lt;&gt;"W","",IF(N134="","",IF(N134=Lijsten!$C$4,Lijsten!$H$4,IF(N134=Lijsten!$C$5,1,0))))</f>
        <v/>
      </c>
    </row>
    <row r="135" spans="1:17" ht="24">
      <c r="B135" s="5">
        <f t="shared" si="25"/>
        <v>1</v>
      </c>
      <c r="C135" s="5">
        <f t="shared" si="26"/>
        <v>7</v>
      </c>
      <c r="D135" s="5">
        <f t="shared" si="27"/>
        <v>2</v>
      </c>
      <c r="E135" s="5">
        <f>IF(I135&lt;&gt;"", MAX($E$8:E134)+1,"")</f>
        <v>112</v>
      </c>
      <c r="F135" s="5"/>
      <c r="G135" s="11" t="str">
        <f t="shared" si="40"/>
        <v/>
      </c>
      <c r="H135" s="12" t="str">
        <f t="shared" si="41"/>
        <v/>
      </c>
      <c r="I135" s="44">
        <f t="shared" si="57"/>
        <v>2</v>
      </c>
      <c r="J135" s="14"/>
      <c r="K135" s="47"/>
      <c r="L135" s="19" t="s">
        <v>204</v>
      </c>
      <c r="M135" s="37" t="s">
        <v>18</v>
      </c>
      <c r="N135" s="53"/>
      <c r="O135" s="53"/>
      <c r="P135" s="34" t="str">
        <f>IF(M135&lt;&gt;"E","",IF(N135="","",OR(N135=Lijsten!$E$4,N135=Lijsten!$E$5)))</f>
        <v/>
      </c>
      <c r="Q135" s="34" t="str">
        <f>IF(M135&lt;&gt;"W","",IF(N135="","",IF(N135=Lijsten!$C$4,Lijsten!$H$4,IF(N135=Lijsten!$C$5,1,0))))</f>
        <v/>
      </c>
    </row>
    <row r="136" spans="1:17" ht="48">
      <c r="B136" s="5">
        <f t="shared" ref="B136:B202" si="58">IF(A136="x","",IF(A135="x",IF(ISTEXT(J136),B134+1,B134),IF(ISTEXT(J136),B135+1,B135)))</f>
        <v>1</v>
      </c>
      <c r="C136" s="5">
        <f t="shared" ref="C136:C202" si="59">IF($A136="x","",IF($A135="x",IF(ISTEXT(J134),1,IF(ISTEXT(J135),"",IF(ISTEXT(K135),C134+1,C134))),IF(ISTEXT(J135),1,IF(ISTEXT(J136),"",IF(ISTEXT(K136),C135+1,C135)))))</f>
        <v>7</v>
      </c>
      <c r="D136" s="5">
        <f t="shared" ref="D136:D202" si="60">IF($A136="x","",IF($A135="x",1,IF(ISTEXT(J135),"",IF(ISTEXT(K136),"",IF(ISTEXT(K135),1,D135+1)))))</f>
        <v>3</v>
      </c>
      <c r="E136" s="5">
        <f>IF(I136&lt;&gt;"", MAX($E$8:E135)+1,"")</f>
        <v>113</v>
      </c>
      <c r="F136" s="5"/>
      <c r="G136" s="11" t="str">
        <f t="shared" si="40"/>
        <v/>
      </c>
      <c r="H136" s="12" t="str">
        <f t="shared" si="41"/>
        <v/>
      </c>
      <c r="I136" s="44">
        <f t="shared" si="57"/>
        <v>3</v>
      </c>
      <c r="J136" s="14"/>
      <c r="K136" s="47"/>
      <c r="L136" s="19" t="s">
        <v>205</v>
      </c>
      <c r="M136" s="37" t="s">
        <v>18</v>
      </c>
      <c r="N136" s="53"/>
      <c r="O136" s="53"/>
      <c r="P136" s="34" t="str">
        <f>IF(M136&lt;&gt;"E","",IF(N136="","",OR(N136=Lijsten!$E$4,N136=Lijsten!$E$5)))</f>
        <v/>
      </c>
      <c r="Q136" s="34" t="str">
        <f>IF(M136&lt;&gt;"W","",IF(N136="","",IF(N136=Lijsten!$C$4,Lijsten!$H$4,IF(N136=Lijsten!$C$5,1,0))))</f>
        <v/>
      </c>
    </row>
    <row r="137" spans="1:17" ht="24">
      <c r="A137" s="2" t="s">
        <v>74</v>
      </c>
      <c r="B137" s="5" t="str">
        <f t="shared" si="58"/>
        <v/>
      </c>
      <c r="C137" s="5" t="str">
        <f t="shared" si="59"/>
        <v/>
      </c>
      <c r="D137" s="5" t="str">
        <f t="shared" si="60"/>
        <v/>
      </c>
      <c r="E137" s="5" t="str">
        <f>IF(I137&lt;&gt;"", MAX($E$8:E136)+1,"")</f>
        <v/>
      </c>
      <c r="F137" s="5"/>
      <c r="G137" s="25"/>
      <c r="H137" s="26"/>
      <c r="I137" s="45"/>
      <c r="J137" s="27"/>
      <c r="K137" s="48"/>
      <c r="L137" s="28" t="s">
        <v>206</v>
      </c>
      <c r="M137" s="28"/>
      <c r="N137" s="28"/>
      <c r="O137" s="28"/>
      <c r="P137" s="34" t="str">
        <f>IF(M137&lt;&gt;"E","",IF(N137="","",OR(N137=Lijsten!$E$4,N137=Lijsten!$E$5)))</f>
        <v/>
      </c>
      <c r="Q137" s="34" t="str">
        <f>IF(M137&lt;&gt;"W","",IF(N137="","",IF(N137=Lijsten!$C$4,Lijsten!$H$4,IF(N137=Lijsten!$C$5,1,0))))</f>
        <v/>
      </c>
    </row>
    <row r="138" spans="1:17" ht="24">
      <c r="B138" s="5">
        <f t="shared" si="58"/>
        <v>1</v>
      </c>
      <c r="C138" s="5">
        <f t="shared" si="59"/>
        <v>7</v>
      </c>
      <c r="D138" s="5">
        <f t="shared" si="60"/>
        <v>1</v>
      </c>
      <c r="E138" s="5">
        <f>IF(I138&lt;&gt;"", MAX($E$8:E137)+1,"")</f>
        <v>114</v>
      </c>
      <c r="F138" s="5"/>
      <c r="G138" s="11" t="str">
        <f t="shared" si="40"/>
        <v/>
      </c>
      <c r="H138" s="12" t="str">
        <f t="shared" si="41"/>
        <v/>
      </c>
      <c r="I138" s="44">
        <f t="shared" si="57"/>
        <v>1</v>
      </c>
      <c r="J138" s="14"/>
      <c r="K138" s="47"/>
      <c r="L138" s="19" t="s">
        <v>207</v>
      </c>
      <c r="M138" s="37" t="s">
        <v>18</v>
      </c>
      <c r="N138" s="53"/>
      <c r="O138" s="53"/>
      <c r="P138" s="34" t="str">
        <f>IF(M138&lt;&gt;"E","",IF(N138="","",OR(N138=Lijsten!$E$4,N138=Lijsten!$E$5)))</f>
        <v/>
      </c>
      <c r="Q138" s="34" t="str">
        <f>IF(M138&lt;&gt;"W","",IF(N138="","",IF(N138=Lijsten!$C$4,Lijsten!$H$4,IF(N138=Lijsten!$C$5,1,0))))</f>
        <v/>
      </c>
    </row>
    <row r="139" spans="1:17" ht="24">
      <c r="B139" s="5">
        <f t="shared" si="58"/>
        <v>1</v>
      </c>
      <c r="C139" s="5">
        <f t="shared" si="59"/>
        <v>7</v>
      </c>
      <c r="D139" s="5">
        <f t="shared" si="60"/>
        <v>2</v>
      </c>
      <c r="E139" s="5">
        <f>IF(I139&lt;&gt;"", MAX($E$8:E138)+1,"")</f>
        <v>115</v>
      </c>
      <c r="F139" s="5"/>
      <c r="G139" s="11" t="str">
        <f t="shared" si="40"/>
        <v/>
      </c>
      <c r="H139" s="12" t="str">
        <f t="shared" si="41"/>
        <v/>
      </c>
      <c r="I139" s="44">
        <f t="shared" si="57"/>
        <v>2</v>
      </c>
      <c r="J139" s="14"/>
      <c r="K139" s="47"/>
      <c r="L139" s="19" t="s">
        <v>208</v>
      </c>
      <c r="M139" s="37" t="s">
        <v>18</v>
      </c>
      <c r="N139" s="53"/>
      <c r="O139" s="53"/>
      <c r="P139" s="34" t="str">
        <f>IF(M139&lt;&gt;"E","",IF(N139="","",OR(N139=Lijsten!$E$4,N139=Lijsten!$E$5)))</f>
        <v/>
      </c>
      <c r="Q139" s="34" t="str">
        <f>IF(M139&lt;&gt;"W","",IF(N139="","",IF(N139=Lijsten!$C$4,Lijsten!$H$4,IF(N139=Lijsten!$C$5,1,0))))</f>
        <v/>
      </c>
    </row>
    <row r="140" spans="1:17" ht="48">
      <c r="B140" s="5">
        <f t="shared" si="58"/>
        <v>1</v>
      </c>
      <c r="C140" s="5">
        <f t="shared" si="59"/>
        <v>7</v>
      </c>
      <c r="D140" s="5">
        <f t="shared" si="60"/>
        <v>3</v>
      </c>
      <c r="E140" s="5">
        <f>IF(I140&lt;&gt;"", MAX($E$8:E139)+1,"")</f>
        <v>116</v>
      </c>
      <c r="F140" s="5"/>
      <c r="G140" s="11" t="str">
        <f t="shared" si="40"/>
        <v/>
      </c>
      <c r="H140" s="12" t="str">
        <f t="shared" si="41"/>
        <v/>
      </c>
      <c r="I140" s="44">
        <f t="shared" si="57"/>
        <v>3</v>
      </c>
      <c r="J140" s="14"/>
      <c r="K140" s="47"/>
      <c r="L140" s="19" t="s">
        <v>209</v>
      </c>
      <c r="M140" s="37" t="s">
        <v>18</v>
      </c>
      <c r="N140" s="53"/>
      <c r="O140" s="53"/>
      <c r="P140" s="34" t="str">
        <f>IF(M140&lt;&gt;"E","",IF(N140="","",OR(N140=Lijsten!$E$4,N140=Lijsten!$E$5)))</f>
        <v/>
      </c>
      <c r="Q140" s="34" t="str">
        <f>IF(M140&lt;&gt;"W","",IF(N140="","",IF(N140=Lijsten!$C$4,Lijsten!$H$4,IF(N140=Lijsten!$C$5,1,0))))</f>
        <v/>
      </c>
    </row>
    <row r="141" spans="1:17" ht="36">
      <c r="B141" s="5">
        <f t="shared" si="58"/>
        <v>1</v>
      </c>
      <c r="C141" s="5">
        <f t="shared" si="59"/>
        <v>7</v>
      </c>
      <c r="D141" s="5">
        <f t="shared" si="60"/>
        <v>4</v>
      </c>
      <c r="E141" s="5">
        <f>IF(I141&lt;&gt;"", MAX($E$8:E140)+1,"")</f>
        <v>117</v>
      </c>
      <c r="F141" s="5"/>
      <c r="G141" s="11" t="str">
        <f t="shared" si="40"/>
        <v/>
      </c>
      <c r="H141" s="12" t="str">
        <f t="shared" si="41"/>
        <v/>
      </c>
      <c r="I141" s="44">
        <f t="shared" si="57"/>
        <v>4</v>
      </c>
      <c r="J141" s="14"/>
      <c r="K141" s="47"/>
      <c r="L141" s="19" t="s">
        <v>210</v>
      </c>
      <c r="M141" s="37" t="s">
        <v>18</v>
      </c>
      <c r="N141" s="53"/>
      <c r="O141" s="53"/>
      <c r="P141" s="34" t="str">
        <f>IF(M141&lt;&gt;"E","",IF(N141="","",OR(N141=Lijsten!$E$4,N141=Lijsten!$E$5)))</f>
        <v/>
      </c>
      <c r="Q141" s="34" t="str">
        <f>IF(M141&lt;&gt;"W","",IF(N141="","",IF(N141=Lijsten!$C$4,Lijsten!$H$4,IF(N141=Lijsten!$C$5,1,0))))</f>
        <v/>
      </c>
    </row>
    <row r="142" spans="1:17" ht="24">
      <c r="B142" s="5">
        <f t="shared" si="58"/>
        <v>1</v>
      </c>
      <c r="C142" s="5">
        <f t="shared" si="59"/>
        <v>7</v>
      </c>
      <c r="D142" s="5">
        <f t="shared" si="60"/>
        <v>5</v>
      </c>
      <c r="E142" s="5">
        <f>IF(I142&lt;&gt;"", MAX($E$8:E141)+1,"")</f>
        <v>118</v>
      </c>
      <c r="F142" s="5"/>
      <c r="G142" s="11" t="str">
        <f t="shared" si="40"/>
        <v/>
      </c>
      <c r="H142" s="12" t="str">
        <f t="shared" si="41"/>
        <v/>
      </c>
      <c r="I142" s="44">
        <f t="shared" si="57"/>
        <v>5</v>
      </c>
      <c r="J142" s="14"/>
      <c r="K142" s="47"/>
      <c r="L142" s="19" t="s">
        <v>211</v>
      </c>
      <c r="M142" s="37" t="s">
        <v>18</v>
      </c>
      <c r="N142" s="53"/>
      <c r="O142" s="53"/>
      <c r="P142" s="34" t="str">
        <f>IF(M142&lt;&gt;"E","",IF(N142="","",OR(N142=Lijsten!$E$4,N142=Lijsten!$E$5)))</f>
        <v/>
      </c>
      <c r="Q142" s="34" t="str">
        <f>IF(M142&lt;&gt;"W","",IF(N142="","",IF(N142=Lijsten!$C$4,Lijsten!$H$4,IF(N142=Lijsten!$C$5,1,0))))</f>
        <v/>
      </c>
    </row>
    <row r="143" spans="1:17">
      <c r="B143" s="5">
        <f t="shared" ref="B143:B145" si="61">IF(A143="x","",IF(A142="x",IF(ISTEXT(J143),B141+1,B141),IF(ISTEXT(J143),B142+1,B142)))</f>
        <v>1</v>
      </c>
      <c r="C143" s="5">
        <f t="shared" ref="C143:C145" si="62">IF($A143="x","",IF($A142="x",IF(ISTEXT(J141),1,IF(ISTEXT(J142),"",IF(ISTEXT(K142),C141+1,C141))),IF(ISTEXT(J142),1,IF(ISTEXT(J143),"",IF(ISTEXT(K143),C142+1,C142)))))</f>
        <v>7</v>
      </c>
      <c r="D143" s="5">
        <f t="shared" ref="D143:D145" si="63">IF($A143="x","",IF($A142="x",1,IF(ISTEXT(J142),"",IF(ISTEXT(K143),"",IF(ISTEXT(K142),1,D142+1)))))</f>
        <v>6</v>
      </c>
      <c r="E143" s="5">
        <f>IF(I143&lt;&gt;"", MAX($E$8:E142)+1,"")</f>
        <v>119</v>
      </c>
      <c r="F143" s="5"/>
      <c r="G143" s="11" t="str">
        <f t="shared" ref="G143:G145" si="64">IF(OR(ISTEXT(K143),ISTEXT(L143)),"","5." &amp; B143 )</f>
        <v/>
      </c>
      <c r="H143" s="12" t="str">
        <f t="shared" ref="H143:H145" si="65">IF(OR(ISTEXT(J143),ISTEXT(L143)),"","5."&amp; B143&amp;"."&amp;IF(D143="",C143,C143&amp;"."&amp;D143))</f>
        <v/>
      </c>
      <c r="I143" s="44">
        <f t="shared" ref="I143:I145" si="66">IF(OR(ISTEXT(J143),ISTEXT(K143)),"",D143)</f>
        <v>6</v>
      </c>
      <c r="J143" s="14"/>
      <c r="K143" s="47"/>
      <c r="L143" s="19" t="s">
        <v>212</v>
      </c>
      <c r="M143" s="37" t="s">
        <v>18</v>
      </c>
      <c r="N143" s="53"/>
      <c r="O143" s="53"/>
    </row>
    <row r="144" spans="1:17">
      <c r="A144" s="2" t="s">
        <v>74</v>
      </c>
      <c r="B144" s="5" t="str">
        <f t="shared" si="61"/>
        <v/>
      </c>
      <c r="C144" s="5" t="str">
        <f t="shared" si="62"/>
        <v/>
      </c>
      <c r="D144" s="5" t="str">
        <f t="shared" si="63"/>
        <v/>
      </c>
      <c r="E144" s="5" t="str">
        <f>IF(I144&lt;&gt;"", MAX($E$8:E143)+1,"")</f>
        <v/>
      </c>
      <c r="F144" s="5"/>
      <c r="G144" s="11" t="str">
        <f t="shared" si="64"/>
        <v/>
      </c>
      <c r="H144" s="12" t="str">
        <f t="shared" si="65"/>
        <v/>
      </c>
      <c r="I144" s="44" t="str">
        <f t="shared" si="66"/>
        <v/>
      </c>
      <c r="J144" s="27"/>
      <c r="K144" s="48"/>
      <c r="L144" s="28" t="s">
        <v>213</v>
      </c>
      <c r="M144" s="28"/>
      <c r="N144" s="28"/>
      <c r="O144" s="28"/>
      <c r="P144" s="34" t="str">
        <f>IF(M144&lt;&gt;"E","",IF(N144="","",OR(N144=Lijsten!$E$4,N144=Lijsten!$E$5)))</f>
        <v/>
      </c>
      <c r="Q144" s="34" t="str">
        <f>IF(M144&lt;&gt;"W","",IF(N144="","",IF(N144=Lijsten!$C$4,Lijsten!$H$4,IF(N144=Lijsten!$C$5,1,0))))</f>
        <v/>
      </c>
    </row>
    <row r="145" spans="1:17" ht="24">
      <c r="B145" s="5">
        <f t="shared" si="61"/>
        <v>1</v>
      </c>
      <c r="C145" s="5">
        <f t="shared" si="62"/>
        <v>7</v>
      </c>
      <c r="D145" s="5">
        <f t="shared" si="63"/>
        <v>1</v>
      </c>
      <c r="E145" s="5">
        <f>IF(I145&lt;&gt;"", MAX($E$8:E144)+1,"")</f>
        <v>120</v>
      </c>
      <c r="F145" s="5"/>
      <c r="G145" s="11" t="str">
        <f t="shared" si="64"/>
        <v/>
      </c>
      <c r="H145" s="12" t="str">
        <f t="shared" si="65"/>
        <v/>
      </c>
      <c r="I145" s="44">
        <f t="shared" si="66"/>
        <v>1</v>
      </c>
      <c r="J145" s="14"/>
      <c r="K145" s="47"/>
      <c r="L145" s="19" t="s">
        <v>214</v>
      </c>
      <c r="M145" s="37" t="s">
        <v>18</v>
      </c>
      <c r="N145" s="53"/>
      <c r="O145" s="53"/>
      <c r="P145" s="34" t="str">
        <f>IF(M145&lt;&gt;"E","",IF(N145="","",OR(N145=Lijsten!$E$4,N145=Lijsten!$E$5)))</f>
        <v/>
      </c>
      <c r="Q145" s="34" t="str">
        <f>IF(M145&lt;&gt;"W","",IF(N145="","",IF(N145=Lijsten!$C$4,Lijsten!$H$4,IF(N145=Lijsten!$C$5,1,0))))</f>
        <v/>
      </c>
    </row>
    <row r="146" spans="1:17" ht="24">
      <c r="B146" s="5">
        <f t="shared" si="58"/>
        <v>1</v>
      </c>
      <c r="C146" s="5">
        <f t="shared" si="59"/>
        <v>7</v>
      </c>
      <c r="D146" s="5">
        <f t="shared" si="60"/>
        <v>2</v>
      </c>
      <c r="E146" s="5">
        <f>IF(I146&lt;&gt;"", MAX($E$8:E145)+1,"")</f>
        <v>121</v>
      </c>
      <c r="F146" s="5"/>
      <c r="G146" s="11" t="str">
        <f t="shared" si="40"/>
        <v/>
      </c>
      <c r="H146" s="12" t="str">
        <f t="shared" si="41"/>
        <v/>
      </c>
      <c r="I146" s="44">
        <f t="shared" si="57"/>
        <v>2</v>
      </c>
      <c r="J146" s="14"/>
      <c r="K146" s="47"/>
      <c r="L146" s="19" t="s">
        <v>215</v>
      </c>
      <c r="M146" s="37" t="s">
        <v>18</v>
      </c>
      <c r="N146" s="53"/>
      <c r="O146" s="53"/>
      <c r="P146" s="34" t="str">
        <f>IF(M146&lt;&gt;"E","",IF(N146="","",OR(N146=Lijsten!$E$4,N146=Lijsten!$E$5)))</f>
        <v/>
      </c>
      <c r="Q146" s="34" t="str">
        <f>IF(M146&lt;&gt;"W","",IF(N146="","",IF(N146=Lijsten!$C$4,Lijsten!$H$4,IF(N146=Lijsten!$C$5,1,0))))</f>
        <v/>
      </c>
    </row>
    <row r="147" spans="1:17">
      <c r="B147" s="5">
        <f t="shared" si="58"/>
        <v>1</v>
      </c>
      <c r="C147" s="5">
        <f t="shared" si="59"/>
        <v>7</v>
      </c>
      <c r="D147" s="5">
        <f t="shared" si="60"/>
        <v>3</v>
      </c>
      <c r="E147" s="5">
        <f>IF(I147&lt;&gt;"", MAX($E$8:E146)+1,"")</f>
        <v>122</v>
      </c>
      <c r="F147" s="5"/>
      <c r="G147" s="11" t="str">
        <f t="shared" si="40"/>
        <v/>
      </c>
      <c r="H147" s="12" t="str">
        <f t="shared" si="41"/>
        <v/>
      </c>
      <c r="I147" s="44">
        <f t="shared" si="57"/>
        <v>3</v>
      </c>
      <c r="J147" s="14"/>
      <c r="K147" s="47"/>
      <c r="L147" s="19" t="s">
        <v>216</v>
      </c>
      <c r="M147" s="37" t="s">
        <v>18</v>
      </c>
      <c r="N147" s="53"/>
      <c r="O147" s="53"/>
      <c r="P147" s="34" t="str">
        <f>IF(M147&lt;&gt;"E","",IF(N147="","",OR(N147=Lijsten!$E$4,N147=Lijsten!$E$5)))</f>
        <v/>
      </c>
      <c r="Q147" s="34" t="str">
        <f>IF(M147&lt;&gt;"W","",IF(N147="","",IF(N147=Lijsten!$C$4,Lijsten!$H$4,IF(N147=Lijsten!$C$5,1,0))))</f>
        <v/>
      </c>
    </row>
    <row r="148" spans="1:17" ht="24">
      <c r="B148" s="5">
        <f>IF(A148="x","",IF(A147="x",IF(ISTEXT(J148),B146+1,B146),IF(ISTEXT(J148),B147+1,B147)))</f>
        <v>1</v>
      </c>
      <c r="C148" s="5">
        <f>IF($A148="x","",IF($A147="x",IF(ISTEXT(J146),1,IF(ISTEXT(J147),"",IF(ISTEXT(K147),C146+1,C146))),IF(ISTEXT(J147),1,IF(ISTEXT(J148),"",IF(ISTEXT(K148),C147+1,C147)))))</f>
        <v>7</v>
      </c>
      <c r="D148" s="5">
        <f>IF($A148="x","",IF($A147="x",1,IF(ISTEXT(J147),"",IF(ISTEXT(K148),"",IF(ISTEXT(K147),1,D147+1)))))</f>
        <v>4</v>
      </c>
      <c r="E148" s="5">
        <f>IF(I148&lt;&gt;"", MAX($E$8:E147)+1,"")</f>
        <v>123</v>
      </c>
      <c r="F148" s="5"/>
      <c r="G148" s="11" t="str">
        <f t="shared" si="40"/>
        <v/>
      </c>
      <c r="H148" s="12" t="str">
        <f t="shared" si="41"/>
        <v/>
      </c>
      <c r="I148" s="44">
        <f t="shared" si="57"/>
        <v>4</v>
      </c>
      <c r="J148" s="14"/>
      <c r="K148" s="47"/>
      <c r="L148" s="19" t="s">
        <v>217</v>
      </c>
      <c r="M148" s="37" t="s">
        <v>18</v>
      </c>
      <c r="N148" s="53"/>
      <c r="O148" s="53"/>
      <c r="P148" s="34" t="str">
        <f>IF(M148&lt;&gt;"E","",IF(N148="","",OR(N148=Lijsten!$E$4,N148=Lijsten!$E$5)))</f>
        <v/>
      </c>
      <c r="Q148" s="34" t="str">
        <f>IF(M148&lt;&gt;"W","",IF(N148="","",IF(N148=Lijsten!$C$4,Lijsten!$H$4,IF(N148=Lijsten!$C$5,1,0))))</f>
        <v/>
      </c>
    </row>
    <row r="149" spans="1:17">
      <c r="A149" s="2" t="s">
        <v>74</v>
      </c>
      <c r="B149" s="5" t="str">
        <f t="shared" ref="B149:B150" si="67">IF(A149="x","",IF(A148="x",IF(ISTEXT(J149),B147+1,B147),IF(ISTEXT(J149),B148+1,B148)))</f>
        <v/>
      </c>
      <c r="C149" s="5" t="str">
        <f t="shared" ref="C149:C150" si="68">IF($A149="x","",IF($A148="x",IF(ISTEXT(J147),1,IF(ISTEXT(J148),"",IF(ISTEXT(K148),C147+1,C147))),IF(ISTEXT(J148),1,IF(ISTEXT(J149),"",IF(ISTEXT(K149),C148+1,C148)))))</f>
        <v/>
      </c>
      <c r="D149" s="5" t="str">
        <f t="shared" ref="D149:D150" si="69">IF($A149="x","",IF($A148="x",1,IF(ISTEXT(J148),"",IF(ISTEXT(K149),"",IF(ISTEXT(K148),1,D148+1)))))</f>
        <v/>
      </c>
      <c r="E149" s="5" t="str">
        <f>IF(I149&lt;&gt;"", MAX($E$8:E148)+1,"")</f>
        <v/>
      </c>
      <c r="F149" s="5"/>
      <c r="G149" s="11" t="str">
        <f t="shared" ref="G149:G150" si="70">IF(OR(ISTEXT(K149),ISTEXT(L149)),"","5." &amp; B149 )</f>
        <v/>
      </c>
      <c r="H149" s="12" t="str">
        <f t="shared" ref="H149:H150" si="71">IF(OR(ISTEXT(J149),ISTEXT(L149)),"","5."&amp; B149&amp;"."&amp;IF(D149="",C149,C149&amp;"."&amp;D149))</f>
        <v/>
      </c>
      <c r="I149" s="44" t="str">
        <f t="shared" ref="I149:I150" si="72">IF(OR(ISTEXT(J149),ISTEXT(K149)),"",D149)</f>
        <v/>
      </c>
      <c r="J149" s="14"/>
      <c r="K149" s="47"/>
      <c r="L149" s="19" t="s">
        <v>218</v>
      </c>
      <c r="M149" s="37"/>
      <c r="N149" s="38"/>
      <c r="O149" s="38"/>
      <c r="P149" s="34" t="str">
        <f>IF(M149&lt;&gt;"E","",IF(N149="","",OR(N149=Lijsten!$E$4,N149=Lijsten!$E$5)))</f>
        <v/>
      </c>
      <c r="Q149" s="34" t="str">
        <f>IF(M149&lt;&gt;"W","",IF(N149="","",IF(N149=Lijsten!$C$4,Lijsten!$H$4,IF(N149=Lijsten!$C$5,1,0))))</f>
        <v/>
      </c>
    </row>
    <row r="150" spans="1:17" ht="24">
      <c r="B150" s="5">
        <f t="shared" si="67"/>
        <v>1</v>
      </c>
      <c r="C150" s="5">
        <f t="shared" si="68"/>
        <v>7</v>
      </c>
      <c r="D150" s="5">
        <f t="shared" si="69"/>
        <v>1</v>
      </c>
      <c r="E150" s="5">
        <f>IF(I150&lt;&gt;"", MAX($E$8:E149)+1,"")</f>
        <v>124</v>
      </c>
      <c r="F150" s="5"/>
      <c r="G150" s="11" t="str">
        <f t="shared" si="70"/>
        <v/>
      </c>
      <c r="H150" s="12" t="str">
        <f t="shared" si="71"/>
        <v/>
      </c>
      <c r="I150" s="44">
        <f t="shared" si="72"/>
        <v>1</v>
      </c>
      <c r="J150" s="14"/>
      <c r="K150" s="47"/>
      <c r="L150" s="19" t="s">
        <v>219</v>
      </c>
      <c r="M150" s="37" t="s">
        <v>18</v>
      </c>
      <c r="N150" s="53"/>
      <c r="O150" s="53"/>
      <c r="P150" s="34" t="str">
        <f>IF(M150&lt;&gt;"E","",IF(N150="","",OR(N150=Lijsten!$E$4,N150=Lijsten!$E$5)))</f>
        <v/>
      </c>
      <c r="Q150" s="34" t="str">
        <f>IF(M150&lt;&gt;"W","",IF(N150="","",IF(N150=Lijsten!$C$4,Lijsten!$H$4,IF(N150=Lijsten!$C$5,1,0))))</f>
        <v/>
      </c>
    </row>
    <row r="151" spans="1:17">
      <c r="B151" s="5">
        <f>IF(A151="x","",IF(A148="x",IF(ISTEXT(J151),B147+1,B147),IF(ISTEXT(J151),B148+1,B148)))</f>
        <v>2</v>
      </c>
      <c r="C151" s="5" t="str">
        <f>IF($A151="x","",IF($A148="x",IF(ISTEXT(J147),1,IF(ISTEXT(J148),"",IF(ISTEXT(K148),C147+1,C147))),IF(ISTEXT(J148),1,IF(ISTEXT(J151),"",IF(ISTEXT(K151),C148+1,C148)))))</f>
        <v/>
      </c>
      <c r="D151" s="5">
        <f>IF($A151="x","",IF($A148="x",1,IF(ISTEXT(J148),"",IF(ISTEXT(K151),"",IF(ISTEXT(K148),1,D148+1)))))</f>
        <v>5</v>
      </c>
      <c r="E151" s="5" t="str">
        <f>IF(I151&lt;&gt;"", MAX($E$8:E148)+1,"")</f>
        <v/>
      </c>
      <c r="F151" s="5"/>
      <c r="G151" s="11" t="str">
        <f t="shared" si="40"/>
        <v>5.2</v>
      </c>
      <c r="H151" s="12" t="str">
        <f t="shared" si="41"/>
        <v/>
      </c>
      <c r="I151" s="44" t="str">
        <f t="shared" si="57"/>
        <v/>
      </c>
      <c r="J151" s="14" t="s">
        <v>220</v>
      </c>
      <c r="K151" s="47"/>
      <c r="L151" s="19"/>
      <c r="M151" s="37"/>
      <c r="N151" s="38"/>
      <c r="O151" s="38"/>
      <c r="P151" s="34" t="str">
        <f>IF(M151&lt;&gt;"E","",IF(N151="","",OR(N151=Lijsten!$E$4,N151=Lijsten!$E$5)))</f>
        <v/>
      </c>
      <c r="Q151" s="34" t="str">
        <f>IF(M151&lt;&gt;"W","",IF(N151="","",IF(N151=Lijsten!$C$4,Lijsten!$H$4,IF(N151=Lijsten!$C$5,1,0))))</f>
        <v/>
      </c>
    </row>
    <row r="152" spans="1:17">
      <c r="B152" s="5">
        <f>IF(A152="x","",IF(A151="x",IF(ISTEXT(J152),B148+1,B148),IF(ISTEXT(J152),B151+1,B151)))</f>
        <v>2</v>
      </c>
      <c r="C152" s="5">
        <f>IF($A152="x","",IF($A151="x",IF(ISTEXT(J148),1,IF(ISTEXT(J151),"",IF(ISTEXT(K151),C148+1,C148))),IF(ISTEXT(J151),1,IF(ISTEXT(J152),"",IF(ISTEXT(K152),C151+1,C151)))))</f>
        <v>1</v>
      </c>
      <c r="D152" s="5" t="str">
        <f t="shared" si="60"/>
        <v/>
      </c>
      <c r="E152" s="5" t="str">
        <f>IF(I152&lt;&gt;"", MAX($E$8:E151)+1,"")</f>
        <v/>
      </c>
      <c r="F152" s="5"/>
      <c r="G152" s="11" t="str">
        <f t="shared" si="40"/>
        <v/>
      </c>
      <c r="H152" s="12" t="str">
        <f t="shared" si="41"/>
        <v>5.2.1</v>
      </c>
      <c r="I152" s="44" t="str">
        <f t="shared" si="57"/>
        <v/>
      </c>
      <c r="J152" s="14"/>
      <c r="K152" s="47" t="s">
        <v>220</v>
      </c>
      <c r="L152" s="19"/>
      <c r="M152" s="37"/>
      <c r="N152" s="38"/>
      <c r="O152" s="38"/>
      <c r="P152" s="34" t="str">
        <f>IF(M152&lt;&gt;"E","",IF(N152="","",OR(N152=Lijsten!$E$4,N152=Lijsten!$E$5)))</f>
        <v/>
      </c>
      <c r="Q152" s="34" t="str">
        <f>IF(M152&lt;&gt;"W","",IF(N152="","",IF(N152=Lijsten!$C$4,Lijsten!$H$4,IF(N152=Lijsten!$C$5,1,0))))</f>
        <v/>
      </c>
    </row>
    <row r="153" spans="1:17">
      <c r="A153" s="2" t="s">
        <v>74</v>
      </c>
      <c r="B153" s="5" t="str">
        <f t="shared" si="58"/>
        <v/>
      </c>
      <c r="C153" s="5" t="str">
        <f t="shared" si="59"/>
        <v/>
      </c>
      <c r="D153" s="5" t="str">
        <f t="shared" si="60"/>
        <v/>
      </c>
      <c r="E153" s="5" t="str">
        <f>IF(I153&lt;&gt;"", MAX($E$8:E152)+1,"")</f>
        <v/>
      </c>
      <c r="F153" s="5"/>
      <c r="G153" s="25"/>
      <c r="H153" s="26"/>
      <c r="I153" s="45"/>
      <c r="J153" s="27"/>
      <c r="K153" s="48"/>
      <c r="L153" s="28" t="s">
        <v>221</v>
      </c>
      <c r="M153" s="28"/>
      <c r="N153" s="28"/>
      <c r="O153" s="28"/>
      <c r="P153" s="34" t="str">
        <f>IF(M153&lt;&gt;"E","",IF(N153="","",OR(N153=Lijsten!$E$4,N153=Lijsten!$E$5)))</f>
        <v/>
      </c>
      <c r="Q153" s="34" t="str">
        <f>IF(M153&lt;&gt;"W","",IF(N153="","",IF(N153=Lijsten!$C$4,Lijsten!$H$4,IF(N153=Lijsten!$C$5,1,0))))</f>
        <v/>
      </c>
    </row>
    <row r="154" spans="1:17" ht="24">
      <c r="B154" s="5">
        <f t="shared" si="58"/>
        <v>2</v>
      </c>
      <c r="C154" s="5">
        <f t="shared" si="59"/>
        <v>1</v>
      </c>
      <c r="D154" s="5">
        <f t="shared" si="60"/>
        <v>1</v>
      </c>
      <c r="E154" s="5">
        <f>IF(I154&lt;&gt;"", MAX($E$8:E153)+1,"")</f>
        <v>125</v>
      </c>
      <c r="F154" s="5"/>
      <c r="G154" s="11" t="str">
        <f t="shared" si="40"/>
        <v/>
      </c>
      <c r="H154" s="12" t="str">
        <f t="shared" si="41"/>
        <v/>
      </c>
      <c r="I154" s="44">
        <f t="shared" si="57"/>
        <v>1</v>
      </c>
      <c r="J154" s="14"/>
      <c r="K154" s="47"/>
      <c r="L154" s="19" t="s">
        <v>222</v>
      </c>
      <c r="M154" s="37" t="s">
        <v>18</v>
      </c>
      <c r="N154" s="53"/>
      <c r="O154" s="53"/>
      <c r="P154" s="34" t="str">
        <f>IF(M154&lt;&gt;"E","",IF(N154="","",OR(N154=Lijsten!$E$4,N154=Lijsten!$E$5)))</f>
        <v/>
      </c>
      <c r="Q154" s="34" t="str">
        <f>IF(M154&lt;&gt;"W","",IF(N154="","",IF(N154=Lijsten!$C$4,Lijsten!$H$4,IF(N154=Lijsten!$C$5,1,0))))</f>
        <v/>
      </c>
    </row>
    <row r="155" spans="1:17" ht="36">
      <c r="B155" s="5">
        <f t="shared" si="58"/>
        <v>2</v>
      </c>
      <c r="C155" s="5">
        <f t="shared" si="59"/>
        <v>1</v>
      </c>
      <c r="D155" s="5">
        <f t="shared" si="60"/>
        <v>2</v>
      </c>
      <c r="E155" s="5">
        <f>IF(I155&lt;&gt;"", MAX($E$8:E154)+1,"")</f>
        <v>126</v>
      </c>
      <c r="F155" s="5"/>
      <c r="G155" s="11" t="str">
        <f t="shared" ref="G155:G173" si="73">IF(OR(ISTEXT(K155),ISTEXT(L155)),"","5." &amp; B155 )</f>
        <v/>
      </c>
      <c r="H155" s="12" t="str">
        <f t="shared" ref="H155:H173" si="74">IF(OR(ISTEXT(J155),ISTEXT(L155)),"","5."&amp; B155&amp;"."&amp;IF(D155="",C155,C155&amp;"."&amp;D155))</f>
        <v/>
      </c>
      <c r="I155" s="44">
        <f t="shared" si="57"/>
        <v>2</v>
      </c>
      <c r="J155" s="14"/>
      <c r="K155" s="47"/>
      <c r="L155" s="19" t="s">
        <v>223</v>
      </c>
      <c r="M155" s="37" t="s">
        <v>18</v>
      </c>
      <c r="N155" s="53"/>
      <c r="O155" s="53"/>
      <c r="P155" s="34" t="str">
        <f>IF(M155&lt;&gt;"E","",IF(N155="","",OR(N155=Lijsten!$E$4,N155=Lijsten!$E$5)))</f>
        <v/>
      </c>
      <c r="Q155" s="34" t="str">
        <f>IF(M155&lt;&gt;"W","",IF(N155="","",IF(N155=Lijsten!$C$4,Lijsten!$H$4,IF(N155=Lijsten!$C$5,1,0))))</f>
        <v/>
      </c>
    </row>
    <row r="156" spans="1:17">
      <c r="A156" s="2" t="s">
        <v>74</v>
      </c>
      <c r="B156" s="5" t="str">
        <f t="shared" si="58"/>
        <v/>
      </c>
      <c r="C156" s="5" t="str">
        <f t="shared" si="59"/>
        <v/>
      </c>
      <c r="D156" s="5" t="str">
        <f t="shared" si="60"/>
        <v/>
      </c>
      <c r="E156" s="5" t="str">
        <f>IF(I156&lt;&gt;"", MAX($E$8:E155)+1,"")</f>
        <v/>
      </c>
      <c r="F156" s="5"/>
      <c r="G156" s="25"/>
      <c r="H156" s="26"/>
      <c r="I156" s="45"/>
      <c r="J156" s="27"/>
      <c r="K156" s="48"/>
      <c r="L156" s="28" t="s">
        <v>224</v>
      </c>
      <c r="M156" s="28"/>
      <c r="N156" s="28"/>
      <c r="O156" s="28"/>
      <c r="P156" s="34" t="str">
        <f>IF(M156&lt;&gt;"E","",IF(N156="","",OR(N156=Lijsten!$E$4,N156=Lijsten!$E$5)))</f>
        <v/>
      </c>
      <c r="Q156" s="34" t="str">
        <f>IF(M156&lt;&gt;"W","",IF(N156="","",IF(N156=Lijsten!$C$4,Lijsten!$H$4,IF(N156=Lijsten!$C$5,1,0))))</f>
        <v/>
      </c>
    </row>
    <row r="157" spans="1:17" ht="24">
      <c r="B157" s="5">
        <f t="shared" si="58"/>
        <v>2</v>
      </c>
      <c r="C157" s="5">
        <f t="shared" si="59"/>
        <v>1</v>
      </c>
      <c r="D157" s="5">
        <f t="shared" si="60"/>
        <v>1</v>
      </c>
      <c r="E157" s="5">
        <f>IF(I157&lt;&gt;"", MAX($E$8:E156)+1,"")</f>
        <v>127</v>
      </c>
      <c r="F157" s="5"/>
      <c r="G157" s="11" t="str">
        <f t="shared" si="73"/>
        <v/>
      </c>
      <c r="H157" s="12" t="str">
        <f t="shared" si="74"/>
        <v/>
      </c>
      <c r="I157" s="44">
        <f t="shared" si="57"/>
        <v>1</v>
      </c>
      <c r="J157" s="14"/>
      <c r="K157" s="47"/>
      <c r="L157" s="19" t="s">
        <v>225</v>
      </c>
      <c r="M157" s="37" t="s">
        <v>18</v>
      </c>
      <c r="N157" s="53"/>
      <c r="O157" s="53"/>
      <c r="P157" s="34" t="str">
        <f>IF(M157&lt;&gt;"E","",IF(N157="","",OR(N157=Lijsten!$E$4,N157=Lijsten!$E$5)))</f>
        <v/>
      </c>
      <c r="Q157" s="34" t="str">
        <f>IF(M157&lt;&gt;"W","",IF(N157="","",IF(N157=Lijsten!$C$4,Lijsten!$H$4,IF(N157=Lijsten!$C$5,1,0))))</f>
        <v/>
      </c>
    </row>
    <row r="158" spans="1:17" ht="36">
      <c r="B158" s="5">
        <f t="shared" si="58"/>
        <v>2</v>
      </c>
      <c r="C158" s="5">
        <f t="shared" si="59"/>
        <v>1</v>
      </c>
      <c r="D158" s="5">
        <f t="shared" si="60"/>
        <v>2</v>
      </c>
      <c r="E158" s="5">
        <f>IF(I158&lt;&gt;"", MAX($E$8:E157)+1,"")</f>
        <v>128</v>
      </c>
      <c r="F158" s="5"/>
      <c r="G158" s="11" t="str">
        <f t="shared" si="73"/>
        <v/>
      </c>
      <c r="H158" s="12" t="str">
        <f t="shared" si="74"/>
        <v/>
      </c>
      <c r="I158" s="44">
        <f t="shared" si="57"/>
        <v>2</v>
      </c>
      <c r="J158" s="14"/>
      <c r="K158" s="47"/>
      <c r="L158" s="19" t="s">
        <v>226</v>
      </c>
      <c r="M158" s="37" t="s">
        <v>18</v>
      </c>
      <c r="N158" s="53"/>
      <c r="O158" s="53"/>
      <c r="P158" s="34" t="str">
        <f>IF(M158&lt;&gt;"E","",IF(N158="","",OR(N158=Lijsten!$E$4,N158=Lijsten!$E$5)))</f>
        <v/>
      </c>
      <c r="Q158" s="34" t="str">
        <f>IF(M158&lt;&gt;"W","",IF(N158="","",IF(N158=Lijsten!$C$4,Lijsten!$H$4,IF(N158=Lijsten!$C$5,1,0))))</f>
        <v/>
      </c>
    </row>
    <row r="159" spans="1:17" ht="24">
      <c r="B159" s="5">
        <f t="shared" si="58"/>
        <v>2</v>
      </c>
      <c r="C159" s="5">
        <f t="shared" si="59"/>
        <v>1</v>
      </c>
      <c r="D159" s="5">
        <f t="shared" si="60"/>
        <v>3</v>
      </c>
      <c r="E159" s="5">
        <f>IF(I159&lt;&gt;"", MAX($E$8:E158)+1,"")</f>
        <v>129</v>
      </c>
      <c r="F159" s="5"/>
      <c r="G159" s="11" t="str">
        <f t="shared" si="73"/>
        <v/>
      </c>
      <c r="H159" s="12" t="str">
        <f t="shared" si="74"/>
        <v/>
      </c>
      <c r="I159" s="44">
        <f t="shared" si="57"/>
        <v>3</v>
      </c>
      <c r="J159" s="14"/>
      <c r="K159" s="47"/>
      <c r="L159" s="19" t="s">
        <v>227</v>
      </c>
      <c r="M159" s="37" t="s">
        <v>18</v>
      </c>
      <c r="N159" s="53"/>
      <c r="O159" s="53"/>
      <c r="P159" s="34" t="str">
        <f>IF(M159&lt;&gt;"E","",IF(N159="","",OR(N159=Lijsten!$E$4,N159=Lijsten!$E$5)))</f>
        <v/>
      </c>
      <c r="Q159" s="34" t="str">
        <f>IF(M159&lt;&gt;"W","",IF(N159="","",IF(N159=Lijsten!$C$4,Lijsten!$H$4,IF(N159=Lijsten!$C$5,1,0))))</f>
        <v/>
      </c>
    </row>
    <row r="160" spans="1:17" ht="24">
      <c r="B160" s="5">
        <f t="shared" si="58"/>
        <v>2</v>
      </c>
      <c r="C160" s="5">
        <f t="shared" si="59"/>
        <v>1</v>
      </c>
      <c r="D160" s="5">
        <f t="shared" si="60"/>
        <v>4</v>
      </c>
      <c r="E160" s="5">
        <f>IF(I160&lt;&gt;"", MAX($E$8:E159)+1,"")</f>
        <v>130</v>
      </c>
      <c r="F160" s="5"/>
      <c r="G160" s="11" t="str">
        <f t="shared" si="73"/>
        <v/>
      </c>
      <c r="H160" s="12" t="str">
        <f t="shared" si="74"/>
        <v/>
      </c>
      <c r="I160" s="44">
        <f t="shared" si="57"/>
        <v>4</v>
      </c>
      <c r="J160" s="14"/>
      <c r="K160" s="47"/>
      <c r="L160" s="19" t="s">
        <v>228</v>
      </c>
      <c r="M160" s="37" t="s">
        <v>18</v>
      </c>
      <c r="N160" s="53"/>
      <c r="O160" s="53"/>
      <c r="P160" s="34" t="str">
        <f>IF(M160&lt;&gt;"E","",IF(N160="","",OR(N160=Lijsten!$E$4,N160=Lijsten!$E$5)))</f>
        <v/>
      </c>
      <c r="Q160" s="34" t="str">
        <f>IF(M160&lt;&gt;"W","",IF(N160="","",IF(N160=Lijsten!$C$4,Lijsten!$H$4,IF(N160=Lijsten!$C$5,1,0))))</f>
        <v/>
      </c>
    </row>
    <row r="161" spans="1:17" ht="24">
      <c r="B161" s="5">
        <f t="shared" si="58"/>
        <v>2</v>
      </c>
      <c r="C161" s="5">
        <f t="shared" si="59"/>
        <v>1</v>
      </c>
      <c r="D161" s="5">
        <f t="shared" si="60"/>
        <v>5</v>
      </c>
      <c r="E161" s="5">
        <f>IF(I161&lt;&gt;"", MAX($E$8:E160)+1,"")</f>
        <v>131</v>
      </c>
      <c r="F161" s="5"/>
      <c r="G161" s="11" t="str">
        <f t="shared" si="73"/>
        <v/>
      </c>
      <c r="H161" s="12" t="str">
        <f t="shared" si="74"/>
        <v/>
      </c>
      <c r="I161" s="44">
        <f t="shared" si="57"/>
        <v>5</v>
      </c>
      <c r="J161" s="14"/>
      <c r="K161" s="47"/>
      <c r="L161" s="19" t="s">
        <v>229</v>
      </c>
      <c r="M161" s="37" t="s">
        <v>18</v>
      </c>
      <c r="N161" s="53"/>
      <c r="O161" s="53"/>
      <c r="P161" s="34" t="str">
        <f>IF(M161&lt;&gt;"E","",IF(N161="","",OR(N161=Lijsten!$E$4,N161=Lijsten!$E$5)))</f>
        <v/>
      </c>
      <c r="Q161" s="34" t="str">
        <f>IF(M161&lt;&gt;"W","",IF(N161="","",IF(N161=Lijsten!$C$4,Lijsten!$H$4,IF(N161=Lijsten!$C$5,1,0))))</f>
        <v/>
      </c>
    </row>
    <row r="162" spans="1:17" ht="24">
      <c r="B162" s="5">
        <f t="shared" si="58"/>
        <v>2</v>
      </c>
      <c r="C162" s="5">
        <f t="shared" si="59"/>
        <v>1</v>
      </c>
      <c r="D162" s="5">
        <f t="shared" si="60"/>
        <v>6</v>
      </c>
      <c r="E162" s="5">
        <f>IF(I162&lt;&gt;"", MAX($E$8:E161)+1,"")</f>
        <v>132</v>
      </c>
      <c r="F162" s="5"/>
      <c r="G162" s="11" t="str">
        <f t="shared" si="73"/>
        <v/>
      </c>
      <c r="H162" s="12" t="str">
        <f t="shared" si="74"/>
        <v/>
      </c>
      <c r="I162" s="44">
        <f t="shared" si="57"/>
        <v>6</v>
      </c>
      <c r="J162" s="14"/>
      <c r="K162" s="47"/>
      <c r="L162" s="19" t="s">
        <v>230</v>
      </c>
      <c r="M162" s="37" t="s">
        <v>18</v>
      </c>
      <c r="N162" s="53"/>
      <c r="O162" s="53"/>
      <c r="P162" s="34" t="str">
        <f>IF(M162&lt;&gt;"E","",IF(N162="","",OR(N162=Lijsten!$E$4,N162=Lijsten!$E$5)))</f>
        <v/>
      </c>
      <c r="Q162" s="34" t="str">
        <f>IF(M162&lt;&gt;"W","",IF(N162="","",IF(N162=Lijsten!$C$4,Lijsten!$H$4,IF(N162=Lijsten!$C$5,1,0))))</f>
        <v/>
      </c>
    </row>
    <row r="163" spans="1:17" ht="36">
      <c r="B163" s="5">
        <f t="shared" si="58"/>
        <v>2</v>
      </c>
      <c r="C163" s="5">
        <f t="shared" si="59"/>
        <v>1</v>
      </c>
      <c r="D163" s="5">
        <f t="shared" si="60"/>
        <v>7</v>
      </c>
      <c r="E163" s="5">
        <f>IF(I163&lt;&gt;"", MAX($E$8:E162)+1,"")</f>
        <v>133</v>
      </c>
      <c r="F163" s="5"/>
      <c r="G163" s="11" t="str">
        <f t="shared" si="73"/>
        <v/>
      </c>
      <c r="H163" s="12" t="str">
        <f t="shared" si="74"/>
        <v/>
      </c>
      <c r="I163" s="44">
        <f t="shared" si="57"/>
        <v>7</v>
      </c>
      <c r="J163" s="14"/>
      <c r="K163" s="47"/>
      <c r="L163" s="19" t="s">
        <v>231</v>
      </c>
      <c r="M163" s="37" t="s">
        <v>18</v>
      </c>
      <c r="N163" s="53"/>
      <c r="O163" s="53"/>
      <c r="P163" s="34" t="str">
        <f>IF(M163&lt;&gt;"E","",IF(N163="","",OR(N163=Lijsten!$E$4,N163=Lijsten!$E$5)))</f>
        <v/>
      </c>
      <c r="Q163" s="34" t="str">
        <f>IF(M163&lt;&gt;"W","",IF(N163="","",IF(N163=Lijsten!$C$4,Lijsten!$H$4,IF(N163=Lijsten!$C$5,1,0))))</f>
        <v/>
      </c>
    </row>
    <row r="164" spans="1:17" ht="36">
      <c r="B164" s="5">
        <f t="shared" si="58"/>
        <v>2</v>
      </c>
      <c r="C164" s="5">
        <f t="shared" si="59"/>
        <v>1</v>
      </c>
      <c r="D164" s="5">
        <f t="shared" si="60"/>
        <v>8</v>
      </c>
      <c r="E164" s="5">
        <f>IF(I164&lt;&gt;"", MAX($E$8:E163)+1,"")</f>
        <v>134</v>
      </c>
      <c r="F164" s="5"/>
      <c r="G164" s="11" t="str">
        <f t="shared" si="73"/>
        <v/>
      </c>
      <c r="H164" s="12" t="str">
        <f t="shared" si="74"/>
        <v/>
      </c>
      <c r="I164" s="44">
        <f t="shared" si="57"/>
        <v>8</v>
      </c>
      <c r="J164" s="14"/>
      <c r="K164" s="47"/>
      <c r="L164" s="19" t="s">
        <v>232</v>
      </c>
      <c r="M164" s="37" t="s">
        <v>25</v>
      </c>
      <c r="N164" s="53"/>
      <c r="O164" s="53"/>
      <c r="P164" s="34" t="str">
        <f>IF(M164&lt;&gt;"E","",IF(N164="","",OR(N164=Lijsten!$E$4,N164=Lijsten!$E$5)))</f>
        <v/>
      </c>
      <c r="Q164" s="34" t="str">
        <f>IF(M164&lt;&gt;"W","",IF(N164="","",IF(N164=Lijsten!$C$4,Lijsten!$H$4,IF(N164=Lijsten!$C$5,1,0))))</f>
        <v/>
      </c>
    </row>
    <row r="165" spans="1:17" ht="24">
      <c r="B165" s="5">
        <f t="shared" si="58"/>
        <v>2</v>
      </c>
      <c r="C165" s="5">
        <f t="shared" si="59"/>
        <v>1</v>
      </c>
      <c r="D165" s="5">
        <f t="shared" si="60"/>
        <v>9</v>
      </c>
      <c r="E165" s="5">
        <f>IF(I165&lt;&gt;"", MAX($E$8:E164)+1,"")</f>
        <v>135</v>
      </c>
      <c r="F165" s="5"/>
      <c r="G165" s="11" t="str">
        <f t="shared" si="73"/>
        <v/>
      </c>
      <c r="H165" s="12" t="str">
        <f t="shared" si="74"/>
        <v/>
      </c>
      <c r="I165" s="44">
        <f t="shared" si="57"/>
        <v>9</v>
      </c>
      <c r="J165" s="14"/>
      <c r="K165" s="47"/>
      <c r="L165" s="19" t="s">
        <v>233</v>
      </c>
      <c r="M165" s="37" t="s">
        <v>25</v>
      </c>
      <c r="N165" s="53"/>
      <c r="O165" s="53"/>
      <c r="P165" s="34" t="str">
        <f>IF(M165&lt;&gt;"E","",IF(N165="","",OR(N165=Lijsten!$E$4,N165=Lijsten!$E$5)))</f>
        <v/>
      </c>
      <c r="Q165" s="34" t="str">
        <f>IF(M165&lt;&gt;"W","",IF(N165="","",IF(N165=Lijsten!$C$4,Lijsten!$H$4,IF(N165=Lijsten!$C$5,1,0))))</f>
        <v/>
      </c>
    </row>
    <row r="166" spans="1:17" ht="24">
      <c r="B166" s="5">
        <f t="shared" si="58"/>
        <v>2</v>
      </c>
      <c r="C166" s="5">
        <f t="shared" si="59"/>
        <v>1</v>
      </c>
      <c r="D166" s="5">
        <f t="shared" si="60"/>
        <v>10</v>
      </c>
      <c r="E166" s="5">
        <f>IF(I166&lt;&gt;"", MAX($E$8:E165)+1,"")</f>
        <v>136</v>
      </c>
      <c r="F166" s="5"/>
      <c r="G166" s="11" t="str">
        <f t="shared" si="73"/>
        <v/>
      </c>
      <c r="H166" s="12" t="str">
        <f t="shared" si="74"/>
        <v/>
      </c>
      <c r="I166" s="44">
        <f t="shared" si="57"/>
        <v>10</v>
      </c>
      <c r="J166" s="14"/>
      <c r="K166" s="47"/>
      <c r="L166" s="19" t="s">
        <v>234</v>
      </c>
      <c r="M166" s="37" t="s">
        <v>25</v>
      </c>
      <c r="N166" s="53"/>
      <c r="O166" s="53"/>
      <c r="P166" s="34" t="str">
        <f>IF(M166&lt;&gt;"E","",IF(N166="","",OR(N166=Lijsten!$E$4,N166=Lijsten!$E$5)))</f>
        <v/>
      </c>
      <c r="Q166" s="34" t="str">
        <f>IF(M166&lt;&gt;"W","",IF(N166="","",IF(N166=Lijsten!$C$4,Lijsten!$H$4,IF(N166=Lijsten!$C$5,1,0))))</f>
        <v/>
      </c>
    </row>
    <row r="167" spans="1:17">
      <c r="B167" s="5">
        <f t="shared" si="58"/>
        <v>2</v>
      </c>
      <c r="C167" s="5">
        <f t="shared" si="59"/>
        <v>2</v>
      </c>
      <c r="D167" s="5" t="str">
        <f t="shared" si="60"/>
        <v/>
      </c>
      <c r="E167" s="5" t="str">
        <f>IF(I167&lt;&gt;"", MAX($E$8:E166)+1,"")</f>
        <v/>
      </c>
      <c r="F167" s="5"/>
      <c r="G167" s="11" t="str">
        <f t="shared" si="73"/>
        <v/>
      </c>
      <c r="H167" s="12" t="str">
        <f t="shared" si="74"/>
        <v>5.2.2</v>
      </c>
      <c r="I167" s="44" t="str">
        <f t="shared" si="57"/>
        <v/>
      </c>
      <c r="J167" s="14"/>
      <c r="K167" s="47" t="s">
        <v>235</v>
      </c>
      <c r="L167" s="19"/>
      <c r="M167" s="40"/>
      <c r="N167" s="38"/>
      <c r="O167" s="38"/>
      <c r="P167" s="34" t="str">
        <f>IF(M167&lt;&gt;"E","",IF(N167="","",OR(N167=Lijsten!$E$4,N167=Lijsten!$E$5)))</f>
        <v/>
      </c>
      <c r="Q167" s="34" t="str">
        <f>IF(M167&lt;&gt;"W","",IF(N167="","",IF(N167=Lijsten!$C$4,Lijsten!$H$4,IF(N167=Lijsten!$C$5,1,0))))</f>
        <v/>
      </c>
    </row>
    <row r="168" spans="1:17">
      <c r="A168" s="2" t="s">
        <v>74</v>
      </c>
      <c r="B168" s="5" t="str">
        <f t="shared" si="58"/>
        <v/>
      </c>
      <c r="C168" s="5" t="str">
        <f t="shared" si="59"/>
        <v/>
      </c>
      <c r="D168" s="5" t="str">
        <f t="shared" si="60"/>
        <v/>
      </c>
      <c r="E168" s="5" t="str">
        <f>IF(I168&lt;&gt;"", MAX($E$8:E167)+1,"")</f>
        <v/>
      </c>
      <c r="F168" s="5"/>
      <c r="G168" s="25"/>
      <c r="H168" s="26"/>
      <c r="I168" s="45"/>
      <c r="J168" s="27"/>
      <c r="K168" s="48"/>
      <c r="L168" s="28" t="s">
        <v>236</v>
      </c>
      <c r="M168" s="28"/>
      <c r="N168" s="28"/>
      <c r="O168" s="28"/>
      <c r="P168" s="34" t="str">
        <f>IF(M168&lt;&gt;"E","",IF(N168="","",OR(N168=Lijsten!$E$4,N168=Lijsten!$E$5)))</f>
        <v/>
      </c>
      <c r="Q168" s="34" t="str">
        <f>IF(M168&lt;&gt;"W","",IF(N168="","",IF(N168=Lijsten!$C$4,Lijsten!$H$4,IF(N168=Lijsten!$C$5,1,0))))</f>
        <v/>
      </c>
    </row>
    <row r="169" spans="1:17" ht="36">
      <c r="B169" s="5">
        <f t="shared" si="58"/>
        <v>2</v>
      </c>
      <c r="C169" s="5">
        <f t="shared" si="59"/>
        <v>2</v>
      </c>
      <c r="D169" s="5">
        <f t="shared" si="60"/>
        <v>1</v>
      </c>
      <c r="E169" s="5">
        <f>IF(I169&lt;&gt;"", MAX($E$8:E168)+1,"")</f>
        <v>137</v>
      </c>
      <c r="F169" s="5"/>
      <c r="G169" s="11" t="str">
        <f t="shared" si="73"/>
        <v/>
      </c>
      <c r="H169" s="12" t="str">
        <f t="shared" si="74"/>
        <v/>
      </c>
      <c r="I169" s="44">
        <f t="shared" si="57"/>
        <v>1</v>
      </c>
      <c r="J169" s="14"/>
      <c r="K169" s="47"/>
      <c r="L169" s="19" t="s">
        <v>237</v>
      </c>
      <c r="M169" s="37" t="s">
        <v>18</v>
      </c>
      <c r="N169" s="53"/>
      <c r="O169" s="53"/>
      <c r="P169" s="34" t="str">
        <f>IF(M169&lt;&gt;"E","",IF(N169="","",OR(N169=Lijsten!$E$4,N169=Lijsten!$E$5)))</f>
        <v/>
      </c>
      <c r="Q169" s="34" t="str">
        <f>IF(M169&lt;&gt;"W","",IF(N169="","",IF(N169=Lijsten!$C$4,Lijsten!$H$4,IF(N169=Lijsten!$C$5,1,0))))</f>
        <v/>
      </c>
    </row>
    <row r="170" spans="1:17" ht="24">
      <c r="B170" s="5">
        <f t="shared" si="58"/>
        <v>2</v>
      </c>
      <c r="C170" s="5">
        <f t="shared" si="59"/>
        <v>2</v>
      </c>
      <c r="D170" s="5">
        <f t="shared" si="60"/>
        <v>2</v>
      </c>
      <c r="E170" s="5">
        <f>IF(I170&lt;&gt;"", MAX($E$8:E169)+1,"")</f>
        <v>138</v>
      </c>
      <c r="F170" s="5"/>
      <c r="G170" s="11" t="str">
        <f t="shared" si="73"/>
        <v/>
      </c>
      <c r="H170" s="12" t="str">
        <f t="shared" si="74"/>
        <v/>
      </c>
      <c r="I170" s="44">
        <f t="shared" si="57"/>
        <v>2</v>
      </c>
      <c r="J170" s="14"/>
      <c r="K170" s="47"/>
      <c r="L170" s="19" t="s">
        <v>238</v>
      </c>
      <c r="M170" s="37" t="s">
        <v>18</v>
      </c>
      <c r="N170" s="53"/>
      <c r="O170" s="53"/>
      <c r="P170" s="34" t="str">
        <f>IF(M170&lt;&gt;"E","",IF(N170="","",OR(N170=Lijsten!$E$4,N170=Lijsten!$E$5)))</f>
        <v/>
      </c>
      <c r="Q170" s="34" t="str">
        <f>IF(M170&lt;&gt;"W","",IF(N170="","",IF(N170=Lijsten!$C$4,Lijsten!$H$4,IF(N170=Lijsten!$C$5,1,0))))</f>
        <v/>
      </c>
    </row>
    <row r="171" spans="1:17" ht="36">
      <c r="B171" s="5">
        <f t="shared" si="58"/>
        <v>2</v>
      </c>
      <c r="C171" s="5">
        <f t="shared" si="59"/>
        <v>2</v>
      </c>
      <c r="D171" s="5">
        <f t="shared" si="60"/>
        <v>3</v>
      </c>
      <c r="E171" s="5">
        <f>IF(I171&lt;&gt;"", MAX($E$8:E170)+1,"")</f>
        <v>139</v>
      </c>
      <c r="F171" s="5"/>
      <c r="G171" s="11" t="str">
        <f t="shared" si="73"/>
        <v/>
      </c>
      <c r="H171" s="12" t="str">
        <f t="shared" si="74"/>
        <v/>
      </c>
      <c r="I171" s="44">
        <f t="shared" si="57"/>
        <v>3</v>
      </c>
      <c r="J171" s="14"/>
      <c r="K171" s="47"/>
      <c r="L171" s="19" t="s">
        <v>239</v>
      </c>
      <c r="M171" s="37" t="s">
        <v>18</v>
      </c>
      <c r="N171" s="53"/>
      <c r="O171" s="53"/>
      <c r="P171" s="34" t="str">
        <f>IF(M171&lt;&gt;"E","",IF(N171="","",OR(N171=Lijsten!$E$4,N171=Lijsten!$E$5)))</f>
        <v/>
      </c>
      <c r="Q171" s="34" t="str">
        <f>IF(M171&lt;&gt;"W","",IF(N171="","",IF(N171=Lijsten!$C$4,Lijsten!$H$4,IF(N171=Lijsten!$C$5,1,0))))</f>
        <v/>
      </c>
    </row>
    <row r="172" spans="1:17" ht="24">
      <c r="B172" s="5">
        <f t="shared" si="58"/>
        <v>2</v>
      </c>
      <c r="C172" s="5">
        <f t="shared" si="59"/>
        <v>2</v>
      </c>
      <c r="D172" s="5">
        <f t="shared" si="60"/>
        <v>4</v>
      </c>
      <c r="E172" s="5">
        <f>IF(I172&lt;&gt;"", MAX($E$8:E171)+1,"")</f>
        <v>140</v>
      </c>
      <c r="F172" s="5"/>
      <c r="G172" s="11" t="str">
        <f t="shared" si="73"/>
        <v/>
      </c>
      <c r="H172" s="12" t="str">
        <f t="shared" si="74"/>
        <v/>
      </c>
      <c r="I172" s="44">
        <f t="shared" si="57"/>
        <v>4</v>
      </c>
      <c r="J172" s="14"/>
      <c r="K172" s="47"/>
      <c r="L172" s="19" t="s">
        <v>240</v>
      </c>
      <c r="M172" s="37" t="s">
        <v>18</v>
      </c>
      <c r="N172" s="53"/>
      <c r="O172" s="53"/>
      <c r="P172" s="34" t="str">
        <f>IF(M172&lt;&gt;"E","",IF(N172="","",OR(N172=Lijsten!$E$4,N172=Lijsten!$E$5)))</f>
        <v/>
      </c>
      <c r="Q172" s="34" t="str">
        <f>IF(M172&lt;&gt;"W","",IF(N172="","",IF(N172=Lijsten!$C$4,Lijsten!$H$4,IF(N172=Lijsten!$C$5,1,0))))</f>
        <v/>
      </c>
    </row>
    <row r="173" spans="1:17">
      <c r="B173" s="5">
        <f t="shared" si="58"/>
        <v>2</v>
      </c>
      <c r="C173" s="5">
        <f t="shared" si="59"/>
        <v>2</v>
      </c>
      <c r="D173" s="5">
        <f t="shared" si="60"/>
        <v>5</v>
      </c>
      <c r="E173" s="5">
        <f>IF(I173&lt;&gt;"", MAX($E$8:E172)+1,"")</f>
        <v>141</v>
      </c>
      <c r="F173" s="5"/>
      <c r="G173" s="11" t="str">
        <f t="shared" si="73"/>
        <v/>
      </c>
      <c r="H173" s="12" t="str">
        <f t="shared" si="74"/>
        <v/>
      </c>
      <c r="I173" s="44">
        <f t="shared" si="57"/>
        <v>5</v>
      </c>
      <c r="J173" s="14"/>
      <c r="K173" s="47"/>
      <c r="L173" s="19" t="s">
        <v>241</v>
      </c>
      <c r="M173" s="37" t="s">
        <v>25</v>
      </c>
      <c r="N173" s="53"/>
      <c r="O173" s="53"/>
      <c r="P173" s="34" t="str">
        <f>IF(M173&lt;&gt;"E","",IF(N173="","",OR(N173=Lijsten!$E$4,N173=Lijsten!$E$5)))</f>
        <v/>
      </c>
      <c r="Q173" s="34" t="str">
        <f>IF(M173&lt;&gt;"W","",IF(N173="","",IF(N173=Lijsten!$C$4,Lijsten!$H$4,IF(N173=Lijsten!$C$5,1,0))))</f>
        <v/>
      </c>
    </row>
    <row r="174" spans="1:17">
      <c r="A174" s="2" t="s">
        <v>74</v>
      </c>
      <c r="B174" s="5" t="str">
        <f t="shared" si="58"/>
        <v/>
      </c>
      <c r="C174" s="5" t="str">
        <f t="shared" si="59"/>
        <v/>
      </c>
      <c r="D174" s="5" t="str">
        <f t="shared" si="60"/>
        <v/>
      </c>
      <c r="E174" s="5" t="str">
        <f>IF(I174&lt;&gt;"", MAX($E$8:E173)+1,"")</f>
        <v/>
      </c>
      <c r="F174" s="5"/>
      <c r="G174" s="25"/>
      <c r="H174" s="26"/>
      <c r="I174" s="45"/>
      <c r="J174" s="27"/>
      <c r="K174" s="48"/>
      <c r="L174" s="28" t="s">
        <v>242</v>
      </c>
      <c r="M174" s="28"/>
      <c r="N174" s="28"/>
      <c r="O174" s="28"/>
      <c r="P174" s="34" t="str">
        <f>IF(M174&lt;&gt;"E","",IF(N174="","",OR(N174=Lijsten!$E$4,N174=Lijsten!$E$5)))</f>
        <v/>
      </c>
      <c r="Q174" s="34" t="str">
        <f>IF(M174&lt;&gt;"W","",IF(N174="","",IF(N174=Lijsten!$C$4,Lijsten!$H$4,IF(N174=Lijsten!$C$5,1,0))))</f>
        <v/>
      </c>
    </row>
    <row r="175" spans="1:17" ht="36">
      <c r="B175" s="5">
        <f t="shared" si="58"/>
        <v>2</v>
      </c>
      <c r="C175" s="5">
        <f t="shared" si="59"/>
        <v>2</v>
      </c>
      <c r="D175" s="5">
        <f t="shared" si="60"/>
        <v>1</v>
      </c>
      <c r="E175" s="5">
        <f>IF(I175&lt;&gt;"", MAX($E$8:E174)+1,"")</f>
        <v>142</v>
      </c>
      <c r="F175" s="5"/>
      <c r="G175" s="11" t="str">
        <f t="shared" ref="G175:G209" si="75">IF(OR(ISTEXT(K175),ISTEXT(L175)),"",B175&amp;"."&amp;IF(D175="",C175,C175&amp;"."&amp;D175))</f>
        <v/>
      </c>
      <c r="H175" s="12" t="str">
        <f t="shared" ref="H175:H209" si="76">IF(OR(ISTEXT(J175),ISTEXT(L175)),"",B175&amp;"."&amp;IF(D175="",C175,C175&amp;"."&amp;D175))</f>
        <v/>
      </c>
      <c r="I175" s="44">
        <f t="shared" ref="I175:I209" si="77">IF(OR(ISTEXT(J175),ISTEXT(K175)),"",D175)</f>
        <v>1</v>
      </c>
      <c r="J175" s="14"/>
      <c r="K175" s="47"/>
      <c r="L175" s="19" t="s">
        <v>243</v>
      </c>
      <c r="M175" s="37" t="s">
        <v>25</v>
      </c>
      <c r="N175" s="53"/>
      <c r="O175" s="53"/>
      <c r="P175" s="34" t="str">
        <f>IF(M175&lt;&gt;"E","",IF(N175="","",OR(N175=Lijsten!$E$4,N175=Lijsten!$E$5)))</f>
        <v/>
      </c>
      <c r="Q175" s="34" t="str">
        <f>IF(M175&lt;&gt;"W","",IF(N175="","",IF(N175=Lijsten!$C$4,Lijsten!$H$4,IF(N175=Lijsten!$C$5,1,0))))</f>
        <v/>
      </c>
    </row>
    <row r="176" spans="1:17" ht="24">
      <c r="B176" s="5">
        <f t="shared" si="58"/>
        <v>2</v>
      </c>
      <c r="C176" s="5">
        <f t="shared" si="59"/>
        <v>2</v>
      </c>
      <c r="D176" s="5">
        <f t="shared" si="60"/>
        <v>2</v>
      </c>
      <c r="E176" s="5">
        <f>IF(I176&lt;&gt;"", MAX($E$8:E175)+1,"")</f>
        <v>143</v>
      </c>
      <c r="F176" s="5"/>
      <c r="G176" s="11" t="str">
        <f t="shared" si="75"/>
        <v/>
      </c>
      <c r="H176" s="12" t="str">
        <f t="shared" si="76"/>
        <v/>
      </c>
      <c r="I176" s="44">
        <f t="shared" si="77"/>
        <v>2</v>
      </c>
      <c r="J176" s="14"/>
      <c r="K176" s="47"/>
      <c r="L176" s="19" t="s">
        <v>244</v>
      </c>
      <c r="M176" s="37" t="s">
        <v>25</v>
      </c>
      <c r="N176" s="53"/>
      <c r="O176" s="53"/>
      <c r="P176" s="34" t="str">
        <f>IF(M176&lt;&gt;"E","",IF(N176="","",OR(N176=Lijsten!$E$4,N176=Lijsten!$E$5)))</f>
        <v/>
      </c>
      <c r="Q176" s="34" t="str">
        <f>IF(M176&lt;&gt;"W","",IF(N176="","",IF(N176=Lijsten!$C$4,Lijsten!$H$4,IF(N176=Lijsten!$C$5,1,0))))</f>
        <v/>
      </c>
    </row>
    <row r="177" spans="1:17">
      <c r="B177" s="5">
        <f t="shared" si="58"/>
        <v>2</v>
      </c>
      <c r="C177" s="5">
        <f t="shared" si="59"/>
        <v>2</v>
      </c>
      <c r="D177" s="5">
        <f t="shared" si="60"/>
        <v>3</v>
      </c>
      <c r="E177" s="5">
        <f>IF(I177&lt;&gt;"", MAX($E$8:E176)+1,"")</f>
        <v>144</v>
      </c>
      <c r="F177" s="5"/>
      <c r="G177" s="11" t="str">
        <f t="shared" si="75"/>
        <v/>
      </c>
      <c r="H177" s="12" t="str">
        <f t="shared" si="76"/>
        <v/>
      </c>
      <c r="I177" s="44">
        <f t="shared" si="77"/>
        <v>3</v>
      </c>
      <c r="J177" s="14"/>
      <c r="K177" s="47"/>
      <c r="L177" s="19" t="s">
        <v>245</v>
      </c>
      <c r="M177" s="37" t="s">
        <v>25</v>
      </c>
      <c r="N177" s="53"/>
      <c r="O177" s="53"/>
      <c r="P177" s="34" t="str">
        <f>IF(M177&lt;&gt;"E","",IF(N177="","",OR(N177=Lijsten!$E$4,N177=Lijsten!$E$5)))</f>
        <v/>
      </c>
      <c r="Q177" s="34" t="str">
        <f>IF(M177&lt;&gt;"W","",IF(N177="","",IF(N177=Lijsten!$C$4,Lijsten!$H$4,IF(N177=Lijsten!$C$5,1,0))))</f>
        <v/>
      </c>
    </row>
    <row r="178" spans="1:17">
      <c r="A178" s="2" t="s">
        <v>74</v>
      </c>
      <c r="B178" s="5" t="str">
        <f t="shared" si="58"/>
        <v/>
      </c>
      <c r="C178" s="5" t="str">
        <f t="shared" si="59"/>
        <v/>
      </c>
      <c r="D178" s="5" t="str">
        <f t="shared" si="60"/>
        <v/>
      </c>
      <c r="E178" s="5" t="str">
        <f>IF(I178&lt;&gt;"", MAX($E$8:E177)+1,"")</f>
        <v/>
      </c>
      <c r="F178" s="5"/>
      <c r="G178" s="25"/>
      <c r="H178" s="26"/>
      <c r="I178" s="45"/>
      <c r="J178" s="27"/>
      <c r="K178" s="48"/>
      <c r="L178" s="28" t="s">
        <v>246</v>
      </c>
      <c r="M178" s="28"/>
      <c r="N178" s="28"/>
      <c r="O178" s="28"/>
      <c r="P178" s="34" t="str">
        <f>IF(M178&lt;&gt;"E","",IF(N178="","",OR(N178=Lijsten!$E$4,N178=Lijsten!$E$5)))</f>
        <v/>
      </c>
      <c r="Q178" s="34" t="str">
        <f>IF(M178&lt;&gt;"W","",IF(N178="","",IF(N178=Lijsten!$C$4,Lijsten!$H$4,IF(N178=Lijsten!$C$5,1,0))))</f>
        <v/>
      </c>
    </row>
    <row r="179" spans="1:17" ht="64.5" customHeight="1">
      <c r="B179" s="5">
        <f t="shared" si="58"/>
        <v>2</v>
      </c>
      <c r="C179" s="5">
        <f t="shared" si="59"/>
        <v>2</v>
      </c>
      <c r="D179" s="5">
        <f t="shared" si="60"/>
        <v>1</v>
      </c>
      <c r="E179" s="5">
        <f>IF(I179&lt;&gt;"", MAX($E$8:E178)+1,"")</f>
        <v>145</v>
      </c>
      <c r="F179" s="5"/>
      <c r="G179" s="11" t="str">
        <f t="shared" si="75"/>
        <v/>
      </c>
      <c r="H179" s="12" t="str">
        <f t="shared" si="76"/>
        <v/>
      </c>
      <c r="I179" s="44">
        <f t="shared" si="77"/>
        <v>1</v>
      </c>
      <c r="J179" s="14"/>
      <c r="K179" s="47"/>
      <c r="L179" s="19" t="s">
        <v>247</v>
      </c>
      <c r="M179" s="37" t="s">
        <v>18</v>
      </c>
      <c r="N179" s="53"/>
      <c r="O179" s="53"/>
      <c r="P179" s="34" t="str">
        <f>IF(M179&lt;&gt;"E","",IF(N179="","",OR(N179=Lijsten!$E$4,N179=Lijsten!$E$5)))</f>
        <v/>
      </c>
      <c r="Q179" s="34" t="str">
        <f>IF(M179&lt;&gt;"W","",IF(N179="","",IF(N179=Lijsten!$C$4,Lijsten!$H$4,IF(N179=Lijsten!$C$5,1,0))))</f>
        <v/>
      </c>
    </row>
    <row r="180" spans="1:17" ht="24">
      <c r="B180" s="5">
        <f t="shared" si="58"/>
        <v>2</v>
      </c>
      <c r="C180" s="5">
        <f t="shared" si="59"/>
        <v>2</v>
      </c>
      <c r="D180" s="5">
        <f t="shared" si="60"/>
        <v>2</v>
      </c>
      <c r="E180" s="5">
        <f>IF(I180&lt;&gt;"", MAX($E$8:E179)+1,"")</f>
        <v>146</v>
      </c>
      <c r="F180" s="5"/>
      <c r="G180" s="11" t="str">
        <f t="shared" si="75"/>
        <v/>
      </c>
      <c r="H180" s="12" t="str">
        <f t="shared" si="76"/>
        <v/>
      </c>
      <c r="I180" s="44">
        <f t="shared" si="77"/>
        <v>2</v>
      </c>
      <c r="J180" s="14"/>
      <c r="K180" s="47"/>
      <c r="L180" s="19" t="s">
        <v>248</v>
      </c>
      <c r="M180" s="37" t="s">
        <v>18</v>
      </c>
      <c r="N180" s="53"/>
      <c r="O180" s="53"/>
      <c r="P180" s="34" t="str">
        <f>IF(M180&lt;&gt;"E","",IF(N180="","",OR(N180=Lijsten!$E$4,N180=Lijsten!$E$5)))</f>
        <v/>
      </c>
      <c r="Q180" s="34" t="str">
        <f>IF(M180&lt;&gt;"W","",IF(N180="","",IF(N180=Lijsten!$C$4,Lijsten!$H$4,IF(N180=Lijsten!$C$5,1,0))))</f>
        <v/>
      </c>
    </row>
    <row r="181" spans="1:17" ht="36">
      <c r="B181" s="5">
        <f t="shared" si="58"/>
        <v>2</v>
      </c>
      <c r="C181" s="5">
        <f t="shared" si="59"/>
        <v>2</v>
      </c>
      <c r="D181" s="5">
        <f t="shared" si="60"/>
        <v>3</v>
      </c>
      <c r="E181" s="5">
        <f>IF(I181&lt;&gt;"", MAX($E$8:E180)+1,"")</f>
        <v>147</v>
      </c>
      <c r="F181" s="5"/>
      <c r="G181" s="11" t="str">
        <f t="shared" si="75"/>
        <v/>
      </c>
      <c r="H181" s="12" t="str">
        <f t="shared" si="76"/>
        <v/>
      </c>
      <c r="I181" s="44">
        <f t="shared" si="77"/>
        <v>3</v>
      </c>
      <c r="J181" s="14"/>
      <c r="K181" s="47"/>
      <c r="L181" s="19" t="s">
        <v>249</v>
      </c>
      <c r="M181" s="37" t="s">
        <v>18</v>
      </c>
      <c r="N181" s="53"/>
      <c r="O181" s="53"/>
      <c r="P181" s="34" t="str">
        <f>IF(M181&lt;&gt;"E","",IF(N181="","",OR(N181=Lijsten!$E$4,N181=Lijsten!$E$5)))</f>
        <v/>
      </c>
      <c r="Q181" s="34" t="str">
        <f>IF(M181&lt;&gt;"W","",IF(N181="","",IF(N181=Lijsten!$C$4,Lijsten!$H$4,IF(N181=Lijsten!$C$5,1,0))))</f>
        <v/>
      </c>
    </row>
    <row r="182" spans="1:17" ht="24">
      <c r="B182" s="5">
        <f t="shared" si="58"/>
        <v>2</v>
      </c>
      <c r="C182" s="5">
        <f t="shared" si="59"/>
        <v>2</v>
      </c>
      <c r="D182" s="5">
        <f t="shared" si="60"/>
        <v>4</v>
      </c>
      <c r="E182" s="5">
        <f>IF(I182&lt;&gt;"", MAX($E$8:E181)+1,"")</f>
        <v>148</v>
      </c>
      <c r="F182" s="5"/>
      <c r="G182" s="11" t="str">
        <f t="shared" si="75"/>
        <v/>
      </c>
      <c r="H182" s="12" t="str">
        <f t="shared" si="76"/>
        <v/>
      </c>
      <c r="I182" s="44">
        <f t="shared" si="77"/>
        <v>4</v>
      </c>
      <c r="J182" s="14"/>
      <c r="K182" s="47"/>
      <c r="L182" s="19" t="s">
        <v>250</v>
      </c>
      <c r="M182" s="37" t="s">
        <v>18</v>
      </c>
      <c r="N182" s="53"/>
      <c r="O182" s="53"/>
      <c r="P182" s="34" t="str">
        <f>IF(M182&lt;&gt;"E","",IF(N182="","",OR(N182=Lijsten!$E$4,N182=Lijsten!$E$5)))</f>
        <v/>
      </c>
      <c r="Q182" s="34" t="str">
        <f>IF(M182&lt;&gt;"W","",IF(N182="","",IF(N182=Lijsten!$C$4,Lijsten!$H$4,IF(N182=Lijsten!$C$5,1,0))))</f>
        <v/>
      </c>
    </row>
    <row r="183" spans="1:17" ht="84">
      <c r="B183" s="5">
        <f t="shared" si="58"/>
        <v>2</v>
      </c>
      <c r="C183" s="5">
        <f t="shared" si="59"/>
        <v>2</v>
      </c>
      <c r="D183" s="5">
        <f t="shared" si="60"/>
        <v>5</v>
      </c>
      <c r="E183" s="5">
        <f>IF(I183&lt;&gt;"", MAX($E$8:E182)+1,"")</f>
        <v>149</v>
      </c>
      <c r="F183" s="5"/>
      <c r="G183" s="11" t="str">
        <f t="shared" si="75"/>
        <v/>
      </c>
      <c r="H183" s="12" t="str">
        <f t="shared" si="76"/>
        <v/>
      </c>
      <c r="I183" s="44">
        <f t="shared" si="77"/>
        <v>5</v>
      </c>
      <c r="J183" s="14"/>
      <c r="K183" s="47"/>
      <c r="L183" s="19" t="s">
        <v>251</v>
      </c>
      <c r="M183" s="37" t="s">
        <v>18</v>
      </c>
      <c r="N183" s="53"/>
      <c r="O183" s="53"/>
      <c r="P183" s="34" t="str">
        <f>IF(M183&lt;&gt;"E","",IF(N183="","",OR(N183=Lijsten!$E$4,N183=Lijsten!$E$5)))</f>
        <v/>
      </c>
      <c r="Q183" s="34" t="str">
        <f>IF(M183&lt;&gt;"W","",IF(N183="","",IF(N183=Lijsten!$C$4,Lijsten!$H$4,IF(N183=Lijsten!$C$5,1,0))))</f>
        <v/>
      </c>
    </row>
    <row r="184" spans="1:17" ht="24">
      <c r="B184" s="5">
        <f t="shared" si="58"/>
        <v>2</v>
      </c>
      <c r="C184" s="5">
        <f t="shared" si="59"/>
        <v>2</v>
      </c>
      <c r="D184" s="5">
        <f t="shared" si="60"/>
        <v>6</v>
      </c>
      <c r="E184" s="5">
        <f>IF(I184&lt;&gt;"", MAX($E$8:E183)+1,"")</f>
        <v>150</v>
      </c>
      <c r="F184" s="5"/>
      <c r="G184" s="11" t="str">
        <f t="shared" si="75"/>
        <v/>
      </c>
      <c r="H184" s="12" t="str">
        <f t="shared" si="76"/>
        <v/>
      </c>
      <c r="I184" s="44">
        <f t="shared" si="77"/>
        <v>6</v>
      </c>
      <c r="J184" s="14"/>
      <c r="K184" s="47"/>
      <c r="L184" s="19" t="s">
        <v>252</v>
      </c>
      <c r="M184" s="37" t="s">
        <v>18</v>
      </c>
      <c r="N184" s="53"/>
      <c r="O184" s="53"/>
      <c r="P184" s="34" t="str">
        <f>IF(M184&lt;&gt;"E","",IF(N184="","",OR(N184=Lijsten!$E$4,N184=Lijsten!$E$5)))</f>
        <v/>
      </c>
      <c r="Q184" s="34" t="str">
        <f>IF(M184&lt;&gt;"W","",IF(N184="","",IF(N184=Lijsten!$C$4,Lijsten!$H$4,IF(N184=Lijsten!$C$5,1,0))))</f>
        <v/>
      </c>
    </row>
    <row r="185" spans="1:17" ht="36">
      <c r="B185" s="5">
        <f t="shared" si="58"/>
        <v>2</v>
      </c>
      <c r="C185" s="5">
        <f t="shared" si="59"/>
        <v>2</v>
      </c>
      <c r="D185" s="5">
        <f t="shared" si="60"/>
        <v>7</v>
      </c>
      <c r="E185" s="5">
        <f>IF(I185&lt;&gt;"", MAX($E$8:E184)+1,"")</f>
        <v>151</v>
      </c>
      <c r="F185" s="5"/>
      <c r="G185" s="11" t="str">
        <f t="shared" si="75"/>
        <v/>
      </c>
      <c r="H185" s="12" t="str">
        <f t="shared" si="76"/>
        <v/>
      </c>
      <c r="I185" s="44">
        <f t="shared" si="77"/>
        <v>7</v>
      </c>
      <c r="J185" s="14"/>
      <c r="K185" s="47"/>
      <c r="L185" s="19" t="s">
        <v>253</v>
      </c>
      <c r="M185" s="37" t="s">
        <v>25</v>
      </c>
      <c r="N185" s="53"/>
      <c r="O185" s="53"/>
      <c r="P185" s="34" t="str">
        <f>IF(M185&lt;&gt;"E","",IF(N185="","",OR(N185=Lijsten!$E$4,N185=Lijsten!$E$5)))</f>
        <v/>
      </c>
      <c r="Q185" s="34" t="str">
        <f>IF(M185&lt;&gt;"W","",IF(N185="","",IF(N185=Lijsten!$C$4,Lijsten!$H$4,IF(N185=Lijsten!$C$5,1,0))))</f>
        <v/>
      </c>
    </row>
    <row r="186" spans="1:17" ht="36">
      <c r="B186" s="5">
        <f t="shared" si="58"/>
        <v>2</v>
      </c>
      <c r="C186" s="5">
        <f t="shared" si="59"/>
        <v>2</v>
      </c>
      <c r="D186" s="5">
        <f t="shared" si="60"/>
        <v>8</v>
      </c>
      <c r="E186" s="5">
        <f>IF(I186&lt;&gt;"", MAX($E$8:E185)+1,"")</f>
        <v>152</v>
      </c>
      <c r="F186" s="5"/>
      <c r="G186" s="11" t="str">
        <f t="shared" si="75"/>
        <v/>
      </c>
      <c r="H186" s="12" t="str">
        <f t="shared" si="76"/>
        <v/>
      </c>
      <c r="I186" s="44">
        <f t="shared" si="77"/>
        <v>8</v>
      </c>
      <c r="J186" s="14"/>
      <c r="K186" s="47"/>
      <c r="L186" s="19" t="s">
        <v>254</v>
      </c>
      <c r="M186" s="37" t="s">
        <v>25</v>
      </c>
      <c r="N186" s="53"/>
      <c r="O186" s="53"/>
      <c r="P186" s="34" t="str">
        <f>IF(M186&lt;&gt;"E","",IF(N186="","",OR(N186=Lijsten!$E$4,N186=Lijsten!$E$5)))</f>
        <v/>
      </c>
      <c r="Q186" s="34" t="str">
        <f>IF(M186&lt;&gt;"W","",IF(N186="","",IF(N186=Lijsten!$C$4,Lijsten!$H$4,IF(N186=Lijsten!$C$5,1,0))))</f>
        <v/>
      </c>
    </row>
    <row r="187" spans="1:17" ht="48">
      <c r="B187" s="5">
        <f t="shared" si="58"/>
        <v>2</v>
      </c>
      <c r="C187" s="5">
        <f t="shared" si="59"/>
        <v>2</v>
      </c>
      <c r="D187" s="5">
        <f t="shared" si="60"/>
        <v>9</v>
      </c>
      <c r="E187" s="5">
        <f>IF(I187&lt;&gt;"", MAX($E$8:E186)+1,"")</f>
        <v>153</v>
      </c>
      <c r="F187" s="5"/>
      <c r="G187" s="11" t="str">
        <f t="shared" si="75"/>
        <v/>
      </c>
      <c r="H187" s="12" t="str">
        <f t="shared" si="76"/>
        <v/>
      </c>
      <c r="I187" s="44">
        <f t="shared" si="77"/>
        <v>9</v>
      </c>
      <c r="J187" s="14"/>
      <c r="K187" s="47"/>
      <c r="L187" s="19" t="s">
        <v>255</v>
      </c>
      <c r="M187" s="37" t="s">
        <v>25</v>
      </c>
      <c r="N187" s="53"/>
      <c r="O187" s="53"/>
      <c r="P187" s="34" t="str">
        <f>IF(M187&lt;&gt;"E","",IF(N187="","",OR(N187=Lijsten!$E$4,N187=Lijsten!$E$5)))</f>
        <v/>
      </c>
      <c r="Q187" s="34" t="str">
        <f>IF(M187&lt;&gt;"W","",IF(N187="","",IF(N187=Lijsten!$C$4,Lijsten!$H$4,IF(N187=Lijsten!$C$5,1,0))))</f>
        <v/>
      </c>
    </row>
    <row r="188" spans="1:17" ht="36">
      <c r="B188" s="5">
        <f t="shared" si="58"/>
        <v>2</v>
      </c>
      <c r="C188" s="5">
        <f t="shared" si="59"/>
        <v>2</v>
      </c>
      <c r="D188" s="5">
        <f t="shared" si="60"/>
        <v>10</v>
      </c>
      <c r="E188" s="5">
        <f>IF(I188&lt;&gt;"", MAX($E$8:E187)+1,"")</f>
        <v>154</v>
      </c>
      <c r="F188" s="5"/>
      <c r="G188" s="11" t="str">
        <f t="shared" si="75"/>
        <v/>
      </c>
      <c r="H188" s="12" t="str">
        <f t="shared" si="76"/>
        <v/>
      </c>
      <c r="I188" s="44">
        <f t="shared" si="77"/>
        <v>10</v>
      </c>
      <c r="J188" s="14"/>
      <c r="K188" s="47"/>
      <c r="L188" s="19" t="s">
        <v>256</v>
      </c>
      <c r="M188" s="37" t="s">
        <v>25</v>
      </c>
      <c r="N188" s="53"/>
      <c r="O188" s="53"/>
      <c r="P188" s="34" t="str">
        <f>IF(M188&lt;&gt;"E","",IF(N188="","",OR(N188=Lijsten!$E$4,N188=Lijsten!$E$5)))</f>
        <v/>
      </c>
      <c r="Q188" s="34" t="str">
        <f>IF(M188&lt;&gt;"W","",IF(N188="","",IF(N188=Lijsten!$C$4,Lijsten!$H$4,IF(N188=Lijsten!$C$5,1,0))))</f>
        <v/>
      </c>
    </row>
    <row r="189" spans="1:17" ht="36">
      <c r="B189" s="5">
        <f t="shared" si="58"/>
        <v>2</v>
      </c>
      <c r="C189" s="5">
        <f t="shared" si="59"/>
        <v>2</v>
      </c>
      <c r="D189" s="5">
        <f t="shared" si="60"/>
        <v>11</v>
      </c>
      <c r="E189" s="5">
        <f>IF(I189&lt;&gt;"", MAX($E$8:E188)+1,"")</f>
        <v>155</v>
      </c>
      <c r="F189" s="5"/>
      <c r="G189" s="11" t="str">
        <f t="shared" si="75"/>
        <v/>
      </c>
      <c r="H189" s="12" t="str">
        <f t="shared" si="76"/>
        <v/>
      </c>
      <c r="I189" s="44">
        <f t="shared" si="77"/>
        <v>11</v>
      </c>
      <c r="J189" s="14"/>
      <c r="K189" s="47"/>
      <c r="L189" s="19" t="s">
        <v>257</v>
      </c>
      <c r="M189" s="37" t="s">
        <v>25</v>
      </c>
      <c r="N189" s="53"/>
      <c r="O189" s="53"/>
      <c r="P189" s="34" t="str">
        <f>IF(M189&lt;&gt;"E","",IF(N189="","",OR(N189=Lijsten!$E$4,N189=Lijsten!$E$5)))</f>
        <v/>
      </c>
      <c r="Q189" s="34" t="str">
        <f>IF(M189&lt;&gt;"W","",IF(N189="","",IF(N189=Lijsten!$C$4,Lijsten!$H$4,IF(N189=Lijsten!$C$5,1,0))))</f>
        <v/>
      </c>
    </row>
    <row r="190" spans="1:17">
      <c r="A190" s="2" t="s">
        <v>74</v>
      </c>
      <c r="B190" s="5" t="str">
        <f t="shared" si="58"/>
        <v/>
      </c>
      <c r="C190" s="5" t="str">
        <f t="shared" si="59"/>
        <v/>
      </c>
      <c r="D190" s="5" t="str">
        <f t="shared" si="60"/>
        <v/>
      </c>
      <c r="E190" s="5" t="str">
        <f>IF(I190&lt;&gt;"", MAX($E$8:E189)+1,"")</f>
        <v/>
      </c>
      <c r="F190" s="5"/>
      <c r="G190" s="25"/>
      <c r="H190" s="26"/>
      <c r="I190" s="45"/>
      <c r="J190" s="27"/>
      <c r="K190" s="48"/>
      <c r="L190" s="28" t="s">
        <v>258</v>
      </c>
      <c r="M190" s="28"/>
      <c r="N190" s="28"/>
      <c r="O190" s="28"/>
      <c r="P190" s="34" t="str">
        <f>IF(M190&lt;&gt;"E","",IF(N190="","",OR(N190=Lijsten!$E$4,N190=Lijsten!$E$5)))</f>
        <v/>
      </c>
      <c r="Q190" s="34" t="str">
        <f>IF(M190&lt;&gt;"W","",IF(N190="","",IF(N190=Lijsten!$C$4,Lijsten!$H$4,IF(N190=Lijsten!$C$5,1,0))))</f>
        <v/>
      </c>
    </row>
    <row r="191" spans="1:17" ht="132">
      <c r="B191" s="5">
        <f t="shared" si="58"/>
        <v>2</v>
      </c>
      <c r="C191" s="5">
        <f t="shared" si="59"/>
        <v>2</v>
      </c>
      <c r="D191" s="5">
        <f t="shared" si="60"/>
        <v>1</v>
      </c>
      <c r="E191" s="5">
        <f>IF(I191&lt;&gt;"", MAX($E$8:E190)+1,"")</f>
        <v>156</v>
      </c>
      <c r="F191" s="5"/>
      <c r="G191" s="11" t="str">
        <f t="shared" si="75"/>
        <v/>
      </c>
      <c r="H191" s="12" t="str">
        <f t="shared" si="76"/>
        <v/>
      </c>
      <c r="I191" s="44">
        <f t="shared" si="77"/>
        <v>1</v>
      </c>
      <c r="J191" s="14"/>
      <c r="K191" s="47"/>
      <c r="L191" s="19" t="s">
        <v>259</v>
      </c>
      <c r="M191" s="37" t="s">
        <v>18</v>
      </c>
      <c r="N191" s="53"/>
      <c r="O191" s="53"/>
      <c r="P191" s="34" t="str">
        <f>IF(M191&lt;&gt;"E","",IF(N191="","",OR(N191=Lijsten!$E$4,N191=Lijsten!$E$5)))</f>
        <v/>
      </c>
      <c r="Q191" s="34" t="str">
        <f>IF(M191&lt;&gt;"W","",IF(N191="","",IF(N191=Lijsten!$C$4,Lijsten!$H$4,IF(N191=Lijsten!$C$5,1,0))))</f>
        <v/>
      </c>
    </row>
    <row r="192" spans="1:17" ht="36">
      <c r="B192" s="5">
        <f t="shared" si="58"/>
        <v>2</v>
      </c>
      <c r="C192" s="5">
        <f t="shared" si="59"/>
        <v>2</v>
      </c>
      <c r="D192" s="5">
        <f t="shared" si="60"/>
        <v>2</v>
      </c>
      <c r="E192" s="5">
        <f>IF(I192&lt;&gt;"", MAX($E$8:E191)+1,"")</f>
        <v>157</v>
      </c>
      <c r="F192" s="5"/>
      <c r="G192" s="11" t="str">
        <f t="shared" si="75"/>
        <v/>
      </c>
      <c r="H192" s="12" t="str">
        <f t="shared" si="76"/>
        <v/>
      </c>
      <c r="I192" s="44">
        <f t="shared" si="77"/>
        <v>2</v>
      </c>
      <c r="J192" s="14"/>
      <c r="K192" s="47"/>
      <c r="L192" s="19" t="s">
        <v>260</v>
      </c>
      <c r="M192" s="37" t="s">
        <v>25</v>
      </c>
      <c r="N192" s="53"/>
      <c r="O192" s="53"/>
      <c r="P192" s="34" t="str">
        <f>IF(M192&lt;&gt;"E","",IF(N192="","",OR(N192=Lijsten!$E$4,N192=Lijsten!$E$5)))</f>
        <v/>
      </c>
      <c r="Q192" s="34" t="str">
        <f>IF(M192&lt;&gt;"W","",IF(N192="","",IF(N192=Lijsten!$C$4,Lijsten!$H$4,IF(N192=Lijsten!$C$5,1,0))))</f>
        <v/>
      </c>
    </row>
    <row r="193" spans="1:17" ht="36">
      <c r="B193" s="5">
        <f t="shared" si="58"/>
        <v>2</v>
      </c>
      <c r="C193" s="5">
        <f t="shared" si="59"/>
        <v>2</v>
      </c>
      <c r="D193" s="5">
        <f t="shared" si="60"/>
        <v>3</v>
      </c>
      <c r="E193" s="5">
        <f>IF(I193&lt;&gt;"", MAX($E$8:E192)+1,"")</f>
        <v>158</v>
      </c>
      <c r="F193" s="5"/>
      <c r="G193" s="11" t="str">
        <f t="shared" si="75"/>
        <v/>
      </c>
      <c r="H193" s="12" t="str">
        <f t="shared" si="76"/>
        <v/>
      </c>
      <c r="I193" s="44">
        <f t="shared" si="77"/>
        <v>3</v>
      </c>
      <c r="J193" s="14"/>
      <c r="K193" s="47"/>
      <c r="L193" s="19" t="s">
        <v>261</v>
      </c>
      <c r="M193" s="37" t="s">
        <v>25</v>
      </c>
      <c r="N193" s="53"/>
      <c r="O193" s="53"/>
      <c r="P193" s="34" t="str">
        <f>IF(M193&lt;&gt;"E","",IF(N193="","",OR(N193=Lijsten!$E$4,N193=Lijsten!$E$5)))</f>
        <v/>
      </c>
      <c r="Q193" s="34" t="str">
        <f>IF(M193&lt;&gt;"W","",IF(N193="","",IF(N193=Lijsten!$C$4,Lijsten!$H$4,IF(N193=Lijsten!$C$5,1,0))))</f>
        <v/>
      </c>
    </row>
    <row r="194" spans="1:17" ht="120">
      <c r="B194" s="5">
        <f t="shared" si="58"/>
        <v>2</v>
      </c>
      <c r="C194" s="5">
        <f t="shared" si="59"/>
        <v>2</v>
      </c>
      <c r="D194" s="5">
        <f t="shared" si="60"/>
        <v>4</v>
      </c>
      <c r="E194" s="5">
        <f>IF(I194&lt;&gt;"", MAX($E$8:E193)+1,"")</f>
        <v>159</v>
      </c>
      <c r="F194" s="5"/>
      <c r="G194" s="11" t="str">
        <f t="shared" si="75"/>
        <v/>
      </c>
      <c r="H194" s="12" t="str">
        <f t="shared" si="76"/>
        <v/>
      </c>
      <c r="I194" s="44">
        <f t="shared" si="77"/>
        <v>4</v>
      </c>
      <c r="J194" s="14"/>
      <c r="K194" s="47"/>
      <c r="L194" s="19" t="s">
        <v>262</v>
      </c>
      <c r="M194" s="37" t="s">
        <v>25</v>
      </c>
      <c r="N194" s="53"/>
      <c r="O194" s="53"/>
      <c r="P194" s="34" t="str">
        <f>IF(M194&lt;&gt;"E","",IF(N194="","",OR(N194=Lijsten!$E$4,N194=Lijsten!$E$5)))</f>
        <v/>
      </c>
      <c r="Q194" s="34" t="str">
        <f>IF(M194&lt;&gt;"W","",IF(N194="","",IF(N194=Lijsten!$C$4,Lijsten!$H$4,IF(N194=Lijsten!$C$5,1,0))))</f>
        <v/>
      </c>
    </row>
    <row r="195" spans="1:17" ht="36">
      <c r="B195" s="5">
        <f t="shared" si="58"/>
        <v>2</v>
      </c>
      <c r="C195" s="5">
        <f t="shared" si="59"/>
        <v>2</v>
      </c>
      <c r="D195" s="5">
        <f t="shared" si="60"/>
        <v>5</v>
      </c>
      <c r="E195" s="5">
        <f>IF(I195&lt;&gt;"", MAX($E$8:E194)+1,"")</f>
        <v>160</v>
      </c>
      <c r="F195" s="5"/>
      <c r="G195" s="11" t="str">
        <f t="shared" si="75"/>
        <v/>
      </c>
      <c r="H195" s="12" t="str">
        <f t="shared" si="76"/>
        <v/>
      </c>
      <c r="I195" s="44">
        <f t="shared" si="77"/>
        <v>5</v>
      </c>
      <c r="J195" s="14"/>
      <c r="K195" s="47"/>
      <c r="L195" s="19" t="s">
        <v>263</v>
      </c>
      <c r="M195" s="37" t="s">
        <v>25</v>
      </c>
      <c r="N195" s="53"/>
      <c r="O195" s="53"/>
      <c r="P195" s="34" t="str">
        <f>IF(M195&lt;&gt;"E","",IF(N195="","",OR(N195=Lijsten!$E$4,N195=Lijsten!$E$5)))</f>
        <v/>
      </c>
      <c r="Q195" s="34" t="str">
        <f>IF(M195&lt;&gt;"W","",IF(N195="","",IF(N195=Lijsten!$C$4,Lijsten!$H$4,IF(N195=Lijsten!$C$5,1,0))))</f>
        <v/>
      </c>
    </row>
    <row r="196" spans="1:17" ht="24">
      <c r="B196" s="5">
        <f t="shared" si="58"/>
        <v>2</v>
      </c>
      <c r="C196" s="5">
        <f t="shared" si="59"/>
        <v>2</v>
      </c>
      <c r="D196" s="5">
        <f t="shared" si="60"/>
        <v>6</v>
      </c>
      <c r="E196" s="5">
        <f>IF(I196&lt;&gt;"", MAX($E$8:E195)+1,"")</f>
        <v>161</v>
      </c>
      <c r="F196" s="5"/>
      <c r="G196" s="11" t="str">
        <f t="shared" si="75"/>
        <v/>
      </c>
      <c r="H196" s="12" t="str">
        <f t="shared" si="76"/>
        <v/>
      </c>
      <c r="I196" s="44">
        <f t="shared" si="77"/>
        <v>6</v>
      </c>
      <c r="J196" s="14"/>
      <c r="K196" s="47"/>
      <c r="L196" s="19" t="s">
        <v>264</v>
      </c>
      <c r="M196" s="37" t="s">
        <v>25</v>
      </c>
      <c r="N196" s="53"/>
      <c r="O196" s="53"/>
      <c r="P196" s="34" t="str">
        <f>IF(M196&lt;&gt;"E","",IF(N196="","",OR(N196=Lijsten!$E$4,N196=Lijsten!$E$5)))</f>
        <v/>
      </c>
      <c r="Q196" s="34" t="str">
        <f>IF(M196&lt;&gt;"W","",IF(N196="","",IF(N196=Lijsten!$C$4,Lijsten!$H$4,IF(N196=Lijsten!$C$5,1,0))))</f>
        <v/>
      </c>
    </row>
    <row r="197" spans="1:17" ht="36">
      <c r="B197" s="5">
        <f t="shared" si="58"/>
        <v>2</v>
      </c>
      <c r="C197" s="5">
        <f t="shared" si="59"/>
        <v>2</v>
      </c>
      <c r="D197" s="5">
        <f t="shared" si="60"/>
        <v>7</v>
      </c>
      <c r="E197" s="5">
        <f>IF(I197&lt;&gt;"", MAX($E$8:E196)+1,"")</f>
        <v>162</v>
      </c>
      <c r="F197" s="5"/>
      <c r="G197" s="11" t="str">
        <f t="shared" si="75"/>
        <v/>
      </c>
      <c r="H197" s="12" t="str">
        <f t="shared" si="76"/>
        <v/>
      </c>
      <c r="I197" s="44">
        <f t="shared" si="77"/>
        <v>7</v>
      </c>
      <c r="J197" s="14"/>
      <c r="K197" s="47"/>
      <c r="L197" s="19" t="s">
        <v>265</v>
      </c>
      <c r="M197" s="37" t="s">
        <v>25</v>
      </c>
      <c r="N197" s="53"/>
      <c r="O197" s="53"/>
      <c r="P197" s="34" t="str">
        <f>IF(M197&lt;&gt;"E","",IF(N197="","",OR(N197=Lijsten!$E$4,N197=Lijsten!$E$5)))</f>
        <v/>
      </c>
      <c r="Q197" s="34" t="str">
        <f>IF(M197&lt;&gt;"W","",IF(N197="","",IF(N197=Lijsten!$C$4,Lijsten!$H$4,IF(N197=Lijsten!$C$5,1,0))))</f>
        <v/>
      </c>
    </row>
    <row r="198" spans="1:17">
      <c r="A198" s="2" t="s">
        <v>74</v>
      </c>
      <c r="B198" s="5" t="str">
        <f t="shared" si="58"/>
        <v/>
      </c>
      <c r="C198" s="5" t="str">
        <f t="shared" si="59"/>
        <v/>
      </c>
      <c r="D198" s="5" t="str">
        <f t="shared" si="60"/>
        <v/>
      </c>
      <c r="E198" s="5" t="str">
        <f>IF(I198&lt;&gt;"", MAX($E$8:E197)+1,"")</f>
        <v/>
      </c>
      <c r="F198" s="5"/>
      <c r="G198" s="25"/>
      <c r="H198" s="26"/>
      <c r="I198" s="45"/>
      <c r="J198" s="27"/>
      <c r="K198" s="48"/>
      <c r="L198" s="28" t="s">
        <v>266</v>
      </c>
      <c r="M198" s="28"/>
      <c r="N198" s="28"/>
      <c r="O198" s="28"/>
      <c r="P198" s="34" t="str">
        <f>IF(M198&lt;&gt;"E","",IF(N198="","",OR(N198=Lijsten!$E$4,N198=Lijsten!$E$5)))</f>
        <v/>
      </c>
      <c r="Q198" s="34" t="str">
        <f>IF(M198&lt;&gt;"W","",IF(N198="","",IF(N198=Lijsten!$C$4,Lijsten!$H$4,IF(N198=Lijsten!$C$5,1,0))))</f>
        <v/>
      </c>
    </row>
    <row r="199" spans="1:17" ht="24">
      <c r="B199" s="5">
        <f t="shared" si="58"/>
        <v>2</v>
      </c>
      <c r="C199" s="5">
        <f t="shared" si="59"/>
        <v>2</v>
      </c>
      <c r="D199" s="5">
        <f t="shared" si="60"/>
        <v>1</v>
      </c>
      <c r="E199" s="5">
        <f>IF(I199&lt;&gt;"", MAX($E$8:E198)+1,"")</f>
        <v>163</v>
      </c>
      <c r="F199" s="5"/>
      <c r="G199" s="11" t="str">
        <f t="shared" si="75"/>
        <v/>
      </c>
      <c r="H199" s="12" t="str">
        <f t="shared" si="76"/>
        <v/>
      </c>
      <c r="I199" s="44">
        <f t="shared" si="77"/>
        <v>1</v>
      </c>
      <c r="J199" s="14"/>
      <c r="K199" s="47"/>
      <c r="L199" s="19" t="s">
        <v>267</v>
      </c>
      <c r="M199" s="37" t="s">
        <v>18</v>
      </c>
      <c r="N199" s="53"/>
      <c r="O199" s="53"/>
      <c r="P199" s="34" t="str">
        <f>IF(M199&lt;&gt;"E","",IF(N199="","",OR(N199=Lijsten!$E$4,N199=Lijsten!$E$5)))</f>
        <v/>
      </c>
      <c r="Q199" s="34" t="str">
        <f>IF(M199&lt;&gt;"W","",IF(N199="","",IF(N199=Lijsten!$C$4,Lijsten!$H$4,IF(N199=Lijsten!$C$5,1,0))))</f>
        <v/>
      </c>
    </row>
    <row r="200" spans="1:17" ht="48">
      <c r="B200" s="5">
        <f t="shared" si="58"/>
        <v>2</v>
      </c>
      <c r="C200" s="5">
        <f t="shared" si="59"/>
        <v>2</v>
      </c>
      <c r="D200" s="5">
        <f t="shared" si="60"/>
        <v>2</v>
      </c>
      <c r="E200" s="5">
        <f>IF(I200&lt;&gt;"", MAX($E$8:E199)+1,"")</f>
        <v>164</v>
      </c>
      <c r="F200" s="5"/>
      <c r="G200" s="11" t="str">
        <f t="shared" si="75"/>
        <v/>
      </c>
      <c r="H200" s="12" t="str">
        <f t="shared" si="76"/>
        <v/>
      </c>
      <c r="I200" s="44">
        <f t="shared" si="77"/>
        <v>2</v>
      </c>
      <c r="J200" s="14"/>
      <c r="K200" s="47"/>
      <c r="L200" s="19" t="s">
        <v>268</v>
      </c>
      <c r="M200" s="37" t="s">
        <v>18</v>
      </c>
      <c r="N200" s="53"/>
      <c r="O200" s="53"/>
      <c r="P200" s="34" t="str">
        <f>IF(M200&lt;&gt;"E","",IF(N200="","",OR(N200=Lijsten!$E$4,N200=Lijsten!$E$5)))</f>
        <v/>
      </c>
      <c r="Q200" s="34" t="str">
        <f>IF(M200&lt;&gt;"W","",IF(N200="","",IF(N200=Lijsten!$C$4,Lijsten!$H$4,IF(N200=Lijsten!$C$5,1,0))))</f>
        <v/>
      </c>
    </row>
    <row r="201" spans="1:17" ht="24">
      <c r="B201" s="5">
        <f t="shared" si="58"/>
        <v>2</v>
      </c>
      <c r="C201" s="5">
        <f t="shared" si="59"/>
        <v>2</v>
      </c>
      <c r="D201" s="5">
        <f t="shared" si="60"/>
        <v>3</v>
      </c>
      <c r="E201" s="5">
        <f>IF(I201&lt;&gt;"", MAX($E$8:E200)+1,"")</f>
        <v>165</v>
      </c>
      <c r="F201" s="5"/>
      <c r="G201" s="11" t="str">
        <f t="shared" si="75"/>
        <v/>
      </c>
      <c r="H201" s="12" t="str">
        <f t="shared" si="76"/>
        <v/>
      </c>
      <c r="I201" s="44">
        <f t="shared" si="77"/>
        <v>3</v>
      </c>
      <c r="J201" s="14"/>
      <c r="K201" s="47"/>
      <c r="L201" s="19" t="s">
        <v>269</v>
      </c>
      <c r="M201" s="37" t="s">
        <v>25</v>
      </c>
      <c r="N201" s="53"/>
      <c r="O201" s="53"/>
      <c r="P201" s="34" t="str">
        <f>IF(M201&lt;&gt;"E","",IF(N201="","",OR(N201=Lijsten!$E$4,N201=Lijsten!$E$5)))</f>
        <v/>
      </c>
      <c r="Q201" s="34" t="str">
        <f>IF(M201&lt;&gt;"W","",IF(N201="","",IF(N201=Lijsten!$C$4,Lijsten!$H$4,IF(N201=Lijsten!$C$5,1,0))))</f>
        <v/>
      </c>
    </row>
    <row r="202" spans="1:17">
      <c r="A202" s="2" t="s">
        <v>74</v>
      </c>
      <c r="B202" s="5" t="str">
        <f t="shared" si="58"/>
        <v/>
      </c>
      <c r="C202" s="5" t="str">
        <f t="shared" si="59"/>
        <v/>
      </c>
      <c r="D202" s="5" t="str">
        <f t="shared" si="60"/>
        <v/>
      </c>
      <c r="E202" s="5" t="str">
        <f>IF(I202&lt;&gt;"", MAX($E$8:E201)+1,"")</f>
        <v/>
      </c>
      <c r="F202" s="5"/>
      <c r="G202" s="25"/>
      <c r="H202" s="26"/>
      <c r="I202" s="45"/>
      <c r="J202" s="27"/>
      <c r="K202" s="48"/>
      <c r="L202" s="28" t="s">
        <v>270</v>
      </c>
      <c r="M202" s="37"/>
      <c r="N202" s="38"/>
      <c r="O202" s="38"/>
      <c r="P202" s="34" t="str">
        <f>IF(M202&lt;&gt;"E","",IF(N202="","",OR(N202=Lijsten!$E$4,N202=Lijsten!$E$5)))</f>
        <v/>
      </c>
      <c r="Q202" s="34" t="str">
        <f>IF(M202&lt;&gt;"W","",IF(N202="","",IF(N202=Lijsten!$C$4,Lijsten!$H$4,IF(N202=Lijsten!$C$5,1,0))))</f>
        <v/>
      </c>
    </row>
    <row r="203" spans="1:17" ht="24">
      <c r="B203" s="5">
        <f t="shared" ref="B203:B265" si="78">IF(A203="x","",IF(A202="x",IF(ISTEXT(J203),B201+1,B201),IF(ISTEXT(J203),B202+1,B202)))</f>
        <v>2</v>
      </c>
      <c r="C203" s="5">
        <f t="shared" ref="C203:C265" si="79">IF($A203="x","",IF($A202="x",IF(ISTEXT(J201),1,IF(ISTEXT(J202),"",IF(ISTEXT(K202),C201+1,C201))),IF(ISTEXT(J202),1,IF(ISTEXT(J203),"",IF(ISTEXT(K203),C202+1,C202)))))</f>
        <v>2</v>
      </c>
      <c r="D203" s="5">
        <f t="shared" ref="D203:D265" si="80">IF($A203="x","",IF($A202="x",1,IF(ISTEXT(J202),"",IF(ISTEXT(K203),"",IF(ISTEXT(K202),1,D202+1)))))</f>
        <v>1</v>
      </c>
      <c r="E203" s="5">
        <f>IF(I203&lt;&gt;"", MAX($E$8:E202)+1,"")</f>
        <v>166</v>
      </c>
      <c r="F203" s="5"/>
      <c r="G203" s="11" t="str">
        <f t="shared" si="75"/>
        <v/>
      </c>
      <c r="H203" s="12" t="str">
        <f t="shared" si="76"/>
        <v/>
      </c>
      <c r="I203" s="44">
        <f t="shared" si="77"/>
        <v>1</v>
      </c>
      <c r="J203" s="14"/>
      <c r="K203" s="47"/>
      <c r="L203" s="19" t="s">
        <v>271</v>
      </c>
      <c r="M203" s="37" t="s">
        <v>18</v>
      </c>
      <c r="N203" s="53"/>
      <c r="O203" s="53"/>
      <c r="P203" s="34" t="str">
        <f>IF(M203&lt;&gt;"E","",IF(N203="","",OR(N203=Lijsten!$E$4,N203=Lijsten!$E$5)))</f>
        <v/>
      </c>
      <c r="Q203" s="34" t="str">
        <f>IF(M203&lt;&gt;"W","",IF(N203="","",IF(N203=Lijsten!$C$4,Lijsten!$H$4,IF(N203=Lijsten!$C$5,1,0))))</f>
        <v/>
      </c>
    </row>
    <row r="204" spans="1:17" ht="36">
      <c r="B204" s="5">
        <f t="shared" si="78"/>
        <v>2</v>
      </c>
      <c r="C204" s="5">
        <f t="shared" si="79"/>
        <v>2</v>
      </c>
      <c r="D204" s="5">
        <f t="shared" si="80"/>
        <v>2</v>
      </c>
      <c r="E204" s="5">
        <f>IF(I204&lt;&gt;"", MAX($E$8:E203)+1,"")</f>
        <v>167</v>
      </c>
      <c r="F204" s="5"/>
      <c r="G204" s="11" t="str">
        <f t="shared" si="75"/>
        <v/>
      </c>
      <c r="H204" s="12" t="str">
        <f t="shared" si="76"/>
        <v/>
      </c>
      <c r="I204" s="44">
        <f t="shared" si="77"/>
        <v>2</v>
      </c>
      <c r="J204" s="14"/>
      <c r="K204" s="47"/>
      <c r="L204" s="19" t="s">
        <v>272</v>
      </c>
      <c r="M204" s="37" t="s">
        <v>25</v>
      </c>
      <c r="N204" s="53"/>
      <c r="O204" s="53"/>
      <c r="P204" s="34" t="str">
        <f>IF(M204&lt;&gt;"E","",IF(N204="","",OR(N204=Lijsten!$E$4,N204=Lijsten!$E$5)))</f>
        <v/>
      </c>
      <c r="Q204" s="34" t="str">
        <f>IF(M204&lt;&gt;"W","",IF(N204="","",IF(N204=Lijsten!$C$4,Lijsten!$H$4,IF(N204=Lijsten!$C$5,1,0))))</f>
        <v/>
      </c>
    </row>
    <row r="205" spans="1:17" ht="24">
      <c r="B205" s="5">
        <f t="shared" si="78"/>
        <v>2</v>
      </c>
      <c r="C205" s="5">
        <f t="shared" si="79"/>
        <v>2</v>
      </c>
      <c r="D205" s="5">
        <f t="shared" si="80"/>
        <v>3</v>
      </c>
      <c r="E205" s="5">
        <f>IF(I205&lt;&gt;"", MAX($E$8:E204)+1,"")</f>
        <v>168</v>
      </c>
      <c r="F205" s="5"/>
      <c r="G205" s="11" t="str">
        <f t="shared" si="75"/>
        <v/>
      </c>
      <c r="H205" s="12" t="str">
        <f t="shared" si="76"/>
        <v/>
      </c>
      <c r="I205" s="44">
        <f t="shared" si="77"/>
        <v>3</v>
      </c>
      <c r="J205" s="14"/>
      <c r="K205" s="47"/>
      <c r="L205" s="19" t="s">
        <v>273</v>
      </c>
      <c r="M205" s="37" t="s">
        <v>25</v>
      </c>
      <c r="N205" s="53"/>
      <c r="O205" s="53"/>
      <c r="P205" s="34" t="str">
        <f>IF(M205&lt;&gt;"E","",IF(N205="","",OR(N205=Lijsten!$E$4,N205=Lijsten!$E$5)))</f>
        <v/>
      </c>
      <c r="Q205" s="34" t="str">
        <f>IF(M205&lt;&gt;"W","",IF(N205="","",IF(N205=Lijsten!$C$4,Lijsten!$H$4,IF(N205=Lijsten!$C$5,1,0))))</f>
        <v/>
      </c>
    </row>
    <row r="206" spans="1:17" ht="24">
      <c r="B206" s="5">
        <f t="shared" si="78"/>
        <v>2</v>
      </c>
      <c r="C206" s="5">
        <f t="shared" si="79"/>
        <v>2</v>
      </c>
      <c r="D206" s="5">
        <f t="shared" si="80"/>
        <v>4</v>
      </c>
      <c r="E206" s="5">
        <f>IF(I206&lt;&gt;"", MAX($E$8:E205)+1,"")</f>
        <v>169</v>
      </c>
      <c r="F206" s="5"/>
      <c r="G206" s="11" t="str">
        <f t="shared" si="75"/>
        <v/>
      </c>
      <c r="H206" s="12" t="str">
        <f t="shared" si="76"/>
        <v/>
      </c>
      <c r="I206" s="44">
        <f t="shared" si="77"/>
        <v>4</v>
      </c>
      <c r="J206" s="14"/>
      <c r="K206" s="47"/>
      <c r="L206" s="19" t="s">
        <v>274</v>
      </c>
      <c r="M206" s="37" t="s">
        <v>25</v>
      </c>
      <c r="N206" s="53"/>
      <c r="O206" s="53"/>
      <c r="P206" s="34" t="str">
        <f>IF(M206&lt;&gt;"E","",IF(N206="","",OR(N206=Lijsten!$E$4,N206=Lijsten!$E$5)))</f>
        <v/>
      </c>
      <c r="Q206" s="34" t="str">
        <f>IF(M206&lt;&gt;"W","",IF(N206="","",IF(N206=Lijsten!$C$4,Lijsten!$H$4,IF(N206=Lijsten!$C$5,1,0))))</f>
        <v/>
      </c>
    </row>
    <row r="207" spans="1:17" ht="36">
      <c r="B207" s="5">
        <f t="shared" si="78"/>
        <v>2</v>
      </c>
      <c r="C207" s="5">
        <f t="shared" si="79"/>
        <v>2</v>
      </c>
      <c r="D207" s="5">
        <f t="shared" si="80"/>
        <v>5</v>
      </c>
      <c r="E207" s="5">
        <f>IF(I207&lt;&gt;"", MAX($E$8:E206)+1,"")</f>
        <v>170</v>
      </c>
      <c r="F207" s="5"/>
      <c r="G207" s="11" t="str">
        <f t="shared" si="75"/>
        <v/>
      </c>
      <c r="H207" s="12" t="str">
        <f t="shared" si="76"/>
        <v/>
      </c>
      <c r="I207" s="44">
        <f t="shared" si="77"/>
        <v>5</v>
      </c>
      <c r="J207" s="14"/>
      <c r="K207" s="47"/>
      <c r="L207" s="19" t="s">
        <v>275</v>
      </c>
      <c r="M207" s="37" t="s">
        <v>25</v>
      </c>
      <c r="N207" s="53"/>
      <c r="O207" s="53"/>
      <c r="P207" s="34" t="str">
        <f>IF(M207&lt;&gt;"E","",IF(N207="","",OR(N207=Lijsten!$E$4,N207=Lijsten!$E$5)))</f>
        <v/>
      </c>
      <c r="Q207" s="34" t="str">
        <f>IF(M207&lt;&gt;"W","",IF(N207="","",IF(N207=Lijsten!$C$4,Lijsten!$H$4,IF(N207=Lijsten!$C$5,1,0))))</f>
        <v/>
      </c>
    </row>
    <row r="208" spans="1:17" ht="36">
      <c r="B208" s="5">
        <f t="shared" si="78"/>
        <v>2</v>
      </c>
      <c r="C208" s="5">
        <f t="shared" si="79"/>
        <v>2</v>
      </c>
      <c r="D208" s="5">
        <f t="shared" si="80"/>
        <v>6</v>
      </c>
      <c r="E208" s="5">
        <f>IF(I208&lt;&gt;"", MAX($E$8:E207)+1,"")</f>
        <v>171</v>
      </c>
      <c r="F208" s="5"/>
      <c r="G208" s="11" t="str">
        <f t="shared" si="75"/>
        <v/>
      </c>
      <c r="H208" s="12" t="str">
        <f t="shared" si="76"/>
        <v/>
      </c>
      <c r="I208" s="44">
        <f t="shared" si="77"/>
        <v>6</v>
      </c>
      <c r="J208" s="14"/>
      <c r="K208" s="47"/>
      <c r="L208" s="19" t="s">
        <v>276</v>
      </c>
      <c r="M208" s="37" t="s">
        <v>25</v>
      </c>
      <c r="N208" s="53"/>
      <c r="O208" s="53"/>
      <c r="P208" s="34" t="str">
        <f>IF(M208&lt;&gt;"E","",IF(N208="","",OR(N208=Lijsten!$E$4,N208=Lijsten!$E$5)))</f>
        <v/>
      </c>
      <c r="Q208" s="34" t="str">
        <f>IF(M208&lt;&gt;"W","",IF(N208="","",IF(N208=Lijsten!$C$4,Lijsten!$H$4,IF(N208=Lijsten!$C$5,1,0))))</f>
        <v/>
      </c>
    </row>
    <row r="209" spans="1:17">
      <c r="B209" s="5">
        <f t="shared" si="78"/>
        <v>2</v>
      </c>
      <c r="C209" s="5">
        <f t="shared" si="79"/>
        <v>2</v>
      </c>
      <c r="D209" s="5">
        <f t="shared" si="80"/>
        <v>7</v>
      </c>
      <c r="E209" s="5">
        <f>IF(I209&lt;&gt;"", MAX($E$8:E208)+1,"")</f>
        <v>172</v>
      </c>
      <c r="F209" s="5"/>
      <c r="G209" s="11" t="str">
        <f t="shared" si="75"/>
        <v/>
      </c>
      <c r="H209" s="12" t="str">
        <f t="shared" si="76"/>
        <v/>
      </c>
      <c r="I209" s="44">
        <f t="shared" si="77"/>
        <v>7</v>
      </c>
      <c r="J209" s="14"/>
      <c r="K209" s="47"/>
      <c r="L209" s="19" t="s">
        <v>277</v>
      </c>
      <c r="M209" s="37" t="s">
        <v>25</v>
      </c>
      <c r="N209" s="53"/>
      <c r="O209" s="53"/>
      <c r="P209" s="34" t="str">
        <f>IF(M209&lt;&gt;"E","",IF(N209="","",OR(N209=Lijsten!$E$4,N209=Lijsten!$E$5)))</f>
        <v/>
      </c>
      <c r="Q209" s="34" t="str">
        <f>IF(M209&lt;&gt;"W","",IF(N209="","",IF(N209=Lijsten!$C$4,Lijsten!$H$4,IF(N209=Lijsten!$C$5,1,0))))</f>
        <v/>
      </c>
    </row>
    <row r="210" spans="1:17" ht="24">
      <c r="B210" s="5">
        <f t="shared" si="78"/>
        <v>2</v>
      </c>
      <c r="C210" s="5">
        <f t="shared" si="79"/>
        <v>2</v>
      </c>
      <c r="D210" s="5">
        <f t="shared" si="80"/>
        <v>8</v>
      </c>
      <c r="E210" s="5">
        <f>IF(I210&lt;&gt;"", MAX($E$8:E209)+1,"")</f>
        <v>173</v>
      </c>
      <c r="F210" s="5"/>
      <c r="G210" s="11" t="str">
        <f t="shared" ref="G210:G212" si="81">IF(OR(ISTEXT(K210),ISTEXT(L210)),"",B210&amp;"."&amp;IF(D210="",C210,C210&amp;"."&amp;D210))</f>
        <v/>
      </c>
      <c r="H210" s="12" t="str">
        <f t="shared" ref="H210:H212" si="82">IF(OR(ISTEXT(J210),ISTEXT(L210)),"",B210&amp;"."&amp;IF(D210="",C210,C210&amp;"."&amp;D210))</f>
        <v/>
      </c>
      <c r="I210" s="44">
        <f t="shared" ref="I210:I213" si="83">IF(OR(ISTEXT(J210),ISTEXT(K210)),"",D210)</f>
        <v>8</v>
      </c>
      <c r="J210" s="14"/>
      <c r="K210" s="47"/>
      <c r="L210" s="19" t="s">
        <v>278</v>
      </c>
      <c r="M210" s="37" t="s">
        <v>25</v>
      </c>
      <c r="N210" s="53"/>
      <c r="O210" s="53"/>
      <c r="P210" s="34" t="str">
        <f>IF(M210&lt;&gt;"E","",IF(N210="","",OR(N210=Lijsten!$E$4,N210=Lijsten!$E$5)))</f>
        <v/>
      </c>
      <c r="Q210" s="34" t="str">
        <f>IF(M210&lt;&gt;"W","",IF(N210="","",IF(N210=Lijsten!$C$4,Lijsten!$H$4,IF(N210=Lijsten!$C$5,1,0))))</f>
        <v/>
      </c>
    </row>
    <row r="211" spans="1:17" ht="36">
      <c r="B211" s="5">
        <f t="shared" si="78"/>
        <v>2</v>
      </c>
      <c r="C211" s="5">
        <f t="shared" si="79"/>
        <v>2</v>
      </c>
      <c r="D211" s="5">
        <f t="shared" si="80"/>
        <v>9</v>
      </c>
      <c r="E211" s="5">
        <f>IF(I211&lt;&gt;"", MAX($E$8:E210)+1,"")</f>
        <v>174</v>
      </c>
      <c r="F211" s="5"/>
      <c r="G211" s="11" t="str">
        <f t="shared" si="81"/>
        <v/>
      </c>
      <c r="H211" s="12" t="str">
        <f t="shared" si="82"/>
        <v/>
      </c>
      <c r="I211" s="44">
        <f t="shared" si="83"/>
        <v>9</v>
      </c>
      <c r="J211" s="14"/>
      <c r="K211" s="47"/>
      <c r="L211" s="19" t="s">
        <v>279</v>
      </c>
      <c r="M211" s="37" t="s">
        <v>25</v>
      </c>
      <c r="N211" s="53"/>
      <c r="O211" s="53"/>
      <c r="P211" s="34" t="str">
        <f>IF(M211&lt;&gt;"E","",IF(N211="","",OR(N211=Lijsten!$E$4,N211=Lijsten!$E$5)))</f>
        <v/>
      </c>
      <c r="Q211" s="34" t="str">
        <f>IF(M211&lt;&gt;"W","",IF(N211="","",IF(N211=Lijsten!$C$4,Lijsten!$H$4,IF(N211=Lijsten!$C$5,1,0))))</f>
        <v/>
      </c>
    </row>
    <row r="212" spans="1:17">
      <c r="B212" s="5">
        <f t="shared" si="78"/>
        <v>2</v>
      </c>
      <c r="C212" s="5">
        <f t="shared" si="79"/>
        <v>2</v>
      </c>
      <c r="D212" s="5">
        <f t="shared" si="80"/>
        <v>10</v>
      </c>
      <c r="E212" s="5">
        <f>IF(I212&lt;&gt;"", MAX($E$8:E211)+1,"")</f>
        <v>175</v>
      </c>
      <c r="F212" s="5"/>
      <c r="G212" s="11" t="str">
        <f t="shared" si="81"/>
        <v/>
      </c>
      <c r="H212" s="12" t="str">
        <f t="shared" si="82"/>
        <v/>
      </c>
      <c r="I212" s="44">
        <f t="shared" si="83"/>
        <v>10</v>
      </c>
      <c r="J212" s="14"/>
      <c r="K212" s="47"/>
      <c r="L212" s="19" t="s">
        <v>280</v>
      </c>
      <c r="M212" s="37" t="s">
        <v>25</v>
      </c>
      <c r="N212" s="53"/>
      <c r="O212" s="53"/>
      <c r="P212" s="34" t="str">
        <f>IF(M212&lt;&gt;"E","",IF(N212="","",OR(N212=Lijsten!$E$4,N212=Lijsten!$E$5)))</f>
        <v/>
      </c>
      <c r="Q212" s="34" t="str">
        <f>IF(M212&lt;&gt;"W","",IF(N212="","",IF(N212=Lijsten!$C$4,Lijsten!$H$4,IF(N212=Lijsten!$C$5,1,0))))</f>
        <v/>
      </c>
    </row>
    <row r="213" spans="1:17">
      <c r="B213" s="5">
        <f t="shared" ref="B213:B216" si="84">IF(A213="x","",IF(A212="x",IF(ISTEXT(J213),B211+1,B211),IF(ISTEXT(J213),B212+1,B212)))</f>
        <v>3</v>
      </c>
      <c r="C213" s="5" t="str">
        <f t="shared" ref="C213:C216" si="85">IF($A213="x","",IF($A212="x",IF(ISTEXT(J211),1,IF(ISTEXT(J212),"",IF(ISTEXT(K212),C211+1,C211))),IF(ISTEXT(J212),1,IF(ISTEXT(J213),"",IF(ISTEXT(K213),C212+1,C212)))))</f>
        <v/>
      </c>
      <c r="D213" s="5">
        <f t="shared" ref="D213:D216" si="86">IF($A213="x","",IF($A212="x",1,IF(ISTEXT(J212),"",IF(ISTEXT(K213),"",IF(ISTEXT(K212),1,D212+1)))))</f>
        <v>11</v>
      </c>
      <c r="E213" s="5" t="str">
        <f>IF(I213&lt;&gt;"", MAX($E$8:E212)+1,"")</f>
        <v/>
      </c>
      <c r="F213" s="5"/>
      <c r="G213" s="11" t="str">
        <f t="shared" ref="G213" si="87">IF(OR(ISTEXT(K213),ISTEXT(L213)),"","5." &amp; B213 )</f>
        <v>5.3</v>
      </c>
      <c r="H213" s="12" t="str">
        <f t="shared" ref="H213" si="88">IF(OR(ISTEXT(J213),ISTEXT(L213)),"","5."&amp; B213&amp;"."&amp;IF(D213="",C213,C213&amp;"."&amp;D213))</f>
        <v/>
      </c>
      <c r="I213" s="44" t="str">
        <f t="shared" si="83"/>
        <v/>
      </c>
      <c r="J213" s="14" t="s">
        <v>281</v>
      </c>
      <c r="K213" s="47"/>
      <c r="L213" s="19"/>
      <c r="M213" s="37"/>
      <c r="N213" s="38"/>
      <c r="O213" s="38"/>
      <c r="P213" s="34" t="str">
        <f>IF(M213&lt;&gt;"E","",IF(N213="","",OR(N213=Lijsten!$E$4,N213=Lijsten!$E$5)))</f>
        <v/>
      </c>
      <c r="Q213" s="34" t="str">
        <f>IF(M213&lt;&gt;"W","",IF(N213="","",IF(N213=Lijsten!$C$4,Lijsten!$H$4,IF(N213=Lijsten!$C$5,1,0))))</f>
        <v/>
      </c>
    </row>
    <row r="214" spans="1:17">
      <c r="B214" s="5">
        <f t="shared" si="84"/>
        <v>3</v>
      </c>
      <c r="C214" s="5">
        <f t="shared" si="85"/>
        <v>1</v>
      </c>
      <c r="D214" s="5" t="str">
        <f t="shared" si="86"/>
        <v/>
      </c>
      <c r="E214" s="5" t="str">
        <f>IF(I214&lt;&gt;"", MAX($E$8:E213)+1,"")</f>
        <v/>
      </c>
      <c r="F214" s="5"/>
      <c r="G214" s="11" t="str">
        <f>IF(OR(ISTEXT(K214),ISTEXT(L214)),"","5." &amp; B214 )</f>
        <v/>
      </c>
      <c r="H214" s="12" t="str">
        <f>IF(OR(ISTEXT(J214),ISTEXT(L214)),"","5."&amp; B214&amp;"."&amp;IF(D214="",C214,C214&amp;"."&amp;D214))</f>
        <v>5.3.1</v>
      </c>
      <c r="I214" s="44" t="str">
        <f>IF(OR(ISTEXT(J214),ISTEXT(K214)),"",D214)</f>
        <v/>
      </c>
      <c r="J214" s="14"/>
      <c r="K214" s="47" t="s">
        <v>282</v>
      </c>
      <c r="L214" s="19"/>
      <c r="M214" s="37"/>
      <c r="N214" s="38"/>
      <c r="O214" s="38"/>
      <c r="P214" s="34" t="str">
        <f>IF(M214&lt;&gt;"E","",IF(N214="","",OR(N214=Lijsten!$E$4,N214=Lijsten!$E$5)))</f>
        <v/>
      </c>
      <c r="Q214" s="34" t="str">
        <f>IF(M214&lt;&gt;"W","",IF(N214="","",IF(N214=Lijsten!$C$4,Lijsten!$H$4,IF(N214=Lijsten!$C$5,1,0))))</f>
        <v/>
      </c>
    </row>
    <row r="215" spans="1:17">
      <c r="A215" s="2" t="s">
        <v>74</v>
      </c>
      <c r="B215" s="5" t="str">
        <f t="shared" si="84"/>
        <v/>
      </c>
      <c r="C215" s="5" t="str">
        <f t="shared" si="85"/>
        <v/>
      </c>
      <c r="D215" s="5" t="str">
        <f t="shared" si="86"/>
        <v/>
      </c>
      <c r="E215" s="5" t="str">
        <f>IF(I215&lt;&gt;"", MAX($E$8:E214)+1,"")</f>
        <v/>
      </c>
      <c r="F215" s="5"/>
      <c r="G215" s="25"/>
      <c r="H215" s="26"/>
      <c r="I215" s="45"/>
      <c r="J215" s="27"/>
      <c r="K215" s="48"/>
      <c r="L215" s="28" t="s">
        <v>283</v>
      </c>
      <c r="M215" s="37"/>
      <c r="N215" s="38"/>
      <c r="O215" s="38"/>
      <c r="P215" s="34" t="str">
        <f>IF(M215&lt;&gt;"E","",IF(N215="","",OR(N215=Lijsten!$E$4,N215=Lijsten!$E$5)))</f>
        <v/>
      </c>
      <c r="Q215" s="34" t="str">
        <f>IF(M215&lt;&gt;"W","",IF(N215="","",IF(N215=Lijsten!$C$4,Lijsten!$H$4,IF(N215=Lijsten!$C$5,1,0))))</f>
        <v/>
      </c>
    </row>
    <row r="216" spans="1:17">
      <c r="B216" s="5">
        <f t="shared" si="84"/>
        <v>3</v>
      </c>
      <c r="C216" s="5">
        <f t="shared" si="85"/>
        <v>1</v>
      </c>
      <c r="D216" s="5">
        <f t="shared" si="86"/>
        <v>1</v>
      </c>
      <c r="E216" s="5">
        <f>IF(I216&lt;&gt;"", MAX($E$8:E215)+1,"")</f>
        <v>176</v>
      </c>
      <c r="F216" s="5"/>
      <c r="G216" s="11" t="str">
        <f t="shared" ref="G216:G222" si="89">IF(OR(ISTEXT(K216),ISTEXT(L216)),"","5." &amp; B216 )</f>
        <v/>
      </c>
      <c r="H216" s="12" t="str">
        <f t="shared" ref="H216:H222" si="90">IF(OR(ISTEXT(J216),ISTEXT(L216)),"","5."&amp; B216&amp;"."&amp;IF(D216="",C216,C216&amp;"."&amp;D216))</f>
        <v/>
      </c>
      <c r="I216" s="44">
        <f t="shared" ref="I216:I217" si="91">IF(OR(ISTEXT(J216),ISTEXT(K216)),"",D216)</f>
        <v>1</v>
      </c>
      <c r="J216" s="14"/>
      <c r="K216" s="47"/>
      <c r="L216" s="19" t="s">
        <v>284</v>
      </c>
      <c r="M216" s="37" t="s">
        <v>18</v>
      </c>
      <c r="N216" s="53"/>
      <c r="O216" s="53"/>
      <c r="P216" s="34" t="str">
        <f>IF(M216&lt;&gt;"E","",IF(N216="","",OR(N216=Lijsten!$E$4,N216=Lijsten!$E$5)))</f>
        <v/>
      </c>
      <c r="Q216" s="34" t="str">
        <f>IF(M216&lt;&gt;"W","",IF(N216="","",IF(N216=Lijsten!$C$4,Lijsten!$H$4,IF(N216=Lijsten!$C$5,1,0))))</f>
        <v/>
      </c>
    </row>
    <row r="217" spans="1:17" ht="36">
      <c r="B217" s="5">
        <f t="shared" ref="B217:B222" si="92">IF(A217="x","",IF(A216="x",IF(ISTEXT(J217),B215+1,B215),IF(ISTEXT(J217),B216+1,B216)))</f>
        <v>3</v>
      </c>
      <c r="C217" s="5">
        <f t="shared" ref="C217:C222" si="93">IF($A217="x","",IF($A216="x",IF(ISTEXT(J215),1,IF(ISTEXT(J216),"",IF(ISTEXT(K216),C215+1,C215))),IF(ISTEXT(J216),1,IF(ISTEXT(J217),"",IF(ISTEXT(K217),C216+1,C216)))))</f>
        <v>1</v>
      </c>
      <c r="D217" s="5">
        <f t="shared" ref="D217:D222" si="94">IF($A217="x","",IF($A216="x",1,IF(ISTEXT(J216),"",IF(ISTEXT(K217),"",IF(ISTEXT(K216),1,D216+1)))))</f>
        <v>2</v>
      </c>
      <c r="E217" s="5">
        <f>IF(I217&lt;&gt;"", MAX($E$8:E216)+1,"")</f>
        <v>177</v>
      </c>
      <c r="F217" s="5"/>
      <c r="G217" s="11" t="str">
        <f t="shared" si="89"/>
        <v/>
      </c>
      <c r="H217" s="12" t="str">
        <f t="shared" si="90"/>
        <v/>
      </c>
      <c r="I217" s="44">
        <f t="shared" si="91"/>
        <v>2</v>
      </c>
      <c r="J217" s="14"/>
      <c r="K217" s="47"/>
      <c r="L217" s="19" t="s">
        <v>285</v>
      </c>
      <c r="M217" s="37" t="s">
        <v>18</v>
      </c>
      <c r="N217" s="53"/>
      <c r="O217" s="53"/>
      <c r="P217" s="34" t="str">
        <f>IF(M217&lt;&gt;"E","",IF(N217="","",OR(N217=Lijsten!$E$4,N217=Lijsten!$E$5)))</f>
        <v/>
      </c>
      <c r="Q217" s="34" t="str">
        <f>IF(M217&lt;&gt;"W","",IF(N217="","",IF(N217=Lijsten!$C$4,Lijsten!$H$4,IF(N217=Lijsten!$C$5,1,0))))</f>
        <v/>
      </c>
    </row>
    <row r="218" spans="1:17" ht="24">
      <c r="B218" s="5">
        <f t="shared" si="92"/>
        <v>3</v>
      </c>
      <c r="C218" s="5">
        <f t="shared" si="93"/>
        <v>1</v>
      </c>
      <c r="D218" s="5">
        <f t="shared" si="94"/>
        <v>3</v>
      </c>
      <c r="E218" s="5">
        <f>IF(I218&lt;&gt;"", MAX($E$8:E217)+1,"")</f>
        <v>178</v>
      </c>
      <c r="F218" s="5"/>
      <c r="G218" s="11" t="str">
        <f t="shared" si="89"/>
        <v/>
      </c>
      <c r="H218" s="12" t="str">
        <f t="shared" si="90"/>
        <v/>
      </c>
      <c r="I218" s="44">
        <f>IF(OR(ISTEXT(J218),ISTEXT(K218)),"",D218)</f>
        <v>3</v>
      </c>
      <c r="J218" s="14"/>
      <c r="K218" s="47"/>
      <c r="L218" s="19" t="s">
        <v>286</v>
      </c>
      <c r="M218" s="37" t="s">
        <v>18</v>
      </c>
      <c r="N218" s="53"/>
      <c r="O218" s="53"/>
      <c r="P218" s="34" t="str">
        <f>IF(M218&lt;&gt;"E","",IF(N218="","",OR(N218=Lijsten!$E$4,N218=Lijsten!$E$5)))</f>
        <v/>
      </c>
      <c r="Q218" s="34" t="str">
        <f>IF(M218&lt;&gt;"W","",IF(N218="","",IF(N218=Lijsten!$C$4,Lijsten!$H$4,IF(N218=Lijsten!$C$5,1,0))))</f>
        <v/>
      </c>
    </row>
    <row r="219" spans="1:17" ht="36">
      <c r="B219" s="5">
        <f t="shared" si="92"/>
        <v>3</v>
      </c>
      <c r="C219" s="5">
        <f t="shared" si="93"/>
        <v>1</v>
      </c>
      <c r="D219" s="5">
        <f t="shared" si="94"/>
        <v>4</v>
      </c>
      <c r="E219" s="5">
        <f>IF(I219&lt;&gt;"", MAX($E$8:E218)+1,"")</f>
        <v>179</v>
      </c>
      <c r="F219" s="5"/>
      <c r="G219" s="11" t="str">
        <f t="shared" si="89"/>
        <v/>
      </c>
      <c r="H219" s="12" t="str">
        <f t="shared" si="90"/>
        <v/>
      </c>
      <c r="I219" s="44">
        <f>IF(OR(ISTEXT(J219),ISTEXT(K219)),"",D219)</f>
        <v>4</v>
      </c>
      <c r="J219" s="14"/>
      <c r="K219" s="47"/>
      <c r="L219" s="19" t="s">
        <v>287</v>
      </c>
      <c r="M219" s="37" t="s">
        <v>18</v>
      </c>
      <c r="N219" s="53"/>
      <c r="O219" s="53"/>
      <c r="P219" s="34" t="str">
        <f>IF(M219&lt;&gt;"E","",IF(N219="","",OR(N219=Lijsten!$E$4,N219=Lijsten!$E$5)))</f>
        <v/>
      </c>
      <c r="Q219" s="34" t="str">
        <f>IF(M219&lt;&gt;"W","",IF(N219="","",IF(N219=Lijsten!$C$4,Lijsten!$H$4,IF(N219=Lijsten!$C$5,1,0))))</f>
        <v/>
      </c>
    </row>
    <row r="220" spans="1:17" ht="48">
      <c r="B220" s="5">
        <f t="shared" si="92"/>
        <v>3</v>
      </c>
      <c r="C220" s="5">
        <f t="shared" si="93"/>
        <v>1</v>
      </c>
      <c r="D220" s="5">
        <f t="shared" si="94"/>
        <v>5</v>
      </c>
      <c r="E220" s="5">
        <f>IF(I220&lt;&gt;"", MAX($E$8:E219)+1,"")</f>
        <v>180</v>
      </c>
      <c r="F220" s="5"/>
      <c r="G220" s="11" t="str">
        <f t="shared" si="89"/>
        <v/>
      </c>
      <c r="H220" s="12" t="str">
        <f t="shared" si="90"/>
        <v/>
      </c>
      <c r="I220" s="44">
        <f>IF(OR(ISTEXT(J220),ISTEXT(K220)),"",D220)</f>
        <v>5</v>
      </c>
      <c r="J220" s="14"/>
      <c r="K220" s="47"/>
      <c r="L220" s="19" t="s">
        <v>288</v>
      </c>
      <c r="M220" s="37" t="s">
        <v>18</v>
      </c>
      <c r="N220" s="53"/>
      <c r="O220" s="53"/>
      <c r="P220" s="34" t="str">
        <f>IF(M220&lt;&gt;"E","",IF(N220="","",OR(N220=Lijsten!$E$4,N220=Lijsten!$E$5)))</f>
        <v/>
      </c>
      <c r="Q220" s="34" t="str">
        <f>IF(M220&lt;&gt;"W","",IF(N220="","",IF(N220=Lijsten!$C$4,Lijsten!$H$4,IF(N220=Lijsten!$C$5,1,0))))</f>
        <v/>
      </c>
    </row>
    <row r="221" spans="1:17" ht="48">
      <c r="B221" s="5">
        <f t="shared" si="92"/>
        <v>3</v>
      </c>
      <c r="C221" s="5">
        <f t="shared" si="93"/>
        <v>1</v>
      </c>
      <c r="D221" s="5">
        <f t="shared" si="94"/>
        <v>6</v>
      </c>
      <c r="E221" s="5">
        <f>IF(I221&lt;&gt;"", MAX($E$8:E220)+1,"")</f>
        <v>181</v>
      </c>
      <c r="F221" s="5"/>
      <c r="G221" s="11" t="str">
        <f t="shared" si="89"/>
        <v/>
      </c>
      <c r="H221" s="12" t="str">
        <f t="shared" si="90"/>
        <v/>
      </c>
      <c r="I221" s="44">
        <f>IF(OR(ISTEXT(J221),ISTEXT(K221)),"",D221)</f>
        <v>6</v>
      </c>
      <c r="J221" s="14"/>
      <c r="K221" s="47"/>
      <c r="L221" s="19" t="s">
        <v>289</v>
      </c>
      <c r="M221" s="37" t="s">
        <v>18</v>
      </c>
      <c r="N221" s="53"/>
      <c r="O221" s="53"/>
      <c r="P221" s="34" t="str">
        <f>IF(M221&lt;&gt;"E","",IF(N221="","",OR(N221=Lijsten!$E$4,N221=Lijsten!$E$5)))</f>
        <v/>
      </c>
      <c r="Q221" s="34" t="str">
        <f>IF(M221&lt;&gt;"W","",IF(N221="","",IF(N221=Lijsten!$C$4,Lijsten!$H$4,IF(N221=Lijsten!$C$5,1,0))))</f>
        <v/>
      </c>
    </row>
    <row r="222" spans="1:17" ht="48">
      <c r="B222" s="5">
        <f t="shared" si="92"/>
        <v>3</v>
      </c>
      <c r="C222" s="5">
        <f t="shared" si="93"/>
        <v>1</v>
      </c>
      <c r="D222" s="5">
        <f t="shared" si="94"/>
        <v>7</v>
      </c>
      <c r="E222" s="5">
        <f>IF(I222&lt;&gt;"", MAX($E$8:E221)+1,"")</f>
        <v>182</v>
      </c>
      <c r="F222" s="5"/>
      <c r="G222" s="11" t="str">
        <f t="shared" si="89"/>
        <v/>
      </c>
      <c r="H222" s="12" t="str">
        <f t="shared" si="90"/>
        <v/>
      </c>
      <c r="I222" s="44">
        <f>IF(OR(ISTEXT(J222),ISTEXT(K222)),"",D222)</f>
        <v>7</v>
      </c>
      <c r="J222" s="14"/>
      <c r="K222" s="47"/>
      <c r="L222" s="19" t="s">
        <v>290</v>
      </c>
      <c r="M222" s="37" t="s">
        <v>18</v>
      </c>
      <c r="N222" s="53"/>
      <c r="O222" s="53"/>
      <c r="P222" s="34" t="str">
        <f>IF(M222&lt;&gt;"E","",IF(N222="","",OR(N222=Lijsten!$E$4,N222=Lijsten!$E$5)))</f>
        <v/>
      </c>
      <c r="Q222" s="34" t="str">
        <f>IF(M222&lt;&gt;"W","",IF(N222="","",IF(N222=Lijsten!$C$4,Lijsten!$H$4,IF(N222=Lijsten!$C$5,1,0))))</f>
        <v/>
      </c>
    </row>
    <row r="223" spans="1:17" ht="36">
      <c r="B223" s="5">
        <f t="shared" ref="B223:B227" si="95">IF(A223="x","",IF(A222="x",IF(ISTEXT(J223),B221+1,B221),IF(ISTEXT(J223),B222+1,B222)))</f>
        <v>3</v>
      </c>
      <c r="C223" s="5">
        <f t="shared" ref="C223:C227" si="96">IF($A223="x","",IF($A222="x",IF(ISTEXT(J221),1,IF(ISTEXT(J222),"",IF(ISTEXT(K222),C221+1,C221))),IF(ISTEXT(J222),1,IF(ISTEXT(J223),"",IF(ISTEXT(K223),C222+1,C222)))))</f>
        <v>1</v>
      </c>
      <c r="D223" s="5">
        <f t="shared" ref="D223:D227" si="97">IF($A223="x","",IF($A222="x",1,IF(ISTEXT(J222),"",IF(ISTEXT(K223),"",IF(ISTEXT(K222),1,D222+1)))))</f>
        <v>8</v>
      </c>
      <c r="E223" s="5">
        <f>IF(I223&lt;&gt;"", MAX($E$8:E222)+1,"")</f>
        <v>183</v>
      </c>
      <c r="F223" s="5"/>
      <c r="G223" s="11" t="str">
        <f t="shared" ref="G223:G225" si="98">IF(OR(ISTEXT(K223),ISTEXT(L223)),"","5." &amp; B223 )</f>
        <v/>
      </c>
      <c r="H223" s="12" t="str">
        <f t="shared" ref="H223:H225" si="99">IF(OR(ISTEXT(J223),ISTEXT(L223)),"","5."&amp; B223&amp;"."&amp;IF(D223="",C223,C223&amp;"."&amp;D223))</f>
        <v/>
      </c>
      <c r="I223" s="44">
        <f t="shared" ref="I223:I225" si="100">IF(OR(ISTEXT(J223),ISTEXT(K223)),"",D223)</f>
        <v>8</v>
      </c>
      <c r="J223" s="14"/>
      <c r="K223" s="47"/>
      <c r="L223" s="19" t="s">
        <v>291</v>
      </c>
      <c r="M223" s="37" t="s">
        <v>25</v>
      </c>
      <c r="N223" s="53"/>
      <c r="O223" s="53"/>
      <c r="P223" s="34" t="str">
        <f>IF(M223&lt;&gt;"E","",IF(N223="","",OR(N223=Lijsten!$E$4,N223=Lijsten!$E$5)))</f>
        <v/>
      </c>
      <c r="Q223" s="34" t="str">
        <f>IF(M223&lt;&gt;"W","",IF(N223="","",IF(N223=Lijsten!$C$4,Lijsten!$H$4,IF(N223=Lijsten!$C$5,1,0))))</f>
        <v/>
      </c>
    </row>
    <row r="224" spans="1:17" ht="48">
      <c r="B224" s="5">
        <f t="shared" si="95"/>
        <v>3</v>
      </c>
      <c r="C224" s="5">
        <f t="shared" si="96"/>
        <v>1</v>
      </c>
      <c r="D224" s="5">
        <f t="shared" si="97"/>
        <v>9</v>
      </c>
      <c r="E224" s="5">
        <f>IF(I224&lt;&gt;"", MAX($E$8:E223)+1,"")</f>
        <v>184</v>
      </c>
      <c r="F224" s="5"/>
      <c r="G224" s="11" t="str">
        <f t="shared" si="98"/>
        <v/>
      </c>
      <c r="H224" s="12" t="str">
        <f t="shared" si="99"/>
        <v/>
      </c>
      <c r="I224" s="44">
        <f t="shared" si="100"/>
        <v>9</v>
      </c>
      <c r="J224" s="14"/>
      <c r="K224" s="47"/>
      <c r="L224" s="19" t="s">
        <v>292</v>
      </c>
      <c r="M224" s="37" t="s">
        <v>25</v>
      </c>
      <c r="N224" s="53"/>
      <c r="O224" s="53"/>
      <c r="P224" s="34" t="str">
        <f>IF(M224&lt;&gt;"E","",IF(N224="","",OR(N224=Lijsten!$E$4,N224=Lijsten!$E$5)))</f>
        <v/>
      </c>
      <c r="Q224" s="34" t="str">
        <f>IF(M224&lt;&gt;"W","",IF(N224="","",IF(N224=Lijsten!$C$4,Lijsten!$H$4,IF(N224=Lijsten!$C$5,1,0))))</f>
        <v/>
      </c>
    </row>
    <row r="225" spans="1:17" ht="36">
      <c r="B225" s="5">
        <f t="shared" si="95"/>
        <v>3</v>
      </c>
      <c r="C225" s="5">
        <f t="shared" si="96"/>
        <v>1</v>
      </c>
      <c r="D225" s="5">
        <f t="shared" si="97"/>
        <v>10</v>
      </c>
      <c r="E225" s="5">
        <f>IF(I225&lt;&gt;"", MAX($E$8:E224)+1,"")</f>
        <v>185</v>
      </c>
      <c r="F225" s="5"/>
      <c r="G225" s="11" t="str">
        <f t="shared" si="98"/>
        <v/>
      </c>
      <c r="H225" s="12" t="str">
        <f t="shared" si="99"/>
        <v/>
      </c>
      <c r="I225" s="44">
        <f t="shared" si="100"/>
        <v>10</v>
      </c>
      <c r="J225" s="14"/>
      <c r="K225" s="47"/>
      <c r="L225" s="19" t="s">
        <v>293</v>
      </c>
      <c r="M225" s="37" t="s">
        <v>25</v>
      </c>
      <c r="N225" s="53"/>
      <c r="O225" s="53"/>
      <c r="P225" s="34" t="str">
        <f>IF(M225&lt;&gt;"E","",IF(N225="","",OR(N225=Lijsten!$E$4,N225=Lijsten!$E$5)))</f>
        <v/>
      </c>
      <c r="Q225" s="34" t="str">
        <f>IF(M225&lt;&gt;"W","",IF(N225="","",IF(N225=Lijsten!$C$4,Lijsten!$H$4,IF(N225=Lijsten!$C$5,1,0))))</f>
        <v/>
      </c>
    </row>
    <row r="226" spans="1:17">
      <c r="A226" s="2" t="s">
        <v>74</v>
      </c>
      <c r="B226" s="5" t="str">
        <f t="shared" si="95"/>
        <v/>
      </c>
      <c r="C226" s="5" t="str">
        <f t="shared" si="96"/>
        <v/>
      </c>
      <c r="D226" s="5" t="str">
        <f t="shared" si="97"/>
        <v/>
      </c>
      <c r="E226" s="5" t="str">
        <f>IF(I226&lt;&gt;"", MAX($E$8:E225)+1,"")</f>
        <v/>
      </c>
      <c r="F226" s="5"/>
      <c r="G226" s="25"/>
      <c r="H226" s="26"/>
      <c r="I226" s="45"/>
      <c r="J226" s="27"/>
      <c r="K226" s="48"/>
      <c r="L226" s="28" t="s">
        <v>294</v>
      </c>
      <c r="M226" s="28"/>
      <c r="N226" s="28"/>
      <c r="O226" s="28"/>
      <c r="P226" s="34" t="str">
        <f>IF(M226&lt;&gt;"E","",IF(N226="","",OR(N226=Lijsten!$E$4,N226=Lijsten!$E$5)))</f>
        <v/>
      </c>
      <c r="Q226" s="34" t="str">
        <f>IF(M226&lt;&gt;"W","",IF(N226="","",IF(N226=Lijsten!$C$4,Lijsten!$H$4,IF(N226=Lijsten!$C$5,1,0))))</f>
        <v/>
      </c>
    </row>
    <row r="227" spans="1:17" ht="48">
      <c r="B227" s="5">
        <f t="shared" si="95"/>
        <v>3</v>
      </c>
      <c r="C227" s="5">
        <f t="shared" si="96"/>
        <v>1</v>
      </c>
      <c r="D227" s="5">
        <f t="shared" si="97"/>
        <v>1</v>
      </c>
      <c r="E227" s="5">
        <f>IF(I227&lt;&gt;"", MAX($E$8:E226)+1,"")</f>
        <v>186</v>
      </c>
      <c r="F227" s="5"/>
      <c r="G227" s="11" t="str">
        <f>IF(OR(ISTEXT(K227),ISTEXT(L227)),"","5." &amp; B227 )</f>
        <v/>
      </c>
      <c r="H227" s="12" t="str">
        <f>IF(OR(ISTEXT(J227),ISTEXT(L227)),"","5."&amp; B227&amp;"."&amp;IF(D227="",C227,C227&amp;"."&amp;D227))</f>
        <v/>
      </c>
      <c r="I227" s="44">
        <f>IF(OR(ISTEXT(J227),ISTEXT(K227)),"",D227)</f>
        <v>1</v>
      </c>
      <c r="J227" s="14"/>
      <c r="K227" s="47"/>
      <c r="L227" s="19" t="s">
        <v>295</v>
      </c>
      <c r="M227" s="37" t="s">
        <v>18</v>
      </c>
      <c r="N227" s="53"/>
      <c r="O227" s="53"/>
      <c r="P227" s="34" t="str">
        <f>IF(M227&lt;&gt;"E","",IF(N227="","",OR(N227=Lijsten!$E$4,N227=Lijsten!$E$5)))</f>
        <v/>
      </c>
      <c r="Q227" s="34" t="str">
        <f>IF(M227&lt;&gt;"W","",IF(N227="","",IF(N227=Lijsten!$C$4,Lijsten!$H$4,IF(N227=Lijsten!$C$5,1,0))))</f>
        <v/>
      </c>
    </row>
    <row r="228" spans="1:17" ht="36">
      <c r="B228" s="5">
        <f t="shared" ref="B228:B242" si="101">IF(A228="x","",IF(A227="x",IF(ISTEXT(J228),B226+1,B226),IF(ISTEXT(J228),B227+1,B227)))</f>
        <v>3</v>
      </c>
      <c r="C228" s="5">
        <f t="shared" ref="C228:C242" si="102">IF($A228="x","",IF($A227="x",IF(ISTEXT(J226),1,IF(ISTEXT(J227),"",IF(ISTEXT(K227),C226+1,C226))),IF(ISTEXT(J227),1,IF(ISTEXT(J228),"",IF(ISTEXT(K228),C227+1,C227)))))</f>
        <v>1</v>
      </c>
      <c r="D228" s="5">
        <f t="shared" ref="D228:D242" si="103">IF($A228="x","",IF($A227="x",1,IF(ISTEXT(J227),"",IF(ISTEXT(K228),"",IF(ISTEXT(K227),1,D227+1)))))</f>
        <v>2</v>
      </c>
      <c r="E228" s="5">
        <f>IF(I228&lt;&gt;"", MAX($E$8:E227)+1,"")</f>
        <v>187</v>
      </c>
      <c r="F228" s="5"/>
      <c r="G228" s="11" t="str">
        <f>IF(OR(ISTEXT(K228),ISTEXT(L228)),"","5." &amp; B228 )</f>
        <v/>
      </c>
      <c r="H228" s="12" t="str">
        <f>IF(OR(ISTEXT(J228),ISTEXT(L228)),"","5."&amp; B228&amp;"."&amp;IF(D228="",C228,C228&amp;"."&amp;D228))</f>
        <v/>
      </c>
      <c r="I228" s="44">
        <f>IF(OR(ISTEXT(J228),ISTEXT(K228)),"",D228)</f>
        <v>2</v>
      </c>
      <c r="J228" s="14"/>
      <c r="K228" s="47"/>
      <c r="L228" s="19" t="s">
        <v>296</v>
      </c>
      <c r="M228" s="37" t="s">
        <v>18</v>
      </c>
      <c r="N228" s="53"/>
      <c r="O228" s="53"/>
      <c r="P228" s="34" t="str">
        <f>IF(M228&lt;&gt;"E","",IF(N228="","",OR(N228=Lijsten!$E$4,N228=Lijsten!$E$5)))</f>
        <v/>
      </c>
      <c r="Q228" s="34" t="str">
        <f>IF(M228&lt;&gt;"W","",IF(N228="","",IF(N228=Lijsten!$C$4,Lijsten!$H$4,IF(N228=Lijsten!$C$5,1,0))))</f>
        <v/>
      </c>
    </row>
    <row r="229" spans="1:17" ht="24">
      <c r="B229" s="5">
        <f t="shared" si="101"/>
        <v>3</v>
      </c>
      <c r="C229" s="5">
        <f t="shared" si="102"/>
        <v>1</v>
      </c>
      <c r="D229" s="5">
        <f t="shared" si="103"/>
        <v>3</v>
      </c>
      <c r="E229" s="5">
        <f>IF(I229&lt;&gt;"", MAX($E$8:E228)+1,"")</f>
        <v>188</v>
      </c>
      <c r="F229" s="5"/>
      <c r="G229" s="11" t="str">
        <f>IF(OR(ISTEXT(K229),ISTEXT(L229)),"","5." &amp; B229 )</f>
        <v/>
      </c>
      <c r="H229" s="12" t="str">
        <f>IF(OR(ISTEXT(J229),ISTEXT(L229)),"","5."&amp; B229&amp;"."&amp;IF(D229="",C229,C229&amp;"."&amp;D229))</f>
        <v/>
      </c>
      <c r="I229" s="44">
        <f>IF(OR(ISTEXT(J229),ISTEXT(K229)),"",D229)</f>
        <v>3</v>
      </c>
      <c r="J229" s="14"/>
      <c r="K229" s="47"/>
      <c r="L229" s="19" t="s">
        <v>297</v>
      </c>
      <c r="M229" s="37" t="s">
        <v>18</v>
      </c>
      <c r="N229" s="53"/>
      <c r="O229" s="53"/>
      <c r="P229" s="34" t="str">
        <f>IF(M229&lt;&gt;"E","",IF(N229="","",OR(N229=Lijsten!$E$4,N229=Lijsten!$E$5)))</f>
        <v/>
      </c>
      <c r="Q229" s="34" t="str">
        <f>IF(M229&lt;&gt;"W","",IF(N229="","",IF(N229=Lijsten!$C$4,Lijsten!$H$4,IF(N229=Lijsten!$C$5,1,0))))</f>
        <v/>
      </c>
    </row>
    <row r="230" spans="1:17" ht="36">
      <c r="B230" s="5">
        <f t="shared" si="101"/>
        <v>3</v>
      </c>
      <c r="C230" s="5">
        <f t="shared" si="102"/>
        <v>1</v>
      </c>
      <c r="D230" s="5">
        <f t="shared" si="103"/>
        <v>4</v>
      </c>
      <c r="E230" s="5">
        <f>IF(I230&lt;&gt;"", MAX($E$8:E229)+1,"")</f>
        <v>189</v>
      </c>
      <c r="F230" s="5"/>
      <c r="G230" s="11" t="str">
        <f>IF(OR(ISTEXT(K230),ISTEXT(L230)),"","5." &amp; B230 )</f>
        <v/>
      </c>
      <c r="H230" s="12" t="str">
        <f>IF(OR(ISTEXT(J230),ISTEXT(L230)),"","5."&amp; B230&amp;"."&amp;IF(D230="",C230,C230&amp;"."&amp;D230))</f>
        <v/>
      </c>
      <c r="I230" s="44">
        <f>IF(OR(ISTEXT(J230),ISTEXT(K230)),"",D230)</f>
        <v>4</v>
      </c>
      <c r="J230" s="14"/>
      <c r="K230" s="47"/>
      <c r="L230" s="19" t="s">
        <v>298</v>
      </c>
      <c r="M230" s="37" t="s">
        <v>25</v>
      </c>
      <c r="N230" s="53"/>
      <c r="O230" s="53"/>
      <c r="P230" s="34" t="str">
        <f>IF(M230&lt;&gt;"E","",IF(N230="","",OR(N230=Lijsten!$E$4,N230=Lijsten!$E$5)))</f>
        <v/>
      </c>
      <c r="Q230" s="34" t="str">
        <f>IF(M230&lt;&gt;"W","",IF(N230="","",IF(N230=Lijsten!$C$4,Lijsten!$H$4,IF(N230=Lijsten!$C$5,1,0))))</f>
        <v/>
      </c>
    </row>
    <row r="231" spans="1:17">
      <c r="B231" s="5">
        <f t="shared" si="101"/>
        <v>3</v>
      </c>
      <c r="C231" s="5">
        <f t="shared" si="102"/>
        <v>2</v>
      </c>
      <c r="D231" s="5" t="str">
        <f t="shared" si="103"/>
        <v/>
      </c>
      <c r="E231" s="5" t="str">
        <f>IF(I231&lt;&gt;"", MAX($E$8:E230)+1,"")</f>
        <v/>
      </c>
      <c r="F231" s="5"/>
      <c r="G231" s="11" t="str">
        <f t="shared" ref="G231" si="104">IF(OR(ISTEXT(K231),ISTEXT(L231)),"","5." &amp; B231 )</f>
        <v/>
      </c>
      <c r="H231" s="12" t="str">
        <f t="shared" ref="H231" si="105">IF(OR(ISTEXT(J231),ISTEXT(L231)),"","5."&amp; B231&amp;"."&amp;IF(D231="",C231,C231&amp;"."&amp;D231))</f>
        <v>5.3.2</v>
      </c>
      <c r="I231" s="44" t="str">
        <f t="shared" ref="I231" si="106">IF(OR(ISTEXT(J231),ISTEXT(K231)),"",D231)</f>
        <v/>
      </c>
      <c r="J231" s="14"/>
      <c r="K231" s="47" t="s">
        <v>299</v>
      </c>
      <c r="L231" s="19"/>
      <c r="M231" s="37"/>
      <c r="N231" s="38"/>
      <c r="O231" s="38"/>
      <c r="P231" s="34" t="str">
        <f>IF(M231&lt;&gt;"E","",IF(N231="","",OR(N231=Lijsten!$E$4,N231=Lijsten!$E$5)))</f>
        <v/>
      </c>
      <c r="Q231" s="34" t="str">
        <f>IF(M231&lt;&gt;"W","",IF(N231="","",IF(N231=Lijsten!$C$4,Lijsten!$H$4,IF(N231=Lijsten!$C$5,1,0))))</f>
        <v/>
      </c>
    </row>
    <row r="232" spans="1:17">
      <c r="A232" s="2" t="s">
        <v>74</v>
      </c>
      <c r="B232" s="5" t="str">
        <f t="shared" si="101"/>
        <v/>
      </c>
      <c r="C232" s="5" t="str">
        <f t="shared" si="102"/>
        <v/>
      </c>
      <c r="D232" s="5" t="str">
        <f t="shared" si="103"/>
        <v/>
      </c>
      <c r="E232" s="5" t="str">
        <f>IF(I232&lt;&gt;"", MAX($E$8:E231)+1,"")</f>
        <v/>
      </c>
      <c r="F232" s="5"/>
      <c r="G232" s="25"/>
      <c r="H232" s="26"/>
      <c r="I232" s="45"/>
      <c r="J232" s="27"/>
      <c r="K232" s="48"/>
      <c r="L232" s="28" t="s">
        <v>300</v>
      </c>
      <c r="M232" s="28"/>
      <c r="N232" s="28"/>
      <c r="O232" s="28"/>
      <c r="P232" s="34" t="str">
        <f>IF(M232&lt;&gt;"E","",IF(N232="","",OR(N232=Lijsten!$E$4,N232=Lijsten!$E$5)))</f>
        <v/>
      </c>
      <c r="Q232" s="34" t="str">
        <f>IF(M232&lt;&gt;"W","",IF(N232="","",IF(N232=Lijsten!$C$4,Lijsten!$H$4,IF(N232=Lijsten!$C$5,1,0))))</f>
        <v/>
      </c>
    </row>
    <row r="233" spans="1:17" ht="48">
      <c r="B233" s="5">
        <f t="shared" si="101"/>
        <v>3</v>
      </c>
      <c r="C233" s="5">
        <f t="shared" si="102"/>
        <v>2</v>
      </c>
      <c r="D233" s="5">
        <f t="shared" si="103"/>
        <v>1</v>
      </c>
      <c r="E233" s="5">
        <f>IF(I233&lt;&gt;"", MAX($E$8:E232)+1,"")</f>
        <v>190</v>
      </c>
      <c r="F233" s="5"/>
      <c r="G233" s="11" t="str">
        <f t="shared" ref="G233" si="107">IF(OR(ISTEXT(K233),ISTEXT(L233)),"","5." &amp; B233 )</f>
        <v/>
      </c>
      <c r="H233" s="12" t="str">
        <f t="shared" ref="H233" si="108">IF(OR(ISTEXT(J233),ISTEXT(L233)),"","5."&amp; B233&amp;"."&amp;IF(D233="",C233,C233&amp;"."&amp;D233))</f>
        <v/>
      </c>
      <c r="I233" s="44">
        <f t="shared" ref="I233" si="109">IF(OR(ISTEXT(J233),ISTEXT(K233)),"",D233)</f>
        <v>1</v>
      </c>
      <c r="J233" s="14"/>
      <c r="K233" s="47"/>
      <c r="L233" s="19" t="s">
        <v>301</v>
      </c>
      <c r="M233" s="37" t="s">
        <v>18</v>
      </c>
      <c r="N233" s="53"/>
      <c r="O233" s="53"/>
      <c r="P233" s="34" t="str">
        <f>IF(M233&lt;&gt;"E","",IF(N233="","",OR(N233=Lijsten!$E$4,N233=Lijsten!$E$5)))</f>
        <v/>
      </c>
      <c r="Q233" s="34" t="str">
        <f>IF(M233&lt;&gt;"W","",IF(N233="","",IF(N233=Lijsten!$C$4,Lijsten!$H$4,IF(N233=Lijsten!$C$5,1,0))))</f>
        <v/>
      </c>
    </row>
    <row r="234" spans="1:17" ht="84">
      <c r="B234" s="5">
        <f t="shared" ref="B234:B236" si="110">IF(A234="x","",IF(A233="x",IF(ISTEXT(J234),B232+1,B232),IF(ISTEXT(J234),B233+1,B233)))</f>
        <v>3</v>
      </c>
      <c r="C234" s="5">
        <f t="shared" ref="C234:C236" si="111">IF($A234="x","",IF($A233="x",IF(ISTEXT(J232),1,IF(ISTEXT(J233),"",IF(ISTEXT(K233),C232+1,C232))),IF(ISTEXT(J233),1,IF(ISTEXT(J234),"",IF(ISTEXT(K234),C233+1,C233)))))</f>
        <v>2</v>
      </c>
      <c r="D234" s="5">
        <f t="shared" ref="D234:D236" si="112">IF($A234="x","",IF($A233="x",1,IF(ISTEXT(J233),"",IF(ISTEXT(K234),"",IF(ISTEXT(K233),1,D233+1)))))</f>
        <v>2</v>
      </c>
      <c r="E234" s="5">
        <f>IF(I234&lt;&gt;"", MAX($E$8:E233)+1,"")</f>
        <v>191</v>
      </c>
      <c r="F234" s="5"/>
      <c r="G234" s="11" t="str">
        <f t="shared" ref="G234:G236" si="113">IF(OR(ISTEXT(K234),ISTEXT(L234)),"","5." &amp; B234 )</f>
        <v/>
      </c>
      <c r="H234" s="12" t="str">
        <f t="shared" ref="H234:H236" si="114">IF(OR(ISTEXT(J234),ISTEXT(L234)),"","5."&amp; B234&amp;"."&amp;IF(D234="",C234,C234&amp;"."&amp;D234))</f>
        <v/>
      </c>
      <c r="I234" s="44">
        <f t="shared" ref="I234:I236" si="115">IF(OR(ISTEXT(J234),ISTEXT(K234)),"",D234)</f>
        <v>2</v>
      </c>
      <c r="J234" s="14"/>
      <c r="K234" s="47"/>
      <c r="L234" s="19" t="s">
        <v>303</v>
      </c>
      <c r="M234" s="37" t="s">
        <v>18</v>
      </c>
      <c r="N234" s="53"/>
      <c r="O234" s="53"/>
      <c r="P234" s="34" t="str">
        <f>IF(M234&lt;&gt;"E","",IF(N234="","",OR(N234=Lijsten!$E$4,N234=Lijsten!$E$5)))</f>
        <v/>
      </c>
      <c r="Q234" s="34" t="str">
        <f>IF(M234&lt;&gt;"W","",IF(N234="","",IF(N234=Lijsten!$C$4,Lijsten!$H$4,IF(N234=Lijsten!$C$5,1,0))))</f>
        <v/>
      </c>
    </row>
    <row r="235" spans="1:17" ht="24">
      <c r="B235" s="5">
        <f t="shared" si="110"/>
        <v>3</v>
      </c>
      <c r="C235" s="5">
        <f t="shared" si="111"/>
        <v>2</v>
      </c>
      <c r="D235" s="5">
        <f t="shared" si="112"/>
        <v>3</v>
      </c>
      <c r="E235" s="5">
        <f>IF(I235&lt;&gt;"", MAX($E$8:E234)+1,"")</f>
        <v>192</v>
      </c>
      <c r="F235" s="5"/>
      <c r="G235" s="11" t="str">
        <f t="shared" si="113"/>
        <v/>
      </c>
      <c r="H235" s="12" t="str">
        <f t="shared" si="114"/>
        <v/>
      </c>
      <c r="I235" s="44">
        <f t="shared" si="115"/>
        <v>3</v>
      </c>
      <c r="J235" s="14"/>
      <c r="K235" s="47"/>
      <c r="L235" s="19" t="s">
        <v>302</v>
      </c>
      <c r="M235" s="37" t="s">
        <v>25</v>
      </c>
      <c r="N235" s="53"/>
      <c r="O235" s="53"/>
      <c r="P235" s="34" t="str">
        <f>IF(M235&lt;&gt;"E","",IF(N235="","",OR(N235=Lijsten!$E$4,N235=Lijsten!$E$5)))</f>
        <v/>
      </c>
      <c r="Q235" s="34" t="str">
        <f>IF(M235&lt;&gt;"W","",IF(N235="","",IF(N235=Lijsten!$C$4,Lijsten!$H$4,IF(N235=Lijsten!$C$5,1,0))))</f>
        <v/>
      </c>
    </row>
    <row r="236" spans="1:17" ht="24">
      <c r="B236" s="5">
        <f t="shared" si="110"/>
        <v>3</v>
      </c>
      <c r="C236" s="5">
        <f t="shared" si="111"/>
        <v>2</v>
      </c>
      <c r="D236" s="5">
        <f t="shared" si="112"/>
        <v>4</v>
      </c>
      <c r="E236" s="5">
        <f>IF(I236&lt;&gt;"", MAX($E$8:E235)+1,"")</f>
        <v>193</v>
      </c>
      <c r="F236" s="5"/>
      <c r="G236" s="11" t="str">
        <f t="shared" si="113"/>
        <v/>
      </c>
      <c r="H236" s="12" t="str">
        <f t="shared" si="114"/>
        <v/>
      </c>
      <c r="I236" s="44">
        <f t="shared" si="115"/>
        <v>4</v>
      </c>
      <c r="J236" s="14"/>
      <c r="K236" s="47"/>
      <c r="L236" s="19" t="s">
        <v>659</v>
      </c>
      <c r="M236" s="37" t="s">
        <v>25</v>
      </c>
      <c r="N236" s="53"/>
      <c r="O236" s="53"/>
    </row>
    <row r="237" spans="1:17">
      <c r="B237" s="5">
        <f t="shared" ref="B237:B239" si="116">IF(A237="x","",IF(A236="x",IF(ISTEXT(J237),B235+1,B235),IF(ISTEXT(J237),B236+1,B236)))</f>
        <v>3</v>
      </c>
      <c r="C237" s="5">
        <f t="shared" ref="C237:C239" si="117">IF($A237="x","",IF($A236="x",IF(ISTEXT(J235),1,IF(ISTEXT(J236),"",IF(ISTEXT(K236),C235+1,C235))),IF(ISTEXT(J236),1,IF(ISTEXT(J237),"",IF(ISTEXT(K237),C236+1,C236)))))</f>
        <v>3</v>
      </c>
      <c r="D237" s="5" t="str">
        <f t="shared" ref="D237:D239" si="118">IF($A237="x","",IF($A236="x",1,IF(ISTEXT(J236),"",IF(ISTEXT(K237),"",IF(ISTEXT(K236),1,D236+1)))))</f>
        <v/>
      </c>
      <c r="E237" s="5" t="str">
        <f>IF(I237&lt;&gt;"", MAX($E$8:E236)+1,"")</f>
        <v/>
      </c>
      <c r="F237" s="5"/>
      <c r="G237" s="11" t="str">
        <f t="shared" ref="G237:G239" si="119">IF(OR(ISTEXT(K237),ISTEXT(L237)),"","5." &amp; B237 )</f>
        <v/>
      </c>
      <c r="H237" s="12" t="str">
        <f t="shared" ref="H237:H239" si="120">IF(OR(ISTEXT(J237),ISTEXT(L237)),"","5."&amp; B237&amp;"."&amp;IF(D237="",C237,C237&amp;"."&amp;D237))</f>
        <v>5.3.3</v>
      </c>
      <c r="I237" s="44" t="str">
        <f t="shared" ref="I237:I239" si="121">IF(OR(ISTEXT(J237),ISTEXT(K237)),"",D237)</f>
        <v/>
      </c>
      <c r="J237" s="14"/>
      <c r="K237" s="47" t="s">
        <v>304</v>
      </c>
      <c r="L237" s="19"/>
      <c r="M237" s="37"/>
      <c r="N237" s="38"/>
      <c r="O237" s="38"/>
      <c r="P237" s="34" t="str">
        <f>IF(M237&lt;&gt;"E","",IF(N237="","",OR(N237=Lijsten!$E$4,N237=Lijsten!$E$5)))</f>
        <v/>
      </c>
      <c r="Q237" s="34" t="str">
        <f>IF(M237&lt;&gt;"W","",IF(N237="","",IF(N237=Lijsten!$C$4,Lijsten!$H$4,IF(N237=Lijsten!$C$5,1,0))))</f>
        <v/>
      </c>
    </row>
    <row r="238" spans="1:17">
      <c r="A238" s="2" t="s">
        <v>74</v>
      </c>
      <c r="B238" s="5" t="str">
        <f t="shared" si="116"/>
        <v/>
      </c>
      <c r="C238" s="5" t="str">
        <f t="shared" si="117"/>
        <v/>
      </c>
      <c r="D238" s="5" t="str">
        <f t="shared" si="118"/>
        <v/>
      </c>
      <c r="E238" s="5" t="str">
        <f>IF(I238&lt;&gt;"", MAX($E$8:E237)+1,"")</f>
        <v/>
      </c>
      <c r="F238" s="5"/>
      <c r="G238" s="11" t="str">
        <f t="shared" si="119"/>
        <v/>
      </c>
      <c r="H238" s="12" t="str">
        <f t="shared" si="120"/>
        <v/>
      </c>
      <c r="I238" s="44" t="str">
        <f t="shared" si="121"/>
        <v/>
      </c>
      <c r="J238" s="27"/>
      <c r="K238" s="48"/>
      <c r="L238" s="28" t="s">
        <v>305</v>
      </c>
      <c r="M238" s="28"/>
      <c r="N238" s="28"/>
      <c r="O238" s="28"/>
      <c r="P238" s="34" t="str">
        <f>IF(M238&lt;&gt;"E","",IF(N238="","",OR(N238=Lijsten!$E$4,N238=Lijsten!$E$5)))</f>
        <v/>
      </c>
      <c r="Q238" s="34" t="str">
        <f>IF(M238&lt;&gt;"W","",IF(N238="","",IF(N238=Lijsten!$C$4,Lijsten!$H$4,IF(N238=Lijsten!$C$5,1,0))))</f>
        <v/>
      </c>
    </row>
    <row r="239" spans="1:17" ht="48">
      <c r="B239" s="5">
        <f t="shared" si="116"/>
        <v>3</v>
      </c>
      <c r="C239" s="5">
        <f t="shared" si="117"/>
        <v>3</v>
      </c>
      <c r="D239" s="5">
        <f t="shared" si="118"/>
        <v>1</v>
      </c>
      <c r="E239" s="5">
        <f>IF(I239&lt;&gt;"", MAX($E$8:E238)+1,"")</f>
        <v>194</v>
      </c>
      <c r="F239" s="5"/>
      <c r="G239" s="11" t="str">
        <f t="shared" si="119"/>
        <v/>
      </c>
      <c r="H239" s="12" t="str">
        <f t="shared" si="120"/>
        <v/>
      </c>
      <c r="I239" s="44">
        <f t="shared" si="121"/>
        <v>1</v>
      </c>
      <c r="J239" s="14"/>
      <c r="K239" s="47"/>
      <c r="L239" s="19" t="s">
        <v>306</v>
      </c>
      <c r="M239" s="37" t="s">
        <v>18</v>
      </c>
      <c r="N239" s="53"/>
      <c r="O239" s="53"/>
      <c r="P239" s="34" t="str">
        <f>IF(M239&lt;&gt;"E","",IF(N239="","",OR(N239=Lijsten!$E$4,N239=Lijsten!$E$5)))</f>
        <v/>
      </c>
      <c r="Q239" s="34" t="str">
        <f>IF(M239&lt;&gt;"W","",IF(N239="","",IF(N239=Lijsten!$C$4,Lijsten!$H$4,IF(N239=Lijsten!$C$5,1,0))))</f>
        <v/>
      </c>
    </row>
    <row r="240" spans="1:17" ht="48">
      <c r="B240" s="5">
        <f t="shared" si="101"/>
        <v>3</v>
      </c>
      <c r="C240" s="5">
        <f t="shared" si="102"/>
        <v>3</v>
      </c>
      <c r="D240" s="5">
        <f t="shared" si="103"/>
        <v>2</v>
      </c>
      <c r="E240" s="5">
        <f>IF(I240&lt;&gt;"", MAX($E$8:E239)+1,"")</f>
        <v>195</v>
      </c>
      <c r="F240" s="5"/>
      <c r="G240" s="11" t="str">
        <f t="shared" ref="G240" si="122">IF(OR(ISTEXT(K240),ISTEXT(L240)),"","5." &amp; B240 )</f>
        <v/>
      </c>
      <c r="H240" s="12" t="str">
        <f t="shared" ref="H240" si="123">IF(OR(ISTEXT(J240),ISTEXT(L240)),"","5."&amp; B240&amp;"."&amp;IF(D240="",C240,C240&amp;"."&amp;D240))</f>
        <v/>
      </c>
      <c r="I240" s="44">
        <f t="shared" ref="I240" si="124">IF(OR(ISTEXT(J240),ISTEXT(K240)),"",D240)</f>
        <v>2</v>
      </c>
      <c r="J240" s="14"/>
      <c r="K240" s="47"/>
      <c r="L240" s="19" t="s">
        <v>307</v>
      </c>
      <c r="M240" s="37" t="s">
        <v>18</v>
      </c>
      <c r="N240" s="53"/>
      <c r="O240" s="53"/>
      <c r="P240" s="34" t="str">
        <f>IF(M240&lt;&gt;"E","",IF(N240="","",OR(N240=Lijsten!$E$4,N240=Lijsten!$E$5)))</f>
        <v/>
      </c>
      <c r="Q240" s="34" t="str">
        <f>IF(M240&lt;&gt;"W","",IF(N240="","",IF(N240=Lijsten!$C$4,Lijsten!$H$4,IF(N240=Lijsten!$C$5,1,0))))</f>
        <v/>
      </c>
    </row>
    <row r="241" spans="1:17" ht="24">
      <c r="B241" s="5">
        <f t="shared" si="101"/>
        <v>3</v>
      </c>
      <c r="C241" s="5">
        <f t="shared" si="102"/>
        <v>3</v>
      </c>
      <c r="D241" s="5">
        <f t="shared" si="103"/>
        <v>3</v>
      </c>
      <c r="E241" s="5">
        <f>IF(I241&lt;&gt;"", MAX($E$8:E240)+1,"")</f>
        <v>196</v>
      </c>
      <c r="F241" s="5"/>
      <c r="G241" s="11" t="str">
        <f>IF(OR(ISTEXT(K241),ISTEXT(L241)),"","5." &amp; B241 )</f>
        <v/>
      </c>
      <c r="H241" s="12" t="str">
        <f>IF(OR(ISTEXT(J241),ISTEXT(L241)),"","5."&amp; B241&amp;"."&amp;IF(D241="",C241,C241&amp;"."&amp;D241))</f>
        <v/>
      </c>
      <c r="I241" s="44">
        <f>IF(OR(ISTEXT(J241),ISTEXT(K241)),"",D241)</f>
        <v>3</v>
      </c>
      <c r="J241" s="14"/>
      <c r="K241" s="47"/>
      <c r="L241" s="19" t="s">
        <v>308</v>
      </c>
      <c r="M241" s="37" t="s">
        <v>18</v>
      </c>
      <c r="N241" s="53"/>
      <c r="O241" s="53"/>
      <c r="P241" s="34" t="str">
        <f>IF(M241&lt;&gt;"E","",IF(N241="","",OR(N241=Lijsten!$E$4,N241=Lijsten!$E$5)))</f>
        <v/>
      </c>
      <c r="Q241" s="34" t="str">
        <f>IF(M241&lt;&gt;"W","",IF(N241="","",IF(N241=Lijsten!$C$4,Lijsten!$H$4,IF(N241=Lijsten!$C$5,1,0))))</f>
        <v/>
      </c>
    </row>
    <row r="242" spans="1:17" ht="24">
      <c r="B242" s="5">
        <f t="shared" si="101"/>
        <v>3</v>
      </c>
      <c r="C242" s="5">
        <f t="shared" si="102"/>
        <v>3</v>
      </c>
      <c r="D242" s="5">
        <f t="shared" si="103"/>
        <v>4</v>
      </c>
      <c r="E242" s="5">
        <f>IF(I242&lt;&gt;"", MAX($E$8:E241)+1,"")</f>
        <v>197</v>
      </c>
      <c r="F242" s="5"/>
      <c r="G242" s="11" t="str">
        <f t="shared" ref="G242:G243" si="125">IF(OR(ISTEXT(K242),ISTEXT(L242)),"","5." &amp; B242 )</f>
        <v/>
      </c>
      <c r="H242" s="12" t="str">
        <f t="shared" ref="H242:H243" si="126">IF(OR(ISTEXT(J242),ISTEXT(L242)),"","5."&amp; B242&amp;"."&amp;IF(D242="",C242,C242&amp;"."&amp;D242))</f>
        <v/>
      </c>
      <c r="I242" s="44">
        <f t="shared" ref="I242:I243" si="127">IF(OR(ISTEXT(J242),ISTEXT(K242)),"",D242)</f>
        <v>4</v>
      </c>
      <c r="J242" s="14"/>
      <c r="K242" s="47"/>
      <c r="L242" s="19" t="s">
        <v>309</v>
      </c>
      <c r="M242" s="37" t="s">
        <v>25</v>
      </c>
      <c r="N242" s="53"/>
      <c r="O242" s="53"/>
      <c r="P242" s="34" t="str">
        <f>IF(M242&lt;&gt;"E","",IF(N242="","",OR(N242=Lijsten!$E$4,N242=Lijsten!$E$5)))</f>
        <v/>
      </c>
      <c r="Q242" s="34" t="str">
        <f>IF(M242&lt;&gt;"W","",IF(N242="","",IF(N242=Lijsten!$C$4,Lijsten!$H$4,IF(N242=Lijsten!$C$5,1,0))))</f>
        <v/>
      </c>
    </row>
    <row r="243" spans="1:17" ht="24">
      <c r="B243" s="5">
        <f t="shared" ref="B243:B252" si="128">IF(A243="x","",IF(A242="x",IF(ISTEXT(J243),B241+1,B241),IF(ISTEXT(J243),B242+1,B242)))</f>
        <v>3</v>
      </c>
      <c r="C243" s="5">
        <f t="shared" ref="C243:C252" si="129">IF($A243="x","",IF($A242="x",IF(ISTEXT(J241),1,IF(ISTEXT(J242),"",IF(ISTEXT(K242),C241+1,C241))),IF(ISTEXT(J242),1,IF(ISTEXT(J243),"",IF(ISTEXT(K243),C242+1,C242)))))</f>
        <v>3</v>
      </c>
      <c r="D243" s="5">
        <f t="shared" ref="D243:D252" si="130">IF($A243="x","",IF($A242="x",1,IF(ISTEXT(J242),"",IF(ISTEXT(K243),"",IF(ISTEXT(K242),1,D242+1)))))</f>
        <v>5</v>
      </c>
      <c r="E243" s="5">
        <f>IF(I243&lt;&gt;"", MAX($E$8:E242)+1,"")</f>
        <v>198</v>
      </c>
      <c r="F243" s="5"/>
      <c r="G243" s="11" t="str">
        <f t="shared" si="125"/>
        <v/>
      </c>
      <c r="H243" s="12" t="str">
        <f t="shared" si="126"/>
        <v/>
      </c>
      <c r="I243" s="44">
        <f t="shared" si="127"/>
        <v>5</v>
      </c>
      <c r="J243" s="14"/>
      <c r="K243" s="47"/>
      <c r="L243" s="19" t="s">
        <v>310</v>
      </c>
      <c r="M243" s="37" t="s">
        <v>25</v>
      </c>
      <c r="N243" s="53"/>
      <c r="O243" s="53"/>
      <c r="P243" s="34" t="str">
        <f>IF(M243&lt;&gt;"E","",IF(N243="","",OR(N243=Lijsten!$E$4,N243=Lijsten!$E$5)))</f>
        <v/>
      </c>
      <c r="Q243" s="34" t="str">
        <f>IF(M243&lt;&gt;"W","",IF(N243="","",IF(N243=Lijsten!$C$4,Lijsten!$H$4,IF(N243=Lijsten!$C$5,1,0))))</f>
        <v/>
      </c>
    </row>
    <row r="244" spans="1:17">
      <c r="A244" s="2" t="s">
        <v>74</v>
      </c>
      <c r="B244" s="5" t="str">
        <f t="shared" si="128"/>
        <v/>
      </c>
      <c r="C244" s="5" t="str">
        <f t="shared" si="129"/>
        <v/>
      </c>
      <c r="D244" s="5" t="str">
        <f t="shared" si="130"/>
        <v/>
      </c>
      <c r="E244" s="5" t="str">
        <f>IF(I244&lt;&gt;"", MAX($E$8:E243)+1,"")</f>
        <v/>
      </c>
      <c r="F244" s="5"/>
      <c r="G244" s="25"/>
      <c r="H244" s="26"/>
      <c r="I244" s="45"/>
      <c r="J244" s="27"/>
      <c r="K244" s="48"/>
      <c r="L244" s="28" t="s">
        <v>311</v>
      </c>
      <c r="M244" s="28"/>
      <c r="N244" s="28"/>
      <c r="O244" s="28"/>
      <c r="P244" s="34" t="str">
        <f>IF(M244&lt;&gt;"E","",IF(N244="","",OR(N244=Lijsten!$E$4,N244=Lijsten!$E$5)))</f>
        <v/>
      </c>
      <c r="Q244" s="34" t="str">
        <f>IF(M244&lt;&gt;"W","",IF(N244="","",IF(N244=Lijsten!$C$4,Lijsten!$H$4,IF(N244=Lijsten!$C$5,1,0))))</f>
        <v/>
      </c>
    </row>
    <row r="245" spans="1:17" ht="24">
      <c r="B245" s="5">
        <f t="shared" si="128"/>
        <v>3</v>
      </c>
      <c r="C245" s="5">
        <f t="shared" si="129"/>
        <v>3</v>
      </c>
      <c r="D245" s="5">
        <f t="shared" si="130"/>
        <v>1</v>
      </c>
      <c r="E245" s="5">
        <f>IF(I245&lt;&gt;"", MAX($E$8:E244)+1,"")</f>
        <v>199</v>
      </c>
      <c r="F245" s="5"/>
      <c r="G245" s="11" t="str">
        <f t="shared" ref="G245:G246" si="131">IF(OR(ISTEXT(K245),ISTEXT(L245)),"","5." &amp; B245 )</f>
        <v/>
      </c>
      <c r="H245" s="12" t="str">
        <f t="shared" ref="H245:H246" si="132">IF(OR(ISTEXT(J245),ISTEXT(L245)),"","5."&amp; B245&amp;"."&amp;IF(D245="",C245,C245&amp;"."&amp;D245))</f>
        <v/>
      </c>
      <c r="I245" s="44">
        <f t="shared" ref="I245:I246" si="133">IF(OR(ISTEXT(J245),ISTEXT(K245)),"",D245)</f>
        <v>1</v>
      </c>
      <c r="J245" s="14"/>
      <c r="K245" s="47"/>
      <c r="L245" s="19" t="s">
        <v>312</v>
      </c>
      <c r="M245" s="37" t="s">
        <v>18</v>
      </c>
      <c r="N245" s="53"/>
      <c r="O245" s="53"/>
      <c r="P245" s="34" t="str">
        <f>IF(M245&lt;&gt;"E","",IF(N245="","",OR(N245=Lijsten!$E$4,N245=Lijsten!$E$5)))</f>
        <v/>
      </c>
      <c r="Q245" s="34" t="str">
        <f>IF(M245&lt;&gt;"W","",IF(N245="","",IF(N245=Lijsten!$C$4,Lijsten!$H$4,IF(N245=Lijsten!$C$5,1,0))))</f>
        <v/>
      </c>
    </row>
    <row r="246" spans="1:17">
      <c r="B246" s="5">
        <f t="shared" si="128"/>
        <v>3</v>
      </c>
      <c r="C246" s="5">
        <f t="shared" si="129"/>
        <v>3</v>
      </c>
      <c r="D246" s="5">
        <f t="shared" si="130"/>
        <v>2</v>
      </c>
      <c r="E246" s="5">
        <f>IF(I246&lt;&gt;"", MAX($E$8:E245)+1,"")</f>
        <v>200</v>
      </c>
      <c r="F246" s="5"/>
      <c r="G246" s="11" t="str">
        <f t="shared" si="131"/>
        <v/>
      </c>
      <c r="H246" s="12" t="str">
        <f t="shared" si="132"/>
        <v/>
      </c>
      <c r="I246" s="44">
        <f t="shared" si="133"/>
        <v>2</v>
      </c>
      <c r="J246" s="14"/>
      <c r="K246" s="47"/>
      <c r="L246" s="19" t="s">
        <v>313</v>
      </c>
      <c r="M246" s="37" t="s">
        <v>18</v>
      </c>
      <c r="N246" s="53"/>
      <c r="O246" s="53"/>
      <c r="P246" s="34" t="str">
        <f>IF(M246&lt;&gt;"E","",IF(N246="","",OR(N246=Lijsten!$E$4,N246=Lijsten!$E$5)))</f>
        <v/>
      </c>
      <c r="Q246" s="34" t="str">
        <f>IF(M246&lt;&gt;"W","",IF(N246="","",IF(N246=Lijsten!$C$4,Lijsten!$H$4,IF(N246=Lijsten!$C$5,1,0))))</f>
        <v/>
      </c>
    </row>
    <row r="247" spans="1:17" ht="24">
      <c r="B247" s="5">
        <f t="shared" si="128"/>
        <v>3</v>
      </c>
      <c r="C247" s="5">
        <f t="shared" si="129"/>
        <v>3</v>
      </c>
      <c r="D247" s="5">
        <f t="shared" si="130"/>
        <v>3</v>
      </c>
      <c r="E247" s="5">
        <f>IF(I247&lt;&gt;"", MAX($E$8:E246)+1,"")</f>
        <v>201</v>
      </c>
      <c r="F247" s="5"/>
      <c r="G247" s="11" t="str">
        <f t="shared" ref="G247:G253" si="134">IF(OR(ISTEXT(K247),ISTEXT(L247)),"","5." &amp; B247 )</f>
        <v/>
      </c>
      <c r="H247" s="12" t="str">
        <f t="shared" ref="H247:H253" si="135">IF(OR(ISTEXT(J247),ISTEXT(L247)),"","5."&amp; B247&amp;"."&amp;IF(D247="",C247,C247&amp;"."&amp;D247))</f>
        <v/>
      </c>
      <c r="I247" s="44">
        <f t="shared" ref="I247:I253" si="136">IF(OR(ISTEXT(J247),ISTEXT(K247)),"",D247)</f>
        <v>3</v>
      </c>
      <c r="J247" s="14"/>
      <c r="K247" s="47"/>
      <c r="L247" s="19" t="s">
        <v>314</v>
      </c>
      <c r="M247" s="37" t="s">
        <v>18</v>
      </c>
      <c r="N247" s="53"/>
      <c r="O247" s="53"/>
      <c r="P247" s="34" t="str">
        <f>IF(M247&lt;&gt;"E","",IF(N247="","",OR(N247=Lijsten!$E$4,N247=Lijsten!$E$5)))</f>
        <v/>
      </c>
      <c r="Q247" s="34" t="str">
        <f>IF(M247&lt;&gt;"W","",IF(N247="","",IF(N247=Lijsten!$C$4,Lijsten!$H$4,IF(N247=Lijsten!$C$5,1,0))))</f>
        <v/>
      </c>
    </row>
    <row r="248" spans="1:17" ht="48">
      <c r="B248" s="5">
        <f t="shared" si="128"/>
        <v>3</v>
      </c>
      <c r="C248" s="5">
        <f t="shared" si="129"/>
        <v>3</v>
      </c>
      <c r="D248" s="5">
        <f t="shared" si="130"/>
        <v>4</v>
      </c>
      <c r="E248" s="5">
        <f>IF(I248&lt;&gt;"", MAX($E$8:E247)+1,"")</f>
        <v>202</v>
      </c>
      <c r="F248" s="5"/>
      <c r="G248" s="11" t="str">
        <f t="shared" si="134"/>
        <v/>
      </c>
      <c r="H248" s="12" t="str">
        <f t="shared" si="135"/>
        <v/>
      </c>
      <c r="I248" s="44">
        <f t="shared" si="136"/>
        <v>4</v>
      </c>
      <c r="J248" s="14"/>
      <c r="K248" s="47"/>
      <c r="L248" s="19" t="s">
        <v>315</v>
      </c>
      <c r="M248" s="37" t="s">
        <v>18</v>
      </c>
      <c r="N248" s="53"/>
      <c r="O248" s="53"/>
      <c r="P248" s="34" t="str">
        <f>IF(M248&lt;&gt;"E","",IF(N248="","",OR(N248=Lijsten!$E$4,N248=Lijsten!$E$5)))</f>
        <v/>
      </c>
      <c r="Q248" s="34" t="str">
        <f>IF(M248&lt;&gt;"W","",IF(N248="","",IF(N248=Lijsten!$C$4,Lijsten!$H$4,IF(N248=Lijsten!$C$5,1,0))))</f>
        <v/>
      </c>
    </row>
    <row r="249" spans="1:17" ht="24">
      <c r="B249" s="5">
        <f t="shared" si="128"/>
        <v>3</v>
      </c>
      <c r="C249" s="5">
        <f t="shared" si="129"/>
        <v>3</v>
      </c>
      <c r="D249" s="5">
        <f t="shared" si="130"/>
        <v>5</v>
      </c>
      <c r="E249" s="5">
        <f>IF(I249&lt;&gt;"", MAX($E$8:E248)+1,"")</f>
        <v>203</v>
      </c>
      <c r="F249" s="5"/>
      <c r="G249" s="11" t="str">
        <f t="shared" si="134"/>
        <v/>
      </c>
      <c r="H249" s="12" t="str">
        <f t="shared" si="135"/>
        <v/>
      </c>
      <c r="I249" s="44">
        <f t="shared" si="136"/>
        <v>5</v>
      </c>
      <c r="J249" s="14"/>
      <c r="K249" s="47"/>
      <c r="L249" s="19" t="s">
        <v>316</v>
      </c>
      <c r="M249" s="37" t="s">
        <v>18</v>
      </c>
      <c r="N249" s="53"/>
      <c r="O249" s="53"/>
      <c r="P249" s="34" t="str">
        <f>IF(M249&lt;&gt;"E","",IF(N249="","",OR(N249=Lijsten!$E$4,N249=Lijsten!$E$5)))</f>
        <v/>
      </c>
      <c r="Q249" s="34" t="str">
        <f>IF(M249&lt;&gt;"W","",IF(N249="","",IF(N249=Lijsten!$C$4,Lijsten!$H$4,IF(N249=Lijsten!$C$5,1,0))))</f>
        <v/>
      </c>
    </row>
    <row r="250" spans="1:17" ht="24">
      <c r="B250" s="5">
        <f t="shared" si="128"/>
        <v>3</v>
      </c>
      <c r="C250" s="5">
        <f t="shared" si="129"/>
        <v>3</v>
      </c>
      <c r="D250" s="5">
        <f t="shared" si="130"/>
        <v>6</v>
      </c>
      <c r="E250" s="5">
        <f>IF(I250&lt;&gt;"", MAX($E$8:E249)+1,"")</f>
        <v>204</v>
      </c>
      <c r="F250" s="5"/>
      <c r="G250" s="11" t="str">
        <f t="shared" si="134"/>
        <v/>
      </c>
      <c r="H250" s="12" t="str">
        <f t="shared" si="135"/>
        <v/>
      </c>
      <c r="I250" s="44">
        <f t="shared" si="136"/>
        <v>6</v>
      </c>
      <c r="J250" s="14"/>
      <c r="K250" s="47"/>
      <c r="L250" s="19" t="s">
        <v>317</v>
      </c>
      <c r="M250" s="37" t="s">
        <v>18</v>
      </c>
      <c r="N250" s="53"/>
      <c r="O250" s="53"/>
      <c r="P250" s="34" t="str">
        <f>IF(M250&lt;&gt;"E","",IF(N250="","",OR(N250=Lijsten!$E$4,N250=Lijsten!$E$5)))</f>
        <v/>
      </c>
      <c r="Q250" s="34" t="str">
        <f>IF(M250&lt;&gt;"W","",IF(N250="","",IF(N250=Lijsten!$C$4,Lijsten!$H$4,IF(N250=Lijsten!$C$5,1,0))))</f>
        <v/>
      </c>
    </row>
    <row r="251" spans="1:17" ht="24">
      <c r="B251" s="5">
        <f t="shared" si="128"/>
        <v>3</v>
      </c>
      <c r="C251" s="5">
        <f t="shared" si="129"/>
        <v>3</v>
      </c>
      <c r="D251" s="5">
        <f t="shared" si="130"/>
        <v>7</v>
      </c>
      <c r="E251" s="5">
        <f>IF(I251&lt;&gt;"", MAX($E$8:E250)+1,"")</f>
        <v>205</v>
      </c>
      <c r="F251" s="5"/>
      <c r="G251" s="11" t="str">
        <f t="shared" si="134"/>
        <v/>
      </c>
      <c r="H251" s="12" t="str">
        <f t="shared" si="135"/>
        <v/>
      </c>
      <c r="I251" s="44">
        <f t="shared" si="136"/>
        <v>7</v>
      </c>
      <c r="J251" s="14"/>
      <c r="K251" s="47"/>
      <c r="L251" s="19" t="s">
        <v>308</v>
      </c>
      <c r="M251" s="37" t="s">
        <v>18</v>
      </c>
      <c r="N251" s="53"/>
      <c r="O251" s="53"/>
      <c r="P251" s="34" t="str">
        <f>IF(M251&lt;&gt;"E","",IF(N251="","",OR(N251=Lijsten!$E$4,N251=Lijsten!$E$5)))</f>
        <v/>
      </c>
      <c r="Q251" s="34" t="str">
        <f>IF(M251&lt;&gt;"W","",IF(N251="","",IF(N251=Lijsten!$C$4,Lijsten!$H$4,IF(N251=Lijsten!$C$5,1,0))))</f>
        <v/>
      </c>
    </row>
    <row r="252" spans="1:17" ht="24">
      <c r="B252" s="5">
        <f t="shared" si="128"/>
        <v>3</v>
      </c>
      <c r="C252" s="5">
        <f t="shared" si="129"/>
        <v>3</v>
      </c>
      <c r="D252" s="5">
        <f t="shared" si="130"/>
        <v>8</v>
      </c>
      <c r="E252" s="5">
        <f>IF(I252&lt;&gt;"", MAX($E$8:E251)+1,"")</f>
        <v>206</v>
      </c>
      <c r="F252" s="5"/>
      <c r="G252" s="11" t="str">
        <f t="shared" si="134"/>
        <v/>
      </c>
      <c r="H252" s="12" t="str">
        <f t="shared" si="135"/>
        <v/>
      </c>
      <c r="I252" s="44">
        <f t="shared" si="136"/>
        <v>8</v>
      </c>
      <c r="J252" s="14"/>
      <c r="K252" s="47"/>
      <c r="L252" s="19" t="s">
        <v>318</v>
      </c>
      <c r="M252" s="37" t="s">
        <v>25</v>
      </c>
      <c r="N252" s="53"/>
      <c r="O252" s="53"/>
      <c r="P252" s="34" t="str">
        <f>IF(M252&lt;&gt;"E","",IF(N252="","",OR(N252=Lijsten!$E$4,N252=Lijsten!$E$5)))</f>
        <v/>
      </c>
      <c r="Q252" s="34" t="str">
        <f>IF(M252&lt;&gt;"W","",IF(N252="","",IF(N252=Lijsten!$C$4,Lijsten!$H$4,IF(N252=Lijsten!$C$5,1,0))))</f>
        <v/>
      </c>
    </row>
    <row r="253" spans="1:17">
      <c r="B253" s="5">
        <f t="shared" ref="B253:B256" si="137">IF(A253="x","",IF(A252="x",IF(ISTEXT(J253),B251+1,B251),IF(ISTEXT(J253),B252+1,B252)))</f>
        <v>3</v>
      </c>
      <c r="C253" s="5">
        <f t="shared" ref="C253:C256" si="138">IF($A253="x","",IF($A252="x",IF(ISTEXT(J251),1,IF(ISTEXT(J252),"",IF(ISTEXT(K252),C251+1,C251))),IF(ISTEXT(J252),1,IF(ISTEXT(J253),"",IF(ISTEXT(K253),C252+1,C252)))))</f>
        <v>4</v>
      </c>
      <c r="D253" s="5" t="str">
        <f t="shared" ref="D253:D256" si="139">IF($A253="x","",IF($A252="x",1,IF(ISTEXT(J252),"",IF(ISTEXT(K253),"",IF(ISTEXT(K252),1,D252+1)))))</f>
        <v/>
      </c>
      <c r="E253" s="5" t="str">
        <f>IF(I253&lt;&gt;"", MAX($E$8:E252)+1,"")</f>
        <v/>
      </c>
      <c r="F253" s="5"/>
      <c r="G253" s="11" t="str">
        <f t="shared" si="134"/>
        <v/>
      </c>
      <c r="H253" s="12" t="str">
        <f t="shared" si="135"/>
        <v>5.3.4</v>
      </c>
      <c r="I253" s="44" t="str">
        <f t="shared" si="136"/>
        <v/>
      </c>
      <c r="J253" s="14"/>
      <c r="K253" s="47" t="s">
        <v>319</v>
      </c>
      <c r="L253" s="19"/>
      <c r="M253" s="37"/>
      <c r="N253" s="38"/>
      <c r="O253" s="38"/>
      <c r="P253" s="34" t="str">
        <f>IF(M253&lt;&gt;"E","",IF(N253="","",OR(N253=Lijsten!$E$4,N253=Lijsten!$E$5)))</f>
        <v/>
      </c>
      <c r="Q253" s="34" t="str">
        <f>IF(M253&lt;&gt;"W","",IF(N253="","",IF(N253=Lijsten!$C$4,Lijsten!$H$4,IF(N253=Lijsten!$C$5,1,0))))</f>
        <v/>
      </c>
    </row>
    <row r="254" spans="1:17">
      <c r="A254" s="2" t="s">
        <v>74</v>
      </c>
      <c r="B254" s="5" t="str">
        <f t="shared" si="137"/>
        <v/>
      </c>
      <c r="C254" s="5" t="str">
        <f t="shared" si="138"/>
        <v/>
      </c>
      <c r="D254" s="5" t="str">
        <f t="shared" si="139"/>
        <v/>
      </c>
      <c r="E254" s="5" t="str">
        <f>IF(I254&lt;&gt;"", MAX($E$8:E253)+1,"")</f>
        <v/>
      </c>
      <c r="F254" s="5"/>
      <c r="G254" s="25"/>
      <c r="H254" s="26"/>
      <c r="I254" s="45"/>
      <c r="J254" s="27"/>
      <c r="K254" s="48"/>
      <c r="L254" s="28" t="s">
        <v>320</v>
      </c>
      <c r="M254" s="37"/>
      <c r="N254" s="38"/>
      <c r="O254" s="38"/>
      <c r="P254" s="34" t="str">
        <f>IF(M254&lt;&gt;"E","",IF(N254="","",OR(N254=Lijsten!$E$4,N254=Lijsten!$E$5)))</f>
        <v/>
      </c>
      <c r="Q254" s="34" t="str">
        <f>IF(M254&lt;&gt;"W","",IF(N254="","",IF(N254=Lijsten!$C$4,Lijsten!$H$4,IF(N254=Lijsten!$C$5,1,0))))</f>
        <v/>
      </c>
    </row>
    <row r="255" spans="1:17" ht="60">
      <c r="B255" s="5">
        <f t="shared" si="137"/>
        <v>3</v>
      </c>
      <c r="C255" s="5">
        <f t="shared" si="138"/>
        <v>4</v>
      </c>
      <c r="D255" s="5">
        <f t="shared" si="139"/>
        <v>1</v>
      </c>
      <c r="E255" s="5">
        <f>IF(I255&lt;&gt;"", MAX($E$8:E254)+1,"")</f>
        <v>207</v>
      </c>
      <c r="F255" s="5"/>
      <c r="G255" s="11" t="str">
        <f>IF(OR(ISTEXT(K255),ISTEXT(L255)),"","5." &amp; B255 )</f>
        <v/>
      </c>
      <c r="H255" s="12" t="str">
        <f t="shared" ref="H255:H256" si="140">IF(OR(ISTEXT(J255),ISTEXT(L255)),"","5."&amp; B255&amp;"."&amp;IF(D255="",C255,C255&amp;"."&amp;D255))</f>
        <v/>
      </c>
      <c r="I255" s="44">
        <f>IF(OR(ISTEXT(J255),ISTEXT(K255)),"",D255)</f>
        <v>1</v>
      </c>
      <c r="J255" s="14"/>
      <c r="K255" s="47"/>
      <c r="L255" s="19" t="s">
        <v>321</v>
      </c>
      <c r="M255" s="37" t="s">
        <v>18</v>
      </c>
      <c r="N255" s="53"/>
      <c r="O255" s="53"/>
      <c r="P255" s="34" t="str">
        <f>IF(M255&lt;&gt;"E","",IF(N255="","",OR(N255=Lijsten!$E$4,N255=Lijsten!$E$5)))</f>
        <v/>
      </c>
      <c r="Q255" s="34" t="str">
        <f>IF(M255&lt;&gt;"W","",IF(N255="","",IF(N255=Lijsten!$C$4,Lijsten!$H$4,IF(N255=Lijsten!$C$5,1,0))))</f>
        <v/>
      </c>
    </row>
    <row r="256" spans="1:17" ht="60">
      <c r="B256" s="5">
        <f t="shared" si="137"/>
        <v>3</v>
      </c>
      <c r="C256" s="5">
        <f t="shared" si="138"/>
        <v>4</v>
      </c>
      <c r="D256" s="5">
        <f t="shared" si="139"/>
        <v>2</v>
      </c>
      <c r="E256" s="5">
        <f>IF(I256&lt;&gt;"", MAX($E$8:E255)+1,"")</f>
        <v>208</v>
      </c>
      <c r="F256" s="5"/>
      <c r="G256" s="11" t="str">
        <f t="shared" ref="G256" si="141">IF(OR(ISTEXT(K256),ISTEXT(L256)),"","5." &amp; B256 )</f>
        <v/>
      </c>
      <c r="H256" s="12" t="str">
        <f t="shared" si="140"/>
        <v/>
      </c>
      <c r="I256" s="44">
        <f t="shared" ref="I256:I260" si="142">IF(OR(ISTEXT(J256),ISTEXT(K256)),"",D256)</f>
        <v>2</v>
      </c>
      <c r="J256" s="14"/>
      <c r="K256" s="47"/>
      <c r="L256" s="19" t="s">
        <v>322</v>
      </c>
      <c r="M256" s="37" t="s">
        <v>18</v>
      </c>
      <c r="N256" s="53"/>
      <c r="O256" s="53"/>
      <c r="P256" s="34" t="str">
        <f>IF(M256&lt;&gt;"E","",IF(N256="","",OR(N256=Lijsten!$E$4,N256=Lijsten!$E$5)))</f>
        <v/>
      </c>
      <c r="Q256" s="34" t="str">
        <f>IF(M256&lt;&gt;"W","",IF(N256="","",IF(N256=Lijsten!$C$4,Lijsten!$H$4,IF(N256=Lijsten!$C$5,1,0))))</f>
        <v/>
      </c>
    </row>
    <row r="257" spans="1:17" ht="24">
      <c r="B257" s="5">
        <f t="shared" si="78"/>
        <v>3</v>
      </c>
      <c r="C257" s="5">
        <f t="shared" si="79"/>
        <v>4</v>
      </c>
      <c r="D257" s="5">
        <f t="shared" si="80"/>
        <v>3</v>
      </c>
      <c r="E257" s="5">
        <f>IF(I257&lt;&gt;"", MAX($E$8:E256)+1,"")</f>
        <v>209</v>
      </c>
      <c r="F257" s="5"/>
      <c r="G257" s="11" t="str">
        <f t="shared" ref="G257:G259" si="143">IF(OR(ISTEXT(K257),ISTEXT(L257)),"","5." &amp; B257 )</f>
        <v/>
      </c>
      <c r="H257" s="12" t="str">
        <f t="shared" ref="H257:H259" si="144">IF(OR(ISTEXT(J257),ISTEXT(L257)),"","5."&amp; B257&amp;"."&amp;IF(D257="",C257,C257&amp;"."&amp;D257))</f>
        <v/>
      </c>
      <c r="I257" s="44">
        <f t="shared" ref="I257:I259" si="145">IF(OR(ISTEXT(J257),ISTEXT(K257)),"",D257)</f>
        <v>3</v>
      </c>
      <c r="J257" s="14"/>
      <c r="K257" s="47"/>
      <c r="L257" s="19" t="s">
        <v>323</v>
      </c>
      <c r="M257" s="37" t="s">
        <v>18</v>
      </c>
      <c r="N257" s="53"/>
      <c r="O257" s="53"/>
      <c r="P257" s="34" t="str">
        <f>IF(M257&lt;&gt;"E","",IF(N257="","",OR(N257=Lijsten!$E$4,N257=Lijsten!$E$5)))</f>
        <v/>
      </c>
      <c r="Q257" s="34" t="str">
        <f>IF(M257&lt;&gt;"W","",IF(N257="","",IF(N257=Lijsten!$C$4,Lijsten!$H$4,IF(N257=Lijsten!$C$5,1,0))))</f>
        <v/>
      </c>
    </row>
    <row r="258" spans="1:17">
      <c r="B258" s="5">
        <f t="shared" si="78"/>
        <v>3</v>
      </c>
      <c r="C258" s="5">
        <f t="shared" si="79"/>
        <v>4</v>
      </c>
      <c r="D258" s="5">
        <f t="shared" si="80"/>
        <v>4</v>
      </c>
      <c r="E258" s="5">
        <f>IF(I258&lt;&gt;"", MAX($E$8:E257)+1,"")</f>
        <v>210</v>
      </c>
      <c r="F258" s="5"/>
      <c r="G258" s="11" t="str">
        <f t="shared" si="143"/>
        <v/>
      </c>
      <c r="H258" s="12" t="str">
        <f t="shared" si="144"/>
        <v/>
      </c>
      <c r="I258" s="44">
        <f t="shared" si="145"/>
        <v>4</v>
      </c>
      <c r="J258" s="14"/>
      <c r="K258" s="47"/>
      <c r="L258" s="19" t="s">
        <v>324</v>
      </c>
      <c r="M258" s="37" t="s">
        <v>18</v>
      </c>
      <c r="N258" s="53"/>
      <c r="O258" s="53"/>
      <c r="P258" s="34" t="str">
        <f>IF(M258&lt;&gt;"E","",IF(N258="","",OR(N258=Lijsten!$E$4,N258=Lijsten!$E$5)))</f>
        <v/>
      </c>
      <c r="Q258" s="34" t="str">
        <f>IF(M258&lt;&gt;"W","",IF(N258="","",IF(N258=Lijsten!$C$4,Lijsten!$H$4,IF(N258=Lijsten!$C$5,1,0))))</f>
        <v/>
      </c>
    </row>
    <row r="259" spans="1:17" ht="24">
      <c r="B259" s="5">
        <f t="shared" si="78"/>
        <v>3</v>
      </c>
      <c r="C259" s="5">
        <f t="shared" si="79"/>
        <v>4</v>
      </c>
      <c r="D259" s="5">
        <f t="shared" si="80"/>
        <v>5</v>
      </c>
      <c r="E259" s="5">
        <f>IF(I259&lt;&gt;"", MAX($E$8:E258)+1,"")</f>
        <v>211</v>
      </c>
      <c r="F259" s="5"/>
      <c r="G259" s="11" t="str">
        <f t="shared" si="143"/>
        <v/>
      </c>
      <c r="H259" s="12" t="str">
        <f t="shared" si="144"/>
        <v/>
      </c>
      <c r="I259" s="44">
        <f t="shared" si="145"/>
        <v>5</v>
      </c>
      <c r="J259" s="14"/>
      <c r="K259" s="47"/>
      <c r="L259" s="19" t="s">
        <v>325</v>
      </c>
      <c r="M259" s="37" t="s">
        <v>18</v>
      </c>
      <c r="N259" s="53"/>
      <c r="O259" s="53"/>
      <c r="P259" s="34" t="str">
        <f>IF(M259&lt;&gt;"E","",IF(N259="","",OR(N259=Lijsten!$E$4,N259=Lijsten!$E$5)))</f>
        <v/>
      </c>
      <c r="Q259" s="34" t="str">
        <f>IF(M259&lt;&gt;"W","",IF(N259="","",IF(N259=Lijsten!$C$4,Lijsten!$H$4,IF(N259=Lijsten!$C$5,1,0))))</f>
        <v/>
      </c>
    </row>
    <row r="260" spans="1:17">
      <c r="B260" s="5">
        <f t="shared" si="78"/>
        <v>3</v>
      </c>
      <c r="C260" s="5">
        <f t="shared" si="79"/>
        <v>4</v>
      </c>
      <c r="D260" s="5">
        <f t="shared" si="80"/>
        <v>6</v>
      </c>
      <c r="E260" s="5">
        <f>IF(I260&lt;&gt;"", MAX($E$8:E259)+1,"")</f>
        <v>212</v>
      </c>
      <c r="F260" s="5"/>
      <c r="G260" s="11" t="str">
        <f>IF(OR(ISTEXT(K260),ISTEXT(L259)),"","5." &amp; B260 )</f>
        <v/>
      </c>
      <c r="H260" s="12" t="str">
        <f>IF(OR(ISTEXT(J260),ISTEXT(L259)),"","5."&amp; B260&amp;"."&amp;IF(D260="",C260,C260&amp;"."&amp;D260))</f>
        <v/>
      </c>
      <c r="I260" s="44">
        <f t="shared" si="142"/>
        <v>6</v>
      </c>
      <c r="J260" s="14"/>
      <c r="K260" s="47"/>
      <c r="L260" s="19" t="s">
        <v>326</v>
      </c>
      <c r="M260" s="37" t="s">
        <v>25</v>
      </c>
      <c r="N260" s="53"/>
      <c r="O260" s="53"/>
      <c r="P260" s="34" t="str">
        <f>IF(M260&lt;&gt;"E","",IF(N260="","",OR(N260=Lijsten!$E$4,N260=Lijsten!$E$5)))</f>
        <v/>
      </c>
      <c r="Q260" s="34" t="str">
        <f>IF(M260&lt;&gt;"W","",IF(N260="","",IF(N260=Lijsten!$C$4,Lijsten!$H$4,IF(N260=Lijsten!$C$5,1,0))))</f>
        <v/>
      </c>
    </row>
    <row r="261" spans="1:17" ht="24">
      <c r="B261" s="5">
        <f t="shared" si="78"/>
        <v>3</v>
      </c>
      <c r="C261" s="5">
        <f t="shared" si="79"/>
        <v>4</v>
      </c>
      <c r="D261" s="5">
        <f t="shared" si="80"/>
        <v>7</v>
      </c>
      <c r="E261" s="5">
        <f>IF(I261&lt;&gt;"", MAX($E$8:E260)+1,"")</f>
        <v>213</v>
      </c>
      <c r="F261" s="5"/>
      <c r="G261" s="11" t="str">
        <f t="shared" ref="G261:G304" si="146">IF(OR(ISTEXT(K261),ISTEXT(L261)),"","5." &amp; B261 )</f>
        <v/>
      </c>
      <c r="H261" s="12" t="str">
        <f t="shared" ref="H261:H304" si="147">IF(OR(ISTEXT(J261),ISTEXT(L261)),"","5."&amp; B261&amp;"."&amp;IF(D261="",C261,C261&amp;"."&amp;D261))</f>
        <v/>
      </c>
      <c r="I261" s="44">
        <f t="shared" ref="I261:I304" si="148">IF(OR(ISTEXT(J261),ISTEXT(K261)),"",D261)</f>
        <v>7</v>
      </c>
      <c r="J261" s="14"/>
      <c r="K261" s="47"/>
      <c r="L261" s="19" t="s">
        <v>327</v>
      </c>
      <c r="M261" s="37" t="s">
        <v>25</v>
      </c>
      <c r="N261" s="53"/>
      <c r="O261" s="53"/>
      <c r="P261" s="34" t="str">
        <f>IF(M261&lt;&gt;"E","",IF(N261="","",OR(N261=Lijsten!$E$4,N261=Lijsten!$E$5)))</f>
        <v/>
      </c>
      <c r="Q261" s="34" t="str">
        <f>IF(M261&lt;&gt;"W","",IF(N261="","",IF(N261=Lijsten!$C$4,Lijsten!$H$4,IF(N261=Lijsten!$C$5,1,0))))</f>
        <v/>
      </c>
    </row>
    <row r="262" spans="1:17">
      <c r="A262" s="2" t="s">
        <v>74</v>
      </c>
      <c r="B262" s="5" t="str">
        <f t="shared" si="78"/>
        <v/>
      </c>
      <c r="C262" s="5" t="str">
        <f t="shared" si="79"/>
        <v/>
      </c>
      <c r="D262" s="5" t="str">
        <f t="shared" si="80"/>
        <v/>
      </c>
      <c r="E262" s="5" t="str">
        <f>IF(I262&lt;&gt;"", MAX($E$8:E261)+1,"")</f>
        <v/>
      </c>
      <c r="F262" s="5"/>
      <c r="G262" s="25"/>
      <c r="H262" s="26"/>
      <c r="I262" s="45"/>
      <c r="J262" s="27"/>
      <c r="K262" s="48"/>
      <c r="L262" s="28" t="s">
        <v>328</v>
      </c>
      <c r="M262" s="37"/>
      <c r="N262" s="38"/>
      <c r="O262" s="38"/>
      <c r="P262" s="34" t="str">
        <f>IF(M262&lt;&gt;"E","",IF(N262="","",OR(N262=Lijsten!$E$4,N262=Lijsten!$E$5)))</f>
        <v/>
      </c>
      <c r="Q262" s="34" t="str">
        <f>IF(M262&lt;&gt;"W","",IF(N262="","",IF(N262=Lijsten!$C$4,Lijsten!$H$4,IF(N262=Lijsten!$C$5,1,0))))</f>
        <v/>
      </c>
    </row>
    <row r="263" spans="1:17" ht="36">
      <c r="B263" s="5">
        <f t="shared" si="78"/>
        <v>3</v>
      </c>
      <c r="C263" s="5">
        <f t="shared" si="79"/>
        <v>4</v>
      </c>
      <c r="D263" s="5">
        <f t="shared" si="80"/>
        <v>1</v>
      </c>
      <c r="E263" s="5">
        <f>IF(I263&lt;&gt;"", MAX($E$8:E262)+1,"")</f>
        <v>214</v>
      </c>
      <c r="F263" s="5"/>
      <c r="G263" s="11" t="str">
        <f t="shared" si="146"/>
        <v/>
      </c>
      <c r="H263" s="12" t="str">
        <f t="shared" si="147"/>
        <v/>
      </c>
      <c r="I263" s="44">
        <f t="shared" si="148"/>
        <v>1</v>
      </c>
      <c r="J263" s="14"/>
      <c r="K263" s="47"/>
      <c r="L263" s="19" t="s">
        <v>329</v>
      </c>
      <c r="M263" s="37" t="s">
        <v>18</v>
      </c>
      <c r="N263" s="53"/>
      <c r="O263" s="53"/>
      <c r="P263" s="34" t="str">
        <f>IF(M263&lt;&gt;"E","",IF(N263="","",OR(N263=Lijsten!$E$4,N263=Lijsten!$E$5)))</f>
        <v/>
      </c>
      <c r="Q263" s="34" t="str">
        <f>IF(M263&lt;&gt;"W","",IF(N263="","",IF(N263=Lijsten!$C$4,Lijsten!$H$4,IF(N263=Lijsten!$C$5,1,0))))</f>
        <v/>
      </c>
    </row>
    <row r="264" spans="1:17" ht="36">
      <c r="B264" s="5">
        <f t="shared" si="78"/>
        <v>3</v>
      </c>
      <c r="C264" s="5">
        <f t="shared" si="79"/>
        <v>4</v>
      </c>
      <c r="D264" s="5">
        <f t="shared" si="80"/>
        <v>2</v>
      </c>
      <c r="E264" s="5">
        <f>IF(I264&lt;&gt;"", MAX($E$8:E263)+1,"")</f>
        <v>215</v>
      </c>
      <c r="F264" s="5"/>
      <c r="G264" s="11" t="str">
        <f t="shared" si="146"/>
        <v/>
      </c>
      <c r="H264" s="12" t="str">
        <f t="shared" si="147"/>
        <v/>
      </c>
      <c r="I264" s="44">
        <f t="shared" si="148"/>
        <v>2</v>
      </c>
      <c r="J264" s="14"/>
      <c r="K264" s="47"/>
      <c r="L264" s="19" t="s">
        <v>330</v>
      </c>
      <c r="M264" s="37" t="s">
        <v>18</v>
      </c>
      <c r="N264" s="53"/>
      <c r="O264" s="53"/>
      <c r="P264" s="34" t="str">
        <f>IF(M264&lt;&gt;"E","",IF(N264="","",OR(N264=Lijsten!$E$4,N264=Lijsten!$E$5)))</f>
        <v/>
      </c>
      <c r="Q264" s="34" t="str">
        <f>IF(M264&lt;&gt;"W","",IF(N264="","",IF(N264=Lijsten!$C$4,Lijsten!$H$4,IF(N264=Lijsten!$C$5,1,0))))</f>
        <v/>
      </c>
    </row>
    <row r="265" spans="1:17" ht="24">
      <c r="B265" s="5">
        <f t="shared" si="78"/>
        <v>3</v>
      </c>
      <c r="C265" s="5">
        <f t="shared" si="79"/>
        <v>4</v>
      </c>
      <c r="D265" s="5">
        <f t="shared" si="80"/>
        <v>3</v>
      </c>
      <c r="E265" s="5">
        <f>IF(I265&lt;&gt;"", MAX($E$8:E264)+1,"")</f>
        <v>216</v>
      </c>
      <c r="F265" s="5"/>
      <c r="G265" s="11" t="str">
        <f t="shared" si="146"/>
        <v/>
      </c>
      <c r="H265" s="12" t="str">
        <f t="shared" si="147"/>
        <v/>
      </c>
      <c r="I265" s="44">
        <f t="shared" si="148"/>
        <v>3</v>
      </c>
      <c r="J265" s="14"/>
      <c r="K265" s="47"/>
      <c r="L265" s="19" t="s">
        <v>331</v>
      </c>
      <c r="M265" s="37" t="s">
        <v>18</v>
      </c>
      <c r="N265" s="53"/>
      <c r="O265" s="53"/>
      <c r="P265" s="34" t="str">
        <f>IF(M265&lt;&gt;"E","",IF(N265="","",OR(N265=Lijsten!$E$4,N265=Lijsten!$E$5)))</f>
        <v/>
      </c>
      <c r="Q265" s="34" t="str">
        <f>IF(M265&lt;&gt;"W","",IF(N265="","",IF(N265=Lijsten!$C$4,Lijsten!$H$4,IF(N265=Lijsten!$C$5,1,0))))</f>
        <v/>
      </c>
    </row>
    <row r="266" spans="1:17" ht="36">
      <c r="B266" s="5">
        <f t="shared" ref="B266:B318" si="149">IF(A266="x","",IF(A265="x",IF(ISTEXT(J266),B264+1,B264),IF(ISTEXT(J266),B265+1,B265)))</f>
        <v>3</v>
      </c>
      <c r="C266" s="5">
        <f t="shared" ref="C266:C318" si="150">IF($A266="x","",IF($A265="x",IF(ISTEXT(J264),1,IF(ISTEXT(J265),"",IF(ISTEXT(K265),C264+1,C264))),IF(ISTEXT(J265),1,IF(ISTEXT(J266),"",IF(ISTEXT(K266),C265+1,C265)))))</f>
        <v>4</v>
      </c>
      <c r="D266" s="5">
        <f t="shared" ref="D266:D318" si="151">IF($A266="x","",IF($A265="x",1,IF(ISTEXT(J265),"",IF(ISTEXT(K266),"",IF(ISTEXT(K265),1,D265+1)))))</f>
        <v>4</v>
      </c>
      <c r="E266" s="5">
        <f>IF(I266&lt;&gt;"", MAX($E$8:E265)+1,"")</f>
        <v>217</v>
      </c>
      <c r="F266" s="5"/>
      <c r="G266" s="11" t="str">
        <f t="shared" si="146"/>
        <v/>
      </c>
      <c r="H266" s="12" t="str">
        <f t="shared" si="147"/>
        <v/>
      </c>
      <c r="I266" s="44">
        <f t="shared" si="148"/>
        <v>4</v>
      </c>
      <c r="J266" s="14"/>
      <c r="K266" s="47"/>
      <c r="L266" s="19" t="s">
        <v>332</v>
      </c>
      <c r="M266" s="37" t="s">
        <v>18</v>
      </c>
      <c r="N266" s="53"/>
      <c r="O266" s="53"/>
      <c r="P266" s="34" t="str">
        <f>IF(M266&lt;&gt;"E","",IF(N266="","",OR(N266=Lijsten!$E$4,N266=Lijsten!$E$5)))</f>
        <v/>
      </c>
      <c r="Q266" s="34" t="str">
        <f>IF(M266&lt;&gt;"W","",IF(N266="","",IF(N266=Lijsten!$C$4,Lijsten!$H$4,IF(N266=Lijsten!$C$5,1,0))))</f>
        <v/>
      </c>
    </row>
    <row r="267" spans="1:17">
      <c r="A267" s="2" t="s">
        <v>74</v>
      </c>
      <c r="B267" s="5" t="str">
        <f t="shared" si="149"/>
        <v/>
      </c>
      <c r="C267" s="5" t="str">
        <f t="shared" si="150"/>
        <v/>
      </c>
      <c r="D267" s="5" t="str">
        <f t="shared" si="151"/>
        <v/>
      </c>
      <c r="E267" s="5" t="str">
        <f>IF(I267&lt;&gt;"", MAX($E$8:E266)+1,"")</f>
        <v/>
      </c>
      <c r="F267" s="5"/>
      <c r="G267" s="25"/>
      <c r="H267" s="26"/>
      <c r="I267" s="45"/>
      <c r="J267" s="27"/>
      <c r="K267" s="48"/>
      <c r="L267" s="28" t="s">
        <v>333</v>
      </c>
      <c r="M267" s="37"/>
      <c r="N267" s="38"/>
      <c r="O267" s="38"/>
      <c r="P267" s="34" t="str">
        <f>IF(M267&lt;&gt;"E","",IF(N267="","",OR(N267=Lijsten!$E$4,N267=Lijsten!$E$5)))</f>
        <v/>
      </c>
      <c r="Q267" s="34" t="str">
        <f>IF(M267&lt;&gt;"W","",IF(N267="","",IF(N267=Lijsten!$C$4,Lijsten!$H$4,IF(N267=Lijsten!$C$5,1,0))))</f>
        <v/>
      </c>
    </row>
    <row r="268" spans="1:17" ht="24">
      <c r="B268" s="5">
        <f t="shared" si="149"/>
        <v>3</v>
      </c>
      <c r="C268" s="5">
        <f t="shared" si="150"/>
        <v>4</v>
      </c>
      <c r="D268" s="5">
        <f t="shared" si="151"/>
        <v>1</v>
      </c>
      <c r="E268" s="5">
        <f>IF(I268&lt;&gt;"", MAX($E$8:E267)+1,"")</f>
        <v>218</v>
      </c>
      <c r="F268" s="5"/>
      <c r="G268" s="11" t="str">
        <f t="shared" si="146"/>
        <v/>
      </c>
      <c r="H268" s="12" t="str">
        <f t="shared" si="147"/>
        <v/>
      </c>
      <c r="I268" s="44">
        <f t="shared" si="148"/>
        <v>1</v>
      </c>
      <c r="J268" s="14"/>
      <c r="K268" s="47"/>
      <c r="L268" s="19" t="s">
        <v>334</v>
      </c>
      <c r="M268" s="37" t="s">
        <v>18</v>
      </c>
      <c r="N268" s="53"/>
      <c r="O268" s="53"/>
      <c r="P268" s="34" t="str">
        <f>IF(M268&lt;&gt;"E","",IF(N268="","",OR(N268=Lijsten!$E$4,N268=Lijsten!$E$5)))</f>
        <v/>
      </c>
      <c r="Q268" s="34" t="str">
        <f>IF(M268&lt;&gt;"W","",IF(N268="","",IF(N268=Lijsten!$C$4,Lijsten!$H$4,IF(N268=Lijsten!$C$5,1,0))))</f>
        <v/>
      </c>
    </row>
    <row r="269" spans="1:17">
      <c r="B269" s="5">
        <f t="shared" si="149"/>
        <v>3</v>
      </c>
      <c r="C269" s="5">
        <f t="shared" si="150"/>
        <v>4</v>
      </c>
      <c r="D269" s="5">
        <f t="shared" si="151"/>
        <v>2</v>
      </c>
      <c r="E269" s="5">
        <f>IF(I269&lt;&gt;"", MAX($E$8:E268)+1,"")</f>
        <v>219</v>
      </c>
      <c r="F269" s="5"/>
      <c r="G269" s="11" t="str">
        <f t="shared" si="146"/>
        <v/>
      </c>
      <c r="H269" s="12" t="str">
        <f t="shared" si="147"/>
        <v/>
      </c>
      <c r="I269" s="44">
        <f t="shared" si="148"/>
        <v>2</v>
      </c>
      <c r="J269" s="14"/>
      <c r="K269" s="47"/>
      <c r="L269" s="19" t="s">
        <v>335</v>
      </c>
      <c r="M269" s="37" t="s">
        <v>18</v>
      </c>
      <c r="N269" s="53"/>
      <c r="O269" s="53"/>
      <c r="P269" s="34" t="str">
        <f>IF(M269&lt;&gt;"E","",IF(N269="","",OR(N269=Lijsten!$E$4,N269=Lijsten!$E$5)))</f>
        <v/>
      </c>
      <c r="Q269" s="34" t="str">
        <f>IF(M269&lt;&gt;"W","",IF(N269="","",IF(N269=Lijsten!$C$4,Lijsten!$H$4,IF(N269=Lijsten!$C$5,1,0))))</f>
        <v/>
      </c>
    </row>
    <row r="270" spans="1:17" ht="36">
      <c r="B270" s="5">
        <f t="shared" si="149"/>
        <v>3</v>
      </c>
      <c r="C270" s="5">
        <f t="shared" si="150"/>
        <v>4</v>
      </c>
      <c r="D270" s="5">
        <f t="shared" si="151"/>
        <v>3</v>
      </c>
      <c r="E270" s="5">
        <f>IF(I270&lt;&gt;"", MAX($E$8:E269)+1,"")</f>
        <v>220</v>
      </c>
      <c r="F270" s="5"/>
      <c r="G270" s="11" t="str">
        <f t="shared" si="146"/>
        <v/>
      </c>
      <c r="H270" s="12" t="str">
        <f t="shared" si="147"/>
        <v/>
      </c>
      <c r="I270" s="44">
        <f t="shared" si="148"/>
        <v>3</v>
      </c>
      <c r="J270" s="14"/>
      <c r="K270" s="47"/>
      <c r="L270" s="19" t="s">
        <v>336</v>
      </c>
      <c r="M270" s="37" t="s">
        <v>18</v>
      </c>
      <c r="N270" s="53"/>
      <c r="O270" s="53"/>
      <c r="P270" s="34" t="str">
        <f>IF(M270&lt;&gt;"E","",IF(N270="","",OR(N270=Lijsten!$E$4,N270=Lijsten!$E$5)))</f>
        <v/>
      </c>
      <c r="Q270" s="34" t="str">
        <f>IF(M270&lt;&gt;"W","",IF(N270="","",IF(N270=Lijsten!$C$4,Lijsten!$H$4,IF(N270=Lijsten!$C$5,1,0))))</f>
        <v/>
      </c>
    </row>
    <row r="271" spans="1:17">
      <c r="B271" s="5">
        <f t="shared" si="149"/>
        <v>4</v>
      </c>
      <c r="C271" s="5" t="str">
        <f t="shared" si="150"/>
        <v/>
      </c>
      <c r="D271" s="5">
        <f t="shared" si="151"/>
        <v>4</v>
      </c>
      <c r="E271" s="5" t="str">
        <f>IF(I271&lt;&gt;"", MAX($E$8:E270)+1,"")</f>
        <v/>
      </c>
      <c r="F271" s="5"/>
      <c r="G271" s="11" t="str">
        <f t="shared" ref="G271:G276" si="152">IF(OR(ISTEXT(K271),ISTEXT(L271)),"","5." &amp; B271 )</f>
        <v>5.4</v>
      </c>
      <c r="H271" s="12" t="str">
        <f t="shared" ref="H271:H276" si="153">IF(OR(ISTEXT(J271),ISTEXT(L271)),"","5."&amp; B271&amp;"."&amp;IF(D271="",C271,C271&amp;"."&amp;D271))</f>
        <v/>
      </c>
      <c r="I271" s="44" t="str">
        <f t="shared" ref="I271:I276" si="154">IF(OR(ISTEXT(J271),ISTEXT(K271)),"",D271)</f>
        <v/>
      </c>
      <c r="J271" s="14" t="s">
        <v>337</v>
      </c>
      <c r="K271" s="47"/>
      <c r="L271" s="19"/>
      <c r="M271" s="37"/>
      <c r="N271" s="38"/>
      <c r="O271" s="38"/>
      <c r="P271" s="34" t="str">
        <f>IF(M271&lt;&gt;"E","",IF(N271="","",OR(N271=Lijsten!$E$4,N271=Lijsten!$E$5)))</f>
        <v/>
      </c>
      <c r="Q271" s="34" t="str">
        <f>IF(M271&lt;&gt;"W","",IF(N271="","",IF(N271=Lijsten!$C$4,Lijsten!$H$4,IF(N271=Lijsten!$C$5,1,0))))</f>
        <v/>
      </c>
    </row>
    <row r="272" spans="1:17">
      <c r="B272" s="5">
        <f t="shared" si="149"/>
        <v>4</v>
      </c>
      <c r="C272" s="5">
        <f t="shared" si="150"/>
        <v>1</v>
      </c>
      <c r="D272" s="5" t="str">
        <f t="shared" si="151"/>
        <v/>
      </c>
      <c r="E272" s="5" t="str">
        <f>IF(I272&lt;&gt;"", MAX($E$8:E271)+1,"")</f>
        <v/>
      </c>
      <c r="F272" s="5"/>
      <c r="G272" s="11" t="str">
        <f t="shared" ref="G272:G274" si="155">IF(OR(ISTEXT(K272),ISTEXT(L272)),"","5." &amp; B272 )</f>
        <v/>
      </c>
      <c r="H272" s="12" t="str">
        <f t="shared" ref="H272:H274" si="156">IF(OR(ISTEXT(J272),ISTEXT(L272)),"","5."&amp; B272&amp;"."&amp;IF(D272="",C272,C272&amp;"."&amp;D272))</f>
        <v>5.4.1</v>
      </c>
      <c r="I272" s="44" t="str">
        <f t="shared" ref="I272:I274" si="157">IF(OR(ISTEXT(J272),ISTEXT(K272)),"",D272)</f>
        <v/>
      </c>
      <c r="J272" s="14"/>
      <c r="K272" s="47" t="s">
        <v>338</v>
      </c>
      <c r="L272" s="19"/>
      <c r="M272" s="37"/>
      <c r="N272" s="38"/>
      <c r="O272" s="38"/>
      <c r="P272" s="34" t="str">
        <f>IF(M272&lt;&gt;"E","",IF(N272="","",OR(N272=Lijsten!$E$4,N272=Lijsten!$E$5)))</f>
        <v/>
      </c>
      <c r="Q272" s="34" t="str">
        <f>IF(M272&lt;&gt;"W","",IF(N272="","",IF(N272=Lijsten!$C$4,Lijsten!$H$4,IF(N272=Lijsten!$C$5,1,0))))</f>
        <v/>
      </c>
    </row>
    <row r="273" spans="1:17">
      <c r="A273" s="2" t="s">
        <v>74</v>
      </c>
      <c r="B273" s="5" t="str">
        <f t="shared" si="149"/>
        <v/>
      </c>
      <c r="C273" s="5" t="str">
        <f t="shared" si="150"/>
        <v/>
      </c>
      <c r="D273" s="5" t="str">
        <f t="shared" si="151"/>
        <v/>
      </c>
      <c r="E273" s="5" t="str">
        <f>IF(I273&lt;&gt;"", MAX($E$8:E272)+1,"")</f>
        <v/>
      </c>
      <c r="F273" s="5"/>
      <c r="G273" s="25"/>
      <c r="H273" s="26"/>
      <c r="I273" s="45"/>
      <c r="J273" s="27"/>
      <c r="K273" s="48"/>
      <c r="L273" s="28" t="s">
        <v>339</v>
      </c>
      <c r="M273" s="37"/>
      <c r="N273" s="38"/>
      <c r="O273" s="38"/>
      <c r="P273" s="34" t="str">
        <f>IF(M273&lt;&gt;"E","",IF(N273="","",OR(N273=Lijsten!$E$4,N273=Lijsten!$E$5)))</f>
        <v/>
      </c>
      <c r="Q273" s="34" t="str">
        <f>IF(M273&lt;&gt;"W","",IF(N273="","",IF(N273=Lijsten!$C$4,Lijsten!$H$4,IF(N273=Lijsten!$C$5,1,0))))</f>
        <v/>
      </c>
    </row>
    <row r="274" spans="1:17" ht="60">
      <c r="B274" s="5">
        <f t="shared" si="149"/>
        <v>4</v>
      </c>
      <c r="C274" s="5">
        <f t="shared" si="150"/>
        <v>1</v>
      </c>
      <c r="D274" s="5">
        <f t="shared" si="151"/>
        <v>1</v>
      </c>
      <c r="E274" s="5">
        <f>IF(I274&lt;&gt;"", MAX($E$8:E273)+1,"")</f>
        <v>221</v>
      </c>
      <c r="F274" s="5"/>
      <c r="G274" s="11" t="str">
        <f t="shared" si="155"/>
        <v/>
      </c>
      <c r="H274" s="12" t="str">
        <f t="shared" si="156"/>
        <v/>
      </c>
      <c r="I274" s="44">
        <f t="shared" si="157"/>
        <v>1</v>
      </c>
      <c r="J274" s="14"/>
      <c r="K274" s="47"/>
      <c r="L274" s="19" t="s">
        <v>340</v>
      </c>
      <c r="M274" s="37" t="s">
        <v>18</v>
      </c>
      <c r="N274" s="53"/>
      <c r="O274" s="53"/>
      <c r="P274" s="34" t="str">
        <f>IF(M274&lt;&gt;"E","",IF(N274="","",OR(N274=Lijsten!$E$4,N274=Lijsten!$E$5)))</f>
        <v/>
      </c>
      <c r="Q274" s="34" t="str">
        <f>IF(M274&lt;&gt;"W","",IF(N274="","",IF(N274=Lijsten!$C$4,Lijsten!$H$4,IF(N274=Lijsten!$C$5,1,0))))</f>
        <v/>
      </c>
    </row>
    <row r="275" spans="1:17" ht="36">
      <c r="B275" s="5">
        <f t="shared" si="149"/>
        <v>4</v>
      </c>
      <c r="C275" s="5">
        <f t="shared" si="150"/>
        <v>1</v>
      </c>
      <c r="D275" s="5">
        <f t="shared" si="151"/>
        <v>2</v>
      </c>
      <c r="E275" s="5">
        <f>IF(I275&lt;&gt;"", MAX($E$8:E274)+1,"")</f>
        <v>222</v>
      </c>
      <c r="F275" s="5"/>
      <c r="G275" s="11" t="str">
        <f t="shared" si="152"/>
        <v/>
      </c>
      <c r="H275" s="12" t="str">
        <f t="shared" si="153"/>
        <v/>
      </c>
      <c r="I275" s="44">
        <f t="shared" si="154"/>
        <v>2</v>
      </c>
      <c r="J275" s="14"/>
      <c r="K275" s="47"/>
      <c r="L275" s="19" t="s">
        <v>341</v>
      </c>
      <c r="M275" s="37" t="s">
        <v>18</v>
      </c>
      <c r="N275" s="53"/>
      <c r="O275" s="53"/>
      <c r="P275" s="34" t="str">
        <f>IF(M275&lt;&gt;"E","",IF(N275="","",OR(N275=Lijsten!$E$4,N275=Lijsten!$E$5)))</f>
        <v/>
      </c>
      <c r="Q275" s="34" t="str">
        <f>IF(M275&lt;&gt;"W","",IF(N275="","",IF(N275=Lijsten!$C$4,Lijsten!$H$4,IF(N275=Lijsten!$C$5,1,0))))</f>
        <v/>
      </c>
    </row>
    <row r="276" spans="1:17" ht="48">
      <c r="B276" s="5">
        <f t="shared" si="149"/>
        <v>4</v>
      </c>
      <c r="C276" s="5">
        <f t="shared" si="150"/>
        <v>1</v>
      </c>
      <c r="D276" s="5">
        <f t="shared" si="151"/>
        <v>3</v>
      </c>
      <c r="E276" s="5">
        <f>IF(I276&lt;&gt;"", MAX($E$8:E275)+1,"")</f>
        <v>223</v>
      </c>
      <c r="F276" s="5"/>
      <c r="G276" s="11" t="str">
        <f t="shared" si="152"/>
        <v/>
      </c>
      <c r="H276" s="12" t="str">
        <f t="shared" si="153"/>
        <v/>
      </c>
      <c r="I276" s="44">
        <f t="shared" si="154"/>
        <v>3</v>
      </c>
      <c r="J276" s="14"/>
      <c r="K276" s="47"/>
      <c r="L276" s="19" t="s">
        <v>342</v>
      </c>
      <c r="M276" s="37" t="s">
        <v>18</v>
      </c>
      <c r="N276" s="53"/>
      <c r="O276" s="53"/>
      <c r="P276" s="34" t="str">
        <f>IF(M276&lt;&gt;"E","",IF(N276="","",OR(N276=Lijsten!$E$4,N276=Lijsten!$E$5)))</f>
        <v/>
      </c>
      <c r="Q276" s="34" t="str">
        <f>IF(M276&lt;&gt;"W","",IF(N276="","",IF(N276=Lijsten!$C$4,Lijsten!$H$4,IF(N276=Lijsten!$C$5,1,0))))</f>
        <v/>
      </c>
    </row>
    <row r="277" spans="1:17" ht="36">
      <c r="B277" s="5">
        <f t="shared" si="149"/>
        <v>4</v>
      </c>
      <c r="C277" s="5">
        <f t="shared" si="150"/>
        <v>1</v>
      </c>
      <c r="D277" s="5">
        <f t="shared" si="151"/>
        <v>4</v>
      </c>
      <c r="E277" s="5">
        <f>IF(I277&lt;&gt;"", MAX($E$8:E276)+1,"")</f>
        <v>224</v>
      </c>
      <c r="F277" s="5"/>
      <c r="G277" s="11" t="str">
        <f t="shared" si="146"/>
        <v/>
      </c>
      <c r="H277" s="12" t="str">
        <f t="shared" si="147"/>
        <v/>
      </c>
      <c r="I277" s="44">
        <f t="shared" si="148"/>
        <v>4</v>
      </c>
      <c r="J277" s="14"/>
      <c r="K277" s="47"/>
      <c r="L277" s="19" t="s">
        <v>343</v>
      </c>
      <c r="M277" s="37" t="s">
        <v>18</v>
      </c>
      <c r="N277" s="53"/>
      <c r="O277" s="53"/>
      <c r="P277" s="34" t="str">
        <f>IF(M277&lt;&gt;"E","",IF(N277="","",OR(N277=Lijsten!$E$4,N277=Lijsten!$E$5)))</f>
        <v/>
      </c>
      <c r="Q277" s="34" t="str">
        <f>IF(M277&lt;&gt;"W","",IF(N277="","",IF(N277=Lijsten!$C$4,Lijsten!$H$4,IF(N277=Lijsten!$C$5,1,0))))</f>
        <v/>
      </c>
    </row>
    <row r="278" spans="1:17" ht="36">
      <c r="B278" s="5">
        <f t="shared" si="149"/>
        <v>4</v>
      </c>
      <c r="C278" s="5">
        <f t="shared" si="150"/>
        <v>1</v>
      </c>
      <c r="D278" s="5">
        <f t="shared" si="151"/>
        <v>5</v>
      </c>
      <c r="E278" s="5">
        <f>IF(I278&lt;&gt;"", MAX($E$8:E277)+1,"")</f>
        <v>225</v>
      </c>
      <c r="F278" s="5"/>
      <c r="G278" s="11" t="str">
        <f t="shared" si="146"/>
        <v/>
      </c>
      <c r="H278" s="12" t="str">
        <f t="shared" si="147"/>
        <v/>
      </c>
      <c r="I278" s="44">
        <f t="shared" si="148"/>
        <v>5</v>
      </c>
      <c r="J278" s="14"/>
      <c r="K278" s="47"/>
      <c r="L278" s="19" t="s">
        <v>344</v>
      </c>
      <c r="M278" s="37" t="s">
        <v>25</v>
      </c>
      <c r="N278" s="53"/>
      <c r="O278" s="53"/>
      <c r="P278" s="34" t="str">
        <f>IF(M278&lt;&gt;"E","",IF(N278="","",OR(N278=Lijsten!$E$4,N278=Lijsten!$E$5)))</f>
        <v/>
      </c>
      <c r="Q278" s="34" t="str">
        <f>IF(M278&lt;&gt;"W","",IF(N278="","",IF(N278=Lijsten!$C$4,Lijsten!$H$4,IF(N278=Lijsten!$C$5,1,0))))</f>
        <v/>
      </c>
    </row>
    <row r="279" spans="1:17">
      <c r="A279" s="2" t="s">
        <v>74</v>
      </c>
      <c r="B279" s="5" t="str">
        <f t="shared" si="149"/>
        <v/>
      </c>
      <c r="C279" s="5" t="str">
        <f t="shared" si="150"/>
        <v/>
      </c>
      <c r="D279" s="5" t="str">
        <f t="shared" si="151"/>
        <v/>
      </c>
      <c r="E279" s="5" t="str">
        <f>IF(I279&lt;&gt;"", MAX($E$8:E278)+1,"")</f>
        <v/>
      </c>
      <c r="F279" s="5"/>
      <c r="G279" s="25"/>
      <c r="H279" s="26"/>
      <c r="I279" s="45"/>
      <c r="J279" s="27"/>
      <c r="K279" s="48"/>
      <c r="L279" s="28" t="s">
        <v>345</v>
      </c>
      <c r="M279" s="37"/>
      <c r="N279" s="38"/>
      <c r="O279" s="38"/>
      <c r="P279" s="34" t="str">
        <f>IF(M279&lt;&gt;"E","",IF(N279="","",OR(N279=Lijsten!$E$4,N279=Lijsten!$E$5)))</f>
        <v/>
      </c>
      <c r="Q279" s="34" t="str">
        <f>IF(M279&lt;&gt;"W","",IF(N279="","",IF(N279=Lijsten!$C$4,Lijsten!$H$4,IF(N279=Lijsten!$C$5,1,0))))</f>
        <v/>
      </c>
    </row>
    <row r="280" spans="1:17" ht="24">
      <c r="B280" s="5">
        <f t="shared" si="149"/>
        <v>4</v>
      </c>
      <c r="C280" s="5">
        <f t="shared" si="150"/>
        <v>1</v>
      </c>
      <c r="D280" s="5">
        <f t="shared" si="151"/>
        <v>1</v>
      </c>
      <c r="E280" s="5">
        <f>IF(I280&lt;&gt;"", MAX($E$8:E279)+1,"")</f>
        <v>226</v>
      </c>
      <c r="F280" s="5"/>
      <c r="G280" s="11" t="str">
        <f t="shared" si="146"/>
        <v/>
      </c>
      <c r="H280" s="12" t="str">
        <f t="shared" si="147"/>
        <v/>
      </c>
      <c r="I280" s="44">
        <f t="shared" si="148"/>
        <v>1</v>
      </c>
      <c r="J280" s="14"/>
      <c r="K280" s="47"/>
      <c r="L280" s="19" t="s">
        <v>346</v>
      </c>
      <c r="M280" s="37" t="s">
        <v>18</v>
      </c>
      <c r="N280" s="53"/>
      <c r="O280" s="53"/>
      <c r="P280" s="34" t="str">
        <f>IF(M280&lt;&gt;"E","",IF(N280="","",OR(N280=Lijsten!$E$4,N280=Lijsten!$E$5)))</f>
        <v/>
      </c>
      <c r="Q280" s="34" t="str">
        <f>IF(M280&lt;&gt;"W","",IF(N280="","",IF(N280=Lijsten!$C$4,Lijsten!$H$4,IF(N280=Lijsten!$C$5,1,0))))</f>
        <v/>
      </c>
    </row>
    <row r="281" spans="1:17" ht="24">
      <c r="B281" s="5">
        <f t="shared" si="149"/>
        <v>4</v>
      </c>
      <c r="C281" s="5">
        <f t="shared" si="150"/>
        <v>1</v>
      </c>
      <c r="D281" s="5">
        <f t="shared" si="151"/>
        <v>2</v>
      </c>
      <c r="E281" s="5">
        <f>IF(I281&lt;&gt;"", MAX($E$8:E280)+1,"")</f>
        <v>227</v>
      </c>
      <c r="F281" s="5"/>
      <c r="G281" s="11" t="str">
        <f t="shared" si="146"/>
        <v/>
      </c>
      <c r="H281" s="12" t="str">
        <f t="shared" si="147"/>
        <v/>
      </c>
      <c r="I281" s="44">
        <f t="shared" si="148"/>
        <v>2</v>
      </c>
      <c r="J281" s="14"/>
      <c r="K281" s="47"/>
      <c r="L281" s="19" t="s">
        <v>347</v>
      </c>
      <c r="M281" s="37" t="s">
        <v>18</v>
      </c>
      <c r="N281" s="53"/>
      <c r="O281" s="53"/>
      <c r="P281" s="34" t="str">
        <f>IF(M281&lt;&gt;"E","",IF(N281="","",OR(N281=Lijsten!$E$4,N281=Lijsten!$E$5)))</f>
        <v/>
      </c>
      <c r="Q281" s="34" t="str">
        <f>IF(M281&lt;&gt;"W","",IF(N281="","",IF(N281=Lijsten!$C$4,Lijsten!$H$4,IF(N281=Lijsten!$C$5,1,0))))</f>
        <v/>
      </c>
    </row>
    <row r="282" spans="1:17" ht="24">
      <c r="B282" s="5">
        <f t="shared" si="149"/>
        <v>4</v>
      </c>
      <c r="C282" s="5">
        <f t="shared" si="150"/>
        <v>1</v>
      </c>
      <c r="D282" s="5">
        <f t="shared" si="151"/>
        <v>3</v>
      </c>
      <c r="E282" s="5">
        <f>IF(I282&lt;&gt;"", MAX($E$8:E281)+1,"")</f>
        <v>228</v>
      </c>
      <c r="F282" s="5"/>
      <c r="G282" s="11" t="str">
        <f t="shared" si="146"/>
        <v/>
      </c>
      <c r="H282" s="12" t="str">
        <f t="shared" si="147"/>
        <v/>
      </c>
      <c r="I282" s="44">
        <f t="shared" si="148"/>
        <v>3</v>
      </c>
      <c r="J282" s="14"/>
      <c r="K282" s="47"/>
      <c r="L282" s="19" t="s">
        <v>348</v>
      </c>
      <c r="M282" s="37" t="s">
        <v>18</v>
      </c>
      <c r="N282" s="53"/>
      <c r="O282" s="53"/>
      <c r="P282" s="34" t="str">
        <f>IF(M282&lt;&gt;"E","",IF(N282="","",OR(N282=Lijsten!$E$4,N282=Lijsten!$E$5)))</f>
        <v/>
      </c>
      <c r="Q282" s="34" t="str">
        <f>IF(M282&lt;&gt;"W","",IF(N282="","",IF(N282=Lijsten!$C$4,Lijsten!$H$4,IF(N282=Lijsten!$C$5,1,0))))</f>
        <v/>
      </c>
    </row>
    <row r="283" spans="1:17" ht="24">
      <c r="B283" s="5">
        <f t="shared" si="149"/>
        <v>4</v>
      </c>
      <c r="C283" s="5">
        <f t="shared" si="150"/>
        <v>1</v>
      </c>
      <c r="D283" s="5">
        <f t="shared" si="151"/>
        <v>4</v>
      </c>
      <c r="E283" s="5">
        <f>IF(I283&lt;&gt;"", MAX($E$8:E282)+1,"")</f>
        <v>229</v>
      </c>
      <c r="F283" s="5"/>
      <c r="G283" s="11" t="str">
        <f t="shared" si="146"/>
        <v/>
      </c>
      <c r="H283" s="12" t="str">
        <f t="shared" si="147"/>
        <v/>
      </c>
      <c r="I283" s="44">
        <f t="shared" si="148"/>
        <v>4</v>
      </c>
      <c r="J283" s="14"/>
      <c r="K283" s="47"/>
      <c r="L283" s="19" t="s">
        <v>349</v>
      </c>
      <c r="M283" s="37" t="s">
        <v>18</v>
      </c>
      <c r="N283" s="53"/>
      <c r="O283" s="53"/>
      <c r="P283" s="34" t="str">
        <f>IF(M283&lt;&gt;"E","",IF(N283="","",OR(N283=Lijsten!$E$4,N283=Lijsten!$E$5)))</f>
        <v/>
      </c>
      <c r="Q283" s="34" t="str">
        <f>IF(M283&lt;&gt;"W","",IF(N283="","",IF(N283=Lijsten!$C$4,Lijsten!$H$4,IF(N283=Lijsten!$C$5,1,0))))</f>
        <v/>
      </c>
    </row>
    <row r="284" spans="1:17" ht="36">
      <c r="B284" s="5">
        <f t="shared" si="149"/>
        <v>4</v>
      </c>
      <c r="C284" s="5">
        <f t="shared" si="150"/>
        <v>1</v>
      </c>
      <c r="D284" s="5">
        <f t="shared" si="151"/>
        <v>5</v>
      </c>
      <c r="E284" s="5">
        <f>IF(I284&lt;&gt;"", MAX($E$8:E283)+1,"")</f>
        <v>230</v>
      </c>
      <c r="F284" s="5"/>
      <c r="G284" s="11" t="str">
        <f t="shared" si="146"/>
        <v/>
      </c>
      <c r="H284" s="12" t="str">
        <f t="shared" si="147"/>
        <v/>
      </c>
      <c r="I284" s="44">
        <f t="shared" si="148"/>
        <v>5</v>
      </c>
      <c r="J284" s="14"/>
      <c r="K284" s="47"/>
      <c r="L284" s="19" t="s">
        <v>350</v>
      </c>
      <c r="M284" s="37" t="s">
        <v>18</v>
      </c>
      <c r="N284" s="53"/>
      <c r="O284" s="53"/>
      <c r="P284" s="34" t="str">
        <f>IF(M284&lt;&gt;"E","",IF(N284="","",OR(N284=Lijsten!$E$4,N284=Lijsten!$E$5)))</f>
        <v/>
      </c>
      <c r="Q284" s="34" t="str">
        <f>IF(M284&lt;&gt;"W","",IF(N284="","",IF(N284=Lijsten!$C$4,Lijsten!$H$4,IF(N284=Lijsten!$C$5,1,0))))</f>
        <v/>
      </c>
    </row>
    <row r="285" spans="1:17" ht="24">
      <c r="B285" s="5">
        <f t="shared" si="149"/>
        <v>4</v>
      </c>
      <c r="C285" s="5">
        <f t="shared" si="150"/>
        <v>1</v>
      </c>
      <c r="D285" s="5">
        <f t="shared" si="151"/>
        <v>6</v>
      </c>
      <c r="E285" s="5">
        <f>IF(I285&lt;&gt;"", MAX($E$8:E284)+1,"")</f>
        <v>231</v>
      </c>
      <c r="F285" s="5"/>
      <c r="G285" s="11" t="str">
        <f t="shared" si="146"/>
        <v/>
      </c>
      <c r="H285" s="12" t="str">
        <f t="shared" si="147"/>
        <v/>
      </c>
      <c r="I285" s="44">
        <f t="shared" si="148"/>
        <v>6</v>
      </c>
      <c r="J285" s="14"/>
      <c r="K285" s="47"/>
      <c r="L285" s="19" t="s">
        <v>351</v>
      </c>
      <c r="M285" s="37" t="s">
        <v>18</v>
      </c>
      <c r="N285" s="53"/>
      <c r="O285" s="53"/>
      <c r="P285" s="34" t="str">
        <f>IF(M285&lt;&gt;"E","",IF(N285="","",OR(N285=Lijsten!$E$4,N285=Lijsten!$E$5)))</f>
        <v/>
      </c>
      <c r="Q285" s="34" t="str">
        <f>IF(M285&lt;&gt;"W","",IF(N285="","",IF(N285=Lijsten!$C$4,Lijsten!$H$4,IF(N285=Lijsten!$C$5,1,0))))</f>
        <v/>
      </c>
    </row>
    <row r="286" spans="1:17" ht="36">
      <c r="B286" s="5">
        <f t="shared" si="149"/>
        <v>4</v>
      </c>
      <c r="C286" s="5">
        <f t="shared" si="150"/>
        <v>1</v>
      </c>
      <c r="D286" s="5">
        <f t="shared" si="151"/>
        <v>7</v>
      </c>
      <c r="E286" s="5">
        <f>IF(I286&lt;&gt;"", MAX($E$8:E285)+1,"")</f>
        <v>232</v>
      </c>
      <c r="F286" s="5"/>
      <c r="G286" s="11" t="str">
        <f t="shared" si="146"/>
        <v/>
      </c>
      <c r="H286" s="12" t="str">
        <f t="shared" si="147"/>
        <v/>
      </c>
      <c r="I286" s="44">
        <f t="shared" si="148"/>
        <v>7</v>
      </c>
      <c r="J286" s="14"/>
      <c r="K286" s="47"/>
      <c r="L286" s="19" t="s">
        <v>352</v>
      </c>
      <c r="M286" s="37" t="s">
        <v>25</v>
      </c>
      <c r="N286" s="53"/>
      <c r="O286" s="53"/>
      <c r="P286" s="34" t="str">
        <f>IF(M286&lt;&gt;"E","",IF(N286="","",OR(N286=Lijsten!$E$4,N286=Lijsten!$E$5)))</f>
        <v/>
      </c>
      <c r="Q286" s="34" t="str">
        <f>IF(M286&lt;&gt;"W","",IF(N286="","",IF(N286=Lijsten!$C$4,Lijsten!$H$4,IF(N286=Lijsten!$C$5,1,0))))</f>
        <v/>
      </c>
    </row>
    <row r="287" spans="1:17">
      <c r="A287" s="2" t="s">
        <v>74</v>
      </c>
      <c r="B287" s="5" t="str">
        <f t="shared" si="149"/>
        <v/>
      </c>
      <c r="C287" s="5" t="str">
        <f t="shared" si="150"/>
        <v/>
      </c>
      <c r="D287" s="5" t="str">
        <f t="shared" si="151"/>
        <v/>
      </c>
      <c r="E287" s="5" t="str">
        <f>IF(I287&lt;&gt;"", MAX($E$8:E286)+1,"")</f>
        <v/>
      </c>
      <c r="F287" s="5"/>
      <c r="G287" s="25"/>
      <c r="H287" s="26"/>
      <c r="I287" s="45"/>
      <c r="J287" s="27"/>
      <c r="K287" s="48"/>
      <c r="L287" s="28" t="s">
        <v>353</v>
      </c>
      <c r="M287" s="37"/>
      <c r="N287" s="38"/>
      <c r="O287" s="38"/>
      <c r="P287" s="34" t="str">
        <f>IF(M287&lt;&gt;"E","",IF(N287="","",OR(N287=Lijsten!$E$4,N287=Lijsten!$E$5)))</f>
        <v/>
      </c>
      <c r="Q287" s="34" t="str">
        <f>IF(M287&lt;&gt;"W","",IF(N287="","",IF(N287=Lijsten!$C$4,Lijsten!$H$4,IF(N287=Lijsten!$C$5,1,0))))</f>
        <v/>
      </c>
    </row>
    <row r="288" spans="1:17">
      <c r="B288" s="5">
        <f t="shared" si="149"/>
        <v>4</v>
      </c>
      <c r="C288" s="5">
        <f t="shared" si="150"/>
        <v>1</v>
      </c>
      <c r="D288" s="5">
        <f t="shared" si="151"/>
        <v>1</v>
      </c>
      <c r="E288" s="5">
        <f>IF(I288&lt;&gt;"", MAX($E$8:E287)+1,"")</f>
        <v>233</v>
      </c>
      <c r="F288" s="5"/>
      <c r="G288" s="11" t="str">
        <f t="shared" si="146"/>
        <v/>
      </c>
      <c r="H288" s="12" t="str">
        <f t="shared" si="147"/>
        <v/>
      </c>
      <c r="I288" s="44">
        <f t="shared" si="148"/>
        <v>1</v>
      </c>
      <c r="J288" s="14"/>
      <c r="K288" s="47"/>
      <c r="L288" s="19" t="s">
        <v>354</v>
      </c>
      <c r="M288" s="37" t="s">
        <v>18</v>
      </c>
      <c r="N288" s="53"/>
      <c r="O288" s="53"/>
      <c r="P288" s="34" t="str">
        <f>IF(M288&lt;&gt;"E","",IF(N288="","",OR(N288=Lijsten!$E$4,N288=Lijsten!$E$5)))</f>
        <v/>
      </c>
      <c r="Q288" s="34" t="str">
        <f>IF(M288&lt;&gt;"W","",IF(N288="","",IF(N288=Lijsten!$C$4,Lijsten!$H$4,IF(N288=Lijsten!$C$5,1,0))))</f>
        <v/>
      </c>
    </row>
    <row r="289" spans="1:17" ht="24">
      <c r="B289" s="5">
        <f t="shared" si="149"/>
        <v>4</v>
      </c>
      <c r="C289" s="5">
        <f t="shared" si="150"/>
        <v>1</v>
      </c>
      <c r="D289" s="5">
        <f t="shared" si="151"/>
        <v>2</v>
      </c>
      <c r="E289" s="5">
        <f>IF(I289&lt;&gt;"", MAX($E$8:E288)+1,"")</f>
        <v>234</v>
      </c>
      <c r="F289" s="5"/>
      <c r="G289" s="11" t="str">
        <f t="shared" si="146"/>
        <v/>
      </c>
      <c r="H289" s="12" t="str">
        <f t="shared" si="147"/>
        <v/>
      </c>
      <c r="I289" s="44">
        <f t="shared" si="148"/>
        <v>2</v>
      </c>
      <c r="J289" s="14"/>
      <c r="K289" s="47"/>
      <c r="L289" s="19" t="s">
        <v>355</v>
      </c>
      <c r="M289" s="37" t="s">
        <v>18</v>
      </c>
      <c r="N289" s="53"/>
      <c r="O289" s="53"/>
      <c r="P289" s="34" t="str">
        <f>IF(M289&lt;&gt;"E","",IF(N289="","",OR(N289=Lijsten!$E$4,N289=Lijsten!$E$5)))</f>
        <v/>
      </c>
      <c r="Q289" s="34" t="str">
        <f>IF(M289&lt;&gt;"W","",IF(N289="","",IF(N289=Lijsten!$C$4,Lijsten!$H$4,IF(N289=Lijsten!$C$5,1,0))))</f>
        <v/>
      </c>
    </row>
    <row r="290" spans="1:17" ht="24">
      <c r="B290" s="5">
        <f t="shared" si="149"/>
        <v>4</v>
      </c>
      <c r="C290" s="5">
        <f t="shared" si="150"/>
        <v>1</v>
      </c>
      <c r="D290" s="5">
        <f t="shared" si="151"/>
        <v>3</v>
      </c>
      <c r="E290" s="5">
        <f>IF(I290&lt;&gt;"", MAX($E$8:E289)+1,"")</f>
        <v>235</v>
      </c>
      <c r="F290" s="5"/>
      <c r="G290" s="11" t="str">
        <f t="shared" si="146"/>
        <v/>
      </c>
      <c r="H290" s="12" t="str">
        <f t="shared" si="147"/>
        <v/>
      </c>
      <c r="I290" s="44">
        <f t="shared" si="148"/>
        <v>3</v>
      </c>
      <c r="J290" s="14"/>
      <c r="K290" s="47"/>
      <c r="L290" s="19" t="s">
        <v>356</v>
      </c>
      <c r="M290" s="37" t="s">
        <v>18</v>
      </c>
      <c r="N290" s="53"/>
      <c r="O290" s="53"/>
      <c r="P290" s="34" t="str">
        <f>IF(M290&lt;&gt;"E","",IF(N290="","",OR(N290=Lijsten!$E$4,N290=Lijsten!$E$5)))</f>
        <v/>
      </c>
      <c r="Q290" s="34" t="str">
        <f>IF(M290&lt;&gt;"W","",IF(N290="","",IF(N290=Lijsten!$C$4,Lijsten!$H$4,IF(N290=Lijsten!$C$5,1,0))))</f>
        <v/>
      </c>
    </row>
    <row r="291" spans="1:17" ht="24">
      <c r="B291" s="5">
        <f t="shared" si="149"/>
        <v>4</v>
      </c>
      <c r="C291" s="5">
        <f t="shared" si="150"/>
        <v>1</v>
      </c>
      <c r="D291" s="5">
        <f t="shared" si="151"/>
        <v>4</v>
      </c>
      <c r="E291" s="5">
        <f>IF(I291&lt;&gt;"", MAX($E$8:E290)+1,"")</f>
        <v>236</v>
      </c>
      <c r="F291" s="5"/>
      <c r="G291" s="11" t="str">
        <f t="shared" si="146"/>
        <v/>
      </c>
      <c r="H291" s="12" t="str">
        <f t="shared" si="147"/>
        <v/>
      </c>
      <c r="I291" s="44">
        <f t="shared" si="148"/>
        <v>4</v>
      </c>
      <c r="J291" s="14"/>
      <c r="K291" s="47"/>
      <c r="L291" s="19" t="s">
        <v>357</v>
      </c>
      <c r="M291" s="37" t="s">
        <v>18</v>
      </c>
      <c r="N291" s="53"/>
      <c r="O291" s="53"/>
      <c r="P291" s="34" t="str">
        <f>IF(M291&lt;&gt;"E","",IF(N291="","",OR(N291=Lijsten!$E$4,N291=Lijsten!$E$5)))</f>
        <v/>
      </c>
      <c r="Q291" s="34" t="str">
        <f>IF(M291&lt;&gt;"W","",IF(N291="","",IF(N291=Lijsten!$C$4,Lijsten!$H$4,IF(N291=Lijsten!$C$5,1,0))))</f>
        <v/>
      </c>
    </row>
    <row r="292" spans="1:17" ht="36">
      <c r="B292" s="5">
        <f t="shared" si="149"/>
        <v>4</v>
      </c>
      <c r="C292" s="5">
        <f t="shared" si="150"/>
        <v>1</v>
      </c>
      <c r="D292" s="5">
        <f t="shared" si="151"/>
        <v>5</v>
      </c>
      <c r="E292" s="5">
        <f>IF(I292&lt;&gt;"", MAX($E$8:E291)+1,"")</f>
        <v>237</v>
      </c>
      <c r="F292" s="5"/>
      <c r="G292" s="11" t="str">
        <f t="shared" si="146"/>
        <v/>
      </c>
      <c r="H292" s="12" t="str">
        <f t="shared" si="147"/>
        <v/>
      </c>
      <c r="I292" s="44">
        <f t="shared" si="148"/>
        <v>5</v>
      </c>
      <c r="J292" s="14"/>
      <c r="K292" s="47"/>
      <c r="L292" s="19" t="s">
        <v>358</v>
      </c>
      <c r="M292" s="37" t="s">
        <v>25</v>
      </c>
      <c r="N292" s="53"/>
      <c r="O292" s="53"/>
      <c r="P292" s="34" t="str">
        <f>IF(M292&lt;&gt;"E","",IF(N292="","",OR(N292=Lijsten!$E$4,N292=Lijsten!$E$5)))</f>
        <v/>
      </c>
      <c r="Q292" s="34" t="str">
        <f>IF(M292&lt;&gt;"W","",IF(N292="","",IF(N292=Lijsten!$C$4,Lijsten!$H$4,IF(N292=Lijsten!$C$5,1,0))))</f>
        <v/>
      </c>
    </row>
    <row r="293" spans="1:17" ht="24">
      <c r="B293" s="5">
        <f t="shared" si="149"/>
        <v>4</v>
      </c>
      <c r="C293" s="5">
        <f t="shared" si="150"/>
        <v>1</v>
      </c>
      <c r="D293" s="5">
        <f t="shared" si="151"/>
        <v>6</v>
      </c>
      <c r="E293" s="5">
        <f>IF(I293&lt;&gt;"", MAX($E$8:E292)+1,"")</f>
        <v>238</v>
      </c>
      <c r="F293" s="5"/>
      <c r="G293" s="11" t="str">
        <f t="shared" si="146"/>
        <v/>
      </c>
      <c r="H293" s="12" t="str">
        <f t="shared" si="147"/>
        <v/>
      </c>
      <c r="I293" s="44">
        <f t="shared" si="148"/>
        <v>6</v>
      </c>
      <c r="J293" s="14"/>
      <c r="K293" s="47"/>
      <c r="L293" s="19" t="s">
        <v>359</v>
      </c>
      <c r="M293" s="37" t="s">
        <v>25</v>
      </c>
      <c r="N293" s="53"/>
      <c r="O293" s="53"/>
      <c r="P293" s="34" t="str">
        <f>IF(M293&lt;&gt;"E","",IF(N293="","",OR(N293=Lijsten!$E$4,N293=Lijsten!$E$5)))</f>
        <v/>
      </c>
      <c r="Q293" s="34" t="str">
        <f>IF(M293&lt;&gt;"W","",IF(N293="","",IF(N293=Lijsten!$C$4,Lijsten!$H$4,IF(N293=Lijsten!$C$5,1,0))))</f>
        <v/>
      </c>
    </row>
    <row r="294" spans="1:17">
      <c r="A294" s="2" t="s">
        <v>74</v>
      </c>
      <c r="B294" s="5" t="str">
        <f t="shared" si="149"/>
        <v/>
      </c>
      <c r="C294" s="5" t="str">
        <f t="shared" si="150"/>
        <v/>
      </c>
      <c r="D294" s="5" t="str">
        <f t="shared" si="151"/>
        <v/>
      </c>
      <c r="E294" s="5" t="str">
        <f>IF(I294&lt;&gt;"", MAX($E$8:E293)+1,"")</f>
        <v/>
      </c>
      <c r="F294" s="5"/>
      <c r="G294" s="25"/>
      <c r="H294" s="26"/>
      <c r="I294" s="45"/>
      <c r="J294" s="27"/>
      <c r="K294" s="48"/>
      <c r="L294" s="28" t="s">
        <v>360</v>
      </c>
      <c r="M294" s="114"/>
      <c r="N294" s="115"/>
      <c r="O294" s="115"/>
      <c r="P294" s="34" t="str">
        <f>IF(M294&lt;&gt;"E","",IF(N294="","",OR(N294=Lijsten!$E$4,N294=Lijsten!$E$5)))</f>
        <v/>
      </c>
      <c r="Q294" s="34" t="str">
        <f>IF(M294&lt;&gt;"W","",IF(N294="","",IF(N294=Lijsten!$C$4,Lijsten!$H$4,IF(N294=Lijsten!$C$5,1,0))))</f>
        <v/>
      </c>
    </row>
    <row r="295" spans="1:17" ht="48">
      <c r="B295" s="5">
        <f t="shared" si="149"/>
        <v>4</v>
      </c>
      <c r="C295" s="5">
        <f t="shared" si="150"/>
        <v>1</v>
      </c>
      <c r="D295" s="5">
        <f t="shared" si="151"/>
        <v>1</v>
      </c>
      <c r="E295" s="5">
        <f>IF(I295&lt;&gt;"", MAX($E$8:E294)+1,"")</f>
        <v>239</v>
      </c>
      <c r="F295" s="5"/>
      <c r="G295" s="11" t="str">
        <f t="shared" si="146"/>
        <v/>
      </c>
      <c r="H295" s="12" t="str">
        <f t="shared" si="147"/>
        <v/>
      </c>
      <c r="I295" s="44">
        <f t="shared" si="148"/>
        <v>1</v>
      </c>
      <c r="J295" s="14"/>
      <c r="K295" s="47"/>
      <c r="L295" s="19" t="s">
        <v>361</v>
      </c>
      <c r="M295" s="37" t="s">
        <v>18</v>
      </c>
      <c r="N295" s="53"/>
      <c r="O295" s="53"/>
      <c r="P295" s="34" t="str">
        <f>IF(M295&lt;&gt;"E","",IF(N295="","",OR(N295=Lijsten!$E$4,N295=Lijsten!$E$5)))</f>
        <v/>
      </c>
      <c r="Q295" s="34" t="str">
        <f>IF(M295&lt;&gt;"W","",IF(N295="","",IF(N295=Lijsten!$C$4,Lijsten!$H$4,IF(N295=Lijsten!$C$5,1,0))))</f>
        <v/>
      </c>
    </row>
    <row r="296" spans="1:17" ht="24">
      <c r="B296" s="5">
        <f t="shared" si="149"/>
        <v>4</v>
      </c>
      <c r="C296" s="5">
        <f t="shared" si="150"/>
        <v>1</v>
      </c>
      <c r="D296" s="5">
        <f t="shared" si="151"/>
        <v>2</v>
      </c>
      <c r="E296" s="5">
        <f>IF(I296&lt;&gt;"", MAX($E$8:E295)+1,"")</f>
        <v>240</v>
      </c>
      <c r="F296" s="5"/>
      <c r="G296" s="11" t="str">
        <f t="shared" si="146"/>
        <v/>
      </c>
      <c r="H296" s="12" t="str">
        <f t="shared" si="147"/>
        <v/>
      </c>
      <c r="I296" s="44">
        <f t="shared" si="148"/>
        <v>2</v>
      </c>
      <c r="J296" s="14"/>
      <c r="K296" s="47"/>
      <c r="L296" s="19" t="s">
        <v>362</v>
      </c>
      <c r="M296" s="37" t="s">
        <v>18</v>
      </c>
      <c r="N296" s="53"/>
      <c r="O296" s="53"/>
      <c r="P296" s="34" t="str">
        <f>IF(M296&lt;&gt;"E","",IF(N296="","",OR(N296=Lijsten!$E$4,N296=Lijsten!$E$5)))</f>
        <v/>
      </c>
      <c r="Q296" s="34" t="str">
        <f>IF(M296&lt;&gt;"W","",IF(N296="","",IF(N296=Lijsten!$C$4,Lijsten!$H$4,IF(N296=Lijsten!$C$5,1,0))))</f>
        <v/>
      </c>
    </row>
    <row r="297" spans="1:17" ht="24">
      <c r="B297" s="5">
        <f t="shared" si="149"/>
        <v>4</v>
      </c>
      <c r="C297" s="5">
        <f t="shared" si="150"/>
        <v>1</v>
      </c>
      <c r="D297" s="5">
        <f t="shared" si="151"/>
        <v>3</v>
      </c>
      <c r="E297" s="5">
        <f>IF(I297&lt;&gt;"", MAX($E$8:E296)+1,"")</f>
        <v>241</v>
      </c>
      <c r="F297" s="5"/>
      <c r="G297" s="11" t="str">
        <f t="shared" si="146"/>
        <v/>
      </c>
      <c r="H297" s="12" t="str">
        <f t="shared" si="147"/>
        <v/>
      </c>
      <c r="I297" s="44">
        <f t="shared" si="148"/>
        <v>3</v>
      </c>
      <c r="J297" s="14"/>
      <c r="K297" s="47"/>
      <c r="L297" s="19" t="s">
        <v>363</v>
      </c>
      <c r="M297" s="37" t="s">
        <v>18</v>
      </c>
      <c r="N297" s="53"/>
      <c r="O297" s="53"/>
      <c r="P297" s="34" t="str">
        <f>IF(M297&lt;&gt;"E","",IF(N297="","",OR(N297=Lijsten!$E$4,N297=Lijsten!$E$5)))</f>
        <v/>
      </c>
      <c r="Q297" s="34" t="str">
        <f>IF(M297&lt;&gt;"W","",IF(N297="","",IF(N297=Lijsten!$C$4,Lijsten!$H$4,IF(N297=Lijsten!$C$5,1,0))))</f>
        <v/>
      </c>
    </row>
    <row r="298" spans="1:17" ht="24">
      <c r="B298" s="5">
        <f t="shared" si="149"/>
        <v>4</v>
      </c>
      <c r="C298" s="5">
        <f t="shared" si="150"/>
        <v>1</v>
      </c>
      <c r="D298" s="5">
        <f t="shared" si="151"/>
        <v>4</v>
      </c>
      <c r="E298" s="5">
        <f>IF(I298&lt;&gt;"", MAX($E$8:E297)+1,"")</f>
        <v>242</v>
      </c>
      <c r="F298" s="5"/>
      <c r="G298" s="11" t="str">
        <f t="shared" si="146"/>
        <v/>
      </c>
      <c r="H298" s="12" t="str">
        <f t="shared" si="147"/>
        <v/>
      </c>
      <c r="I298" s="44">
        <f t="shared" si="148"/>
        <v>4</v>
      </c>
      <c r="J298" s="14"/>
      <c r="K298" s="47"/>
      <c r="L298" s="19" t="s">
        <v>364</v>
      </c>
      <c r="M298" s="37" t="s">
        <v>18</v>
      </c>
      <c r="N298" s="53"/>
      <c r="O298" s="53"/>
      <c r="P298" s="34" t="str">
        <f>IF(M298&lt;&gt;"E","",IF(N298="","",OR(N298=Lijsten!$E$4,N298=Lijsten!$E$5)))</f>
        <v/>
      </c>
      <c r="Q298" s="34" t="str">
        <f>IF(M298&lt;&gt;"W","",IF(N298="","",IF(N298=Lijsten!$C$4,Lijsten!$H$4,IF(N298=Lijsten!$C$5,1,0))))</f>
        <v/>
      </c>
    </row>
    <row r="299" spans="1:17" ht="48">
      <c r="B299" s="5">
        <f t="shared" si="149"/>
        <v>4</v>
      </c>
      <c r="C299" s="5">
        <f t="shared" si="150"/>
        <v>1</v>
      </c>
      <c r="D299" s="5">
        <f t="shared" si="151"/>
        <v>5</v>
      </c>
      <c r="E299" s="5">
        <f>IF(I299&lt;&gt;"", MAX($E$8:E298)+1,"")</f>
        <v>243</v>
      </c>
      <c r="F299" s="5"/>
      <c r="G299" s="11" t="str">
        <f t="shared" si="146"/>
        <v/>
      </c>
      <c r="H299" s="12" t="str">
        <f t="shared" si="147"/>
        <v/>
      </c>
      <c r="I299" s="44">
        <f t="shared" si="148"/>
        <v>5</v>
      </c>
      <c r="J299" s="14"/>
      <c r="K299" s="47"/>
      <c r="L299" s="19" t="s">
        <v>365</v>
      </c>
      <c r="M299" s="37" t="s">
        <v>18</v>
      </c>
      <c r="N299" s="53"/>
      <c r="O299" s="53"/>
      <c r="P299" s="34" t="str">
        <f>IF(M299&lt;&gt;"E","",IF(N299="","",OR(N299=Lijsten!$E$4,N299=Lijsten!$E$5)))</f>
        <v/>
      </c>
      <c r="Q299" s="34" t="str">
        <f>IF(M299&lt;&gt;"W","",IF(N299="","",IF(N299=Lijsten!$C$4,Lijsten!$H$4,IF(N299=Lijsten!$C$5,1,0))))</f>
        <v/>
      </c>
    </row>
    <row r="300" spans="1:17" ht="36">
      <c r="B300" s="5">
        <f t="shared" si="149"/>
        <v>4</v>
      </c>
      <c r="C300" s="5">
        <f t="shared" si="150"/>
        <v>1</v>
      </c>
      <c r="D300" s="5">
        <f t="shared" si="151"/>
        <v>6</v>
      </c>
      <c r="E300" s="5">
        <f>IF(I300&lt;&gt;"", MAX($E$8:E299)+1,"")</f>
        <v>244</v>
      </c>
      <c r="F300" s="5"/>
      <c r="G300" s="11" t="str">
        <f t="shared" si="146"/>
        <v/>
      </c>
      <c r="H300" s="12" t="str">
        <f t="shared" si="147"/>
        <v/>
      </c>
      <c r="I300" s="44">
        <f t="shared" si="148"/>
        <v>6</v>
      </c>
      <c r="J300" s="14"/>
      <c r="K300" s="47"/>
      <c r="L300" s="19" t="s">
        <v>366</v>
      </c>
      <c r="M300" s="37" t="s">
        <v>18</v>
      </c>
      <c r="N300" s="53"/>
      <c r="O300" s="53"/>
      <c r="P300" s="34" t="str">
        <f>IF(M300&lt;&gt;"E","",IF(N300="","",OR(N300=Lijsten!$E$4,N300=Lijsten!$E$5)))</f>
        <v/>
      </c>
      <c r="Q300" s="34" t="str">
        <f>IF(M300&lt;&gt;"W","",IF(N300="","",IF(N300=Lijsten!$C$4,Lijsten!$H$4,IF(N300=Lijsten!$C$5,1,0))))</f>
        <v/>
      </c>
    </row>
    <row r="301" spans="1:17" ht="24">
      <c r="B301" s="5">
        <f t="shared" si="149"/>
        <v>4</v>
      </c>
      <c r="C301" s="5">
        <f t="shared" si="150"/>
        <v>1</v>
      </c>
      <c r="D301" s="5">
        <f t="shared" si="151"/>
        <v>7</v>
      </c>
      <c r="E301" s="5">
        <f>IF(I301&lt;&gt;"", MAX($E$8:E300)+1,"")</f>
        <v>245</v>
      </c>
      <c r="F301" s="5"/>
      <c r="G301" s="11" t="str">
        <f t="shared" si="146"/>
        <v/>
      </c>
      <c r="H301" s="12" t="str">
        <f t="shared" si="147"/>
        <v/>
      </c>
      <c r="I301" s="44">
        <f t="shared" si="148"/>
        <v>7</v>
      </c>
      <c r="J301" s="14"/>
      <c r="K301" s="47"/>
      <c r="L301" s="19" t="s">
        <v>367</v>
      </c>
      <c r="M301" s="37" t="s">
        <v>18</v>
      </c>
      <c r="N301" s="53"/>
      <c r="O301" s="53"/>
      <c r="P301" s="34" t="str">
        <f>IF(M301&lt;&gt;"E","",IF(N301="","",OR(N301=Lijsten!$E$4,N301=Lijsten!$E$5)))</f>
        <v/>
      </c>
      <c r="Q301" s="34" t="str">
        <f>IF(M301&lt;&gt;"W","",IF(N301="","",IF(N301=Lijsten!$C$4,Lijsten!$H$4,IF(N301=Lijsten!$C$5,1,0))))</f>
        <v/>
      </c>
    </row>
    <row r="302" spans="1:17" ht="24">
      <c r="B302" s="5">
        <f t="shared" si="149"/>
        <v>4</v>
      </c>
      <c r="C302" s="5">
        <f t="shared" si="150"/>
        <v>1</v>
      </c>
      <c r="D302" s="5">
        <f t="shared" si="151"/>
        <v>8</v>
      </c>
      <c r="E302" s="5">
        <f>IF(I302&lt;&gt;"", MAX($E$8:E301)+1,"")</f>
        <v>246</v>
      </c>
      <c r="F302" s="5"/>
      <c r="G302" s="11" t="str">
        <f t="shared" si="146"/>
        <v/>
      </c>
      <c r="H302" s="12" t="str">
        <f t="shared" si="147"/>
        <v/>
      </c>
      <c r="I302" s="44">
        <f t="shared" si="148"/>
        <v>8</v>
      </c>
      <c r="J302" s="14"/>
      <c r="K302" s="47"/>
      <c r="L302" s="19" t="s">
        <v>368</v>
      </c>
      <c r="M302" s="37" t="s">
        <v>18</v>
      </c>
      <c r="N302" s="53"/>
      <c r="O302" s="53"/>
      <c r="P302" s="34" t="str">
        <f>IF(M302&lt;&gt;"E","",IF(N302="","",OR(N302=Lijsten!$E$4,N302=Lijsten!$E$5)))</f>
        <v/>
      </c>
      <c r="Q302" s="34" t="str">
        <f>IF(M302&lt;&gt;"W","",IF(N302="","",IF(N302=Lijsten!$C$4,Lijsten!$H$4,IF(N302=Lijsten!$C$5,1,0))))</f>
        <v/>
      </c>
    </row>
    <row r="303" spans="1:17" ht="36">
      <c r="B303" s="5">
        <f t="shared" si="149"/>
        <v>4</v>
      </c>
      <c r="C303" s="5">
        <f t="shared" si="150"/>
        <v>1</v>
      </c>
      <c r="D303" s="5">
        <f t="shared" si="151"/>
        <v>9</v>
      </c>
      <c r="E303" s="5">
        <f>IF(I303&lt;&gt;"", MAX($E$8:E302)+1,"")</f>
        <v>247</v>
      </c>
      <c r="F303" s="5"/>
      <c r="G303" s="11" t="str">
        <f t="shared" si="146"/>
        <v/>
      </c>
      <c r="H303" s="12" t="str">
        <f t="shared" si="147"/>
        <v/>
      </c>
      <c r="I303" s="44">
        <f t="shared" si="148"/>
        <v>9</v>
      </c>
      <c r="J303" s="14"/>
      <c r="K303" s="47"/>
      <c r="L303" s="19" t="s">
        <v>369</v>
      </c>
      <c r="M303" s="37" t="s">
        <v>18</v>
      </c>
      <c r="N303" s="53"/>
      <c r="O303" s="53"/>
      <c r="P303" s="34" t="str">
        <f>IF(M303&lt;&gt;"E","",IF(N303="","",OR(N303=Lijsten!$E$4,N303=Lijsten!$E$5)))</f>
        <v/>
      </c>
      <c r="Q303" s="34" t="str">
        <f>IF(M303&lt;&gt;"W","",IF(N303="","",IF(N303=Lijsten!$C$4,Lijsten!$H$4,IF(N303=Lijsten!$C$5,1,0))))</f>
        <v/>
      </c>
    </row>
    <row r="304" spans="1:17" ht="24">
      <c r="B304" s="5">
        <f t="shared" si="149"/>
        <v>4</v>
      </c>
      <c r="C304" s="5">
        <f t="shared" si="150"/>
        <v>1</v>
      </c>
      <c r="D304" s="5">
        <f t="shared" si="151"/>
        <v>10</v>
      </c>
      <c r="E304" s="5">
        <f>IF(I304&lt;&gt;"", MAX($E$8:E303)+1,"")</f>
        <v>248</v>
      </c>
      <c r="F304" s="5"/>
      <c r="G304" s="11" t="str">
        <f t="shared" si="146"/>
        <v/>
      </c>
      <c r="H304" s="12" t="str">
        <f t="shared" si="147"/>
        <v/>
      </c>
      <c r="I304" s="44">
        <f t="shared" si="148"/>
        <v>10</v>
      </c>
      <c r="J304" s="14"/>
      <c r="K304" s="47"/>
      <c r="L304" s="19" t="s">
        <v>370</v>
      </c>
      <c r="M304" s="37" t="s">
        <v>18</v>
      </c>
      <c r="N304" s="53"/>
      <c r="O304" s="53"/>
      <c r="P304" s="34" t="str">
        <f>IF(M304&lt;&gt;"E","",IF(N304="","",OR(N304=Lijsten!$E$4,N304=Lijsten!$E$5)))</f>
        <v/>
      </c>
      <c r="Q304" s="34" t="str">
        <f>IF(M304&lt;&gt;"W","",IF(N304="","",IF(N304=Lijsten!$C$4,Lijsten!$H$4,IF(N304=Lijsten!$C$5,1,0))))</f>
        <v/>
      </c>
    </row>
    <row r="305" spans="2:17" ht="36">
      <c r="B305" s="5">
        <f t="shared" si="149"/>
        <v>4</v>
      </c>
      <c r="C305" s="5">
        <f t="shared" si="150"/>
        <v>1</v>
      </c>
      <c r="D305" s="5">
        <f t="shared" si="151"/>
        <v>11</v>
      </c>
      <c r="E305" s="5">
        <f>IF(I305&lt;&gt;"", MAX($E$8:E304)+1,"")</f>
        <v>249</v>
      </c>
      <c r="F305" s="5"/>
      <c r="G305" s="11" t="str">
        <f t="shared" ref="G305:G318" si="158">IF(OR(ISTEXT(K305),ISTEXT(L305)),"","5." &amp; B305 )</f>
        <v/>
      </c>
      <c r="H305" s="12" t="str">
        <f t="shared" ref="H305:H318" si="159">IF(OR(ISTEXT(J305),ISTEXT(L305)),"","5."&amp; B305&amp;"."&amp;IF(D305="",C305,C305&amp;"."&amp;D305))</f>
        <v/>
      </c>
      <c r="I305" s="44">
        <f t="shared" ref="I305:I325" si="160">IF(OR(ISTEXT(J305),ISTEXT(K305)),"",D305)</f>
        <v>11</v>
      </c>
      <c r="J305" s="14"/>
      <c r="K305" s="47"/>
      <c r="L305" s="19" t="s">
        <v>371</v>
      </c>
      <c r="M305" s="37" t="s">
        <v>18</v>
      </c>
      <c r="N305" s="53"/>
      <c r="O305" s="53"/>
      <c r="P305" s="34" t="str">
        <f>IF(M305&lt;&gt;"E","",IF(N305="","",OR(N305=Lijsten!$E$4,N305=Lijsten!$E$5)))</f>
        <v/>
      </c>
      <c r="Q305" s="34" t="str">
        <f>IF(M305&lt;&gt;"W","",IF(N305="","",IF(N305=Lijsten!$C$4,Lijsten!$H$4,IF(N305=Lijsten!$C$5,1,0))))</f>
        <v/>
      </c>
    </row>
    <row r="306" spans="2:17" ht="36">
      <c r="B306" s="5">
        <f t="shared" si="149"/>
        <v>4</v>
      </c>
      <c r="C306" s="5">
        <f t="shared" si="150"/>
        <v>1</v>
      </c>
      <c r="D306" s="5">
        <f t="shared" si="151"/>
        <v>12</v>
      </c>
      <c r="E306" s="5">
        <f>IF(I306&lt;&gt;"", MAX($E$8:E305)+1,"")</f>
        <v>250</v>
      </c>
      <c r="F306" s="5"/>
      <c r="G306" s="11" t="str">
        <f t="shared" si="158"/>
        <v/>
      </c>
      <c r="H306" s="12" t="str">
        <f t="shared" si="159"/>
        <v/>
      </c>
      <c r="I306" s="44">
        <f t="shared" si="160"/>
        <v>12</v>
      </c>
      <c r="J306" s="14"/>
      <c r="K306" s="47"/>
      <c r="L306" s="19" t="s">
        <v>372</v>
      </c>
      <c r="M306" s="37" t="s">
        <v>18</v>
      </c>
      <c r="N306" s="53"/>
      <c r="O306" s="53"/>
      <c r="P306" s="34" t="str">
        <f>IF(M306&lt;&gt;"E","",IF(N306="","",OR(N306=Lijsten!$E$4,N306=Lijsten!$E$5)))</f>
        <v/>
      </c>
      <c r="Q306" s="34" t="str">
        <f>IF(M306&lt;&gt;"W","",IF(N306="","",IF(N306=Lijsten!$C$4,Lijsten!$H$4,IF(N306=Lijsten!$C$5,1,0))))</f>
        <v/>
      </c>
    </row>
    <row r="307" spans="2:17">
      <c r="B307" s="5">
        <f t="shared" si="149"/>
        <v>4</v>
      </c>
      <c r="C307" s="5">
        <f t="shared" si="150"/>
        <v>1</v>
      </c>
      <c r="D307" s="5">
        <f t="shared" si="151"/>
        <v>13</v>
      </c>
      <c r="E307" s="5">
        <f>IF(I307&lt;&gt;"", MAX($E$8:E306)+1,"")</f>
        <v>251</v>
      </c>
      <c r="F307" s="5"/>
      <c r="G307" s="11" t="str">
        <f t="shared" si="158"/>
        <v/>
      </c>
      <c r="H307" s="12" t="str">
        <f t="shared" si="159"/>
        <v/>
      </c>
      <c r="I307" s="44">
        <f t="shared" si="160"/>
        <v>13</v>
      </c>
      <c r="J307" s="14"/>
      <c r="K307" s="47"/>
      <c r="L307" s="19" t="s">
        <v>373</v>
      </c>
      <c r="M307" s="37" t="s">
        <v>18</v>
      </c>
      <c r="N307" s="53"/>
      <c r="O307" s="53"/>
      <c r="P307" s="34" t="str">
        <f>IF(M307&lt;&gt;"E","",IF(N307="","",OR(N307=Lijsten!$E$4,N307=Lijsten!$E$5)))</f>
        <v/>
      </c>
      <c r="Q307" s="34" t="str">
        <f>IF(M307&lt;&gt;"W","",IF(N307="","",IF(N307=Lijsten!$C$4,Lijsten!$H$4,IF(N307=Lijsten!$C$5,1,0))))</f>
        <v/>
      </c>
    </row>
    <row r="308" spans="2:17" ht="24">
      <c r="B308" s="5">
        <f t="shared" si="149"/>
        <v>4</v>
      </c>
      <c r="C308" s="5">
        <f t="shared" si="150"/>
        <v>1</v>
      </c>
      <c r="D308" s="5">
        <f t="shared" si="151"/>
        <v>14</v>
      </c>
      <c r="E308" s="5">
        <f>IF(I308&lt;&gt;"", MAX($E$8:E307)+1,"")</f>
        <v>252</v>
      </c>
      <c r="F308" s="5"/>
      <c r="G308" s="11" t="str">
        <f t="shared" si="158"/>
        <v/>
      </c>
      <c r="H308" s="12" t="str">
        <f t="shared" si="159"/>
        <v/>
      </c>
      <c r="I308" s="44">
        <f t="shared" si="160"/>
        <v>14</v>
      </c>
      <c r="J308" s="14"/>
      <c r="K308" s="47"/>
      <c r="L308" s="19" t="s">
        <v>374</v>
      </c>
      <c r="M308" s="37" t="s">
        <v>25</v>
      </c>
      <c r="N308" s="53"/>
      <c r="O308" s="53"/>
      <c r="P308" s="34" t="str">
        <f>IF(M308&lt;&gt;"E","",IF(N308="","",OR(N308=Lijsten!$E$4,N308=Lijsten!$E$5)))</f>
        <v/>
      </c>
      <c r="Q308" s="34" t="str">
        <f>IF(M308&lt;&gt;"W","",IF(N308="","",IF(N308=Lijsten!$C$4,Lijsten!$H$4,IF(N308=Lijsten!$C$5,1,0))))</f>
        <v/>
      </c>
    </row>
    <row r="309" spans="2:17" ht="24">
      <c r="B309" s="5">
        <f t="shared" si="149"/>
        <v>4</v>
      </c>
      <c r="C309" s="5">
        <f t="shared" si="150"/>
        <v>1</v>
      </c>
      <c r="D309" s="5">
        <f t="shared" si="151"/>
        <v>15</v>
      </c>
      <c r="E309" s="5">
        <f>IF(I309&lt;&gt;"", MAX($E$8:E308)+1,"")</f>
        <v>253</v>
      </c>
      <c r="F309" s="5"/>
      <c r="G309" s="11" t="str">
        <f t="shared" si="158"/>
        <v/>
      </c>
      <c r="H309" s="12" t="str">
        <f t="shared" si="159"/>
        <v/>
      </c>
      <c r="I309" s="44">
        <f t="shared" si="160"/>
        <v>15</v>
      </c>
      <c r="J309" s="14"/>
      <c r="K309" s="47"/>
      <c r="L309" s="19" t="s">
        <v>375</v>
      </c>
      <c r="M309" s="37" t="s">
        <v>25</v>
      </c>
      <c r="N309" s="53"/>
      <c r="O309" s="53"/>
      <c r="P309" s="34" t="str">
        <f>IF(M309&lt;&gt;"E","",IF(N309="","",OR(N309=Lijsten!$E$4,N309=Lijsten!$E$5)))</f>
        <v/>
      </c>
      <c r="Q309" s="34" t="str">
        <f>IF(M309&lt;&gt;"W","",IF(N309="","",IF(N309=Lijsten!$C$4,Lijsten!$H$4,IF(N309=Lijsten!$C$5,1,0))))</f>
        <v/>
      </c>
    </row>
    <row r="310" spans="2:17">
      <c r="B310" s="5">
        <f t="shared" si="149"/>
        <v>4</v>
      </c>
      <c r="C310" s="5">
        <f t="shared" si="150"/>
        <v>2</v>
      </c>
      <c r="D310" s="5" t="str">
        <f t="shared" si="151"/>
        <v/>
      </c>
      <c r="E310" s="5" t="str">
        <f>IF(I310&lt;&gt;"", MAX($E$8:E309)+1,"")</f>
        <v/>
      </c>
      <c r="F310" s="5"/>
      <c r="G310" s="11" t="str">
        <f t="shared" si="158"/>
        <v/>
      </c>
      <c r="H310" s="12" t="str">
        <f t="shared" si="159"/>
        <v>5.4.2</v>
      </c>
      <c r="I310" s="44" t="str">
        <f t="shared" si="160"/>
        <v/>
      </c>
      <c r="J310" s="14"/>
      <c r="K310" s="47" t="s">
        <v>376</v>
      </c>
      <c r="L310" s="19"/>
      <c r="M310" s="37"/>
      <c r="N310" s="38"/>
      <c r="O310" s="38"/>
      <c r="P310" s="34" t="str">
        <f>IF(M310&lt;&gt;"E","",IF(N310="","",OR(N310=Lijsten!$E$4,N310=Lijsten!$E$5)))</f>
        <v/>
      </c>
      <c r="Q310" s="34" t="str">
        <f>IF(M310&lt;&gt;"W","",IF(N310="","",IF(N310=Lijsten!$C$4,Lijsten!$H$4,IF(N310=Lijsten!$C$5,1,0))))</f>
        <v/>
      </c>
    </row>
    <row r="311" spans="2:17" ht="48">
      <c r="B311" s="5">
        <f t="shared" si="149"/>
        <v>4</v>
      </c>
      <c r="C311" s="5">
        <f t="shared" si="150"/>
        <v>2</v>
      </c>
      <c r="D311" s="5">
        <f t="shared" si="151"/>
        <v>1</v>
      </c>
      <c r="E311" s="5">
        <f>IF(I311&lt;&gt;"", MAX($E$8:E310)+1,"")</f>
        <v>254</v>
      </c>
      <c r="F311" s="5"/>
      <c r="G311" s="11" t="str">
        <f t="shared" si="158"/>
        <v/>
      </c>
      <c r="H311" s="12" t="str">
        <f t="shared" si="159"/>
        <v/>
      </c>
      <c r="I311" s="44">
        <f t="shared" si="160"/>
        <v>1</v>
      </c>
      <c r="J311" s="14"/>
      <c r="K311" s="47"/>
      <c r="L311" s="19" t="s">
        <v>377</v>
      </c>
      <c r="M311" s="37" t="s">
        <v>18</v>
      </c>
      <c r="N311" s="53"/>
      <c r="O311" s="53"/>
      <c r="P311" s="34" t="str">
        <f>IF(M311&lt;&gt;"E","",IF(N311="","",OR(N311=Lijsten!$E$4,N311=Lijsten!$E$5)))</f>
        <v/>
      </c>
      <c r="Q311" s="34" t="str">
        <f>IF(M311&lt;&gt;"W","",IF(N311="","",IF(N311=Lijsten!$C$4,Lijsten!$H$4,IF(N311=Lijsten!$C$5,1,0))))</f>
        <v/>
      </c>
    </row>
    <row r="312" spans="2:17" ht="36">
      <c r="B312" s="5">
        <f t="shared" si="149"/>
        <v>4</v>
      </c>
      <c r="C312" s="5">
        <f t="shared" si="150"/>
        <v>2</v>
      </c>
      <c r="D312" s="5">
        <f t="shared" si="151"/>
        <v>2</v>
      </c>
      <c r="E312" s="5">
        <f>IF(I312&lt;&gt;"", MAX($E$8:E311)+1,"")</f>
        <v>255</v>
      </c>
      <c r="F312" s="5"/>
      <c r="G312" s="11" t="str">
        <f t="shared" si="158"/>
        <v/>
      </c>
      <c r="H312" s="12" t="str">
        <f t="shared" si="159"/>
        <v/>
      </c>
      <c r="I312" s="44">
        <f t="shared" si="160"/>
        <v>2</v>
      </c>
      <c r="J312" s="14"/>
      <c r="K312" s="47"/>
      <c r="L312" s="19" t="s">
        <v>378</v>
      </c>
      <c r="M312" s="37" t="s">
        <v>18</v>
      </c>
      <c r="N312" s="53"/>
      <c r="O312" s="53"/>
      <c r="P312" s="34" t="str">
        <f>IF(M312&lt;&gt;"E","",IF(N312="","",OR(N312=Lijsten!$E$4,N312=Lijsten!$E$5)))</f>
        <v/>
      </c>
      <c r="Q312" s="34" t="str">
        <f>IF(M312&lt;&gt;"W","",IF(N312="","",IF(N312=Lijsten!$C$4,Lijsten!$H$4,IF(N312=Lijsten!$C$5,1,0))))</f>
        <v/>
      </c>
    </row>
    <row r="313" spans="2:17" ht="24">
      <c r="B313" s="5">
        <f t="shared" si="149"/>
        <v>4</v>
      </c>
      <c r="C313" s="5">
        <f t="shared" si="150"/>
        <v>2</v>
      </c>
      <c r="D313" s="5">
        <f t="shared" si="151"/>
        <v>3</v>
      </c>
      <c r="E313" s="5">
        <f>IF(I313&lt;&gt;"", MAX($E$8:E312)+1,"")</f>
        <v>256</v>
      </c>
      <c r="F313" s="5"/>
      <c r="G313" s="11" t="str">
        <f t="shared" si="158"/>
        <v/>
      </c>
      <c r="H313" s="12" t="str">
        <f t="shared" si="159"/>
        <v/>
      </c>
      <c r="I313" s="44">
        <f t="shared" si="160"/>
        <v>3</v>
      </c>
      <c r="J313" s="14"/>
      <c r="K313" s="47"/>
      <c r="L313" s="19" t="s">
        <v>379</v>
      </c>
      <c r="M313" s="37" t="s">
        <v>18</v>
      </c>
      <c r="N313" s="53"/>
      <c r="O313" s="53"/>
      <c r="P313" s="34" t="str">
        <f>IF(M313&lt;&gt;"E","",IF(N313="","",OR(N313=Lijsten!$E$4,N313=Lijsten!$E$5)))</f>
        <v/>
      </c>
      <c r="Q313" s="34" t="str">
        <f>IF(M313&lt;&gt;"W","",IF(N313="","",IF(N313=Lijsten!$C$4,Lijsten!$H$4,IF(N313=Lijsten!$C$5,1,0))))</f>
        <v/>
      </c>
    </row>
    <row r="314" spans="2:17" ht="24">
      <c r="B314" s="5">
        <f t="shared" si="149"/>
        <v>4</v>
      </c>
      <c r="C314" s="5">
        <f t="shared" si="150"/>
        <v>2</v>
      </c>
      <c r="D314" s="5">
        <f t="shared" si="151"/>
        <v>4</v>
      </c>
      <c r="E314" s="5">
        <f>IF(I314&lt;&gt;"", MAX($E$8:E313)+1,"")</f>
        <v>257</v>
      </c>
      <c r="F314" s="5"/>
      <c r="G314" s="11" t="str">
        <f t="shared" si="158"/>
        <v/>
      </c>
      <c r="H314" s="12" t="str">
        <f t="shared" si="159"/>
        <v/>
      </c>
      <c r="I314" s="44">
        <f t="shared" si="160"/>
        <v>4</v>
      </c>
      <c r="J314" s="14"/>
      <c r="K314" s="47"/>
      <c r="L314" s="19" t="s">
        <v>380</v>
      </c>
      <c r="M314" s="37" t="s">
        <v>18</v>
      </c>
      <c r="N314" s="53"/>
      <c r="O314" s="53"/>
      <c r="P314" s="34" t="str">
        <f>IF(M314&lt;&gt;"E","",IF(N314="","",OR(N314=Lijsten!$E$4,N314=Lijsten!$E$5)))</f>
        <v/>
      </c>
      <c r="Q314" s="34" t="str">
        <f>IF(M314&lt;&gt;"W","",IF(N314="","",IF(N314=Lijsten!$C$4,Lijsten!$H$4,IF(N314=Lijsten!$C$5,1,0))))</f>
        <v/>
      </c>
    </row>
    <row r="315" spans="2:17" ht="24">
      <c r="B315" s="5">
        <f t="shared" si="149"/>
        <v>4</v>
      </c>
      <c r="C315" s="5">
        <f t="shared" si="150"/>
        <v>2</v>
      </c>
      <c r="D315" s="5">
        <f t="shared" si="151"/>
        <v>5</v>
      </c>
      <c r="E315" s="5">
        <f>IF(I315&lt;&gt;"", MAX($E$8:E314)+1,"")</f>
        <v>258</v>
      </c>
      <c r="F315" s="5"/>
      <c r="G315" s="11" t="str">
        <f t="shared" si="158"/>
        <v/>
      </c>
      <c r="H315" s="12" t="str">
        <f t="shared" si="159"/>
        <v/>
      </c>
      <c r="I315" s="44">
        <f t="shared" si="160"/>
        <v>5</v>
      </c>
      <c r="J315" s="14"/>
      <c r="K315" s="47"/>
      <c r="L315" s="19" t="s">
        <v>381</v>
      </c>
      <c r="M315" s="37" t="s">
        <v>18</v>
      </c>
      <c r="N315" s="53"/>
      <c r="O315" s="53"/>
      <c r="P315" s="34" t="str">
        <f>IF(M315&lt;&gt;"E","",IF(N315="","",OR(N315=Lijsten!$E$4,N315=Lijsten!$E$5)))</f>
        <v/>
      </c>
      <c r="Q315" s="34" t="str">
        <f>IF(M315&lt;&gt;"W","",IF(N315="","",IF(N315=Lijsten!$C$4,Lijsten!$H$4,IF(N315=Lijsten!$C$5,1,0))))</f>
        <v/>
      </c>
    </row>
    <row r="316" spans="2:17" ht="24">
      <c r="B316" s="5">
        <f t="shared" si="149"/>
        <v>4</v>
      </c>
      <c r="C316" s="5">
        <f t="shared" si="150"/>
        <v>2</v>
      </c>
      <c r="D316" s="5">
        <f t="shared" si="151"/>
        <v>6</v>
      </c>
      <c r="E316" s="5">
        <f>IF(I316&lt;&gt;"", MAX($E$8:E315)+1,"")</f>
        <v>259</v>
      </c>
      <c r="F316" s="5"/>
      <c r="G316" s="11" t="str">
        <f t="shared" si="158"/>
        <v/>
      </c>
      <c r="H316" s="12" t="str">
        <f t="shared" si="159"/>
        <v/>
      </c>
      <c r="I316" s="44">
        <f t="shared" si="160"/>
        <v>6</v>
      </c>
      <c r="J316" s="14"/>
      <c r="K316" s="47"/>
      <c r="L316" s="19" t="s">
        <v>382</v>
      </c>
      <c r="M316" s="37" t="s">
        <v>18</v>
      </c>
      <c r="N316" s="53"/>
      <c r="O316" s="53"/>
      <c r="P316" s="34" t="str">
        <f>IF(M316&lt;&gt;"E","",IF(N316="","",OR(N316=Lijsten!$E$4,N316=Lijsten!$E$5)))</f>
        <v/>
      </c>
      <c r="Q316" s="34" t="str">
        <f>IF(M316&lt;&gt;"W","",IF(N316="","",IF(N316=Lijsten!$C$4,Lijsten!$H$4,IF(N316=Lijsten!$C$5,1,0))))</f>
        <v/>
      </c>
    </row>
    <row r="317" spans="2:17">
      <c r="B317" s="5">
        <f t="shared" si="149"/>
        <v>4</v>
      </c>
      <c r="C317" s="5">
        <f t="shared" si="150"/>
        <v>2</v>
      </c>
      <c r="D317" s="5">
        <f t="shared" si="151"/>
        <v>7</v>
      </c>
      <c r="E317" s="5">
        <f>IF(I317&lt;&gt;"", MAX($E$8:E316)+1,"")</f>
        <v>260</v>
      </c>
      <c r="F317" s="5"/>
      <c r="G317" s="11" t="str">
        <f t="shared" si="158"/>
        <v/>
      </c>
      <c r="H317" s="12" t="str">
        <f t="shared" si="159"/>
        <v/>
      </c>
      <c r="I317" s="44">
        <f t="shared" si="160"/>
        <v>7</v>
      </c>
      <c r="J317" s="14"/>
      <c r="K317" s="47"/>
      <c r="L317" s="19" t="s">
        <v>383</v>
      </c>
      <c r="M317" s="37" t="s">
        <v>18</v>
      </c>
      <c r="N317" s="53"/>
      <c r="O317" s="53"/>
      <c r="P317" s="34" t="str">
        <f>IF(M317&lt;&gt;"E","",IF(N317="","",OR(N317=Lijsten!$E$4,N317=Lijsten!$E$5)))</f>
        <v/>
      </c>
      <c r="Q317" s="34" t="str">
        <f>IF(M317&lt;&gt;"W","",IF(N317="","",IF(N317=Lijsten!$C$4,Lijsten!$H$4,IF(N317=Lijsten!$C$5,1,0))))</f>
        <v/>
      </c>
    </row>
    <row r="318" spans="2:17" ht="24">
      <c r="B318" s="5">
        <f t="shared" si="149"/>
        <v>4</v>
      </c>
      <c r="C318" s="5">
        <f t="shared" si="150"/>
        <v>2</v>
      </c>
      <c r="D318" s="5">
        <f t="shared" si="151"/>
        <v>8</v>
      </c>
      <c r="E318" s="5">
        <f>IF(I318&lt;&gt;"", MAX($E$8:E317)+1,"")</f>
        <v>261</v>
      </c>
      <c r="F318" s="5"/>
      <c r="G318" s="11" t="str">
        <f t="shared" si="158"/>
        <v/>
      </c>
      <c r="H318" s="12" t="str">
        <f t="shared" si="159"/>
        <v/>
      </c>
      <c r="I318" s="44">
        <f t="shared" si="160"/>
        <v>8</v>
      </c>
      <c r="J318" s="14"/>
      <c r="K318" s="47"/>
      <c r="L318" s="19" t="s">
        <v>384</v>
      </c>
      <c r="M318" s="37" t="s">
        <v>18</v>
      </c>
      <c r="N318" s="53"/>
      <c r="O318" s="53"/>
      <c r="P318" s="34" t="str">
        <f>IF(M318&lt;&gt;"E","",IF(N318="","",OR(N318=Lijsten!$E$4,N318=Lijsten!$E$5)))</f>
        <v/>
      </c>
      <c r="Q318" s="34" t="str">
        <f>IF(M318&lt;&gt;"W","",IF(N318="","",IF(N318=Lijsten!$C$4,Lijsten!$H$4,IF(N318=Lijsten!$C$5,1,0))))</f>
        <v/>
      </c>
    </row>
    <row r="319" spans="2:17" ht="48" customHeight="1">
      <c r="B319" s="5"/>
      <c r="C319" s="5"/>
      <c r="D319" s="5"/>
      <c r="E319" s="5"/>
      <c r="F319" s="5"/>
      <c r="G319" s="46"/>
      <c r="H319" s="13"/>
      <c r="I319" s="44"/>
      <c r="J319" s="46"/>
      <c r="K319" s="44"/>
      <c r="L319" s="43" t="s">
        <v>385</v>
      </c>
      <c r="M319" s="42"/>
      <c r="N319" s="42"/>
      <c r="O319" s="38"/>
      <c r="P319" s="34" t="str">
        <f>IF(M319&lt;&gt;"E","",IF(N319="","",OR(N319=Lijsten!$E$4,N319=Lijsten!$E$5)))</f>
        <v/>
      </c>
      <c r="Q319" s="34" t="str">
        <f>IF(M319&lt;&gt;"W","",IF(N319="","",IF(N319=Lijsten!$C$4,Lijsten!$H$4,IF(N319=Lijsten!$C$5,1,0))))</f>
        <v/>
      </c>
    </row>
    <row r="320" spans="2:17">
      <c r="B320" s="5">
        <v>1</v>
      </c>
      <c r="C320" s="5" t="str">
        <f>IF(ISTEXT(J318),1,IF(ISTEXT(J320),"",IF(ISTEXT(K320),C318+1,C318)))</f>
        <v/>
      </c>
      <c r="D320" s="5" t="str">
        <f>IF(ISTEXT(J320),"",IF(ISTEXT(K320),"",IF(ISTEXT(K318),1,D318+1)))</f>
        <v/>
      </c>
      <c r="E320" s="5" t="str">
        <f>IF(I320&lt;&gt;"", MAX($E$7:E318)+1,"")</f>
        <v/>
      </c>
      <c r="F320" s="5"/>
      <c r="G320" s="11" t="str">
        <f>IF(OR(ISTEXT(K320),ISTEXT(L320)),"","6." &amp; B320 )</f>
        <v>6.1</v>
      </c>
      <c r="H320" s="12" t="str">
        <f>IF(OR(ISTEXT(J320),ISTEXT(L320)),"","6."&amp; B320&amp;"."&amp;IF(D320="",C320,C320&amp;"."&amp;D320))</f>
        <v/>
      </c>
      <c r="I320" s="44" t="str">
        <f t="shared" si="160"/>
        <v/>
      </c>
      <c r="J320" s="14" t="s">
        <v>386</v>
      </c>
      <c r="K320" s="47"/>
      <c r="L320" s="19"/>
      <c r="M320" s="37"/>
      <c r="N320" s="38"/>
      <c r="O320" s="38"/>
      <c r="P320" s="34" t="str">
        <f>IF(M320&lt;&gt;"E","",IF(N320="","",OR(N320=Lijsten!$E$4,N320=Lijsten!$E$5)))</f>
        <v/>
      </c>
      <c r="Q320" s="34" t="str">
        <f>IF(M320&lt;&gt;"W","",IF(N320="","",IF(N320=Lijsten!$C$4,Lijsten!$H$4,IF(N320=Lijsten!$C$5,1,0))))</f>
        <v/>
      </c>
    </row>
    <row r="321" spans="2:17">
      <c r="B321" s="5">
        <f t="shared" ref="B321:B325" si="161">IF(ISTEXT(J321),B320+1,B320)</f>
        <v>1</v>
      </c>
      <c r="C321" s="5">
        <f t="shared" ref="C321:C325" si="162">IF(ISTEXT(J320),1,IF(ISTEXT(J321),"",IF(ISTEXT(K321),C320+1,C320)))</f>
        <v>1</v>
      </c>
      <c r="D321" s="5" t="str">
        <f t="shared" ref="D321:D325" si="163">IF(ISTEXT(J321),"",IF(ISTEXT(K321),"",IF(ISTEXT(K320),1,D320+1)))</f>
        <v/>
      </c>
      <c r="E321" s="5" t="str">
        <f>IF(I321&lt;&gt;"", MAX($E$7:E320)+1,"")</f>
        <v/>
      </c>
      <c r="F321" s="5"/>
      <c r="G321" s="11" t="str">
        <f t="shared" ref="G321:G325" si="164">IF(OR(ISTEXT(K321),ISTEXT(L321)),"","6." &amp; B321 )</f>
        <v/>
      </c>
      <c r="H321" s="12" t="str">
        <f t="shared" ref="H321:H325" si="165">IF(OR(ISTEXT(J321),ISTEXT(L321)),"","6."&amp; B321&amp;"."&amp;IF(D321="",C321,C321&amp;"."&amp;D321))</f>
        <v>6.1.1</v>
      </c>
      <c r="I321" s="44" t="str">
        <f t="shared" si="160"/>
        <v/>
      </c>
      <c r="J321" s="14"/>
      <c r="K321" s="47" t="s">
        <v>74</v>
      </c>
      <c r="L321" s="19"/>
      <c r="M321" s="37"/>
      <c r="N321" s="38"/>
      <c r="O321" s="38"/>
      <c r="P321" s="34" t="str">
        <f>IF(M321&lt;&gt;"E","",IF(N321="","",OR(N321=Lijsten!$E$4,N321=Lijsten!$E$5)))</f>
        <v/>
      </c>
      <c r="Q321" s="34" t="str">
        <f>IF(M321&lt;&gt;"W","",IF(N321="","",IF(N321=Lijsten!$C$4,Lijsten!$H$4,IF(N321=Lijsten!$C$5,1,0))))</f>
        <v/>
      </c>
    </row>
    <row r="322" spans="2:17" ht="36">
      <c r="B322" s="5">
        <f t="shared" si="161"/>
        <v>1</v>
      </c>
      <c r="C322" s="5">
        <f t="shared" si="162"/>
        <v>1</v>
      </c>
      <c r="D322" s="5">
        <f t="shared" si="163"/>
        <v>1</v>
      </c>
      <c r="E322" s="5">
        <f>IF(I322&lt;&gt;"", MAX($E$7:E321)+1,"")</f>
        <v>262</v>
      </c>
      <c r="F322" s="5"/>
      <c r="G322" s="11" t="str">
        <f t="shared" si="164"/>
        <v/>
      </c>
      <c r="H322" s="12" t="str">
        <f t="shared" si="165"/>
        <v/>
      </c>
      <c r="I322" s="44">
        <f t="shared" si="160"/>
        <v>1</v>
      </c>
      <c r="J322" s="14"/>
      <c r="K322" s="47"/>
      <c r="L322" s="19" t="s">
        <v>387</v>
      </c>
      <c r="M322" s="37" t="s">
        <v>18</v>
      </c>
      <c r="N322" s="53"/>
      <c r="O322" s="38"/>
      <c r="P322" s="34" t="str">
        <f>IF(M322&lt;&gt;"E","",IF(N322="","",OR(N322=Lijsten!$E$4,N322=Lijsten!$E$5)))</f>
        <v/>
      </c>
      <c r="Q322" s="34" t="str">
        <f>IF(M322&lt;&gt;"W","",IF(N322="","",IF(N322=Lijsten!$C$4,Lijsten!$H$4,IF(N322=Lijsten!$C$5,1,0))))</f>
        <v/>
      </c>
    </row>
    <row r="323" spans="2:17" ht="36">
      <c r="B323" s="5">
        <f t="shared" si="161"/>
        <v>1</v>
      </c>
      <c r="C323" s="5">
        <f t="shared" si="162"/>
        <v>1</v>
      </c>
      <c r="D323" s="5">
        <f t="shared" si="163"/>
        <v>2</v>
      </c>
      <c r="E323" s="5">
        <f>IF(I323&lt;&gt;"", MAX($E$7:E322)+1,"")</f>
        <v>263</v>
      </c>
      <c r="F323" s="5"/>
      <c r="G323" s="11" t="str">
        <f t="shared" si="164"/>
        <v/>
      </c>
      <c r="H323" s="12" t="str">
        <f t="shared" si="165"/>
        <v/>
      </c>
      <c r="I323" s="44">
        <f t="shared" si="160"/>
        <v>2</v>
      </c>
      <c r="J323" s="14"/>
      <c r="K323" s="47"/>
      <c r="L323" s="19" t="s">
        <v>388</v>
      </c>
      <c r="M323" s="37" t="s">
        <v>18</v>
      </c>
      <c r="N323" s="53"/>
      <c r="O323" s="38"/>
      <c r="P323" s="34" t="str">
        <f>IF(M323&lt;&gt;"E","",IF(N323="","",OR(N323=Lijsten!$E$4,N323=Lijsten!$E$5)))</f>
        <v/>
      </c>
      <c r="Q323" s="34" t="str">
        <f>IF(M323&lt;&gt;"W","",IF(N323="","",IF(N323=Lijsten!$C$4,Lijsten!$H$4,IF(N323=Lijsten!$C$5,1,0))))</f>
        <v/>
      </c>
    </row>
    <row r="324" spans="2:17" ht="24">
      <c r="B324" s="5">
        <f t="shared" si="161"/>
        <v>1</v>
      </c>
      <c r="C324" s="5">
        <f t="shared" si="162"/>
        <v>1</v>
      </c>
      <c r="D324" s="5">
        <f t="shared" si="163"/>
        <v>3</v>
      </c>
      <c r="E324" s="5">
        <f>IF(I324&lt;&gt;"", MAX($E$7:E323)+1,"")</f>
        <v>264</v>
      </c>
      <c r="F324" s="5"/>
      <c r="G324" s="11" t="str">
        <f t="shared" si="164"/>
        <v/>
      </c>
      <c r="H324" s="12" t="str">
        <f t="shared" si="165"/>
        <v/>
      </c>
      <c r="I324" s="44">
        <f t="shared" si="160"/>
        <v>3</v>
      </c>
      <c r="J324" s="14"/>
      <c r="K324" s="47"/>
      <c r="L324" s="19" t="s">
        <v>389</v>
      </c>
      <c r="M324" s="37" t="s">
        <v>18</v>
      </c>
      <c r="N324" s="53"/>
      <c r="O324" s="38"/>
      <c r="P324" s="34" t="str">
        <f>IF(M324&lt;&gt;"E","",IF(N324="","",OR(N324=Lijsten!$E$4,N324=Lijsten!$E$5)))</f>
        <v/>
      </c>
      <c r="Q324" s="34" t="str">
        <f>IF(M324&lt;&gt;"W","",IF(N324="","",IF(N324=Lijsten!$C$4,Lijsten!$H$4,IF(N324=Lijsten!$C$5,1,0))))</f>
        <v/>
      </c>
    </row>
    <row r="325" spans="2:17" ht="24">
      <c r="B325" s="5">
        <f t="shared" si="161"/>
        <v>1</v>
      </c>
      <c r="C325" s="5">
        <f t="shared" si="162"/>
        <v>1</v>
      </c>
      <c r="D325" s="5">
        <f t="shared" si="163"/>
        <v>4</v>
      </c>
      <c r="E325" s="5">
        <f>IF(I325&lt;&gt;"", MAX($E$7:E324)+1,"")</f>
        <v>265</v>
      </c>
      <c r="F325" s="5"/>
      <c r="G325" s="11" t="str">
        <f t="shared" si="164"/>
        <v/>
      </c>
      <c r="H325" s="12" t="str">
        <f t="shared" si="165"/>
        <v/>
      </c>
      <c r="I325" s="44">
        <f t="shared" si="160"/>
        <v>4</v>
      </c>
      <c r="J325" s="14"/>
      <c r="K325" s="47"/>
      <c r="L325" s="19" t="s">
        <v>390</v>
      </c>
      <c r="M325" s="37" t="s">
        <v>25</v>
      </c>
      <c r="N325" s="53"/>
      <c r="O325" s="38"/>
      <c r="P325" s="34" t="str">
        <f>IF(M325&lt;&gt;"E","",IF(N325="","",OR(N325=Lijsten!$E$4,N325=Lijsten!$E$5)))</f>
        <v/>
      </c>
      <c r="Q325" s="34" t="str">
        <f>IF(M325&lt;&gt;"W","",IF(N325="","",IF(N325=Lijsten!$C$4,Lijsten!$H$4,IF(N325=Lijsten!$C$5,1,0))))</f>
        <v/>
      </c>
    </row>
    <row r="326" spans="2:17" ht="12">
      <c r="G326" s="2"/>
      <c r="H326" s="2"/>
      <c r="I326" s="2"/>
      <c r="J326" s="2"/>
      <c r="K326" s="2"/>
      <c r="L326" s="2"/>
      <c r="M326" s="2"/>
      <c r="N326" s="34" t="s">
        <v>74</v>
      </c>
      <c r="O326" s="2"/>
    </row>
  </sheetData>
  <sheetProtection selectLockedCells="1" autoFilter="0"/>
  <autoFilter ref="J7:O7" xr:uid="{19112315-4E42-44D6-BE96-B21CE18AB84A}"/>
  <conditionalFormatting sqref="G237:O325 J236:K236 M236:O236 G7:O233 J234:O235 G234:I236">
    <cfRule type="expression" dxfId="32" priority="6">
      <formula>$A7="x"</formula>
    </cfRule>
    <cfRule type="expression" dxfId="31" priority="108">
      <formula>$H7&lt;&gt;""</formula>
    </cfRule>
    <cfRule type="expression" dxfId="30" priority="109">
      <formula>$G7&lt;&gt;""</formula>
    </cfRule>
  </conditionalFormatting>
  <conditionalFormatting sqref="G237:M325 J236:K236 M236 G7:M233 J234:M235 G234:I236">
    <cfRule type="expression" dxfId="29" priority="7">
      <formula>$M7="W"</formula>
    </cfRule>
    <cfRule type="expression" dxfId="28" priority="8">
      <formula>$M7="E"</formula>
    </cfRule>
  </conditionalFormatting>
  <conditionalFormatting sqref="L236">
    <cfRule type="expression" dxfId="27" priority="1">
      <formula>$A236="x"</formula>
    </cfRule>
    <cfRule type="expression" dxfId="26" priority="4">
      <formula>$H236&lt;&gt;""</formula>
    </cfRule>
    <cfRule type="expression" dxfId="25" priority="5">
      <formula>$G236&lt;&gt;""</formula>
    </cfRule>
  </conditionalFormatting>
  <conditionalFormatting sqref="L236">
    <cfRule type="expression" dxfId="24" priority="2">
      <formula>$M236="W"</formula>
    </cfRule>
    <cfRule type="expression" dxfId="23" priority="3">
      <formula>$M236="E"</formula>
    </cfRule>
  </conditionalFormatting>
  <pageMargins left="0.7" right="0.7" top="0.75" bottom="0.75" header="0.3" footer="0.3"/>
  <pageSetup paperSize="9" orientation="portrait" horizontalDpi="300" vertic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397EB2E9-5D3B-4D84-B35C-30E51E352B2D}">
          <x14:formula1>
            <xm:f>Lijsten!$E$4:$E$6</xm:f>
          </x14:formula1>
          <xm:sqref>N203 N9:N12 N16:N27 N36:N42 N45:N48 N53:N57 N61:N64 N68:N83 N91:N99 N104 N109:N116 N120:N122 N134:N135 N138:N143 N145:N148 N150 N154:N155 N157:N163 N169:N172 N179:N184 N191 N199:N200 N209 N216:N221 N227:N229 N322:N324 N239:N241 N245:N251 N255:N259 N263:N266 N268:N270 N274:N277 N280:N285 N288:N291 N295:N307 N311:N318 N233:N234</xm:sqref>
        </x14:dataValidation>
        <x14:dataValidation type="list" allowBlank="1" showInputMessage="1" showErrorMessage="1" xr:uid="{2C994750-D82A-4F1F-A28E-685C0E2AAB8D}">
          <x14:formula1>
            <xm:f>Lijsten!$C$4:$C$9</xm:f>
          </x14:formula1>
          <xm:sqref>N190 N103 N310 N319:N321 N294 N287 N279 N262 N271:N273 N267 N253:N254 N244 N231:N232 N237:N238 N226 N213:N215 N174 N202 N198 N66:N67 N178 N167:N168 N137 N156 N151:N153 N149 N144 N133 N119 N108 N15 N34:N35 N44 N52 N90 N60 N128:N130</xm:sqref>
        </x14:dataValidation>
        <x14:dataValidation type="list" allowBlank="1" showInputMessage="1" showErrorMessage="1" xr:uid="{5217E88B-63C7-45C0-BD7E-94E806E74726}">
          <x14:formula1>
            <xm:f>Lijsten!$C$4:$C$6</xm:f>
          </x14:formula1>
          <xm:sqref>N325 N308:N309 N292:N293 N286 N278 N260:N261 N252 N242:N243 N230 N222:N225 N210:N212 N204:N208 N201 N192:N197 N185:N189 N175:N177 N173 N164:N166 N136 N131:N132 N123:N127 N117:N118 N105:N107 N100:N102 N84:N89 N65 N58:N59 N49:N51 N43 N28:N33 N13:N14 N235:N236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89BBF-2D5D-4AF5-87B6-A6F7165A3AE0}">
  <sheetPr codeName="Blad4"/>
  <dimension ref="A1:Q319"/>
  <sheetViews>
    <sheetView showGridLines="0" topLeftCell="F1" zoomScaleNormal="100" workbookViewId="0">
      <selection activeCell="N8" sqref="N8"/>
    </sheetView>
  </sheetViews>
  <sheetFormatPr defaultRowHeight="15"/>
  <cols>
    <col min="1" max="1" width="2.140625" style="2" hidden="1" customWidth="1"/>
    <col min="2" max="2" width="3.7109375" style="2" hidden="1" customWidth="1"/>
    <col min="3" max="3" width="4.28515625" style="2" hidden="1" customWidth="1"/>
    <col min="4" max="4" width="2.85546875" style="2" hidden="1" customWidth="1"/>
    <col min="5" max="5" width="4.140625" style="2" hidden="1" customWidth="1"/>
    <col min="6" max="6" width="7.5703125" style="2" customWidth="1"/>
    <col min="7" max="8" width="3.85546875" style="2" customWidth="1"/>
    <col min="9" max="9" width="3" style="2" bestFit="1" customWidth="1"/>
    <col min="10" max="10" width="2.5703125" style="6" customWidth="1"/>
    <col min="11" max="11" width="2.85546875" style="7" customWidth="1"/>
    <col min="12" max="12" width="64.5703125" style="8" customWidth="1"/>
    <col min="13" max="13" width="3.7109375" style="1" customWidth="1"/>
    <col min="14" max="14" width="16.28515625" style="34" bestFit="1" customWidth="1"/>
    <col min="15" max="15" width="39.42578125" style="34" customWidth="1"/>
    <col min="16" max="16" width="12.5703125" style="34" hidden="1" customWidth="1"/>
    <col min="17" max="17" width="11.140625" style="34" hidden="1" customWidth="1"/>
    <col min="18" max="16384" width="9.140625" style="2"/>
  </cols>
  <sheetData>
    <row r="1" spans="2:17">
      <c r="D1" s="3" t="s">
        <v>5</v>
      </c>
      <c r="E1" s="4">
        <f>COUNTBLANK(E15:E63)-MAX(B14:B63)</f>
        <v>-3</v>
      </c>
      <c r="P1" s="34" t="s">
        <v>6</v>
      </c>
      <c r="Q1" s="34">
        <f>COUNTIF($M$9:$M$319,"E")</f>
        <v>43</v>
      </c>
    </row>
    <row r="2" spans="2:17">
      <c r="D2" s="3"/>
      <c r="E2" s="4"/>
      <c r="P2" s="34" t="s">
        <v>7</v>
      </c>
      <c r="Q2" s="34">
        <f>COUNTIF($M$9:$M$319,"W")+COUNTIF(Koppelvlakken!H4:H7,"W")</f>
        <v>21</v>
      </c>
    </row>
    <row r="3" spans="2:17">
      <c r="D3" s="3" t="s">
        <v>8</v>
      </c>
      <c r="E3" s="4">
        <f>MAX(E7:E63)</f>
        <v>52</v>
      </c>
      <c r="L3" s="9"/>
      <c r="P3" s="34" t="s">
        <v>9</v>
      </c>
      <c r="Q3" s="34">
        <f>COUNTIF($P$7:$P$64,TRUE)</f>
        <v>0</v>
      </c>
    </row>
    <row r="4" spans="2:17" ht="15.75">
      <c r="L4" s="33" t="s">
        <v>391</v>
      </c>
      <c r="P4" s="34" t="s">
        <v>11</v>
      </c>
      <c r="Q4" s="34">
        <f>SUM(Q7:Q64)+SUM(Koppelvlakken!K4:K7)</f>
        <v>0</v>
      </c>
    </row>
    <row r="5" spans="2:17">
      <c r="L5" s="9"/>
    </row>
    <row r="6" spans="2:17">
      <c r="G6" s="29"/>
      <c r="H6" s="29"/>
      <c r="I6" s="29"/>
      <c r="J6" s="29"/>
      <c r="K6" s="29"/>
      <c r="L6" s="49" t="s">
        <v>12</v>
      </c>
      <c r="M6" s="49"/>
      <c r="N6" s="116" t="s">
        <v>13</v>
      </c>
      <c r="O6" s="116" t="s">
        <v>14</v>
      </c>
    </row>
    <row r="7" spans="2:17" ht="15.75">
      <c r="B7" s="5">
        <v>7</v>
      </c>
      <c r="C7" s="5">
        <f t="shared" ref="C7:C63" si="0">IF(ISTEXT(J6),1,IF(ISTEXT(J7),"",IF(ISTEXT(K7),C6+1,C6)))</f>
        <v>1</v>
      </c>
      <c r="D7" s="5" t="str">
        <f t="shared" ref="D7:D9" si="1">IF(ISTEXT(J7),"",IF(ISTEXT(K7),"",IF(ISTEXT(K6),1,D6+1)))</f>
        <v/>
      </c>
      <c r="E7" s="5" t="str">
        <f>IF(I7&lt;&gt;"", MAX($E6:E$14)+1,"")</f>
        <v/>
      </c>
      <c r="F7" s="5"/>
      <c r="G7" s="35" t="str">
        <f t="shared" ref="G7:G63" si="2">IF(OR(ISTEXT(K7),ISTEXT(L7)),"",B7&amp;"."&amp;IF(D7="",C7,C7&amp;"."&amp;D7))</f>
        <v/>
      </c>
      <c r="H7" s="15" t="str">
        <f t="shared" ref="H7:H63" si="3">IF(OR(ISTEXT(J7),ISTEXT(L7)),"",B7&amp;"."&amp;IF(D7="",C7,C7&amp;"."&amp;D7))</f>
        <v>7.1</v>
      </c>
      <c r="I7" s="41" t="str">
        <f t="shared" ref="I7" si="4">IF(OR(ISTEXT(J7),ISTEXT(K7)),"",IF(OR(L7="Eisen",L7="Wensen"),"",B7&amp;"."&amp;IF(D7="",C7,C7&amp;"."&amp;D7)))</f>
        <v/>
      </c>
      <c r="J7" s="14"/>
      <c r="K7" s="16" t="s">
        <v>392</v>
      </c>
      <c r="L7" s="18"/>
      <c r="M7" s="37"/>
      <c r="N7" s="38"/>
      <c r="O7" s="38"/>
    </row>
    <row r="8" spans="2:17" ht="46.5" customHeight="1">
      <c r="B8" s="5">
        <f t="shared" ref="B8:B63" si="5">IF(ISTEXT(J8),B7+1,B7)</f>
        <v>7</v>
      </c>
      <c r="C8" s="5">
        <f t="shared" si="0"/>
        <v>1</v>
      </c>
      <c r="D8" s="5">
        <f t="shared" si="1"/>
        <v>1</v>
      </c>
      <c r="E8" s="5">
        <f>IF(I8&lt;&gt;"", MAX($E$7:E7)+1,"")</f>
        <v>1</v>
      </c>
      <c r="F8" s="5"/>
      <c r="G8" s="35" t="str">
        <f t="shared" si="2"/>
        <v/>
      </c>
      <c r="H8" s="15" t="str">
        <f t="shared" si="3"/>
        <v/>
      </c>
      <c r="I8" s="41">
        <f>IF(OR(ISTEXT(J8),ISTEXT(K8)),"",D8)</f>
        <v>1</v>
      </c>
      <c r="J8" s="14"/>
      <c r="K8" s="16"/>
      <c r="L8" s="17" t="s">
        <v>393</v>
      </c>
      <c r="M8" s="39" t="s">
        <v>18</v>
      </c>
      <c r="N8" s="53"/>
      <c r="O8" s="53"/>
      <c r="P8" s="34" t="str">
        <f>IF(M8&lt;&gt;"E","",IF(N8="","",OR(N8=Lijsten!$E$4,N8=Lijsten!$E$5)))</f>
        <v/>
      </c>
      <c r="Q8" s="34" t="str">
        <f>IF(M8&lt;&gt;"W","",IF(N8="","",IF(N8=Lijsten!$C$4,Lijsten!$H$4,IF(N8=Lijsten!$C$5,1,0))))</f>
        <v/>
      </c>
    </row>
    <row r="9" spans="2:17" ht="48">
      <c r="B9" s="5">
        <f t="shared" si="5"/>
        <v>7</v>
      </c>
      <c r="C9" s="5">
        <f t="shared" si="0"/>
        <v>1</v>
      </c>
      <c r="D9" s="5">
        <f t="shared" si="1"/>
        <v>2</v>
      </c>
      <c r="E9" s="5">
        <f>IF(I9&lt;&gt;"", MAX($E$7:E8)+1,"")</f>
        <v>2</v>
      </c>
      <c r="F9" s="5"/>
      <c r="G9" s="35" t="str">
        <f t="shared" si="2"/>
        <v/>
      </c>
      <c r="H9" s="15" t="str">
        <f t="shared" si="3"/>
        <v/>
      </c>
      <c r="I9" s="41">
        <f>IF(OR(ISTEXT(J9),ISTEXT(K9)),"",D9)</f>
        <v>2</v>
      </c>
      <c r="J9" s="14"/>
      <c r="K9" s="16"/>
      <c r="L9" s="17" t="s">
        <v>394</v>
      </c>
      <c r="M9" s="39" t="s">
        <v>18</v>
      </c>
      <c r="N9" s="53"/>
      <c r="O9" s="53"/>
      <c r="P9" s="34" t="str">
        <f>IF(M9&lt;&gt;"E","",IF(N9="","",OR(N9=Lijsten!$E$4,N9=Lijsten!$E$5)))</f>
        <v/>
      </c>
      <c r="Q9" s="34" t="str">
        <f>IF(M9&lt;&gt;"W","",IF(N9="","",IF(N9=Lijsten!$C$4,Lijsten!$H$4,IF(N9=Lijsten!$C$5,1,0))))</f>
        <v/>
      </c>
    </row>
    <row r="10" spans="2:17" ht="72">
      <c r="B10" s="5">
        <f t="shared" si="5"/>
        <v>7</v>
      </c>
      <c r="C10" s="5">
        <f t="shared" si="0"/>
        <v>1</v>
      </c>
      <c r="D10" s="5">
        <f>IF(ISTEXT(J10),"",IF(ISTEXT(K10),"",IF(ISTEXT(K9),1,D9+1)))</f>
        <v>3</v>
      </c>
      <c r="E10" s="5">
        <f>IF(I10&lt;&gt;"", MAX($E$7:E9)+1,"")</f>
        <v>3</v>
      </c>
      <c r="F10" s="5"/>
      <c r="G10" s="14" t="str">
        <f t="shared" si="2"/>
        <v/>
      </c>
      <c r="H10" s="15" t="str">
        <f t="shared" si="3"/>
        <v/>
      </c>
      <c r="I10" s="13">
        <f t="shared" ref="I10:I63" si="6">IF(OR(ISTEXT(J10),ISTEXT(K10)),"",D10)</f>
        <v>3</v>
      </c>
      <c r="J10" s="14"/>
      <c r="K10" s="16"/>
      <c r="L10" s="17" t="s">
        <v>395</v>
      </c>
      <c r="M10" s="39" t="s">
        <v>18</v>
      </c>
      <c r="N10" s="53"/>
      <c r="O10" s="53"/>
      <c r="P10" s="34" t="str">
        <f>IF(M10&lt;&gt;"E","",IF(N10="","",OR(N10=Lijsten!$E$4,N10=Lijsten!$E$5)))</f>
        <v/>
      </c>
      <c r="Q10" s="34" t="str">
        <f>IF(M10&lt;&gt;"W","",IF(N10="","",IF(N10=Lijsten!$C$4,Lijsten!$H$4,IF(N10=Lijsten!$C$5,1,0))))</f>
        <v/>
      </c>
    </row>
    <row r="11" spans="2:17" ht="24">
      <c r="B11" s="5">
        <f t="shared" ref="B11:B13" si="7">IF(ISTEXT(J11),B10+1,B10)</f>
        <v>7</v>
      </c>
      <c r="C11" s="5">
        <f t="shared" ref="C11:C13" si="8">IF(ISTEXT(J10),1,IF(ISTEXT(J11),"",IF(ISTEXT(K11),C10+1,C10)))</f>
        <v>1</v>
      </c>
      <c r="D11" s="5">
        <f t="shared" ref="D11:D13" si="9">IF(ISTEXT(J11),"",IF(ISTEXT(K11),"",IF(ISTEXT(K10),1,D10+1)))</f>
        <v>4</v>
      </c>
      <c r="E11" s="5">
        <f>IF(I11&lt;&gt;"", MAX($E$7:E10)+1,"")</f>
        <v>4</v>
      </c>
      <c r="F11" s="5"/>
      <c r="G11" s="14" t="str">
        <f t="shared" ref="G11:G13" si="10">IF(OR(ISTEXT(K11),ISTEXT(L11)),"",B11&amp;"."&amp;IF(D11="",C11,C11&amp;"."&amp;D11))</f>
        <v/>
      </c>
      <c r="H11" s="15" t="str">
        <f t="shared" ref="H11:H13" si="11">IF(OR(ISTEXT(J11),ISTEXT(L11)),"",B11&amp;"."&amp;IF(D11="",C11,C11&amp;"."&amp;D11))</f>
        <v/>
      </c>
      <c r="I11" s="13">
        <f t="shared" ref="I11:I13" si="12">IF(OR(ISTEXT(J11),ISTEXT(K11)),"",D11)</f>
        <v>4</v>
      </c>
      <c r="J11" s="14"/>
      <c r="K11" s="16"/>
      <c r="L11" s="17" t="s">
        <v>396</v>
      </c>
      <c r="M11" s="39" t="s">
        <v>18</v>
      </c>
      <c r="N11" s="53"/>
      <c r="O11" s="53"/>
      <c r="P11" s="34" t="str">
        <f>IF(M11&lt;&gt;"E","",IF(N11="","",OR(N11=Lijsten!$E$4,N11=Lijsten!$E$5)))</f>
        <v/>
      </c>
      <c r="Q11" s="34" t="str">
        <f>IF(M11&lt;&gt;"W","",IF(N11="","",IF(N11=Lijsten!$C$4,Lijsten!$H$4,IF(N11=Lijsten!$C$5,1,0))))</f>
        <v/>
      </c>
    </row>
    <row r="12" spans="2:17" ht="36">
      <c r="B12" s="5">
        <f t="shared" si="7"/>
        <v>7</v>
      </c>
      <c r="C12" s="5">
        <f t="shared" si="8"/>
        <v>1</v>
      </c>
      <c r="D12" s="5">
        <f t="shared" si="9"/>
        <v>5</v>
      </c>
      <c r="E12" s="5">
        <f>IF(I12&lt;&gt;"", MAX($E$7:E11)+1,"")</f>
        <v>5</v>
      </c>
      <c r="F12" s="5"/>
      <c r="G12" s="14" t="str">
        <f t="shared" si="10"/>
        <v/>
      </c>
      <c r="H12" s="15" t="str">
        <f t="shared" si="11"/>
        <v/>
      </c>
      <c r="I12" s="13">
        <f t="shared" si="12"/>
        <v>5</v>
      </c>
      <c r="J12" s="14"/>
      <c r="K12" s="16"/>
      <c r="L12" s="17" t="s">
        <v>397</v>
      </c>
      <c r="M12" s="39" t="s">
        <v>18</v>
      </c>
      <c r="N12" s="53"/>
      <c r="O12" s="53"/>
      <c r="P12" s="34" t="str">
        <f>IF(M12&lt;&gt;"E","",IF(N12="","",OR(N12=Lijsten!$E$4,N12=Lijsten!$E$5)))</f>
        <v/>
      </c>
      <c r="Q12" s="34" t="str">
        <f>IF(M12&lt;&gt;"W","",IF(N12="","",IF(N12=Lijsten!$C$4,Lijsten!$H$4,IF(N12=Lijsten!$C$5,1,0))))</f>
        <v/>
      </c>
    </row>
    <row r="13" spans="2:17" ht="24">
      <c r="B13" s="5">
        <f t="shared" si="7"/>
        <v>7</v>
      </c>
      <c r="C13" s="5">
        <f t="shared" si="8"/>
        <v>1</v>
      </c>
      <c r="D13" s="5">
        <f t="shared" si="9"/>
        <v>6</v>
      </c>
      <c r="E13" s="5">
        <f>IF(I13&lt;&gt;"", MAX($E$7:E12)+1,"")</f>
        <v>6</v>
      </c>
      <c r="F13" s="5"/>
      <c r="G13" s="14" t="str">
        <f t="shared" si="10"/>
        <v/>
      </c>
      <c r="H13" s="15" t="str">
        <f t="shared" si="11"/>
        <v/>
      </c>
      <c r="I13" s="13">
        <f t="shared" si="12"/>
        <v>6</v>
      </c>
      <c r="J13" s="14"/>
      <c r="K13" s="16"/>
      <c r="L13" s="17" t="s">
        <v>398</v>
      </c>
      <c r="M13" s="39" t="s">
        <v>18</v>
      </c>
      <c r="N13" s="53"/>
      <c r="O13" s="53"/>
      <c r="P13" s="34" t="str">
        <f>IF(M13&lt;&gt;"E","",IF(N13="","",OR(N13=Lijsten!$E$4,N13=Lijsten!$E$5)))</f>
        <v/>
      </c>
      <c r="Q13" s="34" t="str">
        <f>IF(M13&lt;&gt;"W","",IF(N13="","",IF(N13=Lijsten!$C$4,Lijsten!$H$4,IF(N13=Lijsten!$C$5,1,0))))</f>
        <v/>
      </c>
    </row>
    <row r="14" spans="2:17" ht="24">
      <c r="B14" s="5">
        <f t="shared" si="5"/>
        <v>7</v>
      </c>
      <c r="C14" s="5">
        <f t="shared" si="0"/>
        <v>1</v>
      </c>
      <c r="D14" s="5">
        <f t="shared" ref="D14:D63" si="13">IF(ISTEXT(J14),"",IF(ISTEXT(K14),"",IF(ISTEXT(K13),1,D13+1)))</f>
        <v>7</v>
      </c>
      <c r="E14" s="5">
        <f>IF(I14&lt;&gt;"", MAX($E$7:E13)+1,"")</f>
        <v>7</v>
      </c>
      <c r="F14" s="5"/>
      <c r="G14" s="14" t="str">
        <f t="shared" si="2"/>
        <v/>
      </c>
      <c r="H14" s="15" t="str">
        <f t="shared" si="3"/>
        <v/>
      </c>
      <c r="I14" s="13">
        <f t="shared" si="6"/>
        <v>7</v>
      </c>
      <c r="J14" s="14"/>
      <c r="K14" s="16"/>
      <c r="L14" s="18" t="s">
        <v>399</v>
      </c>
      <c r="M14" s="39" t="s">
        <v>18</v>
      </c>
      <c r="N14" s="53"/>
      <c r="O14" s="53"/>
      <c r="P14" s="34" t="str">
        <f>IF(M14&lt;&gt;"E","",IF(N14="","",OR(N14=Lijsten!$E$4,N14=Lijsten!$E$5)))</f>
        <v/>
      </c>
      <c r="Q14" s="34" t="str">
        <f>IF(M14&lt;&gt;"W","",IF(N14="","",IF(N14=Lijsten!$C$4,Lijsten!$H$4,IF(N14=Lijsten!$C$5,1,0))))</f>
        <v/>
      </c>
    </row>
    <row r="15" spans="2:17" ht="36">
      <c r="B15" s="5">
        <f t="shared" ref="B15:B16" si="14">IF(ISTEXT(J15),B14+1,B14)</f>
        <v>7</v>
      </c>
      <c r="C15" s="5">
        <f t="shared" ref="C15:C16" si="15">IF(ISTEXT(J14),1,IF(ISTEXT(J15),"",IF(ISTEXT(K15),C14+1,C14)))</f>
        <v>1</v>
      </c>
      <c r="D15" s="5">
        <f t="shared" ref="D15:D16" si="16">IF(ISTEXT(J15),"",IF(ISTEXT(K15),"",IF(ISTEXT(K14),1,D14+1)))</f>
        <v>8</v>
      </c>
      <c r="E15" s="5">
        <f>IF(I15&lt;&gt;"", MAX($E$7:E14)+1,"")</f>
        <v>8</v>
      </c>
      <c r="F15" s="5"/>
      <c r="G15" s="14" t="str">
        <f t="shared" ref="G15:G20" si="17">IF(OR(ISTEXT(K15),ISTEXT(L15)),"",B15&amp;"."&amp;IF(D15="",C15,C15&amp;"."&amp;D15))</f>
        <v/>
      </c>
      <c r="H15" s="15" t="str">
        <f t="shared" ref="H15:H20" si="18">IF(OR(ISTEXT(J15),ISTEXT(L15)),"",B15&amp;"."&amp;IF(D15="",C15,C15&amp;"."&amp;D15))</f>
        <v/>
      </c>
      <c r="I15" s="13">
        <f t="shared" ref="I15:I20" si="19">IF(OR(ISTEXT(J15),ISTEXT(K15)),"",D15)</f>
        <v>8</v>
      </c>
      <c r="J15" s="14"/>
      <c r="K15" s="16"/>
      <c r="L15" s="19" t="s">
        <v>400</v>
      </c>
      <c r="M15" s="37" t="s">
        <v>25</v>
      </c>
      <c r="N15" s="53"/>
      <c r="O15" s="53"/>
      <c r="P15" s="34" t="str">
        <f>IF(M15&lt;&gt;"E","",IF(N15="","",OR(N15=Lijsten!$E$4,N15=Lijsten!$E$5)))</f>
        <v/>
      </c>
      <c r="Q15" s="34" t="str">
        <f>IF(M15&lt;&gt;"W","",IF(N15="","",IF(N15=Lijsten!$C$4,Lijsten!$H$4,IF(N15=Lijsten!$C$5,1,0))))</f>
        <v/>
      </c>
    </row>
    <row r="16" spans="2:17" ht="36">
      <c r="B16" s="5">
        <f t="shared" si="14"/>
        <v>7</v>
      </c>
      <c r="C16" s="5">
        <f t="shared" si="15"/>
        <v>1</v>
      </c>
      <c r="D16" s="5">
        <f t="shared" si="16"/>
        <v>9</v>
      </c>
      <c r="E16" s="5">
        <f>IF(I16&lt;&gt;"", MAX($E$7:E15)+1,"")</f>
        <v>9</v>
      </c>
      <c r="F16" s="5"/>
      <c r="G16" s="14" t="str">
        <f t="shared" si="17"/>
        <v/>
      </c>
      <c r="H16" s="15" t="str">
        <f t="shared" si="18"/>
        <v/>
      </c>
      <c r="I16" s="13">
        <f t="shared" si="19"/>
        <v>9</v>
      </c>
      <c r="J16" s="14"/>
      <c r="K16" s="16"/>
      <c r="L16" s="19" t="s">
        <v>401</v>
      </c>
      <c r="M16" s="37" t="s">
        <v>25</v>
      </c>
      <c r="N16" s="53"/>
      <c r="O16" s="53"/>
      <c r="P16" s="34" t="str">
        <f>IF(M16&lt;&gt;"E","",IF(N16="","",OR(N16=Lijsten!$E$4,N16=Lijsten!$E$5)))</f>
        <v/>
      </c>
      <c r="Q16" s="34" t="str">
        <f>IF(M16&lt;&gt;"W","",IF(N16="","",IF(N16=Lijsten!$C$4,Lijsten!$H$4,IF(N16=Lijsten!$C$5,1,0))))</f>
        <v/>
      </c>
    </row>
    <row r="17" spans="2:17" ht="24">
      <c r="B17" s="5">
        <f t="shared" ref="B17:B20" si="20">IF(ISTEXT(J17),B16+1,B16)</f>
        <v>7</v>
      </c>
      <c r="C17" s="5">
        <f t="shared" ref="C17:C20" si="21">IF(ISTEXT(J16),1,IF(ISTEXT(J17),"",IF(ISTEXT(K17),C16+1,C16)))</f>
        <v>1</v>
      </c>
      <c r="D17" s="5">
        <f t="shared" ref="D17:D20" si="22">IF(ISTEXT(J17),"",IF(ISTEXT(K17),"",IF(ISTEXT(K16),1,D16+1)))</f>
        <v>10</v>
      </c>
      <c r="E17" s="5">
        <f>IF(I17&lt;&gt;"", MAX($E$7:E16)+1,"")</f>
        <v>10</v>
      </c>
      <c r="F17" s="5"/>
      <c r="G17" s="14" t="str">
        <f t="shared" si="17"/>
        <v/>
      </c>
      <c r="H17" s="15" t="str">
        <f t="shared" si="18"/>
        <v/>
      </c>
      <c r="I17" s="13">
        <f t="shared" si="19"/>
        <v>10</v>
      </c>
      <c r="J17" s="14"/>
      <c r="K17" s="16"/>
      <c r="L17" s="18" t="s">
        <v>402</v>
      </c>
      <c r="M17" s="37" t="s">
        <v>25</v>
      </c>
      <c r="N17" s="53"/>
      <c r="O17" s="53"/>
      <c r="P17" s="34" t="str">
        <f>IF(M17&lt;&gt;"E","",IF(N17="","",OR(N17=Lijsten!$E$4,N17=Lijsten!$E$5)))</f>
        <v/>
      </c>
      <c r="Q17" s="34" t="str">
        <f>IF(M17&lt;&gt;"W","",IF(N17="","",IF(N17=Lijsten!$C$4,Lijsten!$H$4,IF(N17=Lijsten!$C$5,1,0))))</f>
        <v/>
      </c>
    </row>
    <row r="18" spans="2:17">
      <c r="B18" s="5">
        <f t="shared" si="20"/>
        <v>7</v>
      </c>
      <c r="C18" s="5">
        <f t="shared" si="21"/>
        <v>2</v>
      </c>
      <c r="D18" s="5" t="str">
        <f t="shared" si="22"/>
        <v/>
      </c>
      <c r="E18" s="5" t="str">
        <f>IF(I18&lt;&gt;"", MAX($E$7:E17)+1,"")</f>
        <v/>
      </c>
      <c r="F18" s="5"/>
      <c r="G18" s="14" t="str">
        <f t="shared" si="17"/>
        <v/>
      </c>
      <c r="H18" s="15" t="str">
        <f t="shared" si="18"/>
        <v>7.2</v>
      </c>
      <c r="I18" s="13" t="str">
        <f t="shared" si="19"/>
        <v/>
      </c>
      <c r="J18" s="14"/>
      <c r="K18" s="16" t="s">
        <v>403</v>
      </c>
      <c r="L18" s="18"/>
      <c r="M18" s="37"/>
      <c r="N18" s="38"/>
      <c r="O18" s="38"/>
      <c r="P18" s="34" t="str">
        <f>IF(M18&lt;&gt;"E","",IF(N18="","",OR(N18=Lijsten!$E$4,N18=Lijsten!$E$5)))</f>
        <v/>
      </c>
      <c r="Q18" s="34" t="str">
        <f>IF(M18&lt;&gt;"W","",IF(N18="","",IF(N18=Lijsten!$C$4,Lijsten!$H$4,IF(N18=Lijsten!$C$5,1,0))))</f>
        <v/>
      </c>
    </row>
    <row r="19" spans="2:17" ht="24">
      <c r="B19" s="5">
        <f t="shared" si="20"/>
        <v>7</v>
      </c>
      <c r="C19" s="5">
        <f t="shared" si="21"/>
        <v>2</v>
      </c>
      <c r="D19" s="5">
        <f t="shared" si="22"/>
        <v>1</v>
      </c>
      <c r="E19" s="5">
        <f>IF(I19&lt;&gt;"", MAX($E$7:E18)+1,"")</f>
        <v>11</v>
      </c>
      <c r="F19" s="5"/>
      <c r="G19" s="14" t="str">
        <f t="shared" si="17"/>
        <v/>
      </c>
      <c r="H19" s="15" t="str">
        <f t="shared" si="18"/>
        <v/>
      </c>
      <c r="I19" s="13">
        <f t="shared" si="19"/>
        <v>1</v>
      </c>
      <c r="J19" s="14"/>
      <c r="K19" s="16"/>
      <c r="L19" s="18" t="s">
        <v>404</v>
      </c>
      <c r="M19" s="37" t="s">
        <v>18</v>
      </c>
      <c r="N19" s="53"/>
      <c r="O19" s="53"/>
      <c r="P19" s="34" t="str">
        <f>IF(M19&lt;&gt;"E","",IF(N19="","",OR(N19=Lijsten!$E$4,N19=Lijsten!$E$5)))</f>
        <v/>
      </c>
      <c r="Q19" s="34" t="str">
        <f>IF(M19&lt;&gt;"W","",IF(N19="","",IF(N19=Lijsten!$C$4,Lijsten!$H$4,IF(N19=Lijsten!$C$5,1,0))))</f>
        <v/>
      </c>
    </row>
    <row r="20" spans="2:17" ht="24">
      <c r="B20" s="5">
        <f t="shared" si="20"/>
        <v>7</v>
      </c>
      <c r="C20" s="5">
        <f t="shared" si="21"/>
        <v>2</v>
      </c>
      <c r="D20" s="5">
        <f t="shared" si="22"/>
        <v>2</v>
      </c>
      <c r="E20" s="5">
        <f>IF(I20&lt;&gt;"", MAX($E$7:E19)+1,"")</f>
        <v>12</v>
      </c>
      <c r="F20" s="5"/>
      <c r="G20" s="14" t="str">
        <f t="shared" si="17"/>
        <v/>
      </c>
      <c r="H20" s="15" t="str">
        <f t="shared" si="18"/>
        <v/>
      </c>
      <c r="I20" s="13">
        <f t="shared" si="19"/>
        <v>2</v>
      </c>
      <c r="J20" s="14"/>
      <c r="K20" s="16"/>
      <c r="L20" s="19" t="s">
        <v>405</v>
      </c>
      <c r="M20" s="37" t="s">
        <v>18</v>
      </c>
      <c r="N20" s="53"/>
      <c r="O20" s="53"/>
      <c r="P20" s="34" t="str">
        <f>IF(M20&lt;&gt;"E","",IF(N20="","",OR(N20=Lijsten!$E$4,N20=Lijsten!$E$5)))</f>
        <v/>
      </c>
      <c r="Q20" s="34" t="str">
        <f>IF(M20&lt;&gt;"W","",IF(N20="","",IF(N20=Lijsten!$C$4,Lijsten!$H$4,IF(N20=Lijsten!$C$5,1,0))))</f>
        <v/>
      </c>
    </row>
    <row r="21" spans="2:17" ht="36">
      <c r="B21" s="5">
        <f t="shared" si="5"/>
        <v>7</v>
      </c>
      <c r="C21" s="5">
        <f t="shared" si="0"/>
        <v>2</v>
      </c>
      <c r="D21" s="5">
        <f t="shared" si="13"/>
        <v>3</v>
      </c>
      <c r="E21" s="5">
        <f>IF(L21&lt;&gt;"", MAX($E$14:E20)+1,"")</f>
        <v>13</v>
      </c>
      <c r="F21" s="5"/>
      <c r="G21" s="14" t="str">
        <f t="shared" si="2"/>
        <v/>
      </c>
      <c r="H21" s="15" t="str">
        <f t="shared" si="3"/>
        <v/>
      </c>
      <c r="I21" s="13">
        <f t="shared" si="6"/>
        <v>3</v>
      </c>
      <c r="J21" s="14"/>
      <c r="K21" s="16"/>
      <c r="L21" s="19" t="s">
        <v>406</v>
      </c>
      <c r="M21" s="37" t="s">
        <v>25</v>
      </c>
      <c r="N21" s="53"/>
      <c r="O21" s="53"/>
      <c r="P21" s="34" t="str">
        <f>IF(M21&lt;&gt;"E","",IF(N21="","",OR(N21=Lijsten!$E$4,N21=Lijsten!$E$5)))</f>
        <v/>
      </c>
      <c r="Q21" s="34" t="str">
        <f>IF(M21&lt;&gt;"W","",IF(N21="","",IF(N21=Lijsten!$C$4,Lijsten!$H$4,IF(N21=Lijsten!$C$5,1,0))))</f>
        <v/>
      </c>
    </row>
    <row r="22" spans="2:17" ht="24">
      <c r="B22" s="5">
        <f t="shared" si="5"/>
        <v>7</v>
      </c>
      <c r="C22" s="5">
        <f t="shared" si="0"/>
        <v>2</v>
      </c>
      <c r="D22" s="5">
        <f t="shared" si="13"/>
        <v>4</v>
      </c>
      <c r="E22" s="5">
        <f>IF(L22&lt;&gt;"", MAX($E$14:E21)+1,"")</f>
        <v>14</v>
      </c>
      <c r="F22" s="5"/>
      <c r="G22" s="14" t="str">
        <f t="shared" si="2"/>
        <v/>
      </c>
      <c r="H22" s="15" t="str">
        <f t="shared" si="3"/>
        <v/>
      </c>
      <c r="I22" s="13">
        <f t="shared" si="6"/>
        <v>4</v>
      </c>
      <c r="J22" s="14"/>
      <c r="K22" s="16"/>
      <c r="L22" s="19" t="s">
        <v>407</v>
      </c>
      <c r="M22" s="37" t="s">
        <v>25</v>
      </c>
      <c r="N22" s="53"/>
      <c r="O22" s="53"/>
      <c r="P22" s="34" t="str">
        <f>IF(M22&lt;&gt;"E","",IF(N22="","",OR(N22=Lijsten!$E$4,N22=Lijsten!$E$5)))</f>
        <v/>
      </c>
      <c r="Q22" s="34" t="str">
        <f>IF(M22&lt;&gt;"W","",IF(N22="","",IF(N22=Lijsten!$C$4,Lijsten!$H$4,IF(N22=Lijsten!$C$5,1,0))))</f>
        <v/>
      </c>
    </row>
    <row r="23" spans="2:17" ht="24">
      <c r="B23" s="5">
        <f t="shared" si="5"/>
        <v>7</v>
      </c>
      <c r="C23" s="5">
        <f t="shared" si="0"/>
        <v>2</v>
      </c>
      <c r="D23" s="5">
        <f t="shared" si="13"/>
        <v>5</v>
      </c>
      <c r="E23" s="5">
        <f>IF(L23&lt;&gt;"", MAX($E$14:E22)+1,"")</f>
        <v>15</v>
      </c>
      <c r="F23" s="5"/>
      <c r="G23" s="14" t="str">
        <f t="shared" si="2"/>
        <v/>
      </c>
      <c r="H23" s="15" t="str">
        <f t="shared" si="3"/>
        <v/>
      </c>
      <c r="I23" s="13">
        <f t="shared" si="6"/>
        <v>5</v>
      </c>
      <c r="J23" s="14"/>
      <c r="K23" s="16"/>
      <c r="L23" s="19" t="s">
        <v>408</v>
      </c>
      <c r="M23" s="37" t="s">
        <v>25</v>
      </c>
      <c r="N23" s="53"/>
      <c r="O23" s="53"/>
      <c r="P23" s="34" t="str">
        <f>IF(M23&lt;&gt;"E","",IF(N23="","",OR(N23=Lijsten!$E$4,N23=Lijsten!$E$5)))</f>
        <v/>
      </c>
      <c r="Q23" s="34" t="str">
        <f>IF(M23&lt;&gt;"W","",IF(N23="","",IF(N23=Lijsten!$C$4,Lijsten!$H$4,IF(N23=Lijsten!$C$5,1,0))))</f>
        <v/>
      </c>
    </row>
    <row r="24" spans="2:17">
      <c r="B24" s="5">
        <f t="shared" si="5"/>
        <v>7</v>
      </c>
      <c r="C24" s="5">
        <f t="shared" si="0"/>
        <v>3</v>
      </c>
      <c r="D24" s="5" t="str">
        <f t="shared" si="13"/>
        <v/>
      </c>
      <c r="E24" s="5" t="str">
        <f>IF(L24&lt;&gt;"", MAX($E$14:E23)+1,"")</f>
        <v/>
      </c>
      <c r="F24" s="5"/>
      <c r="G24" s="14" t="str">
        <f t="shared" si="2"/>
        <v/>
      </c>
      <c r="H24" s="15" t="str">
        <f t="shared" si="3"/>
        <v>7.3</v>
      </c>
      <c r="I24" s="13" t="str">
        <f t="shared" si="6"/>
        <v/>
      </c>
      <c r="J24" s="14"/>
      <c r="K24" s="16" t="s">
        <v>409</v>
      </c>
      <c r="L24" s="19"/>
      <c r="M24" s="37"/>
      <c r="N24" s="38"/>
      <c r="O24" s="38"/>
      <c r="P24" s="34" t="str">
        <f>IF(M24&lt;&gt;"E","",IF(N24="","",OR(N24=Lijsten!$E$4,N24=Lijsten!$E$5)))</f>
        <v/>
      </c>
      <c r="Q24" s="34" t="str">
        <f>IF(M24&lt;&gt;"W","",IF(N24="","",IF(N24=Lijsten!$C$4,Lijsten!$H$4,IF(N24=Lijsten!$C$5,1,0))))</f>
        <v/>
      </c>
    </row>
    <row r="25" spans="2:17">
      <c r="B25" s="5">
        <f t="shared" si="5"/>
        <v>7</v>
      </c>
      <c r="C25" s="5">
        <f t="shared" si="0"/>
        <v>3</v>
      </c>
      <c r="D25" s="5">
        <f t="shared" si="13"/>
        <v>1</v>
      </c>
      <c r="E25" s="5">
        <f>IF(L25&lt;&gt;"", MAX($E$14:E24)+1,"")</f>
        <v>16</v>
      </c>
      <c r="F25" s="5"/>
      <c r="G25" s="14" t="str">
        <f t="shared" si="2"/>
        <v/>
      </c>
      <c r="H25" s="15" t="str">
        <f t="shared" si="3"/>
        <v/>
      </c>
      <c r="I25" s="13">
        <f t="shared" si="6"/>
        <v>1</v>
      </c>
      <c r="J25" s="14"/>
      <c r="K25" s="16"/>
      <c r="L25" s="19" t="s">
        <v>410</v>
      </c>
      <c r="M25" s="37" t="s">
        <v>18</v>
      </c>
      <c r="N25" s="53"/>
      <c r="O25" s="53"/>
      <c r="P25" s="34" t="str">
        <f>IF(M25&lt;&gt;"E","",IF(N25="","",OR(N25=Lijsten!$E$4,N25=Lijsten!$E$5)))</f>
        <v/>
      </c>
      <c r="Q25" s="34" t="str">
        <f>IF(M25&lt;&gt;"W","",IF(N25="","",IF(N25=Lijsten!$C$4,Lijsten!$H$4,IF(N25=Lijsten!$C$5,1,0))))</f>
        <v/>
      </c>
    </row>
    <row r="26" spans="2:17" ht="24">
      <c r="B26" s="5">
        <f t="shared" si="5"/>
        <v>7</v>
      </c>
      <c r="C26" s="5">
        <f t="shared" si="0"/>
        <v>3</v>
      </c>
      <c r="D26" s="5">
        <f t="shared" si="13"/>
        <v>2</v>
      </c>
      <c r="E26" s="5">
        <f>IF(L26&lt;&gt;"", MAX($E$14:E25)+1,"")</f>
        <v>17</v>
      </c>
      <c r="F26" s="5"/>
      <c r="G26" s="14" t="str">
        <f t="shared" si="2"/>
        <v/>
      </c>
      <c r="H26" s="15" t="str">
        <f t="shared" si="3"/>
        <v/>
      </c>
      <c r="I26" s="13">
        <f t="shared" si="6"/>
        <v>2</v>
      </c>
      <c r="J26" s="14"/>
      <c r="K26" s="16"/>
      <c r="L26" s="19" t="s">
        <v>411</v>
      </c>
      <c r="M26" s="37" t="s">
        <v>18</v>
      </c>
      <c r="N26" s="53"/>
      <c r="O26" s="53"/>
      <c r="P26" s="34" t="str">
        <f>IF(M26&lt;&gt;"E","",IF(N26="","",OR(N26=Lijsten!$E$4,N26=Lijsten!$E$5)))</f>
        <v/>
      </c>
      <c r="Q26" s="34" t="str">
        <f>IF(M26&lt;&gt;"W","",IF(N26="","",IF(N26=Lijsten!$C$4,Lijsten!$H$4,IF(N26=Lijsten!$C$5,1,0))))</f>
        <v/>
      </c>
    </row>
    <row r="27" spans="2:17" ht="27" customHeight="1">
      <c r="B27" s="5">
        <f t="shared" si="5"/>
        <v>7</v>
      </c>
      <c r="C27" s="5">
        <f t="shared" si="0"/>
        <v>3</v>
      </c>
      <c r="D27" s="5">
        <f t="shared" si="13"/>
        <v>3</v>
      </c>
      <c r="E27" s="5">
        <f>IF(L27&lt;&gt;"", MAX($E$14:E26)+1,"")</f>
        <v>18</v>
      </c>
      <c r="F27" s="5"/>
      <c r="G27" s="14" t="str">
        <f t="shared" si="2"/>
        <v/>
      </c>
      <c r="H27" s="15" t="str">
        <f t="shared" si="3"/>
        <v/>
      </c>
      <c r="I27" s="13">
        <f t="shared" si="6"/>
        <v>3</v>
      </c>
      <c r="J27" s="14"/>
      <c r="K27" s="16"/>
      <c r="L27" s="18" t="s">
        <v>412</v>
      </c>
      <c r="M27" s="37" t="s">
        <v>18</v>
      </c>
      <c r="N27" s="53"/>
      <c r="O27" s="53"/>
      <c r="P27" s="34" t="str">
        <f>IF(M27&lt;&gt;"E","",IF(N27="","",OR(N27=Lijsten!$E$4,N27=Lijsten!$E$5)))</f>
        <v/>
      </c>
      <c r="Q27" s="34" t="str">
        <f>IF(M27&lt;&gt;"W","",IF(N27="","",IF(N27=Lijsten!$C$4,Lijsten!$H$4,IF(N27=Lijsten!$C$5,1,0))))</f>
        <v/>
      </c>
    </row>
    <row r="28" spans="2:17" ht="240">
      <c r="B28" s="5">
        <f t="shared" si="5"/>
        <v>7</v>
      </c>
      <c r="C28" s="5">
        <f t="shared" si="0"/>
        <v>3</v>
      </c>
      <c r="D28" s="5">
        <f t="shared" si="13"/>
        <v>4</v>
      </c>
      <c r="E28" s="5">
        <f>IF(L28&lt;&gt;"", MAX($E$14:E27)+1,"")</f>
        <v>19</v>
      </c>
      <c r="F28" s="5"/>
      <c r="G28" s="14" t="str">
        <f t="shared" si="2"/>
        <v/>
      </c>
      <c r="H28" s="15" t="str">
        <f t="shared" si="3"/>
        <v/>
      </c>
      <c r="I28" s="13">
        <f t="shared" si="6"/>
        <v>4</v>
      </c>
      <c r="J28" s="14"/>
      <c r="K28" s="16"/>
      <c r="L28" s="18" t="s">
        <v>413</v>
      </c>
      <c r="M28" s="37" t="s">
        <v>18</v>
      </c>
      <c r="N28" s="53"/>
      <c r="O28" s="53"/>
      <c r="P28" s="34" t="str">
        <f>IF(M28&lt;&gt;"E","",IF(N28="","",OR(N28=Lijsten!$E$4,N28=Lijsten!$E$5)))</f>
        <v/>
      </c>
      <c r="Q28" s="34" t="str">
        <f>IF(M28&lt;&gt;"W","",IF(N28="","",IF(N28=Lijsten!$C$4,Lijsten!$H$4,IF(N28=Lijsten!$C$5,1,0))))</f>
        <v/>
      </c>
    </row>
    <row r="29" spans="2:17" ht="120">
      <c r="B29" s="5">
        <f t="shared" si="5"/>
        <v>7</v>
      </c>
      <c r="C29" s="5">
        <f t="shared" si="0"/>
        <v>3</v>
      </c>
      <c r="D29" s="5">
        <f t="shared" si="13"/>
        <v>5</v>
      </c>
      <c r="E29" s="5">
        <f>IF(L29&lt;&gt;"", MAX($E$14:E28)+1,"")</f>
        <v>20</v>
      </c>
      <c r="F29" s="5"/>
      <c r="G29" s="14" t="str">
        <f t="shared" si="2"/>
        <v/>
      </c>
      <c r="H29" s="15" t="str">
        <f t="shared" si="3"/>
        <v/>
      </c>
      <c r="I29" s="13">
        <f t="shared" si="6"/>
        <v>5</v>
      </c>
      <c r="J29" s="14"/>
      <c r="K29" s="16"/>
      <c r="L29" s="18" t="s">
        <v>414</v>
      </c>
      <c r="M29" s="37" t="s">
        <v>18</v>
      </c>
      <c r="N29" s="53"/>
      <c r="O29" s="53"/>
      <c r="P29" s="34" t="str">
        <f>IF(M29&lt;&gt;"E","",IF(N29="","",OR(N29=Lijsten!$E$4,N29=Lijsten!$E$5)))</f>
        <v/>
      </c>
      <c r="Q29" s="34" t="str">
        <f>IF(M29&lt;&gt;"W","",IF(N29="","",IF(N29=Lijsten!$C$4,Lijsten!$H$4,IF(N29=Lijsten!$C$5,1,0))))</f>
        <v/>
      </c>
    </row>
    <row r="30" spans="2:17">
      <c r="B30" s="5">
        <f t="shared" si="5"/>
        <v>7</v>
      </c>
      <c r="C30" s="5">
        <f t="shared" si="0"/>
        <v>3</v>
      </c>
      <c r="D30" s="5">
        <f t="shared" si="13"/>
        <v>6</v>
      </c>
      <c r="E30" s="5">
        <f>IF(L30&lt;&gt;"", MAX($E$14:E29)+1,"")</f>
        <v>21</v>
      </c>
      <c r="F30" s="5"/>
      <c r="G30" s="14" t="str">
        <f t="shared" si="2"/>
        <v/>
      </c>
      <c r="H30" s="15" t="str">
        <f t="shared" si="3"/>
        <v/>
      </c>
      <c r="I30" s="13">
        <f t="shared" si="6"/>
        <v>6</v>
      </c>
      <c r="J30" s="14"/>
      <c r="K30" s="16"/>
      <c r="L30" s="19" t="s">
        <v>415</v>
      </c>
      <c r="M30" s="37" t="s">
        <v>18</v>
      </c>
      <c r="N30" s="53"/>
      <c r="O30" s="53"/>
      <c r="P30" s="34" t="str">
        <f>IF(M30&lt;&gt;"E","",IF(N30="","",OR(N30=Lijsten!$E$4,N30=Lijsten!$E$5)))</f>
        <v/>
      </c>
      <c r="Q30" s="34" t="str">
        <f>IF(M30&lt;&gt;"W","",IF(N30="","",IF(N30=Lijsten!$C$4,Lijsten!$H$4,IF(N30=Lijsten!$C$5,1,0))))</f>
        <v/>
      </c>
    </row>
    <row r="31" spans="2:17" ht="24">
      <c r="B31" s="5">
        <f t="shared" si="5"/>
        <v>7</v>
      </c>
      <c r="C31" s="5">
        <f t="shared" si="0"/>
        <v>3</v>
      </c>
      <c r="D31" s="5">
        <f t="shared" si="13"/>
        <v>7</v>
      </c>
      <c r="E31" s="5">
        <f>IF(L31&lt;&gt;"", MAX($E$14:E30)+1,"")</f>
        <v>22</v>
      </c>
      <c r="F31" s="5"/>
      <c r="G31" s="14" t="str">
        <f t="shared" si="2"/>
        <v/>
      </c>
      <c r="H31" s="15" t="str">
        <f t="shared" si="3"/>
        <v/>
      </c>
      <c r="I31" s="13">
        <f t="shared" si="6"/>
        <v>7</v>
      </c>
      <c r="J31" s="14"/>
      <c r="K31" s="16"/>
      <c r="L31" s="18" t="s">
        <v>416</v>
      </c>
      <c r="M31" s="37" t="s">
        <v>18</v>
      </c>
      <c r="N31" s="53"/>
      <c r="O31" s="53"/>
      <c r="P31" s="34" t="str">
        <f>IF(M31&lt;&gt;"E","",IF(N31="","",OR(N31=Lijsten!$E$4,N31=Lijsten!$E$5)))</f>
        <v/>
      </c>
      <c r="Q31" s="34" t="str">
        <f>IF(M31&lt;&gt;"W","",IF(N31="","",IF(N31=Lijsten!$C$4,Lijsten!$H$4,IF(N31=Lijsten!$C$5,1,0))))</f>
        <v/>
      </c>
    </row>
    <row r="32" spans="2:17" ht="48">
      <c r="B32" s="5">
        <f t="shared" si="5"/>
        <v>7</v>
      </c>
      <c r="C32" s="5">
        <f t="shared" si="0"/>
        <v>3</v>
      </c>
      <c r="D32" s="5">
        <f t="shared" si="13"/>
        <v>8</v>
      </c>
      <c r="E32" s="5">
        <f>IF(L32&lt;&gt;"", MAX($E$14:E31)+1,"")</f>
        <v>23</v>
      </c>
      <c r="F32" s="5"/>
      <c r="G32" s="14" t="str">
        <f t="shared" si="2"/>
        <v/>
      </c>
      <c r="H32" s="15" t="str">
        <f t="shared" si="3"/>
        <v/>
      </c>
      <c r="I32" s="13">
        <f t="shared" si="6"/>
        <v>8</v>
      </c>
      <c r="J32" s="14"/>
      <c r="K32" s="16"/>
      <c r="L32" s="18" t="s">
        <v>417</v>
      </c>
      <c r="M32" s="37" t="s">
        <v>18</v>
      </c>
      <c r="N32" s="53"/>
      <c r="O32" s="53"/>
      <c r="P32" s="34" t="str">
        <f>IF(M32&lt;&gt;"E","",IF(N32="","",OR(N32=Lijsten!$E$4,N32=Lijsten!$E$5)))</f>
        <v/>
      </c>
      <c r="Q32" s="34" t="str">
        <f>IF(M32&lt;&gt;"W","",IF(N32="","",IF(N32=Lijsten!$C$4,Lijsten!$H$4,IF(N32=Lijsten!$C$5,1,0))))</f>
        <v/>
      </c>
    </row>
    <row r="33" spans="2:17" ht="24">
      <c r="B33" s="5">
        <f t="shared" si="5"/>
        <v>7</v>
      </c>
      <c r="C33" s="5">
        <f t="shared" si="0"/>
        <v>3</v>
      </c>
      <c r="D33" s="5">
        <f t="shared" si="13"/>
        <v>9</v>
      </c>
      <c r="E33" s="5">
        <f>IF(L33&lt;&gt;"", MAX($E$14:E32)+1,"")</f>
        <v>24</v>
      </c>
      <c r="F33" s="5"/>
      <c r="G33" s="14" t="str">
        <f t="shared" si="2"/>
        <v/>
      </c>
      <c r="H33" s="15" t="str">
        <f t="shared" si="3"/>
        <v/>
      </c>
      <c r="I33" s="13">
        <f t="shared" si="6"/>
        <v>9</v>
      </c>
      <c r="J33" s="14"/>
      <c r="K33" s="16"/>
      <c r="L33" s="18" t="s">
        <v>418</v>
      </c>
      <c r="M33" s="37" t="s">
        <v>18</v>
      </c>
      <c r="N33" s="53"/>
      <c r="O33" s="53"/>
      <c r="P33" s="34" t="str">
        <f>IF(M33&lt;&gt;"E","",IF(N33="","",OR(N33=Lijsten!$E$4,N33=Lijsten!$E$5)))</f>
        <v/>
      </c>
      <c r="Q33" s="34" t="str">
        <f>IF(M33&lt;&gt;"W","",IF(N33="","",IF(N33=Lijsten!$C$4,Lijsten!$H$4,IF(N33=Lijsten!$C$5,1,0))))</f>
        <v/>
      </c>
    </row>
    <row r="34" spans="2:17" ht="48">
      <c r="B34" s="5">
        <f t="shared" si="5"/>
        <v>7</v>
      </c>
      <c r="C34" s="5">
        <f t="shared" si="0"/>
        <v>3</v>
      </c>
      <c r="D34" s="5">
        <f t="shared" si="13"/>
        <v>10</v>
      </c>
      <c r="E34" s="5">
        <f>IF(L34&lt;&gt;"", MAX($E$14:E33)+1,"")</f>
        <v>25</v>
      </c>
      <c r="F34" s="5"/>
      <c r="G34" s="14" t="str">
        <f t="shared" si="2"/>
        <v/>
      </c>
      <c r="H34" s="15" t="str">
        <f t="shared" si="3"/>
        <v/>
      </c>
      <c r="I34" s="13">
        <f t="shared" si="6"/>
        <v>10</v>
      </c>
      <c r="J34" s="14"/>
      <c r="K34" s="16"/>
      <c r="L34" s="18" t="s">
        <v>419</v>
      </c>
      <c r="M34" s="37" t="s">
        <v>18</v>
      </c>
      <c r="N34" s="53"/>
      <c r="O34" s="53"/>
      <c r="P34" s="34" t="str">
        <f>IF(M34&lt;&gt;"E","",IF(N34="","",OR(N34=Lijsten!$E$4,N34=Lijsten!$E$5)))</f>
        <v/>
      </c>
      <c r="Q34" s="34" t="str">
        <f>IF(M34&lt;&gt;"W","",IF(N34="","",IF(N34=Lijsten!$C$4,Lijsten!$H$4,IF(N34=Lijsten!$C$5,1,0))))</f>
        <v/>
      </c>
    </row>
    <row r="35" spans="2:17" ht="60">
      <c r="B35" s="5">
        <f t="shared" si="5"/>
        <v>7</v>
      </c>
      <c r="C35" s="5">
        <f t="shared" si="0"/>
        <v>3</v>
      </c>
      <c r="D35" s="5">
        <f t="shared" si="13"/>
        <v>11</v>
      </c>
      <c r="E35" s="5">
        <f>IF(L35&lt;&gt;"", MAX($E$14:E34)+1,"")</f>
        <v>26</v>
      </c>
      <c r="F35" s="5"/>
      <c r="G35" s="14" t="str">
        <f t="shared" si="2"/>
        <v/>
      </c>
      <c r="H35" s="15" t="str">
        <f t="shared" si="3"/>
        <v/>
      </c>
      <c r="I35" s="13">
        <f t="shared" si="6"/>
        <v>11</v>
      </c>
      <c r="J35" s="14"/>
      <c r="K35" s="16"/>
      <c r="L35" s="19" t="s">
        <v>420</v>
      </c>
      <c r="M35" s="37" t="s">
        <v>18</v>
      </c>
      <c r="N35" s="53"/>
      <c r="O35" s="53"/>
      <c r="P35" s="34" t="str">
        <f>IF(M35&lt;&gt;"E","",IF(N35="","",OR(N35=Lijsten!$E$4,N35=Lijsten!$E$5)))</f>
        <v/>
      </c>
      <c r="Q35" s="34" t="str">
        <f>IF(M35&lt;&gt;"W","",IF(N35="","",IF(N35=Lijsten!$C$4,Lijsten!$H$4,IF(N35=Lijsten!$C$5,1,0))))</f>
        <v/>
      </c>
    </row>
    <row r="36" spans="2:17" ht="60">
      <c r="B36" s="5">
        <f t="shared" si="5"/>
        <v>7</v>
      </c>
      <c r="C36" s="5">
        <f t="shared" si="0"/>
        <v>3</v>
      </c>
      <c r="D36" s="5">
        <f t="shared" si="13"/>
        <v>12</v>
      </c>
      <c r="E36" s="5">
        <f>IF(L36&lt;&gt;"", MAX($E$14:E35)+1,"")</f>
        <v>27</v>
      </c>
      <c r="F36" s="5"/>
      <c r="G36" s="14" t="str">
        <f t="shared" si="2"/>
        <v/>
      </c>
      <c r="H36" s="15" t="str">
        <f t="shared" si="3"/>
        <v/>
      </c>
      <c r="I36" s="13">
        <f t="shared" si="6"/>
        <v>12</v>
      </c>
      <c r="J36" s="14"/>
      <c r="K36" s="16"/>
      <c r="L36" s="19" t="s">
        <v>421</v>
      </c>
      <c r="M36" s="37" t="s">
        <v>18</v>
      </c>
      <c r="N36" s="53"/>
      <c r="O36" s="53"/>
      <c r="P36" s="34" t="str">
        <f>IF(M36&lt;&gt;"E","",IF(N36="","",OR(N36=Lijsten!$E$4,N36=Lijsten!$E$5)))</f>
        <v/>
      </c>
      <c r="Q36" s="34" t="str">
        <f>IF(M36&lt;&gt;"W","",IF(N36="","",IF(N36=Lijsten!$C$4,Lijsten!$H$4,IF(N36=Lijsten!$C$5,1,0))))</f>
        <v/>
      </c>
    </row>
    <row r="37" spans="2:17" ht="36">
      <c r="B37" s="5">
        <f t="shared" si="5"/>
        <v>7</v>
      </c>
      <c r="C37" s="5">
        <f t="shared" si="0"/>
        <v>3</v>
      </c>
      <c r="D37" s="5">
        <f t="shared" si="13"/>
        <v>13</v>
      </c>
      <c r="E37" s="5">
        <f>IF(L37&lt;&gt;"", MAX($E$14:E36)+1,"")</f>
        <v>28</v>
      </c>
      <c r="F37" s="5"/>
      <c r="G37" s="14" t="str">
        <f t="shared" si="2"/>
        <v/>
      </c>
      <c r="H37" s="15" t="str">
        <f t="shared" si="3"/>
        <v/>
      </c>
      <c r="I37" s="13">
        <f t="shared" si="6"/>
        <v>13</v>
      </c>
      <c r="J37" s="14"/>
      <c r="K37" s="16"/>
      <c r="L37" s="19" t="s">
        <v>422</v>
      </c>
      <c r="M37" s="37" t="s">
        <v>25</v>
      </c>
      <c r="N37" s="53"/>
      <c r="O37" s="53"/>
      <c r="P37" s="34" t="str">
        <f>IF(M37&lt;&gt;"E","",IF(N37="","",OR(N37=Lijsten!$E$4,N37=Lijsten!$E$5)))</f>
        <v/>
      </c>
      <c r="Q37" s="34" t="str">
        <f>IF(M37&lt;&gt;"W","",IF(N37="","",IF(N37=Lijsten!$C$4,Lijsten!$H$4,IF(N37=Lijsten!$C$5,1,0))))</f>
        <v/>
      </c>
    </row>
    <row r="38" spans="2:17" ht="24">
      <c r="B38" s="5">
        <f t="shared" si="5"/>
        <v>7</v>
      </c>
      <c r="C38" s="5">
        <f t="shared" si="0"/>
        <v>3</v>
      </c>
      <c r="D38" s="5">
        <f t="shared" si="13"/>
        <v>14</v>
      </c>
      <c r="E38" s="5">
        <f>IF(L38&lt;&gt;"", MAX($E$14:E37)+1,"")</f>
        <v>29</v>
      </c>
      <c r="F38" s="5"/>
      <c r="G38" s="14" t="str">
        <f t="shared" si="2"/>
        <v/>
      </c>
      <c r="H38" s="15" t="str">
        <f t="shared" si="3"/>
        <v/>
      </c>
      <c r="I38" s="13">
        <f t="shared" si="6"/>
        <v>14</v>
      </c>
      <c r="J38" s="14"/>
      <c r="K38" s="16"/>
      <c r="L38" s="19" t="s">
        <v>423</v>
      </c>
      <c r="M38" s="37" t="s">
        <v>25</v>
      </c>
      <c r="N38" s="53"/>
      <c r="O38" s="53"/>
      <c r="P38" s="34" t="str">
        <f>IF(M38&lt;&gt;"E","",IF(N38="","",OR(N38=Lijsten!$E$4,N38=Lijsten!$E$5)))</f>
        <v/>
      </c>
      <c r="Q38" s="34" t="str">
        <f>IF(M38&lt;&gt;"W","",IF(N38="","",IF(N38=Lijsten!$C$4,Lijsten!$H$4,IF(N38=Lijsten!$C$5,1,0))))</f>
        <v/>
      </c>
    </row>
    <row r="39" spans="2:17" ht="36">
      <c r="B39" s="5">
        <f t="shared" si="5"/>
        <v>7</v>
      </c>
      <c r="C39" s="5">
        <f t="shared" si="0"/>
        <v>3</v>
      </c>
      <c r="D39" s="5">
        <f t="shared" si="13"/>
        <v>15</v>
      </c>
      <c r="E39" s="5">
        <f>IF(L39&lt;&gt;"", MAX($E$14:E38)+1,"")</f>
        <v>30</v>
      </c>
      <c r="F39" s="5"/>
      <c r="G39" s="14" t="str">
        <f t="shared" si="2"/>
        <v/>
      </c>
      <c r="H39" s="15" t="str">
        <f t="shared" si="3"/>
        <v/>
      </c>
      <c r="I39" s="13">
        <f t="shared" si="6"/>
        <v>15</v>
      </c>
      <c r="J39" s="14"/>
      <c r="K39" s="16"/>
      <c r="L39" s="19" t="s">
        <v>424</v>
      </c>
      <c r="M39" s="37" t="s">
        <v>25</v>
      </c>
      <c r="N39" s="53"/>
      <c r="O39" s="53"/>
      <c r="P39" s="34" t="str">
        <f>IF(M39&lt;&gt;"E","",IF(N39="","",OR(N39=Lijsten!$E$4,N39=Lijsten!$E$5)))</f>
        <v/>
      </c>
      <c r="Q39" s="34" t="str">
        <f>IF(M39&lt;&gt;"W","",IF(N39="","",IF(N39=Lijsten!$C$4,Lijsten!$H$4,IF(N39=Lijsten!$C$5,1,0))))</f>
        <v/>
      </c>
    </row>
    <row r="40" spans="2:17" ht="36">
      <c r="B40" s="5">
        <f t="shared" si="5"/>
        <v>7</v>
      </c>
      <c r="C40" s="5">
        <f t="shared" si="0"/>
        <v>3</v>
      </c>
      <c r="D40" s="5">
        <f t="shared" si="13"/>
        <v>16</v>
      </c>
      <c r="E40" s="5">
        <f>IF(L40&lt;&gt;"", MAX($E$14:E39)+1,"")</f>
        <v>31</v>
      </c>
      <c r="F40" s="5"/>
      <c r="G40" s="14" t="str">
        <f t="shared" si="2"/>
        <v/>
      </c>
      <c r="H40" s="15" t="str">
        <f t="shared" si="3"/>
        <v/>
      </c>
      <c r="I40" s="13">
        <f t="shared" si="6"/>
        <v>16</v>
      </c>
      <c r="J40" s="14"/>
      <c r="K40" s="16"/>
      <c r="L40" s="19" t="s">
        <v>425</v>
      </c>
      <c r="M40" s="37" t="s">
        <v>25</v>
      </c>
      <c r="N40" s="53"/>
      <c r="O40" s="53"/>
      <c r="P40" s="34" t="str">
        <f>IF(M40&lt;&gt;"E","",IF(N40="","",OR(N40=Lijsten!$E$4,N40=Lijsten!$E$5)))</f>
        <v/>
      </c>
      <c r="Q40" s="34" t="str">
        <f>IF(M40&lt;&gt;"W","",IF(N40="","",IF(N40=Lijsten!$C$4,Lijsten!$H$4,IF(N40=Lijsten!$C$5,1,0))))</f>
        <v/>
      </c>
    </row>
    <row r="41" spans="2:17" ht="24">
      <c r="B41" s="5">
        <f t="shared" si="5"/>
        <v>7</v>
      </c>
      <c r="C41" s="5">
        <f t="shared" si="0"/>
        <v>3</v>
      </c>
      <c r="D41" s="5">
        <f t="shared" si="13"/>
        <v>17</v>
      </c>
      <c r="E41" s="5">
        <f>IF(L41&lt;&gt;"", MAX($E$14:E40)+1,"")</f>
        <v>32</v>
      </c>
      <c r="F41" s="5"/>
      <c r="G41" s="14" t="str">
        <f t="shared" si="2"/>
        <v/>
      </c>
      <c r="H41" s="15" t="str">
        <f t="shared" si="3"/>
        <v/>
      </c>
      <c r="I41" s="13">
        <f t="shared" si="6"/>
        <v>17</v>
      </c>
      <c r="J41" s="14"/>
      <c r="K41" s="16"/>
      <c r="L41" s="19" t="s">
        <v>426</v>
      </c>
      <c r="M41" s="37" t="s">
        <v>25</v>
      </c>
      <c r="N41" s="53"/>
      <c r="O41" s="53"/>
      <c r="P41" s="34" t="str">
        <f>IF(M41&lt;&gt;"E","",IF(N41="","",OR(N41=Lijsten!$E$4,N41=Lijsten!$E$5)))</f>
        <v/>
      </c>
      <c r="Q41" s="34" t="str">
        <f>IF(M41&lt;&gt;"W","",IF(N41="","",IF(N41=Lijsten!$C$4,Lijsten!$H$4,IF(N41=Lijsten!$C$5,1,0))))</f>
        <v/>
      </c>
    </row>
    <row r="42" spans="2:17">
      <c r="B42" s="5">
        <f t="shared" si="5"/>
        <v>7</v>
      </c>
      <c r="C42" s="5">
        <f t="shared" si="0"/>
        <v>4</v>
      </c>
      <c r="D42" s="5" t="str">
        <f t="shared" si="13"/>
        <v/>
      </c>
      <c r="E42" s="5" t="str">
        <f>IF(L42&lt;&gt;"", MAX($E$14:E41)+1,"")</f>
        <v/>
      </c>
      <c r="F42" s="5"/>
      <c r="G42" s="14" t="str">
        <f t="shared" si="2"/>
        <v/>
      </c>
      <c r="H42" s="15" t="str">
        <f t="shared" si="3"/>
        <v>7.4</v>
      </c>
      <c r="I42" s="13" t="str">
        <f t="shared" si="6"/>
        <v/>
      </c>
      <c r="J42" s="14"/>
      <c r="K42" s="16" t="s">
        <v>427</v>
      </c>
      <c r="L42" s="19"/>
      <c r="M42" s="37"/>
      <c r="N42" s="38"/>
      <c r="O42" s="38"/>
      <c r="P42" s="34" t="str">
        <f>IF(M42&lt;&gt;"E","",IF(N42="","",OR(N42=Lijsten!$E$4,N42=Lijsten!$E$5)))</f>
        <v/>
      </c>
      <c r="Q42" s="34" t="str">
        <f>IF(M42&lt;&gt;"W","",IF(N42="","",IF(N42=Lijsten!$C$4,Lijsten!$H$4,IF(N42=Lijsten!$C$5,1,0))))</f>
        <v/>
      </c>
    </row>
    <row r="43" spans="2:17" ht="36">
      <c r="B43" s="5">
        <f t="shared" si="5"/>
        <v>7</v>
      </c>
      <c r="C43" s="5">
        <f t="shared" si="0"/>
        <v>4</v>
      </c>
      <c r="D43" s="5">
        <f t="shared" si="13"/>
        <v>1</v>
      </c>
      <c r="E43" s="5">
        <f>IF(L43&lt;&gt;"", MAX($E$14:E42)+1,"")</f>
        <v>33</v>
      </c>
      <c r="F43" s="5"/>
      <c r="G43" s="14" t="str">
        <f t="shared" si="2"/>
        <v/>
      </c>
      <c r="H43" s="15" t="str">
        <f t="shared" si="3"/>
        <v/>
      </c>
      <c r="I43" s="13">
        <f t="shared" si="6"/>
        <v>1</v>
      </c>
      <c r="J43" s="14"/>
      <c r="K43" s="16"/>
      <c r="L43" s="19" t="s">
        <v>428</v>
      </c>
      <c r="M43" s="37" t="s">
        <v>18</v>
      </c>
      <c r="N43" s="53"/>
      <c r="O43" s="53"/>
      <c r="P43" s="34" t="str">
        <f>IF(M43&lt;&gt;"E","",IF(N43="","",OR(N43=Lijsten!$E$4,N43=Lijsten!$E$5)))</f>
        <v/>
      </c>
      <c r="Q43" s="34" t="str">
        <f>IF(M43&lt;&gt;"W","",IF(N43="","",IF(N43=Lijsten!$C$4,Lijsten!$H$4,IF(N43=Lijsten!$C$5,1,0))))</f>
        <v/>
      </c>
    </row>
    <row r="44" spans="2:17" ht="24">
      <c r="B44" s="5">
        <f t="shared" si="5"/>
        <v>7</v>
      </c>
      <c r="C44" s="5">
        <f t="shared" si="0"/>
        <v>4</v>
      </c>
      <c r="D44" s="5">
        <f t="shared" si="13"/>
        <v>2</v>
      </c>
      <c r="E44" s="5">
        <f>IF(L44&lt;&gt;"", MAX($E$14:E43)+1,"")</f>
        <v>34</v>
      </c>
      <c r="F44" s="5"/>
      <c r="G44" s="14" t="str">
        <f t="shared" si="2"/>
        <v/>
      </c>
      <c r="H44" s="15" t="str">
        <f t="shared" si="3"/>
        <v/>
      </c>
      <c r="I44" s="13">
        <f t="shared" si="6"/>
        <v>2</v>
      </c>
      <c r="J44" s="14"/>
      <c r="K44" s="16"/>
      <c r="L44" s="19" t="s">
        <v>429</v>
      </c>
      <c r="M44" s="37" t="s">
        <v>18</v>
      </c>
      <c r="N44" s="53"/>
      <c r="O44" s="53"/>
      <c r="P44" s="34" t="str">
        <f>IF(M44&lt;&gt;"E","",IF(N44="","",OR(N44=Lijsten!$E$4,N44=Lijsten!$E$5)))</f>
        <v/>
      </c>
      <c r="Q44" s="34" t="str">
        <f>IF(M44&lt;&gt;"W","",IF(N44="","",IF(N44=Lijsten!$C$4,Lijsten!$H$4,IF(N44=Lijsten!$C$5,1,0))))</f>
        <v/>
      </c>
    </row>
    <row r="45" spans="2:17">
      <c r="B45" s="5">
        <f t="shared" si="5"/>
        <v>7</v>
      </c>
      <c r="C45" s="5">
        <f t="shared" si="0"/>
        <v>4</v>
      </c>
      <c r="D45" s="5">
        <f t="shared" si="13"/>
        <v>3</v>
      </c>
      <c r="E45" s="5">
        <f>IF(L45&lt;&gt;"", MAX($E$14:E44)+1,"")</f>
        <v>35</v>
      </c>
      <c r="F45" s="5"/>
      <c r="G45" s="14" t="str">
        <f t="shared" si="2"/>
        <v/>
      </c>
      <c r="H45" s="15" t="str">
        <f t="shared" si="3"/>
        <v/>
      </c>
      <c r="I45" s="13">
        <f t="shared" si="6"/>
        <v>3</v>
      </c>
      <c r="J45" s="14"/>
      <c r="K45" s="16"/>
      <c r="L45" s="19" t="s">
        <v>430</v>
      </c>
      <c r="M45" s="37" t="s">
        <v>18</v>
      </c>
      <c r="N45" s="53"/>
      <c r="O45" s="53"/>
      <c r="P45" s="34" t="str">
        <f>IF(M45&lt;&gt;"E","",IF(N45="","",OR(N45=Lijsten!$E$4,N45=Lijsten!$E$5)))</f>
        <v/>
      </c>
      <c r="Q45" s="34" t="str">
        <f>IF(M45&lt;&gt;"W","",IF(N45="","",IF(N45=Lijsten!$C$4,Lijsten!$H$4,IF(N45=Lijsten!$C$5,1,0))))</f>
        <v/>
      </c>
    </row>
    <row r="46" spans="2:17" ht="24">
      <c r="B46" s="5">
        <f t="shared" si="5"/>
        <v>7</v>
      </c>
      <c r="C46" s="5">
        <f t="shared" si="0"/>
        <v>4</v>
      </c>
      <c r="D46" s="5">
        <f t="shared" si="13"/>
        <v>4</v>
      </c>
      <c r="E46" s="5">
        <f>IF(L46&lt;&gt;"", MAX($E$14:E45)+1,"")</f>
        <v>36</v>
      </c>
      <c r="F46" s="5"/>
      <c r="G46" s="14" t="str">
        <f t="shared" si="2"/>
        <v/>
      </c>
      <c r="H46" s="15" t="str">
        <f t="shared" si="3"/>
        <v/>
      </c>
      <c r="I46" s="13">
        <f t="shared" si="6"/>
        <v>4</v>
      </c>
      <c r="J46" s="14"/>
      <c r="K46" s="16"/>
      <c r="L46" s="19" t="s">
        <v>431</v>
      </c>
      <c r="M46" s="37" t="s">
        <v>18</v>
      </c>
      <c r="N46" s="53"/>
      <c r="O46" s="53"/>
      <c r="P46" s="34" t="str">
        <f>IF(M46&lt;&gt;"E","",IF(N46="","",OR(N46=Lijsten!$E$4,N46=Lijsten!$E$5)))</f>
        <v/>
      </c>
      <c r="Q46" s="34" t="str">
        <f>IF(M46&lt;&gt;"W","",IF(N46="","",IF(N46=Lijsten!$C$4,Lijsten!$H$4,IF(N46=Lijsten!$C$5,1,0))))</f>
        <v/>
      </c>
    </row>
    <row r="47" spans="2:17" ht="36">
      <c r="B47" s="5">
        <f t="shared" si="5"/>
        <v>7</v>
      </c>
      <c r="C47" s="5">
        <f t="shared" si="0"/>
        <v>4</v>
      </c>
      <c r="D47" s="5">
        <f t="shared" si="13"/>
        <v>5</v>
      </c>
      <c r="E47" s="5">
        <f>IF(L47&lt;&gt;"", MAX($E$14:E46)+1,"")</f>
        <v>37</v>
      </c>
      <c r="F47" s="5"/>
      <c r="G47" s="14" t="str">
        <f t="shared" si="2"/>
        <v/>
      </c>
      <c r="H47" s="15" t="str">
        <f t="shared" si="3"/>
        <v/>
      </c>
      <c r="I47" s="13">
        <f t="shared" si="6"/>
        <v>5</v>
      </c>
      <c r="J47" s="14"/>
      <c r="K47" s="16"/>
      <c r="L47" s="19" t="s">
        <v>432</v>
      </c>
      <c r="M47" s="37" t="s">
        <v>18</v>
      </c>
      <c r="N47" s="53"/>
      <c r="O47" s="53"/>
      <c r="P47" s="34" t="str">
        <f>IF(M47&lt;&gt;"E","",IF(N47="","",OR(N47=Lijsten!$E$4,N47=Lijsten!$E$5)))</f>
        <v/>
      </c>
      <c r="Q47" s="34" t="str">
        <f>IF(M47&lt;&gt;"W","",IF(N47="","",IF(N47=Lijsten!$C$4,Lijsten!$H$4,IF(N47=Lijsten!$C$5,1,0))))</f>
        <v/>
      </c>
    </row>
    <row r="48" spans="2:17" ht="36">
      <c r="B48" s="5">
        <f t="shared" si="5"/>
        <v>7</v>
      </c>
      <c r="C48" s="5">
        <f t="shared" si="0"/>
        <v>4</v>
      </c>
      <c r="D48" s="5">
        <f t="shared" si="13"/>
        <v>6</v>
      </c>
      <c r="E48" s="5">
        <f>IF(L48&lt;&gt;"", MAX($E$14:E47)+1,"")</f>
        <v>38</v>
      </c>
      <c r="F48" s="5"/>
      <c r="G48" s="14" t="str">
        <f t="shared" si="2"/>
        <v/>
      </c>
      <c r="H48" s="15" t="str">
        <f t="shared" si="3"/>
        <v/>
      </c>
      <c r="I48" s="13">
        <f t="shared" si="6"/>
        <v>6</v>
      </c>
      <c r="J48" s="14"/>
      <c r="K48" s="16"/>
      <c r="L48" s="19" t="s">
        <v>433</v>
      </c>
      <c r="M48" s="37" t="s">
        <v>18</v>
      </c>
      <c r="N48" s="53"/>
      <c r="O48" s="53"/>
      <c r="P48" s="34" t="str">
        <f>IF(M48&lt;&gt;"E","",IF(N48="","",OR(N48=Lijsten!$E$4,N48=Lijsten!$E$5)))</f>
        <v/>
      </c>
      <c r="Q48" s="34" t="str">
        <f>IF(M48&lt;&gt;"W","",IF(N48="","",IF(N48=Lijsten!$C$4,Lijsten!$H$4,IF(N48=Lijsten!$C$5,1,0))))</f>
        <v/>
      </c>
    </row>
    <row r="49" spans="2:17" ht="24">
      <c r="B49" s="5">
        <f t="shared" si="5"/>
        <v>7</v>
      </c>
      <c r="C49" s="5">
        <f t="shared" si="0"/>
        <v>4</v>
      </c>
      <c r="D49" s="5">
        <f t="shared" si="13"/>
        <v>7</v>
      </c>
      <c r="E49" s="5">
        <f>IF(L49&lt;&gt;"", MAX($E$14:E48)+1,"")</f>
        <v>39</v>
      </c>
      <c r="F49" s="5"/>
      <c r="G49" s="14" t="str">
        <f t="shared" si="2"/>
        <v/>
      </c>
      <c r="H49" s="15" t="str">
        <f t="shared" si="3"/>
        <v/>
      </c>
      <c r="I49" s="13">
        <f t="shared" si="6"/>
        <v>7</v>
      </c>
      <c r="J49" s="14"/>
      <c r="K49" s="16"/>
      <c r="L49" s="19" t="s">
        <v>434</v>
      </c>
      <c r="M49" s="37" t="s">
        <v>18</v>
      </c>
      <c r="N49" s="53"/>
      <c r="O49" s="53"/>
      <c r="P49" s="34" t="str">
        <f>IF(M49&lt;&gt;"E","",IF(N49="","",OR(N49=Lijsten!$E$4,N49=Lijsten!$E$5)))</f>
        <v/>
      </c>
      <c r="Q49" s="34" t="str">
        <f>IF(M49&lt;&gt;"W","",IF(N49="","",IF(N49=Lijsten!$C$4,Lijsten!$H$4,IF(N49=Lijsten!$C$5,1,0))))</f>
        <v/>
      </c>
    </row>
    <row r="50" spans="2:17" ht="121.5" customHeight="1">
      <c r="B50" s="5">
        <f t="shared" si="5"/>
        <v>7</v>
      </c>
      <c r="C50" s="5">
        <f t="shared" si="0"/>
        <v>4</v>
      </c>
      <c r="D50" s="5">
        <f t="shared" si="13"/>
        <v>8</v>
      </c>
      <c r="E50" s="5">
        <f>IF(L50&lt;&gt;"", MAX($E$14:E49)+1,"")</f>
        <v>40</v>
      </c>
      <c r="F50" s="5"/>
      <c r="G50" s="14" t="str">
        <f t="shared" si="2"/>
        <v/>
      </c>
      <c r="H50" s="15" t="str">
        <f t="shared" si="3"/>
        <v/>
      </c>
      <c r="I50" s="13">
        <f t="shared" si="6"/>
        <v>8</v>
      </c>
      <c r="J50" s="14"/>
      <c r="K50" s="16"/>
      <c r="L50" s="19" t="s">
        <v>435</v>
      </c>
      <c r="M50" s="37" t="s">
        <v>18</v>
      </c>
      <c r="N50" s="53"/>
      <c r="O50" s="53"/>
      <c r="P50" s="34" t="str">
        <f>IF(M50&lt;&gt;"E","",IF(N50="","",OR(N50=Lijsten!$E$4,N50=Lijsten!$E$5)))</f>
        <v/>
      </c>
      <c r="Q50" s="34" t="str">
        <f>IF(M50&lt;&gt;"W","",IF(N50="","",IF(N50=Lijsten!$C$4,Lijsten!$H$4,IF(N50=Lijsten!$C$5,1,0))))</f>
        <v/>
      </c>
    </row>
    <row r="51" spans="2:17" ht="36">
      <c r="B51" s="5">
        <f t="shared" si="5"/>
        <v>7</v>
      </c>
      <c r="C51" s="5">
        <f t="shared" si="0"/>
        <v>4</v>
      </c>
      <c r="D51" s="5">
        <f t="shared" si="13"/>
        <v>9</v>
      </c>
      <c r="E51" s="5">
        <f>IF(L51&lt;&gt;"", MAX($E$14:E50)+1,"")</f>
        <v>41</v>
      </c>
      <c r="F51" s="5"/>
      <c r="G51" s="14" t="str">
        <f t="shared" si="2"/>
        <v/>
      </c>
      <c r="H51" s="15" t="str">
        <f t="shared" si="3"/>
        <v/>
      </c>
      <c r="I51" s="13">
        <f t="shared" si="6"/>
        <v>9</v>
      </c>
      <c r="J51" s="14"/>
      <c r="K51" s="16"/>
      <c r="L51" s="19" t="s">
        <v>436</v>
      </c>
      <c r="M51" s="37" t="s">
        <v>18</v>
      </c>
      <c r="N51" s="53"/>
      <c r="O51" s="53"/>
      <c r="P51" s="34" t="str">
        <f>IF(M51&lt;&gt;"E","",IF(N51="","",OR(N51=Lijsten!$E$4,N51=Lijsten!$E$5)))</f>
        <v/>
      </c>
      <c r="Q51" s="34" t="str">
        <f>IF(M51&lt;&gt;"W","",IF(N51="","",IF(N51=Lijsten!$C$4,Lijsten!$H$4,IF(N51=Lijsten!$C$5,1,0))))</f>
        <v/>
      </c>
    </row>
    <row r="52" spans="2:17" ht="60">
      <c r="B52" s="5">
        <f t="shared" si="5"/>
        <v>7</v>
      </c>
      <c r="C52" s="5">
        <f t="shared" si="0"/>
        <v>4</v>
      </c>
      <c r="D52" s="5">
        <f t="shared" si="13"/>
        <v>10</v>
      </c>
      <c r="E52" s="5">
        <f>IF(L52&lt;&gt;"", MAX($E$14:E51)+1,"")</f>
        <v>42</v>
      </c>
      <c r="F52" s="5"/>
      <c r="G52" s="14" t="str">
        <f t="shared" si="2"/>
        <v/>
      </c>
      <c r="H52" s="15" t="str">
        <f t="shared" si="3"/>
        <v/>
      </c>
      <c r="I52" s="13">
        <f t="shared" si="6"/>
        <v>10</v>
      </c>
      <c r="J52" s="14"/>
      <c r="K52" s="16"/>
      <c r="L52" s="19" t="s">
        <v>437</v>
      </c>
      <c r="M52" s="37" t="s">
        <v>18</v>
      </c>
      <c r="N52" s="53"/>
      <c r="O52" s="53"/>
      <c r="P52" s="34" t="str">
        <f>IF(M52&lt;&gt;"E","",IF(N52="","",OR(N52=Lijsten!$E$4,N52=Lijsten!$E$5)))</f>
        <v/>
      </c>
      <c r="Q52" s="34" t="str">
        <f>IF(M52&lt;&gt;"W","",IF(N52="","",IF(N52=Lijsten!$C$4,Lijsten!$H$4,IF(N52=Lijsten!$C$5,1,0))))</f>
        <v/>
      </c>
    </row>
    <row r="53" spans="2:17" ht="60">
      <c r="B53" s="5">
        <f t="shared" ref="B53:B57" si="23">IF(ISTEXT(J53),B52+1,B52)</f>
        <v>7</v>
      </c>
      <c r="C53" s="5">
        <f t="shared" ref="C53:C57" si="24">IF(ISTEXT(J52),1,IF(ISTEXT(J53),"",IF(ISTEXT(K53),C52+1,C52)))</f>
        <v>4</v>
      </c>
      <c r="D53" s="5">
        <f t="shared" ref="D53:D57" si="25">IF(ISTEXT(J53),"",IF(ISTEXT(K53),"",IF(ISTEXT(K52),1,D52+1)))</f>
        <v>11</v>
      </c>
      <c r="E53" s="5">
        <f>IF(L53&lt;&gt;"", MAX($E$14:E52)+1,"")</f>
        <v>43</v>
      </c>
      <c r="F53" s="5"/>
      <c r="G53" s="14" t="str">
        <f t="shared" ref="G53:G56" si="26">IF(OR(ISTEXT(K53),ISTEXT(L53)),"",B53&amp;"."&amp;IF(D53="",C53,C53&amp;"."&amp;D53))</f>
        <v/>
      </c>
      <c r="H53" s="15" t="str">
        <f t="shared" ref="H53:H56" si="27">IF(OR(ISTEXT(J53),ISTEXT(L53)),"",B53&amp;"."&amp;IF(D53="",C53,C53&amp;"."&amp;D53))</f>
        <v/>
      </c>
      <c r="I53" s="13">
        <f t="shared" ref="I53:I56" si="28">IF(OR(ISTEXT(J53),ISTEXT(K53)),"",D53)</f>
        <v>11</v>
      </c>
      <c r="J53" s="14"/>
      <c r="K53" s="16"/>
      <c r="L53" s="19" t="s">
        <v>421</v>
      </c>
      <c r="M53" s="37" t="s">
        <v>18</v>
      </c>
      <c r="N53" s="53"/>
      <c r="O53" s="53"/>
      <c r="P53" s="34" t="str">
        <f>IF(M53&lt;&gt;"E","",IF(N53="","",OR(N53=Lijsten!$E$4,N53=Lijsten!$E$5)))</f>
        <v/>
      </c>
      <c r="Q53" s="34" t="str">
        <f>IF(M53&lt;&gt;"W","",IF(N53="","",IF(N53=Lijsten!$C$4,Lijsten!$H$4,IF(N53=Lijsten!$C$5,1,0))))</f>
        <v/>
      </c>
    </row>
    <row r="54" spans="2:17" ht="24">
      <c r="B54" s="5">
        <f t="shared" si="23"/>
        <v>7</v>
      </c>
      <c r="C54" s="5">
        <f t="shared" si="24"/>
        <v>4</v>
      </c>
      <c r="D54" s="5">
        <f t="shared" si="25"/>
        <v>12</v>
      </c>
      <c r="E54" s="5">
        <f>IF(L54&lt;&gt;"", MAX($E$14:E53)+1,"")</f>
        <v>44</v>
      </c>
      <c r="F54" s="5"/>
      <c r="G54" s="14" t="str">
        <f t="shared" si="26"/>
        <v/>
      </c>
      <c r="H54" s="15" t="str">
        <f t="shared" si="27"/>
        <v/>
      </c>
      <c r="I54" s="13">
        <f t="shared" si="28"/>
        <v>12</v>
      </c>
      <c r="J54" s="14"/>
      <c r="K54" s="16"/>
      <c r="L54" s="19" t="s">
        <v>438</v>
      </c>
      <c r="M54" s="37" t="s">
        <v>18</v>
      </c>
      <c r="N54" s="53"/>
      <c r="O54" s="53"/>
      <c r="P54" s="34" t="str">
        <f>IF(M54&lt;&gt;"E","",IF(N54="","",OR(N54=Lijsten!$E$4,N54=Lijsten!$E$5)))</f>
        <v/>
      </c>
      <c r="Q54" s="34" t="str">
        <f>IF(M54&lt;&gt;"W","",IF(N54="","",IF(N54=Lijsten!$C$4,Lijsten!$H$4,IF(N54=Lijsten!$C$5,1,0))))</f>
        <v/>
      </c>
    </row>
    <row r="55" spans="2:17" ht="24">
      <c r="B55" s="5">
        <f t="shared" si="23"/>
        <v>7</v>
      </c>
      <c r="C55" s="5">
        <f t="shared" si="24"/>
        <v>4</v>
      </c>
      <c r="D55" s="5">
        <f t="shared" si="25"/>
        <v>13</v>
      </c>
      <c r="E55" s="5">
        <f>IF(L55&lt;&gt;"", MAX($E$14:E54)+1,"")</f>
        <v>45</v>
      </c>
      <c r="F55" s="5"/>
      <c r="G55" s="14" t="str">
        <f t="shared" si="26"/>
        <v/>
      </c>
      <c r="H55" s="15" t="str">
        <f t="shared" si="27"/>
        <v/>
      </c>
      <c r="I55" s="13">
        <f t="shared" si="28"/>
        <v>13</v>
      </c>
      <c r="J55" s="14"/>
      <c r="K55" s="16"/>
      <c r="L55" s="19" t="s">
        <v>439</v>
      </c>
      <c r="M55" s="37" t="s">
        <v>18</v>
      </c>
      <c r="N55" s="53"/>
      <c r="O55" s="53"/>
      <c r="P55" s="34" t="str">
        <f>IF(M55&lt;&gt;"E","",IF(N55="","",OR(N55=Lijsten!$E$4,N55=Lijsten!$E$5)))</f>
        <v/>
      </c>
      <c r="Q55" s="34" t="str">
        <f>IF(M55&lt;&gt;"W","",IF(N55="","",IF(N55=Lijsten!$C$4,Lijsten!$H$4,IF(N55=Lijsten!$C$5,1,0))))</f>
        <v/>
      </c>
    </row>
    <row r="56" spans="2:17" ht="24">
      <c r="B56" s="5">
        <f t="shared" si="23"/>
        <v>7</v>
      </c>
      <c r="C56" s="5">
        <f t="shared" si="24"/>
        <v>4</v>
      </c>
      <c r="D56" s="5">
        <f t="shared" si="25"/>
        <v>14</v>
      </c>
      <c r="E56" s="5">
        <f>IF(L56&lt;&gt;"", MAX($E$14:E55)+1,"")</f>
        <v>46</v>
      </c>
      <c r="F56" s="5"/>
      <c r="G56" s="14" t="str">
        <f t="shared" si="26"/>
        <v/>
      </c>
      <c r="H56" s="15" t="str">
        <f t="shared" si="27"/>
        <v/>
      </c>
      <c r="I56" s="13">
        <f t="shared" si="28"/>
        <v>14</v>
      </c>
      <c r="J56" s="14"/>
      <c r="K56" s="16"/>
      <c r="L56" s="19" t="s">
        <v>440</v>
      </c>
      <c r="M56" s="37" t="s">
        <v>25</v>
      </c>
      <c r="N56" s="53"/>
      <c r="O56" s="53"/>
      <c r="P56" s="34" t="str">
        <f>IF(M56&lt;&gt;"E","",IF(N56="","",OR(N56=Lijsten!$E$4,N56=Lijsten!$E$5)))</f>
        <v/>
      </c>
      <c r="Q56" s="34" t="str">
        <f>IF(M56&lt;&gt;"W","",IF(N56="","",IF(N56=Lijsten!$C$4,Lijsten!$H$4,IF(N56=Lijsten!$C$5,1,0))))</f>
        <v/>
      </c>
    </row>
    <row r="57" spans="2:17" ht="24">
      <c r="B57" s="5">
        <f t="shared" si="23"/>
        <v>7</v>
      </c>
      <c r="C57" s="5">
        <f t="shared" si="24"/>
        <v>4</v>
      </c>
      <c r="D57" s="5">
        <f t="shared" si="25"/>
        <v>15</v>
      </c>
      <c r="E57" s="5">
        <f>IF(L57&lt;&gt;"", MAX($E$14:E56)+1,"")</f>
        <v>47</v>
      </c>
      <c r="F57" s="5"/>
      <c r="G57" s="14" t="str">
        <f t="shared" si="2"/>
        <v/>
      </c>
      <c r="H57" s="15" t="str">
        <f t="shared" si="3"/>
        <v/>
      </c>
      <c r="I57" s="13">
        <f t="shared" si="6"/>
        <v>15</v>
      </c>
      <c r="J57" s="14"/>
      <c r="K57" s="16"/>
      <c r="L57" s="19" t="s">
        <v>441</v>
      </c>
      <c r="M57" s="37" t="s">
        <v>25</v>
      </c>
      <c r="N57" s="53"/>
      <c r="O57" s="53"/>
      <c r="P57" s="34" t="str">
        <f>IF(M57&lt;&gt;"E","",IF(N57="","",OR(N57=Lijsten!$E$4,N57=Lijsten!$E$5)))</f>
        <v/>
      </c>
      <c r="Q57" s="34" t="str">
        <f>IF(M57&lt;&gt;"W","",IF(N57="","",IF(N57=Lijsten!$C$4,Lijsten!$H$4,IF(N57=Lijsten!$C$5,1,0))))</f>
        <v/>
      </c>
    </row>
    <row r="58" spans="2:17" ht="24">
      <c r="B58" s="5">
        <f t="shared" si="5"/>
        <v>7</v>
      </c>
      <c r="C58" s="5">
        <f t="shared" si="0"/>
        <v>4</v>
      </c>
      <c r="D58" s="5">
        <f t="shared" si="13"/>
        <v>16</v>
      </c>
      <c r="E58" s="5">
        <f>IF(L58&lt;&gt;"", MAX($E$14:E57)+1,"")</f>
        <v>48</v>
      </c>
      <c r="F58" s="5"/>
      <c r="G58" s="14" t="str">
        <f t="shared" si="2"/>
        <v/>
      </c>
      <c r="H58" s="15" t="str">
        <f t="shared" si="3"/>
        <v/>
      </c>
      <c r="I58" s="13">
        <f t="shared" si="6"/>
        <v>16</v>
      </c>
      <c r="J58" s="14"/>
      <c r="K58" s="16"/>
      <c r="L58" s="19" t="s">
        <v>442</v>
      </c>
      <c r="M58" s="37" t="s">
        <v>25</v>
      </c>
      <c r="N58" s="53"/>
      <c r="O58" s="53"/>
      <c r="P58" s="34" t="str">
        <f>IF(M58&lt;&gt;"E","",IF(N58="","",OR(N58=Lijsten!$E$4,N58=Lijsten!$E$5)))</f>
        <v/>
      </c>
      <c r="Q58" s="34" t="str">
        <f>IF(M58&lt;&gt;"W","",IF(N58="","",IF(N58=Lijsten!$C$4,Lijsten!$H$4,IF(N58=Lijsten!$C$5,1,0))))</f>
        <v/>
      </c>
    </row>
    <row r="59" spans="2:17" ht="36">
      <c r="B59" s="5">
        <f t="shared" si="5"/>
        <v>7</v>
      </c>
      <c r="C59" s="5">
        <f t="shared" si="0"/>
        <v>4</v>
      </c>
      <c r="D59" s="5">
        <f t="shared" si="13"/>
        <v>17</v>
      </c>
      <c r="E59" s="5">
        <f>IF(L59&lt;&gt;"", MAX($E$14:E58)+1,"")</f>
        <v>49</v>
      </c>
      <c r="F59" s="5"/>
      <c r="G59" s="14" t="str">
        <f t="shared" si="2"/>
        <v/>
      </c>
      <c r="H59" s="15" t="str">
        <f t="shared" si="3"/>
        <v/>
      </c>
      <c r="I59" s="13">
        <f t="shared" si="6"/>
        <v>17</v>
      </c>
      <c r="J59" s="14"/>
      <c r="K59" s="16"/>
      <c r="L59" s="19" t="s">
        <v>443</v>
      </c>
      <c r="M59" s="37" t="s">
        <v>25</v>
      </c>
      <c r="N59" s="53"/>
      <c r="O59" s="53"/>
      <c r="P59" s="34" t="str">
        <f>IF(M59&lt;&gt;"E","",IF(N59="","",OR(N59=Lijsten!$E$4,N59=Lijsten!$E$5)))</f>
        <v/>
      </c>
      <c r="Q59" s="34" t="str">
        <f>IF(M59&lt;&gt;"W","",IF(N59="","",IF(N59=Lijsten!$C$4,Lijsten!$H$4,IF(N59=Lijsten!$C$5,1,0))))</f>
        <v/>
      </c>
    </row>
    <row r="60" spans="2:17">
      <c r="B60" s="5">
        <f t="shared" si="5"/>
        <v>7</v>
      </c>
      <c r="C60" s="5">
        <f t="shared" si="0"/>
        <v>4</v>
      </c>
      <c r="D60" s="5">
        <f t="shared" si="13"/>
        <v>18</v>
      </c>
      <c r="E60" s="5">
        <f>IF(L60&lt;&gt;"", MAX($E$14:E59)+1,"")</f>
        <v>50</v>
      </c>
      <c r="F60" s="5"/>
      <c r="G60" s="14" t="str">
        <f t="shared" si="2"/>
        <v/>
      </c>
      <c r="H60" s="15" t="str">
        <f t="shared" si="3"/>
        <v/>
      </c>
      <c r="I60" s="13">
        <f t="shared" si="6"/>
        <v>18</v>
      </c>
      <c r="J60" s="14"/>
      <c r="K60" s="16"/>
      <c r="L60" s="19" t="s">
        <v>444</v>
      </c>
      <c r="M60" s="37" t="s">
        <v>25</v>
      </c>
      <c r="N60" s="53"/>
      <c r="O60" s="53"/>
      <c r="P60" s="34" t="str">
        <f>IF(M60&lt;&gt;"E","",IF(N60="","",OR(N60=Lijsten!$E$4,N60=Lijsten!$E$5)))</f>
        <v/>
      </c>
      <c r="Q60" s="34" t="str">
        <f>IF(M60&lt;&gt;"W","",IF(N60="","",IF(N60=Lijsten!$C$4,Lijsten!$H$4,IF(N60=Lijsten!$C$5,1,0))))</f>
        <v/>
      </c>
    </row>
    <row r="61" spans="2:17" ht="36">
      <c r="B61" s="5">
        <f t="shared" si="5"/>
        <v>7</v>
      </c>
      <c r="C61" s="5">
        <f t="shared" si="0"/>
        <v>4</v>
      </c>
      <c r="D61" s="5">
        <f t="shared" si="13"/>
        <v>19</v>
      </c>
      <c r="E61" s="5">
        <f>IF(L61&lt;&gt;"", MAX($E$14:E60)+1,"")</f>
        <v>51</v>
      </c>
      <c r="F61" s="5"/>
      <c r="G61" s="14" t="str">
        <f t="shared" si="2"/>
        <v/>
      </c>
      <c r="H61" s="15" t="str">
        <f t="shared" si="3"/>
        <v/>
      </c>
      <c r="I61" s="13">
        <f t="shared" si="6"/>
        <v>19</v>
      </c>
      <c r="J61" s="14"/>
      <c r="K61" s="16"/>
      <c r="L61" s="19" t="s">
        <v>445</v>
      </c>
      <c r="M61" s="37" t="s">
        <v>25</v>
      </c>
      <c r="N61" s="53"/>
      <c r="O61" s="53"/>
      <c r="P61" s="34" t="str">
        <f>IF(M61&lt;&gt;"E","",IF(N61="","",OR(N61=Lijsten!$E$4,N61=Lijsten!$E$5)))</f>
        <v/>
      </c>
      <c r="Q61" s="34" t="str">
        <f>IF(M61&lt;&gt;"W","",IF(N61="","",IF(N61=Lijsten!$C$4,Lijsten!$H$4,IF(N61=Lijsten!$C$5,1,0))))</f>
        <v/>
      </c>
    </row>
    <row r="62" spans="2:17">
      <c r="B62" s="5">
        <f t="shared" si="5"/>
        <v>7</v>
      </c>
      <c r="C62" s="5">
        <f t="shared" si="0"/>
        <v>5</v>
      </c>
      <c r="D62" s="5" t="str">
        <f t="shared" si="13"/>
        <v/>
      </c>
      <c r="E62" s="5" t="str">
        <f>IF(L62&lt;&gt;"", MAX($E$14:E61)+1,"")</f>
        <v/>
      </c>
      <c r="F62" s="5"/>
      <c r="G62" s="14" t="str">
        <f t="shared" si="2"/>
        <v/>
      </c>
      <c r="H62" s="15" t="str">
        <f t="shared" si="3"/>
        <v>7.5</v>
      </c>
      <c r="I62" s="13" t="str">
        <f t="shared" si="6"/>
        <v/>
      </c>
      <c r="J62" s="14"/>
      <c r="K62" s="16" t="s">
        <v>446</v>
      </c>
      <c r="L62" s="19"/>
      <c r="M62" s="37"/>
      <c r="N62" s="38"/>
      <c r="O62" s="38"/>
      <c r="P62" s="34" t="str">
        <f>IF(M62&lt;&gt;"E","",IF(N62="","",OR(N62=Lijsten!$E$4,N62=Lijsten!$E$5)))</f>
        <v/>
      </c>
      <c r="Q62" s="34" t="str">
        <f>IF(M62&lt;&gt;"W","",IF(N62="","",IF(N62=Lijsten!$C$4,Lijsten!$H$4,IF(N62=Lijsten!$C$5,1,0))))</f>
        <v/>
      </c>
    </row>
    <row r="63" spans="2:17" ht="60">
      <c r="B63" s="5">
        <f t="shared" si="5"/>
        <v>7</v>
      </c>
      <c r="C63" s="5">
        <f t="shared" si="0"/>
        <v>5</v>
      </c>
      <c r="D63" s="5">
        <f t="shared" si="13"/>
        <v>1</v>
      </c>
      <c r="E63" s="5">
        <f>IF(L63&lt;&gt;"", MAX($E$14:E62)+1,"")</f>
        <v>52</v>
      </c>
      <c r="F63" s="5"/>
      <c r="G63" s="14" t="str">
        <f t="shared" si="2"/>
        <v/>
      </c>
      <c r="H63" s="15" t="str">
        <f t="shared" si="3"/>
        <v/>
      </c>
      <c r="I63" s="13">
        <f t="shared" si="6"/>
        <v>1</v>
      </c>
      <c r="J63" s="14"/>
      <c r="K63" s="16"/>
      <c r="L63" s="19" t="s">
        <v>686</v>
      </c>
      <c r="M63" s="37" t="s">
        <v>18</v>
      </c>
      <c r="N63" s="53"/>
      <c r="O63" s="53"/>
      <c r="P63" s="34" t="str">
        <f>IF(M63&lt;&gt;"E","",IF(N63="","",OR(N63=Lijsten!$E$4,N63=Lijsten!$E$5)))</f>
        <v/>
      </c>
      <c r="Q63" s="34" t="str">
        <f>IF(M63&lt;&gt;"W","",IF(N63="","",IF(N63=Lijsten!$C$4,Lijsten!$H$4,IF(N63=Lijsten!$C$5,1,0))))</f>
        <v/>
      </c>
    </row>
    <row r="64" spans="2:17" ht="48">
      <c r="B64" s="5">
        <f t="shared" ref="B64:B71" si="29">IF(ISTEXT(J64),B63+1,B63)</f>
        <v>7</v>
      </c>
      <c r="C64" s="5">
        <f t="shared" ref="C64:C71" si="30">IF(ISTEXT(J63),1,IF(ISTEXT(J64),"",IF(ISTEXT(K64),C63+1,C63)))</f>
        <v>5</v>
      </c>
      <c r="D64" s="5">
        <f t="shared" ref="D64:D71" si="31">IF(ISTEXT(J64),"",IF(ISTEXT(K64),"",IF(ISTEXT(K63),1,D63+1)))</f>
        <v>2</v>
      </c>
      <c r="E64" s="5">
        <f>IF(L64&lt;&gt;"", MAX($E$14:E63)+1,"")</f>
        <v>53</v>
      </c>
      <c r="F64" s="5"/>
      <c r="G64" s="14" t="str">
        <f t="shared" ref="G64:G71" si="32">IF(OR(ISTEXT(K64),ISTEXT(L64)),"",B64&amp;"."&amp;IF(D64="",C64,C64&amp;"."&amp;D64))</f>
        <v/>
      </c>
      <c r="H64" s="15" t="str">
        <f t="shared" ref="H64:H71" si="33">IF(OR(ISTEXT(J64),ISTEXT(L64)),"",B64&amp;"."&amp;IF(D64="",C64,C64&amp;"."&amp;D64))</f>
        <v/>
      </c>
      <c r="I64" s="13">
        <f t="shared" ref="I64:I71" si="34">IF(OR(ISTEXT(J64),ISTEXT(K64)),"",D64)</f>
        <v>2</v>
      </c>
      <c r="J64" s="14"/>
      <c r="K64" s="16"/>
      <c r="L64" s="19" t="s">
        <v>447</v>
      </c>
      <c r="M64" s="37" t="s">
        <v>18</v>
      </c>
      <c r="N64" s="53"/>
      <c r="O64" s="53"/>
      <c r="P64" s="34" t="str">
        <f>IF(M64&lt;&gt;"E","",IF(N64="","",OR(N64=Lijsten!$E$4,N64=Lijsten!$E$5)))</f>
        <v/>
      </c>
      <c r="Q64" s="34" t="str">
        <f>IF(M64&lt;&gt;"W","",IF(N64="","",IF(N64=Lijsten!$C$4,Lijsten!$H$4,IF(N64=Lijsten!$C$5,1,0))))</f>
        <v/>
      </c>
    </row>
    <row r="65" spans="2:17" ht="36">
      <c r="B65" s="5">
        <f t="shared" si="29"/>
        <v>7</v>
      </c>
      <c r="C65" s="5">
        <f t="shared" si="30"/>
        <v>5</v>
      </c>
      <c r="D65" s="5">
        <f t="shared" si="31"/>
        <v>3</v>
      </c>
      <c r="E65" s="5">
        <f>IF(L65&lt;&gt;"", MAX($E$14:E64)+1,"")</f>
        <v>54</v>
      </c>
      <c r="F65" s="5"/>
      <c r="G65" s="14" t="str">
        <f t="shared" si="32"/>
        <v/>
      </c>
      <c r="H65" s="15" t="str">
        <f t="shared" si="33"/>
        <v/>
      </c>
      <c r="I65" s="13">
        <f t="shared" si="34"/>
        <v>3</v>
      </c>
      <c r="J65" s="14"/>
      <c r="K65" s="16"/>
      <c r="L65" s="19" t="s">
        <v>448</v>
      </c>
      <c r="M65" s="37" t="s">
        <v>18</v>
      </c>
      <c r="N65" s="53"/>
      <c r="O65" s="53"/>
      <c r="P65" s="34" t="str">
        <f>IF(M65&lt;&gt;"E","",IF(N65="","",OR(N65=Lijsten!$E$4,N65=Lijsten!$E$5)))</f>
        <v/>
      </c>
      <c r="Q65" s="34" t="str">
        <f>IF(M65&lt;&gt;"W","",IF(N65="","",IF(N65=Lijsten!$C$4,Lijsten!$H$4,IF(N65=Lijsten!$C$5,1,0))))</f>
        <v/>
      </c>
    </row>
    <row r="66" spans="2:17" ht="36">
      <c r="B66" s="5">
        <f t="shared" si="29"/>
        <v>7</v>
      </c>
      <c r="C66" s="5">
        <f t="shared" si="30"/>
        <v>5</v>
      </c>
      <c r="D66" s="5">
        <f t="shared" si="31"/>
        <v>4</v>
      </c>
      <c r="E66" s="5">
        <f>IF(L66&lt;&gt;"", MAX($E$14:E65)+1,"")</f>
        <v>55</v>
      </c>
      <c r="F66" s="5"/>
      <c r="G66" s="14" t="str">
        <f t="shared" si="32"/>
        <v/>
      </c>
      <c r="H66" s="15" t="str">
        <f t="shared" si="33"/>
        <v/>
      </c>
      <c r="I66" s="13">
        <f t="shared" si="34"/>
        <v>4</v>
      </c>
      <c r="J66" s="14"/>
      <c r="K66" s="16"/>
      <c r="L66" s="19" t="s">
        <v>449</v>
      </c>
      <c r="M66" s="37" t="s">
        <v>18</v>
      </c>
      <c r="N66" s="53"/>
      <c r="O66" s="53"/>
      <c r="P66" s="34" t="str">
        <f>IF(M66&lt;&gt;"E","",IF(N66="","",OR(N66=Lijsten!$E$4,N66=Lijsten!$E$5)))</f>
        <v/>
      </c>
      <c r="Q66" s="34" t="str">
        <f>IF(M66&lt;&gt;"W","",IF(N66="","",IF(N66=Lijsten!$C$4,Lijsten!$H$4,IF(N66=Lijsten!$C$5,1,0))))</f>
        <v/>
      </c>
    </row>
    <row r="67" spans="2:17" ht="36">
      <c r="B67" s="5">
        <f t="shared" si="29"/>
        <v>7</v>
      </c>
      <c r="C67" s="5">
        <f t="shared" si="30"/>
        <v>5</v>
      </c>
      <c r="D67" s="5">
        <f t="shared" si="31"/>
        <v>5</v>
      </c>
      <c r="E67" s="5">
        <f>IF(L67&lt;&gt;"", MAX($E$14:E66)+1,"")</f>
        <v>56</v>
      </c>
      <c r="F67" s="5"/>
      <c r="G67" s="14" t="str">
        <f t="shared" si="32"/>
        <v/>
      </c>
      <c r="H67" s="15" t="str">
        <f t="shared" si="33"/>
        <v/>
      </c>
      <c r="I67" s="13">
        <f t="shared" si="34"/>
        <v>5</v>
      </c>
      <c r="J67" s="14"/>
      <c r="K67" s="16"/>
      <c r="L67" s="19" t="s">
        <v>450</v>
      </c>
      <c r="M67" s="37" t="s">
        <v>18</v>
      </c>
      <c r="N67" s="53"/>
      <c r="O67" s="53"/>
      <c r="P67" s="34" t="str">
        <f>IF(M67&lt;&gt;"E","",IF(N67="","",OR(N67=Lijsten!$E$4,N67=Lijsten!$E$5)))</f>
        <v/>
      </c>
      <c r="Q67" s="34" t="str">
        <f>IF(M67&lt;&gt;"W","",IF(N67="","",IF(N67=Lijsten!$C$4,Lijsten!$H$4,IF(N67=Lijsten!$C$5,1,0))))</f>
        <v/>
      </c>
    </row>
    <row r="68" spans="2:17" ht="87" customHeight="1">
      <c r="B68" s="5">
        <f t="shared" si="29"/>
        <v>7</v>
      </c>
      <c r="C68" s="5">
        <f t="shared" si="30"/>
        <v>5</v>
      </c>
      <c r="D68" s="5">
        <f t="shared" si="31"/>
        <v>6</v>
      </c>
      <c r="E68" s="5">
        <f>IF(L68&lt;&gt;"", MAX($E$14:E67)+1,"")</f>
        <v>57</v>
      </c>
      <c r="F68" s="5"/>
      <c r="G68" s="14" t="str">
        <f t="shared" si="32"/>
        <v/>
      </c>
      <c r="H68" s="15" t="str">
        <f t="shared" si="33"/>
        <v/>
      </c>
      <c r="I68" s="13">
        <f t="shared" si="34"/>
        <v>6</v>
      </c>
      <c r="J68" s="14"/>
      <c r="K68" s="16"/>
      <c r="L68" s="19" t="s">
        <v>451</v>
      </c>
      <c r="M68" s="37" t="s">
        <v>18</v>
      </c>
      <c r="N68" s="53"/>
      <c r="O68" s="53"/>
      <c r="P68" s="34" t="str">
        <f>IF(M68&lt;&gt;"E","",IF(N68="","",OR(N68=Lijsten!$E$4,N68=Lijsten!$E$5)))</f>
        <v/>
      </c>
      <c r="Q68" s="34" t="str">
        <f>IF(M68&lt;&gt;"W","",IF(N68="","",IF(N68=Lijsten!$C$4,Lijsten!$H$4,IF(N68=Lijsten!$C$5,1,0))))</f>
        <v/>
      </c>
    </row>
    <row r="69" spans="2:17" ht="24">
      <c r="B69" s="5">
        <f t="shared" si="29"/>
        <v>7</v>
      </c>
      <c r="C69" s="5">
        <f t="shared" si="30"/>
        <v>5</v>
      </c>
      <c r="D69" s="5">
        <f t="shared" si="31"/>
        <v>7</v>
      </c>
      <c r="E69" s="5">
        <f>IF(L69&lt;&gt;"", MAX($E$14:E68)+1,"")</f>
        <v>58</v>
      </c>
      <c r="F69" s="5"/>
      <c r="G69" s="14" t="str">
        <f t="shared" si="32"/>
        <v/>
      </c>
      <c r="H69" s="15" t="str">
        <f t="shared" si="33"/>
        <v/>
      </c>
      <c r="I69" s="13">
        <f t="shared" si="34"/>
        <v>7</v>
      </c>
      <c r="J69" s="14"/>
      <c r="K69" s="16"/>
      <c r="L69" s="19" t="s">
        <v>452</v>
      </c>
      <c r="M69" s="37" t="s">
        <v>18</v>
      </c>
      <c r="N69" s="53"/>
      <c r="O69" s="53"/>
      <c r="P69" s="34" t="str">
        <f>IF(M69&lt;&gt;"E","",IF(N69="","",OR(N69=Lijsten!$E$4,N69=Lijsten!$E$5)))</f>
        <v/>
      </c>
      <c r="Q69" s="34" t="str">
        <f>IF(M69&lt;&gt;"W","",IF(N69="","",IF(N69=Lijsten!$C$4,Lijsten!$H$4,IF(N69=Lijsten!$C$5,1,0))))</f>
        <v/>
      </c>
    </row>
    <row r="70" spans="2:17" ht="36">
      <c r="B70" s="5">
        <f t="shared" si="29"/>
        <v>7</v>
      </c>
      <c r="C70" s="5">
        <f t="shared" si="30"/>
        <v>5</v>
      </c>
      <c r="D70" s="5">
        <f t="shared" si="31"/>
        <v>8</v>
      </c>
      <c r="E70" s="5">
        <f>IF(L70&lt;&gt;"", MAX($E$14:E69)+1,"")</f>
        <v>59</v>
      </c>
      <c r="F70" s="5"/>
      <c r="G70" s="14" t="str">
        <f t="shared" si="32"/>
        <v/>
      </c>
      <c r="H70" s="15" t="str">
        <f t="shared" si="33"/>
        <v/>
      </c>
      <c r="I70" s="13">
        <f t="shared" si="34"/>
        <v>8</v>
      </c>
      <c r="J70" s="14"/>
      <c r="K70" s="16"/>
      <c r="L70" s="19" t="s">
        <v>453</v>
      </c>
      <c r="M70" s="37" t="s">
        <v>18</v>
      </c>
      <c r="N70" s="53"/>
      <c r="O70" s="53"/>
      <c r="P70" s="34" t="str">
        <f>IF(M70&lt;&gt;"E","",IF(N70="","",OR(N70=Lijsten!$E$4,N70=Lijsten!$E$5)))</f>
        <v/>
      </c>
      <c r="Q70" s="34" t="str">
        <f>IF(M70&lt;&gt;"W","",IF(N70="","",IF(N70=Lijsten!$C$4,Lijsten!$H$4,IF(N70=Lijsten!$C$5,1,0))))</f>
        <v/>
      </c>
    </row>
    <row r="71" spans="2:17" ht="24">
      <c r="B71" s="5">
        <f t="shared" si="29"/>
        <v>7</v>
      </c>
      <c r="C71" s="5">
        <f t="shared" si="30"/>
        <v>5</v>
      </c>
      <c r="D71" s="5">
        <f t="shared" si="31"/>
        <v>9</v>
      </c>
      <c r="E71" s="5">
        <f>IF(L71&lt;&gt;"", MAX($E$14:E70)+1,"")</f>
        <v>60</v>
      </c>
      <c r="F71" s="5"/>
      <c r="G71" s="14" t="str">
        <f t="shared" si="32"/>
        <v/>
      </c>
      <c r="H71" s="15" t="str">
        <f t="shared" si="33"/>
        <v/>
      </c>
      <c r="I71" s="13">
        <f t="shared" si="34"/>
        <v>9</v>
      </c>
      <c r="J71" s="14"/>
      <c r="K71" s="16"/>
      <c r="L71" s="19" t="s">
        <v>660</v>
      </c>
      <c r="M71" s="37" t="s">
        <v>18</v>
      </c>
      <c r="N71" s="53"/>
      <c r="O71" s="53"/>
      <c r="P71" s="34" t="str">
        <f>IF(M71&lt;&gt;"E","",IF(N71="","",OR(N71=Lijsten!$E$4,N71=Lijsten!$E$5)))</f>
        <v/>
      </c>
      <c r="Q71" s="34" t="str">
        <f>IF(M71&lt;&gt;"W","",IF(N71="","",IF(N71=Lijsten!$C$4,Lijsten!$H$4,IF(N71=Lijsten!$C$5,1,0))))</f>
        <v/>
      </c>
    </row>
    <row r="72" spans="2:17" ht="64.5" customHeight="1">
      <c r="B72" s="5">
        <f t="shared" ref="B72" si="35">IF(ISTEXT(J72),B71+1,B71)</f>
        <v>7</v>
      </c>
      <c r="C72" s="5">
        <f t="shared" ref="C72" si="36">IF(ISTEXT(J71),1,IF(ISTEXT(J72),"",IF(ISTEXT(K72),C71+1,C71)))</f>
        <v>5</v>
      </c>
      <c r="D72" s="5">
        <f t="shared" ref="D72" si="37">IF(ISTEXT(J72),"",IF(ISTEXT(K72),"",IF(ISTEXT(K71),1,D71+1)))</f>
        <v>10</v>
      </c>
      <c r="E72" s="5">
        <f>IF(L72&lt;&gt;"", MAX($E$14:E71)+1,"")</f>
        <v>61</v>
      </c>
      <c r="F72" s="5"/>
      <c r="G72" s="14" t="str">
        <f t="shared" ref="G72" si="38">IF(OR(ISTEXT(K72),ISTEXT(L72)),"",B72&amp;"."&amp;IF(D72="",C72,C72&amp;"."&amp;D72))</f>
        <v/>
      </c>
      <c r="H72" s="15" t="str">
        <f t="shared" ref="H72" si="39">IF(OR(ISTEXT(J72),ISTEXT(L72)),"",B72&amp;"."&amp;IF(D72="",C72,C72&amp;"."&amp;D72))</f>
        <v/>
      </c>
      <c r="I72" s="13">
        <f t="shared" ref="I72" si="40">IF(OR(ISTEXT(J72),ISTEXT(K72)),"",D72)</f>
        <v>10</v>
      </c>
      <c r="J72" s="14"/>
      <c r="K72" s="16"/>
      <c r="L72" s="19" t="s">
        <v>454</v>
      </c>
      <c r="M72" s="37" t="s">
        <v>18</v>
      </c>
      <c r="N72" s="53"/>
      <c r="O72" s="53"/>
      <c r="P72" s="34" t="str">
        <f>IF(M72&lt;&gt;"E","",IF(N72="","",OR(N72=Lijsten!$E$4,N72=Lijsten!$E$5)))</f>
        <v/>
      </c>
      <c r="Q72" s="34" t="str">
        <f>IF(M72&lt;&gt;"W","",IF(N72="","",IF(N72=Lijsten!$C$4,Lijsten!$H$4,IF(N72=Lijsten!$C$5,1,0))))</f>
        <v/>
      </c>
    </row>
    <row r="73" spans="2:17">
      <c r="N73" s="34" t="s">
        <v>74</v>
      </c>
      <c r="P73" s="34" t="str">
        <f>IF(M73&lt;&gt;"E","",IF(N73="","",OR(N73=Lijsten!$E$4,N73=Lijsten!$E$5)))</f>
        <v/>
      </c>
      <c r="Q73" s="34" t="str">
        <f>IF(M73&lt;&gt;"W","",IF(N73="","",IF(N73=Lijsten!$C$4,Lijsten!$H$4,IF(N73=Lijsten!$C$5,1,0))))</f>
        <v/>
      </c>
    </row>
    <row r="74" spans="2:17">
      <c r="P74" s="34" t="str">
        <f>IF(M74&lt;&gt;"E","",IF(N74="","",OR(N74=Lijsten!$E$4,N74=Lijsten!$E$5)))</f>
        <v/>
      </c>
      <c r="Q74" s="34" t="str">
        <f>IF(M74&lt;&gt;"W","",IF(N74="","",IF(N74=Lijsten!$C$4,Lijsten!$H$4,IF(N74=Lijsten!$C$5,1,0))))</f>
        <v/>
      </c>
    </row>
    <row r="75" spans="2:17">
      <c r="P75" s="34" t="str">
        <f>IF(M75&lt;&gt;"E","",IF(N75="","",OR(N75=Lijsten!$E$4,N75=Lijsten!$E$5)))</f>
        <v/>
      </c>
      <c r="Q75" s="34" t="str">
        <f>IF(M75&lt;&gt;"W","",IF(N75="","",IF(N75=Lijsten!$C$4,Lijsten!$H$4,IF(N75=Lijsten!$C$5,1,0))))</f>
        <v/>
      </c>
    </row>
    <row r="76" spans="2:17">
      <c r="P76" s="34" t="str">
        <f>IF(M76&lt;&gt;"E","",IF(N76="","",OR(N76=Lijsten!$E$4,N76=Lijsten!$E$5)))</f>
        <v/>
      </c>
      <c r="Q76" s="34" t="str">
        <f>IF(M76&lt;&gt;"W","",IF(N76="","",IF(N76=Lijsten!$C$4,Lijsten!$H$4,IF(N76=Lijsten!$C$5,1,0))))</f>
        <v/>
      </c>
    </row>
    <row r="77" spans="2:17">
      <c r="P77" s="34" t="str">
        <f>IF(M77&lt;&gt;"E","",IF(N77="","",OR(N77=Lijsten!$E$4,N77=Lijsten!$E$5)))</f>
        <v/>
      </c>
      <c r="Q77" s="34" t="str">
        <f>IF(M77&lt;&gt;"W","",IF(N77="","",IF(N77=Lijsten!$C$4,Lijsten!$H$4,IF(N77=Lijsten!$C$5,1,0))))</f>
        <v/>
      </c>
    </row>
    <row r="78" spans="2:17">
      <c r="P78" s="34" t="str">
        <f>IF(M78&lt;&gt;"E","",IF(N78="","",OR(N78=Lijsten!$E$4,N78=Lijsten!$E$5)))</f>
        <v/>
      </c>
      <c r="Q78" s="34" t="str">
        <f>IF(M78&lt;&gt;"W","",IF(N78="","",IF(N78=Lijsten!$C$4,Lijsten!$H$4,IF(N78=Lijsten!$C$5,1,0))))</f>
        <v/>
      </c>
    </row>
    <row r="79" spans="2:17">
      <c r="P79" s="34" t="str">
        <f>IF(M79&lt;&gt;"E","",IF(N79="","",OR(N79=Lijsten!$E$4,N79=Lijsten!$E$5)))</f>
        <v/>
      </c>
      <c r="Q79" s="34" t="str">
        <f>IF(M79&lt;&gt;"W","",IF(N79="","",IF(N79=Lijsten!$C$4,Lijsten!$H$4,IF(N79=Lijsten!$C$5,1,0))))</f>
        <v/>
      </c>
    </row>
    <row r="80" spans="2:17">
      <c r="P80" s="34" t="str">
        <f>IF(M80&lt;&gt;"E","",IF(N80="","",OR(N80=Lijsten!$E$4,N80=Lijsten!$E$5)))</f>
        <v/>
      </c>
      <c r="Q80" s="34" t="str">
        <f>IF(M80&lt;&gt;"W","",IF(N80="","",IF(N80=Lijsten!$C$4,Lijsten!$H$4,IF(N80=Lijsten!$C$5,1,0))))</f>
        <v/>
      </c>
    </row>
    <row r="81" spans="16:17">
      <c r="P81" s="34" t="str">
        <f>IF(M81&lt;&gt;"E","",IF(N81="","",OR(N81=Lijsten!$E$4,N81=Lijsten!$E$5)))</f>
        <v/>
      </c>
      <c r="Q81" s="34" t="str">
        <f>IF(M81&lt;&gt;"W","",IF(N81="","",IF(N81=Lijsten!$C$4,Lijsten!$H$4,IF(N81=Lijsten!$C$5,1,0))))</f>
        <v/>
      </c>
    </row>
    <row r="82" spans="16:17">
      <c r="P82" s="34" t="str">
        <f>IF(M82&lt;&gt;"E","",IF(N82="","",OR(N82=Lijsten!$E$4,N82=Lijsten!$E$5)))</f>
        <v/>
      </c>
      <c r="Q82" s="34" t="str">
        <f>IF(M82&lt;&gt;"W","",IF(N82="","",IF(N82=Lijsten!$C$4,Lijsten!$H$4,IF(N82=Lijsten!$C$5,1,0))))</f>
        <v/>
      </c>
    </row>
    <row r="83" spans="16:17">
      <c r="P83" s="34" t="str">
        <f>IF(M83&lt;&gt;"E","",IF(N83="","",OR(N83=Lijsten!$E$4,N83=Lijsten!$E$5)))</f>
        <v/>
      </c>
      <c r="Q83" s="34" t="str">
        <f>IF(M83&lt;&gt;"W","",IF(N83="","",IF(N83=Lijsten!$C$4,Lijsten!$H$4,IF(N83=Lijsten!$C$5,1,0))))</f>
        <v/>
      </c>
    </row>
    <row r="84" spans="16:17">
      <c r="P84" s="34" t="str">
        <f>IF(M84&lt;&gt;"E","",IF(N84="","",OR(N84=Lijsten!$E$4,N84=Lijsten!$E$5)))</f>
        <v/>
      </c>
      <c r="Q84" s="34" t="str">
        <f>IF(M84&lt;&gt;"W","",IF(N84="","",IF(N84=Lijsten!$C$4,Lijsten!$H$4,IF(N84=Lijsten!$C$5,1,0))))</f>
        <v/>
      </c>
    </row>
    <row r="85" spans="16:17">
      <c r="P85" s="34" t="str">
        <f>IF(M85&lt;&gt;"E","",IF(N85="","",OR(N85=Lijsten!$E$4,N85=Lijsten!$E$5)))</f>
        <v/>
      </c>
      <c r="Q85" s="34" t="str">
        <f>IF(M85&lt;&gt;"W","",IF(N85="","",IF(N85=Lijsten!$C$4,Lijsten!$H$4,IF(N85=Lijsten!$C$5,1,0))))</f>
        <v/>
      </c>
    </row>
    <row r="86" spans="16:17">
      <c r="P86" s="34" t="str">
        <f>IF(M86&lt;&gt;"E","",IF(N86="","",OR(N86=Lijsten!$E$4,N86=Lijsten!$E$5)))</f>
        <v/>
      </c>
      <c r="Q86" s="34" t="str">
        <f>IF(M86&lt;&gt;"W","",IF(N86="","",IF(N86=Lijsten!$C$4,Lijsten!$H$4,IF(N86=Lijsten!$C$5,1,0))))</f>
        <v/>
      </c>
    </row>
    <row r="87" spans="16:17">
      <c r="P87" s="34" t="str">
        <f>IF(M87&lt;&gt;"E","",IF(N87="","",OR(N87=Lijsten!$E$4,N87=Lijsten!$E$5)))</f>
        <v/>
      </c>
      <c r="Q87" s="34" t="str">
        <f>IF(M87&lt;&gt;"W","",IF(N87="","",IF(N87=Lijsten!$C$4,Lijsten!$H$4,IF(N87=Lijsten!$C$5,1,0))))</f>
        <v/>
      </c>
    </row>
    <row r="88" spans="16:17">
      <c r="P88" s="34" t="str">
        <f>IF(M88&lt;&gt;"E","",IF(N88="","",OR(N88=Lijsten!$E$4,N88=Lijsten!$E$5)))</f>
        <v/>
      </c>
      <c r="Q88" s="34" t="str">
        <f>IF(M88&lt;&gt;"W","",IF(N88="","",IF(N88=Lijsten!$C$4,Lijsten!$H$4,IF(N88=Lijsten!$C$5,1,0))))</f>
        <v/>
      </c>
    </row>
    <row r="89" spans="16:17">
      <c r="P89" s="34" t="str">
        <f>IF(M89&lt;&gt;"E","",IF(N89="","",OR(N89=Lijsten!$E$4,N89=Lijsten!$E$5)))</f>
        <v/>
      </c>
      <c r="Q89" s="34" t="str">
        <f>IF(M89&lt;&gt;"W","",IF(N89="","",IF(N89=Lijsten!$C$4,Lijsten!$H$4,IF(N89=Lijsten!$C$5,1,0))))</f>
        <v/>
      </c>
    </row>
    <row r="90" spans="16:17">
      <c r="P90" s="34" t="str">
        <f>IF(M90&lt;&gt;"E","",IF(N90="","",OR(N90=Lijsten!$E$4,N90=Lijsten!$E$5)))</f>
        <v/>
      </c>
      <c r="Q90" s="34" t="str">
        <f>IF(M90&lt;&gt;"W","",IF(N90="","",IF(N90=Lijsten!$C$4,Lijsten!$H$4,IF(N90=Lijsten!$C$5,1,0))))</f>
        <v/>
      </c>
    </row>
    <row r="91" spans="16:17">
      <c r="P91" s="34" t="str">
        <f>IF(M91&lt;&gt;"E","",IF(N91="","",OR(N91=Lijsten!$E$4,N91=Lijsten!$E$5)))</f>
        <v/>
      </c>
      <c r="Q91" s="34" t="str">
        <f>IF(M91&lt;&gt;"W","",IF(N91="","",IF(N91=Lijsten!$C$4,Lijsten!$H$4,IF(N91=Lijsten!$C$5,1,0))))</f>
        <v/>
      </c>
    </row>
    <row r="92" spans="16:17">
      <c r="P92" s="34" t="str">
        <f>IF(M92&lt;&gt;"E","",IF(N92="","",OR(N92=Lijsten!$E$4,N92=Lijsten!$E$5)))</f>
        <v/>
      </c>
      <c r="Q92" s="34" t="str">
        <f>IF(M92&lt;&gt;"W","",IF(N92="","",IF(N92=Lijsten!$C$4,Lijsten!$H$4,IF(N92=Lijsten!$C$5,1,0))))</f>
        <v/>
      </c>
    </row>
    <row r="93" spans="16:17">
      <c r="P93" s="34" t="str">
        <f>IF(M93&lt;&gt;"E","",IF(N93="","",OR(N93=Lijsten!$E$4,N93=Lijsten!$E$5)))</f>
        <v/>
      </c>
      <c r="Q93" s="34" t="str">
        <f>IF(M93&lt;&gt;"W","",IF(N93="","",IF(N93=Lijsten!$C$4,Lijsten!$H$4,IF(N93=Lijsten!$C$5,1,0))))</f>
        <v/>
      </c>
    </row>
    <row r="94" spans="16:17">
      <c r="P94" s="34" t="str">
        <f>IF(M94&lt;&gt;"E","",IF(N94="","",OR(N94=Lijsten!$E$4,N94=Lijsten!$E$5)))</f>
        <v/>
      </c>
      <c r="Q94" s="34" t="str">
        <f>IF(M94&lt;&gt;"W","",IF(N94="","",IF(N94=Lijsten!$C$4,Lijsten!$H$4,IF(N94=Lijsten!$C$5,1,0))))</f>
        <v/>
      </c>
    </row>
    <row r="95" spans="16:17">
      <c r="P95" s="34" t="str">
        <f>IF(M95&lt;&gt;"E","",IF(N95="","",OR(N95=Lijsten!$E$4,N95=Lijsten!$E$5)))</f>
        <v/>
      </c>
      <c r="Q95" s="34" t="str">
        <f>IF(M95&lt;&gt;"W","",IF(N95="","",IF(N95=Lijsten!$C$4,Lijsten!$H$4,IF(N95=Lijsten!$C$5,1,0))))</f>
        <v/>
      </c>
    </row>
    <row r="96" spans="16:17">
      <c r="P96" s="34" t="str">
        <f>IF(M96&lt;&gt;"E","",IF(N96="","",OR(N96=Lijsten!$E$4,N96=Lijsten!$E$5)))</f>
        <v/>
      </c>
      <c r="Q96" s="34" t="str">
        <f>IF(M96&lt;&gt;"W","",IF(N96="","",IF(N96=Lijsten!$C$4,Lijsten!$H$4,IF(N96=Lijsten!$C$5,1,0))))</f>
        <v/>
      </c>
    </row>
    <row r="97" spans="16:17">
      <c r="P97" s="34" t="str">
        <f>IF(M97&lt;&gt;"E","",IF(N97="","",OR(N97=Lijsten!$E$4,N97=Lijsten!$E$5)))</f>
        <v/>
      </c>
      <c r="Q97" s="34" t="str">
        <f>IF(M97&lt;&gt;"W","",IF(N97="","",IF(N97=Lijsten!$C$4,Lijsten!$H$4,IF(N97=Lijsten!$C$5,1,0))))</f>
        <v/>
      </c>
    </row>
    <row r="98" spans="16:17">
      <c r="P98" s="34" t="str">
        <f>IF(M98&lt;&gt;"E","",IF(N98="","",OR(N98=Lijsten!$E$4,N98=Lijsten!$E$5)))</f>
        <v/>
      </c>
      <c r="Q98" s="34" t="str">
        <f>IF(M98&lt;&gt;"W","",IF(N98="","",IF(N98=Lijsten!$C$4,Lijsten!$H$4,IF(N98=Lijsten!$C$5,1,0))))</f>
        <v/>
      </c>
    </row>
    <row r="99" spans="16:17">
      <c r="P99" s="34" t="str">
        <f>IF(M99&lt;&gt;"E","",IF(N99="","",OR(N99=Lijsten!$E$4,N99=Lijsten!$E$5)))</f>
        <v/>
      </c>
      <c r="Q99" s="34" t="str">
        <f>IF(M99&lt;&gt;"W","",IF(N99="","",IF(N99=Lijsten!$C$4,Lijsten!$H$4,IF(N99=Lijsten!$C$5,1,0))))</f>
        <v/>
      </c>
    </row>
    <row r="100" spans="16:17">
      <c r="P100" s="34" t="str">
        <f>IF(M100&lt;&gt;"E","",IF(N100="","",OR(N100=Lijsten!$E$4,N100=Lijsten!$E$5)))</f>
        <v/>
      </c>
      <c r="Q100" s="34" t="str">
        <f>IF(M100&lt;&gt;"W","",IF(N100="","",IF(N100=Lijsten!$C$4,Lijsten!$H$4,IF(N100=Lijsten!$C$5,1,0))))</f>
        <v/>
      </c>
    </row>
    <row r="101" spans="16:17">
      <c r="P101" s="34" t="str">
        <f>IF(M101&lt;&gt;"E","",IF(N101="","",OR(N101=Lijsten!$E$4,N101=Lijsten!$E$5)))</f>
        <v/>
      </c>
      <c r="Q101" s="34" t="str">
        <f>IF(M101&lt;&gt;"W","",IF(N101="","",IF(N101=Lijsten!$C$4,Lijsten!$H$4,IF(N101=Lijsten!$C$5,1,0))))</f>
        <v/>
      </c>
    </row>
    <row r="102" spans="16:17">
      <c r="P102" s="34" t="str">
        <f>IF(M102&lt;&gt;"E","",IF(N102="","",OR(N102=Lijsten!$E$4,N102=Lijsten!$E$5)))</f>
        <v/>
      </c>
      <c r="Q102" s="34" t="str">
        <f>IF(M102&lt;&gt;"W","",IF(N102="","",IF(N102=Lijsten!$C$4,Lijsten!$H$4,IF(N102=Lijsten!$C$5,1,0))))</f>
        <v/>
      </c>
    </row>
    <row r="103" spans="16:17">
      <c r="P103" s="34" t="str">
        <f>IF(M103&lt;&gt;"E","",IF(N103="","",OR(N103=Lijsten!$E$4,N103=Lijsten!$E$5)))</f>
        <v/>
      </c>
      <c r="Q103" s="34" t="str">
        <f>IF(M103&lt;&gt;"W","",IF(N103="","",IF(N103=Lijsten!$C$4,Lijsten!$H$4,IF(N103=Lijsten!$C$5,1,0))))</f>
        <v/>
      </c>
    </row>
    <row r="104" spans="16:17">
      <c r="P104" s="34" t="str">
        <f>IF(M104&lt;&gt;"E","",IF(N104="","",OR(N104=Lijsten!$E$4,N104=Lijsten!$E$5)))</f>
        <v/>
      </c>
      <c r="Q104" s="34" t="str">
        <f>IF(M104&lt;&gt;"W","",IF(N104="","",IF(N104=Lijsten!$C$4,Lijsten!$H$4,IF(N104=Lijsten!$C$5,1,0))))</f>
        <v/>
      </c>
    </row>
    <row r="105" spans="16:17">
      <c r="P105" s="34" t="str">
        <f>IF(M105&lt;&gt;"E","",IF(N105="","",OR(N105=Lijsten!$E$4,N105=Lijsten!$E$5)))</f>
        <v/>
      </c>
      <c r="Q105" s="34" t="str">
        <f>IF(M105&lt;&gt;"W","",IF(N105="","",IF(N105=Lijsten!$C$4,Lijsten!$H$4,IF(N105=Lijsten!$C$5,1,0))))</f>
        <v/>
      </c>
    </row>
    <row r="106" spans="16:17">
      <c r="P106" s="34" t="str">
        <f>IF(M106&lt;&gt;"E","",IF(N106="","",OR(N106=Lijsten!$E$4,N106=Lijsten!$E$5)))</f>
        <v/>
      </c>
      <c r="Q106" s="34" t="str">
        <f>IF(M106&lt;&gt;"W","",IF(N106="","",IF(N106=Lijsten!$C$4,Lijsten!$H$4,IF(N106=Lijsten!$C$5,1,0))))</f>
        <v/>
      </c>
    </row>
    <row r="107" spans="16:17">
      <c r="P107" s="34" t="str">
        <f>IF(M107&lt;&gt;"E","",IF(N107="","",OR(N107=Lijsten!$E$4,N107=Lijsten!$E$5)))</f>
        <v/>
      </c>
      <c r="Q107" s="34" t="str">
        <f>IF(M107&lt;&gt;"W","",IF(N107="","",IF(N107=Lijsten!$C$4,Lijsten!$H$4,IF(N107=Lijsten!$C$5,1,0))))</f>
        <v/>
      </c>
    </row>
    <row r="108" spans="16:17">
      <c r="P108" s="34" t="str">
        <f>IF(M108&lt;&gt;"E","",IF(N108="","",OR(N108=Lijsten!$E$4,N108=Lijsten!$E$5)))</f>
        <v/>
      </c>
      <c r="Q108" s="34" t="str">
        <f>IF(M108&lt;&gt;"W","",IF(N108="","",IF(N108=Lijsten!$C$4,Lijsten!$H$4,IF(N108=Lijsten!$C$5,1,0))))</f>
        <v/>
      </c>
    </row>
    <row r="109" spans="16:17">
      <c r="P109" s="34" t="str">
        <f>IF(M109&lt;&gt;"E","",IF(N109="","",OR(N109=Lijsten!$E$4,N109=Lijsten!$E$5)))</f>
        <v/>
      </c>
      <c r="Q109" s="34" t="str">
        <f>IF(M109&lt;&gt;"W","",IF(N109="","",IF(N109=Lijsten!$C$4,Lijsten!$H$4,IF(N109=Lijsten!$C$5,1,0))))</f>
        <v/>
      </c>
    </row>
    <row r="110" spans="16:17">
      <c r="P110" s="34" t="str">
        <f>IF(M110&lt;&gt;"E","",IF(N110="","",OR(N110=Lijsten!$E$4,N110=Lijsten!$E$5)))</f>
        <v/>
      </c>
      <c r="Q110" s="34" t="str">
        <f>IF(M110&lt;&gt;"W","",IF(N110="","",IF(N110=Lijsten!$C$4,Lijsten!$H$4,IF(N110=Lijsten!$C$5,1,0))))</f>
        <v/>
      </c>
    </row>
    <row r="111" spans="16:17">
      <c r="P111" s="34" t="str">
        <f>IF(M111&lt;&gt;"E","",IF(N111="","",OR(N111=Lijsten!$E$4,N111=Lijsten!$E$5)))</f>
        <v/>
      </c>
      <c r="Q111" s="34" t="str">
        <f>IF(M111&lt;&gt;"W","",IF(N111="","",IF(N111=Lijsten!$C$4,Lijsten!$H$4,IF(N111=Lijsten!$C$5,1,0))))</f>
        <v/>
      </c>
    </row>
    <row r="112" spans="16:17">
      <c r="P112" s="34" t="str">
        <f>IF(M112&lt;&gt;"E","",IF(N112="","",OR(N112=Lijsten!$E$4,N112=Lijsten!$E$5)))</f>
        <v/>
      </c>
      <c r="Q112" s="34" t="str">
        <f>IF(M112&lt;&gt;"W","",IF(N112="","",IF(N112=Lijsten!$C$4,Lijsten!$H$4,IF(N112=Lijsten!$C$5,1,0))))</f>
        <v/>
      </c>
    </row>
    <row r="113" spans="16:17">
      <c r="P113" s="34" t="str">
        <f>IF(M113&lt;&gt;"E","",IF(N113="","",OR(N113=Lijsten!$E$4,N113=Lijsten!$E$5)))</f>
        <v/>
      </c>
      <c r="Q113" s="34" t="str">
        <f>IF(M113&lt;&gt;"W","",IF(N113="","",IF(N113=Lijsten!$C$4,Lijsten!$H$4,IF(N113=Lijsten!$C$5,1,0))))</f>
        <v/>
      </c>
    </row>
    <row r="114" spans="16:17">
      <c r="P114" s="34" t="str">
        <f>IF(M114&lt;&gt;"E","",IF(N114="","",OR(N114=Lijsten!$E$4,N114=Lijsten!$E$5)))</f>
        <v/>
      </c>
      <c r="Q114" s="34" t="str">
        <f>IF(M114&lt;&gt;"W","",IF(N114="","",IF(N114=Lijsten!$C$4,Lijsten!$H$4,IF(N114=Lijsten!$C$5,1,0))))</f>
        <v/>
      </c>
    </row>
    <row r="115" spans="16:17">
      <c r="P115" s="34" t="str">
        <f>IF(M115&lt;&gt;"E","",IF(N115="","",OR(N115=Lijsten!$E$4,N115=Lijsten!$E$5)))</f>
        <v/>
      </c>
      <c r="Q115" s="34" t="str">
        <f>IF(M115&lt;&gt;"W","",IF(N115="","",IF(N115=Lijsten!$C$4,Lijsten!$H$4,IF(N115=Lijsten!$C$5,1,0))))</f>
        <v/>
      </c>
    </row>
    <row r="116" spans="16:17">
      <c r="P116" s="34" t="str">
        <f>IF(M116&lt;&gt;"E","",IF(N116="","",OR(N116=Lijsten!$E$4,N116=Lijsten!$E$5)))</f>
        <v/>
      </c>
      <c r="Q116" s="34" t="str">
        <f>IF(M116&lt;&gt;"W","",IF(N116="","",IF(N116=Lijsten!$C$4,Lijsten!$H$4,IF(N116=Lijsten!$C$5,1,0))))</f>
        <v/>
      </c>
    </row>
    <row r="117" spans="16:17">
      <c r="P117" s="34" t="str">
        <f>IF(M117&lt;&gt;"E","",IF(N117="","",OR(N117=Lijsten!$E$4,N117=Lijsten!$E$5)))</f>
        <v/>
      </c>
      <c r="Q117" s="34" t="str">
        <f>IF(M117&lt;&gt;"W","",IF(N117="","",IF(N117=Lijsten!$C$4,Lijsten!$H$4,IF(N117=Lijsten!$C$5,1,0))))</f>
        <v/>
      </c>
    </row>
    <row r="118" spans="16:17">
      <c r="P118" s="34" t="str">
        <f>IF(M118&lt;&gt;"E","",IF(N118="","",OR(N118=Lijsten!$E$4,N118=Lijsten!$E$5)))</f>
        <v/>
      </c>
      <c r="Q118" s="34" t="str">
        <f>IF(M118&lt;&gt;"W","",IF(N118="","",IF(N118=Lijsten!$C$4,Lijsten!$H$4,IF(N118=Lijsten!$C$5,1,0))))</f>
        <v/>
      </c>
    </row>
    <row r="119" spans="16:17">
      <c r="P119" s="34" t="str">
        <f>IF(M119&lt;&gt;"E","",IF(N119="","",OR(N119=Lijsten!$E$4,N119=Lijsten!$E$5)))</f>
        <v/>
      </c>
      <c r="Q119" s="34" t="str">
        <f>IF(M119&lt;&gt;"W","",IF(N119="","",IF(N119=Lijsten!$C$4,Lijsten!$H$4,IF(N119=Lijsten!$C$5,1,0))))</f>
        <v/>
      </c>
    </row>
    <row r="120" spans="16:17">
      <c r="P120" s="34" t="str">
        <f>IF(M120&lt;&gt;"E","",IF(N120="","",OR(N120=Lijsten!$E$4,N120=Lijsten!$E$5)))</f>
        <v/>
      </c>
      <c r="Q120" s="34" t="str">
        <f>IF(M120&lt;&gt;"W","",IF(N120="","",IF(N120=Lijsten!$C$4,Lijsten!$H$4,IF(N120=Lijsten!$C$5,1,0))))</f>
        <v/>
      </c>
    </row>
    <row r="121" spans="16:17">
      <c r="P121" s="34" t="str">
        <f>IF(M121&lt;&gt;"E","",IF(N121="","",OR(N121=Lijsten!$E$4,N121=Lijsten!$E$5)))</f>
        <v/>
      </c>
      <c r="Q121" s="34" t="str">
        <f>IF(M121&lt;&gt;"W","",IF(N121="","",IF(N121=Lijsten!$C$4,Lijsten!$H$4,IF(N121=Lijsten!$C$5,1,0))))</f>
        <v/>
      </c>
    </row>
    <row r="122" spans="16:17">
      <c r="P122" s="34" t="str">
        <f>IF(M122&lt;&gt;"E","",IF(N122="","",OR(N122=Lijsten!$E$4,N122=Lijsten!$E$5)))</f>
        <v/>
      </c>
      <c r="Q122" s="34" t="str">
        <f>IF(M122&lt;&gt;"W","",IF(N122="","",IF(N122=Lijsten!$C$4,Lijsten!$H$4,IF(N122=Lijsten!$C$5,1,0))))</f>
        <v/>
      </c>
    </row>
    <row r="123" spans="16:17">
      <c r="P123" s="34" t="str">
        <f>IF(M123&lt;&gt;"E","",IF(N123="","",OR(N123=Lijsten!$E$4,N123=Lijsten!$E$5)))</f>
        <v/>
      </c>
      <c r="Q123" s="34" t="str">
        <f>IF(M123&lt;&gt;"W","",IF(N123="","",IF(N123=Lijsten!$C$4,Lijsten!$H$4,IF(N123=Lijsten!$C$5,1,0))))</f>
        <v/>
      </c>
    </row>
    <row r="124" spans="16:17">
      <c r="P124" s="34" t="str">
        <f>IF(M124&lt;&gt;"E","",IF(N124="","",OR(N124=Lijsten!$E$4,N124=Lijsten!$E$5)))</f>
        <v/>
      </c>
      <c r="Q124" s="34" t="str">
        <f>IF(M124&lt;&gt;"W","",IF(N124="","",IF(N124=Lijsten!$C$4,Lijsten!$H$4,IF(N124=Lijsten!$C$5,1,0))))</f>
        <v/>
      </c>
    </row>
    <row r="125" spans="16:17">
      <c r="P125" s="34" t="str">
        <f>IF(M125&lt;&gt;"E","",IF(N125="","",OR(N125=Lijsten!$E$4,N125=Lijsten!$E$5)))</f>
        <v/>
      </c>
      <c r="Q125" s="34" t="str">
        <f>IF(M125&lt;&gt;"W","",IF(N125="","",IF(N125=Lijsten!$C$4,Lijsten!$H$4,IF(N125=Lijsten!$C$5,1,0))))</f>
        <v/>
      </c>
    </row>
    <row r="126" spans="16:17">
      <c r="P126" s="34" t="str">
        <f>IF(M126&lt;&gt;"E","",IF(N126="","",OR(N126=Lijsten!$E$4,N126=Lijsten!$E$5)))</f>
        <v/>
      </c>
      <c r="Q126" s="34" t="str">
        <f>IF(M126&lt;&gt;"W","",IF(N126="","",IF(N126=Lijsten!$C$4,Lijsten!$H$4,IF(N126=Lijsten!$C$5,1,0))))</f>
        <v/>
      </c>
    </row>
    <row r="127" spans="16:17">
      <c r="P127" s="34" t="str">
        <f>IF(M127&lt;&gt;"E","",IF(N127="","",OR(N127=Lijsten!$E$4,N127=Lijsten!$E$5)))</f>
        <v/>
      </c>
      <c r="Q127" s="34" t="str">
        <f>IF(M127&lt;&gt;"W","",IF(N127="","",IF(N127=Lijsten!$C$4,Lijsten!$H$4,IF(N127=Lijsten!$C$5,1,0))))</f>
        <v/>
      </c>
    </row>
    <row r="128" spans="16:17">
      <c r="P128" s="34" t="str">
        <f>IF(M128&lt;&gt;"E","",IF(N128="","",OR(N128=Lijsten!$E$4,N128=Lijsten!$E$5)))</f>
        <v/>
      </c>
      <c r="Q128" s="34" t="str">
        <f>IF(M128&lt;&gt;"W","",IF(N128="","",IF(N128=Lijsten!$C$4,Lijsten!$H$4,IF(N128=Lijsten!$C$5,1,0))))</f>
        <v/>
      </c>
    </row>
    <row r="129" spans="16:17">
      <c r="P129" s="34" t="str">
        <f>IF(M129&lt;&gt;"E","",IF(N129="","",OR(N129=Lijsten!$E$4,N129=Lijsten!$E$5)))</f>
        <v/>
      </c>
      <c r="Q129" s="34" t="str">
        <f>IF(M129&lt;&gt;"W","",IF(N129="","",IF(N129=Lijsten!$C$4,Lijsten!$H$4,IF(N129=Lijsten!$C$5,1,0))))</f>
        <v/>
      </c>
    </row>
    <row r="130" spans="16:17">
      <c r="P130" s="34" t="str">
        <f>IF(M130&lt;&gt;"E","",IF(N130="","",OR(N130=Lijsten!$E$4,N130=Lijsten!$E$5)))</f>
        <v/>
      </c>
      <c r="Q130" s="34" t="str">
        <f>IF(M130&lt;&gt;"W","",IF(N130="","",IF(N130=Lijsten!$C$4,Lijsten!$H$4,IF(N130=Lijsten!$C$5,1,0))))</f>
        <v/>
      </c>
    </row>
    <row r="131" spans="16:17">
      <c r="P131" s="34" t="str">
        <f>IF(M131&lt;&gt;"E","",IF(N131="","",OR(N131=Lijsten!$E$4,N131=Lijsten!$E$5)))</f>
        <v/>
      </c>
      <c r="Q131" s="34" t="str">
        <f>IF(M131&lt;&gt;"W","",IF(N131="","",IF(N131=Lijsten!$C$4,Lijsten!$H$4,IF(N131=Lijsten!$C$5,1,0))))</f>
        <v/>
      </c>
    </row>
    <row r="132" spans="16:17">
      <c r="P132" s="34" t="str">
        <f>IF(M132&lt;&gt;"E","",IF(N132="","",OR(N132=Lijsten!$E$4,N132=Lijsten!$E$5)))</f>
        <v/>
      </c>
      <c r="Q132" s="34" t="str">
        <f>IF(M132&lt;&gt;"W","",IF(N132="","",IF(N132=Lijsten!$C$4,Lijsten!$H$4,IF(N132=Lijsten!$C$5,1,0))))</f>
        <v/>
      </c>
    </row>
    <row r="133" spans="16:17">
      <c r="P133" s="34" t="str">
        <f>IF(M133&lt;&gt;"E","",IF(N133="","",OR(N133=Lijsten!$E$4,N133=Lijsten!$E$5)))</f>
        <v/>
      </c>
      <c r="Q133" s="34" t="str">
        <f>IF(M133&lt;&gt;"W","",IF(N133="","",IF(N133=Lijsten!$C$4,Lijsten!$H$4,IF(N133=Lijsten!$C$5,1,0))))</f>
        <v/>
      </c>
    </row>
    <row r="134" spans="16:17">
      <c r="P134" s="34" t="str">
        <f>IF(M134&lt;&gt;"E","",IF(N134="","",OR(N134=Lijsten!$E$4,N134=Lijsten!$E$5)))</f>
        <v/>
      </c>
      <c r="Q134" s="34" t="str">
        <f>IF(M134&lt;&gt;"W","",IF(N134="","",IF(N134=Lijsten!$C$4,Lijsten!$H$4,IF(N134=Lijsten!$C$5,1,0))))</f>
        <v/>
      </c>
    </row>
    <row r="135" spans="16:17">
      <c r="P135" s="34" t="str">
        <f>IF(M135&lt;&gt;"E","",IF(N135="","",OR(N135=Lijsten!$E$4,N135=Lijsten!$E$5)))</f>
        <v/>
      </c>
      <c r="Q135" s="34" t="str">
        <f>IF(M135&lt;&gt;"W","",IF(N135="","",IF(N135=Lijsten!$C$4,Lijsten!$H$4,IF(N135=Lijsten!$C$5,1,0))))</f>
        <v/>
      </c>
    </row>
    <row r="136" spans="16:17">
      <c r="P136" s="34" t="str">
        <f>IF(M136&lt;&gt;"E","",IF(N136="","",OR(N136=Lijsten!$E$4,N136=Lijsten!$E$5)))</f>
        <v/>
      </c>
      <c r="Q136" s="34" t="str">
        <f>IF(M136&lt;&gt;"W","",IF(N136="","",IF(N136=Lijsten!$C$4,Lijsten!$H$4,IF(N136=Lijsten!$C$5,1,0))))</f>
        <v/>
      </c>
    </row>
    <row r="137" spans="16:17">
      <c r="P137" s="34" t="str">
        <f>IF(M137&lt;&gt;"E","",IF(N137="","",OR(N137=Lijsten!$E$4,N137=Lijsten!$E$5)))</f>
        <v/>
      </c>
      <c r="Q137" s="34" t="str">
        <f>IF(M137&lt;&gt;"W","",IF(N137="","",IF(N137=Lijsten!$C$4,Lijsten!$H$4,IF(N137=Lijsten!$C$5,1,0))))</f>
        <v/>
      </c>
    </row>
    <row r="138" spans="16:17">
      <c r="P138" s="34" t="str">
        <f>IF(M138&lt;&gt;"E","",IF(N138="","",OR(N138=Lijsten!$E$4,N138=Lijsten!$E$5)))</f>
        <v/>
      </c>
      <c r="Q138" s="34" t="str">
        <f>IF(M138&lt;&gt;"W","",IF(N138="","",IF(N138=Lijsten!$C$4,Lijsten!$H$4,IF(N138=Lijsten!$C$5,1,0))))</f>
        <v/>
      </c>
    </row>
    <row r="139" spans="16:17">
      <c r="P139" s="34" t="str">
        <f>IF(M139&lt;&gt;"E","",IF(N139="","",OR(N139=Lijsten!$E$4,N139=Lijsten!$E$5)))</f>
        <v/>
      </c>
      <c r="Q139" s="34" t="str">
        <f>IF(M139&lt;&gt;"W","",IF(N139="","",IF(N139=Lijsten!$C$4,Lijsten!$H$4,IF(N139=Lijsten!$C$5,1,0))))</f>
        <v/>
      </c>
    </row>
    <row r="140" spans="16:17">
      <c r="P140" s="34" t="str">
        <f>IF(M140&lt;&gt;"E","",IF(N140="","",OR(N140=Lijsten!$E$4,N140=Lijsten!$E$5)))</f>
        <v/>
      </c>
      <c r="Q140" s="34" t="str">
        <f>IF(M140&lt;&gt;"W","",IF(N140="","",IF(N140=Lijsten!$C$4,Lijsten!$H$4,IF(N140=Lijsten!$C$5,1,0))))</f>
        <v/>
      </c>
    </row>
    <row r="141" spans="16:17">
      <c r="P141" s="34" t="str">
        <f>IF(M141&lt;&gt;"E","",IF(N141="","",OR(N141=Lijsten!$E$4,N141=Lijsten!$E$5)))</f>
        <v/>
      </c>
      <c r="Q141" s="34" t="str">
        <f>IF(M141&lt;&gt;"W","",IF(N141="","",IF(N141=Lijsten!$C$4,Lijsten!$H$4,IF(N141=Lijsten!$C$5,1,0))))</f>
        <v/>
      </c>
    </row>
    <row r="142" spans="16:17">
      <c r="P142" s="34" t="str">
        <f>IF(M142&lt;&gt;"E","",IF(N142="","",OR(N142=Lijsten!$E$4,N142=Lijsten!$E$5)))</f>
        <v/>
      </c>
      <c r="Q142" s="34" t="str">
        <f>IF(M142&lt;&gt;"W","",IF(N142="","",IF(N142=Lijsten!$C$4,Lijsten!$H$4,IF(N142=Lijsten!$C$5,1,0))))</f>
        <v/>
      </c>
    </row>
    <row r="143" spans="16:17">
      <c r="P143" s="34" t="str">
        <f>IF(M143&lt;&gt;"E","",IF(N143="","",OR(N143=Lijsten!$E$4,N143=Lijsten!$E$5)))</f>
        <v/>
      </c>
      <c r="Q143" s="34" t="str">
        <f>IF(M143&lt;&gt;"W","",IF(N143="","",IF(N143=Lijsten!$C$4,Lijsten!$H$4,IF(N143=Lijsten!$C$5,1,0))))</f>
        <v/>
      </c>
    </row>
    <row r="144" spans="16:17">
      <c r="P144" s="34" t="str">
        <f>IF(M144&lt;&gt;"E","",IF(N144="","",OR(N144=Lijsten!$E$4,N144=Lijsten!$E$5)))</f>
        <v/>
      </c>
      <c r="Q144" s="34" t="str">
        <f>IF(M144&lt;&gt;"W","",IF(N144="","",IF(N144=Lijsten!$C$4,Lijsten!$H$4,IF(N144=Lijsten!$C$5,1,0))))</f>
        <v/>
      </c>
    </row>
    <row r="145" spans="16:17">
      <c r="P145" s="34" t="str">
        <f>IF(M145&lt;&gt;"E","",IF(N145="","",OR(N145=Lijsten!$E$4,N145=Lijsten!$E$5)))</f>
        <v/>
      </c>
      <c r="Q145" s="34" t="str">
        <f>IF(M145&lt;&gt;"W","",IF(N145="","",IF(N145=Lijsten!$C$4,Lijsten!$H$4,IF(N145=Lijsten!$C$5,1,0))))</f>
        <v/>
      </c>
    </row>
    <row r="146" spans="16:17">
      <c r="P146" s="34" t="str">
        <f>IF(M146&lt;&gt;"E","",IF(N146="","",OR(N146=Lijsten!$E$4,N146=Lijsten!$E$5)))</f>
        <v/>
      </c>
      <c r="Q146" s="34" t="str">
        <f>IF(M146&lt;&gt;"W","",IF(N146="","",IF(N146=Lijsten!$C$4,Lijsten!$H$4,IF(N146=Lijsten!$C$5,1,0))))</f>
        <v/>
      </c>
    </row>
    <row r="147" spans="16:17">
      <c r="P147" s="34" t="str">
        <f>IF(M147&lt;&gt;"E","",IF(N147="","",OR(N147=Lijsten!$E$4,N147=Lijsten!$E$5)))</f>
        <v/>
      </c>
      <c r="Q147" s="34" t="str">
        <f>IF(M147&lt;&gt;"W","",IF(N147="","",IF(N147=Lijsten!$C$4,Lijsten!$H$4,IF(N147=Lijsten!$C$5,1,0))))</f>
        <v/>
      </c>
    </row>
    <row r="148" spans="16:17">
      <c r="P148" s="34" t="str">
        <f>IF(M148&lt;&gt;"E","",IF(N148="","",OR(N148=Lijsten!$E$4,N148=Lijsten!$E$5)))</f>
        <v/>
      </c>
      <c r="Q148" s="34" t="str">
        <f>IF(M148&lt;&gt;"W","",IF(N148="","",IF(N148=Lijsten!$C$4,Lijsten!$H$4,IF(N148=Lijsten!$C$5,1,0))))</f>
        <v/>
      </c>
    </row>
    <row r="149" spans="16:17">
      <c r="P149" s="34" t="str">
        <f>IF(M149&lt;&gt;"E","",IF(N149="","",OR(N149=Lijsten!$E$4,N149=Lijsten!$E$5)))</f>
        <v/>
      </c>
      <c r="Q149" s="34" t="str">
        <f>IF(M149&lt;&gt;"W","",IF(N149="","",IF(N149=Lijsten!$C$4,Lijsten!$H$4,IF(N149=Lijsten!$C$5,1,0))))</f>
        <v/>
      </c>
    </row>
    <row r="150" spans="16:17">
      <c r="P150" s="34" t="str">
        <f>IF(M150&lt;&gt;"E","",IF(N150="","",OR(N150=Lijsten!$E$4,N150=Lijsten!$E$5)))</f>
        <v/>
      </c>
      <c r="Q150" s="34" t="str">
        <f>IF(M150&lt;&gt;"W","",IF(N150="","",IF(N150=Lijsten!$C$4,Lijsten!$H$4,IF(N150=Lijsten!$C$5,1,0))))</f>
        <v/>
      </c>
    </row>
    <row r="151" spans="16:17">
      <c r="P151" s="34" t="str">
        <f>IF(M151&lt;&gt;"E","",IF(N151="","",OR(N151=Lijsten!$E$4,N151=Lijsten!$E$5)))</f>
        <v/>
      </c>
      <c r="Q151" s="34" t="str">
        <f>IF(M151&lt;&gt;"W","",IF(N151="","",IF(N151=Lijsten!$C$4,Lijsten!$H$4,IF(N151=Lijsten!$C$5,1,0))))</f>
        <v/>
      </c>
    </row>
    <row r="152" spans="16:17">
      <c r="P152" s="34" t="str">
        <f>IF(M152&lt;&gt;"E","",IF(N152="","",OR(N152=Lijsten!$E$4,N152=Lijsten!$E$5)))</f>
        <v/>
      </c>
      <c r="Q152" s="34" t="str">
        <f>IF(M152&lt;&gt;"W","",IF(N152="","",IF(N152=Lijsten!$C$4,Lijsten!$H$4,IF(N152=Lijsten!$C$5,1,0))))</f>
        <v/>
      </c>
    </row>
    <row r="153" spans="16:17">
      <c r="P153" s="34" t="str">
        <f>IF(M153&lt;&gt;"E","",IF(N153="","",OR(N153=Lijsten!$E$4,N153=Lijsten!$E$5)))</f>
        <v/>
      </c>
      <c r="Q153" s="34" t="str">
        <f>IF(M153&lt;&gt;"W","",IF(N153="","",IF(N153=Lijsten!$C$4,Lijsten!$H$4,IF(N153=Lijsten!$C$5,1,0))))</f>
        <v/>
      </c>
    </row>
    <row r="154" spans="16:17">
      <c r="P154" s="34" t="str">
        <f>IF(M154&lt;&gt;"E","",IF(N154="","",OR(N154=Lijsten!$E$4,N154=Lijsten!$E$5)))</f>
        <v/>
      </c>
      <c r="Q154" s="34" t="str">
        <f>IF(M154&lt;&gt;"W","",IF(N154="","",IF(N154=Lijsten!$C$4,Lijsten!$H$4,IF(N154=Lijsten!$C$5,1,0))))</f>
        <v/>
      </c>
    </row>
    <row r="155" spans="16:17">
      <c r="P155" s="34" t="str">
        <f>IF(M155&lt;&gt;"E","",IF(N155="","",OR(N155=Lijsten!$E$4,N155=Lijsten!$E$5)))</f>
        <v/>
      </c>
      <c r="Q155" s="34" t="str">
        <f>IF(M155&lt;&gt;"W","",IF(N155="","",IF(N155=Lijsten!$C$4,Lijsten!$H$4,IF(N155=Lijsten!$C$5,1,0))))</f>
        <v/>
      </c>
    </row>
    <row r="156" spans="16:17">
      <c r="P156" s="34" t="str">
        <f>IF(M156&lt;&gt;"E","",IF(N156="","",OR(N156=Lijsten!$E$4,N156=Lijsten!$E$5)))</f>
        <v/>
      </c>
      <c r="Q156" s="34" t="str">
        <f>IF(M156&lt;&gt;"W","",IF(N156="","",IF(N156=Lijsten!$C$4,Lijsten!$H$4,IF(N156=Lijsten!$C$5,1,0))))</f>
        <v/>
      </c>
    </row>
    <row r="157" spans="16:17">
      <c r="P157" s="34" t="str">
        <f>IF(M157&lt;&gt;"E","",IF(N157="","",OR(N157=Lijsten!$E$4,N157=Lijsten!$E$5)))</f>
        <v/>
      </c>
      <c r="Q157" s="34" t="str">
        <f>IF(M157&lt;&gt;"W","",IF(N157="","",IF(N157=Lijsten!$C$4,Lijsten!$H$4,IF(N157=Lijsten!$C$5,1,0))))</f>
        <v/>
      </c>
    </row>
    <row r="158" spans="16:17">
      <c r="P158" s="34" t="str">
        <f>IF(M158&lt;&gt;"E","",IF(N158="","",OR(N158=Lijsten!$E$4,N158=Lijsten!$E$5)))</f>
        <v/>
      </c>
      <c r="Q158" s="34" t="str">
        <f>IF(M158&lt;&gt;"W","",IF(N158="","",IF(N158=Lijsten!$C$4,Lijsten!$H$4,IF(N158=Lijsten!$C$5,1,0))))</f>
        <v/>
      </c>
    </row>
    <row r="159" spans="16:17">
      <c r="P159" s="34" t="str">
        <f>IF(M159&lt;&gt;"E","",IF(N159="","",OR(N159=Lijsten!$E$4,N159=Lijsten!$E$5)))</f>
        <v/>
      </c>
      <c r="Q159" s="34" t="str">
        <f>IF(M159&lt;&gt;"W","",IF(N159="","",IF(N159=Lijsten!$C$4,Lijsten!$H$4,IF(N159=Lijsten!$C$5,1,0))))</f>
        <v/>
      </c>
    </row>
    <row r="160" spans="16:17">
      <c r="P160" s="34" t="str">
        <f>IF(M160&lt;&gt;"E","",IF(N160="","",OR(N160=Lijsten!$E$4,N160=Lijsten!$E$5)))</f>
        <v/>
      </c>
      <c r="Q160" s="34" t="str">
        <f>IF(M160&lt;&gt;"W","",IF(N160="","",IF(N160=Lijsten!$C$4,Lijsten!$H$4,IF(N160=Lijsten!$C$5,1,0))))</f>
        <v/>
      </c>
    </row>
    <row r="161" spans="16:17">
      <c r="P161" s="34" t="str">
        <f>IF(M161&lt;&gt;"E","",IF(N161="","",OR(N161=Lijsten!$E$4,N161=Lijsten!$E$5)))</f>
        <v/>
      </c>
      <c r="Q161" s="34" t="str">
        <f>IF(M161&lt;&gt;"W","",IF(N161="","",IF(N161=Lijsten!$C$4,Lijsten!$H$4,IF(N161=Lijsten!$C$5,1,0))))</f>
        <v/>
      </c>
    </row>
    <row r="162" spans="16:17">
      <c r="P162" s="34" t="str">
        <f>IF(M162&lt;&gt;"E","",IF(N162="","",OR(N162=Lijsten!$E$4,N162=Lijsten!$E$5)))</f>
        <v/>
      </c>
      <c r="Q162" s="34" t="str">
        <f>IF(M162&lt;&gt;"W","",IF(N162="","",IF(N162=Lijsten!$C$4,Lijsten!$H$4,IF(N162=Lijsten!$C$5,1,0))))</f>
        <v/>
      </c>
    </row>
    <row r="163" spans="16:17">
      <c r="P163" s="34" t="str">
        <f>IF(M163&lt;&gt;"E","",IF(N163="","",OR(N163=Lijsten!$E$4,N163=Lijsten!$E$5)))</f>
        <v/>
      </c>
      <c r="Q163" s="34" t="str">
        <f>IF(M163&lt;&gt;"W","",IF(N163="","",IF(N163=Lijsten!$C$4,Lijsten!$H$4,IF(N163=Lijsten!$C$5,1,0))))</f>
        <v/>
      </c>
    </row>
    <row r="164" spans="16:17">
      <c r="P164" s="34" t="str">
        <f>IF(M164&lt;&gt;"E","",IF(N164="","",OR(N164=Lijsten!$E$4,N164=Lijsten!$E$5)))</f>
        <v/>
      </c>
      <c r="Q164" s="34" t="str">
        <f>IF(M164&lt;&gt;"W","",IF(N164="","",IF(N164=Lijsten!$C$4,Lijsten!$H$4,IF(N164=Lijsten!$C$5,1,0))))</f>
        <v/>
      </c>
    </row>
    <row r="165" spans="16:17">
      <c r="P165" s="34" t="str">
        <f>IF(M165&lt;&gt;"E","",IF(N165="","",OR(N165=Lijsten!$E$4,N165=Lijsten!$E$5)))</f>
        <v/>
      </c>
      <c r="Q165" s="34" t="str">
        <f>IF(M165&lt;&gt;"W","",IF(N165="","",IF(N165=Lijsten!$C$4,Lijsten!$H$4,IF(N165=Lijsten!$C$5,1,0))))</f>
        <v/>
      </c>
    </row>
    <row r="166" spans="16:17">
      <c r="P166" s="34" t="str">
        <f>IF(M166&lt;&gt;"E","",IF(N166="","",OR(N166=Lijsten!$E$4,N166=Lijsten!$E$5)))</f>
        <v/>
      </c>
      <c r="Q166" s="34" t="str">
        <f>IF(M166&lt;&gt;"W","",IF(N166="","",IF(N166=Lijsten!$C$4,Lijsten!$H$4,IF(N166=Lijsten!$C$5,1,0))))</f>
        <v/>
      </c>
    </row>
    <row r="167" spans="16:17">
      <c r="P167" s="34" t="str">
        <f>IF(M167&lt;&gt;"E","",IF(N167="","",OR(N167=Lijsten!$E$4,N167=Lijsten!$E$5)))</f>
        <v/>
      </c>
      <c r="Q167" s="34" t="str">
        <f>IF(M167&lt;&gt;"W","",IF(N167="","",IF(N167=Lijsten!$C$4,Lijsten!$H$4,IF(N167=Lijsten!$C$5,1,0))))</f>
        <v/>
      </c>
    </row>
    <row r="168" spans="16:17">
      <c r="P168" s="34" t="str">
        <f>IF(M168&lt;&gt;"E","",IF(N168="","",OR(N168=Lijsten!$E$4,N168=Lijsten!$E$5)))</f>
        <v/>
      </c>
      <c r="Q168" s="34" t="str">
        <f>IF(M168&lt;&gt;"W","",IF(N168="","",IF(N168=Lijsten!$C$4,Lijsten!$H$4,IF(N168=Lijsten!$C$5,1,0))))</f>
        <v/>
      </c>
    </row>
    <row r="169" spans="16:17">
      <c r="P169" s="34" t="str">
        <f>IF(M169&lt;&gt;"E","",IF(N169="","",OR(N169=Lijsten!$E$4,N169=Lijsten!$E$5)))</f>
        <v/>
      </c>
      <c r="Q169" s="34" t="str">
        <f>IF(M169&lt;&gt;"W","",IF(N169="","",IF(N169=Lijsten!$C$4,Lijsten!$H$4,IF(N169=Lijsten!$C$5,1,0))))</f>
        <v/>
      </c>
    </row>
    <row r="170" spans="16:17">
      <c r="P170" s="34" t="str">
        <f>IF(M170&lt;&gt;"E","",IF(N170="","",OR(N170=Lijsten!$E$4,N170=Lijsten!$E$5)))</f>
        <v/>
      </c>
      <c r="Q170" s="34" t="str">
        <f>IF(M170&lt;&gt;"W","",IF(N170="","",IF(N170=Lijsten!$C$4,Lijsten!$H$4,IF(N170=Lijsten!$C$5,1,0))))</f>
        <v/>
      </c>
    </row>
    <row r="171" spans="16:17">
      <c r="P171" s="34" t="str">
        <f>IF(M171&lt;&gt;"E","",IF(N171="","",OR(N171=Lijsten!$E$4,N171=Lijsten!$E$5)))</f>
        <v/>
      </c>
      <c r="Q171" s="34" t="str">
        <f>IF(M171&lt;&gt;"W","",IF(N171="","",IF(N171=Lijsten!$C$4,Lijsten!$H$4,IF(N171=Lijsten!$C$5,1,0))))</f>
        <v/>
      </c>
    </row>
    <row r="172" spans="16:17">
      <c r="P172" s="34" t="str">
        <f>IF(M172&lt;&gt;"E","",IF(N172="","",OR(N172=Lijsten!$E$4,N172=Lijsten!$E$5)))</f>
        <v/>
      </c>
      <c r="Q172" s="34" t="str">
        <f>IF(M172&lt;&gt;"W","",IF(N172="","",IF(N172=Lijsten!$C$4,Lijsten!$H$4,IF(N172=Lijsten!$C$5,1,0))))</f>
        <v/>
      </c>
    </row>
    <row r="173" spans="16:17">
      <c r="P173" s="34" t="str">
        <f>IF(M173&lt;&gt;"E","",IF(N173="","",OR(N173=Lijsten!$E$4,N173=Lijsten!$E$5)))</f>
        <v/>
      </c>
      <c r="Q173" s="34" t="str">
        <f>IF(M173&lt;&gt;"W","",IF(N173="","",IF(N173=Lijsten!$C$4,Lijsten!$H$4,IF(N173=Lijsten!$C$5,1,0))))</f>
        <v/>
      </c>
    </row>
    <row r="174" spans="16:17">
      <c r="P174" s="34" t="str">
        <f>IF(M174&lt;&gt;"E","",IF(N174="","",OR(N174=Lijsten!$E$4,N174=Lijsten!$E$5)))</f>
        <v/>
      </c>
      <c r="Q174" s="34" t="str">
        <f>IF(M174&lt;&gt;"W","",IF(N174="","",IF(N174=Lijsten!$C$4,Lijsten!$H$4,IF(N174=Lijsten!$C$5,1,0))))</f>
        <v/>
      </c>
    </row>
    <row r="175" spans="16:17">
      <c r="P175" s="34" t="str">
        <f>IF(M175&lt;&gt;"E","",IF(N175="","",OR(N175=Lijsten!$E$4,N175=Lijsten!$E$5)))</f>
        <v/>
      </c>
      <c r="Q175" s="34" t="str">
        <f>IF(M175&lt;&gt;"W","",IF(N175="","",IF(N175=Lijsten!$C$4,Lijsten!$H$4,IF(N175=Lijsten!$C$5,1,0))))</f>
        <v/>
      </c>
    </row>
    <row r="176" spans="16:17">
      <c r="P176" s="34" t="str">
        <f>IF(M176&lt;&gt;"E","",IF(N176="","",OR(N176=Lijsten!$E$4,N176=Lijsten!$E$5)))</f>
        <v/>
      </c>
      <c r="Q176" s="34" t="str">
        <f>IF(M176&lt;&gt;"W","",IF(N176="","",IF(N176=Lijsten!$C$4,Lijsten!$H$4,IF(N176=Lijsten!$C$5,1,0))))</f>
        <v/>
      </c>
    </row>
    <row r="177" spans="16:17">
      <c r="P177" s="34" t="str">
        <f>IF(M177&lt;&gt;"E","",IF(N177="","",OR(N177=Lijsten!$E$4,N177=Lijsten!$E$5)))</f>
        <v/>
      </c>
      <c r="Q177" s="34" t="str">
        <f>IF(M177&lt;&gt;"W","",IF(N177="","",IF(N177=Lijsten!$C$4,Lijsten!$H$4,IF(N177=Lijsten!$C$5,1,0))))</f>
        <v/>
      </c>
    </row>
    <row r="178" spans="16:17">
      <c r="P178" s="34" t="str">
        <f>IF(M178&lt;&gt;"E","",IF(N178="","",OR(N178=Lijsten!$E$4,N178=Lijsten!$E$5)))</f>
        <v/>
      </c>
      <c r="Q178" s="34" t="str">
        <f>IF(M178&lt;&gt;"W","",IF(N178="","",IF(N178=Lijsten!$C$4,Lijsten!$H$4,IF(N178=Lijsten!$C$5,1,0))))</f>
        <v/>
      </c>
    </row>
    <row r="179" spans="16:17">
      <c r="P179" s="34" t="str">
        <f>IF(M179&lt;&gt;"E","",IF(N179="","",OR(N179=Lijsten!$E$4,N179=Lijsten!$E$5)))</f>
        <v/>
      </c>
      <c r="Q179" s="34" t="str">
        <f>IF(M179&lt;&gt;"W","",IF(N179="","",IF(N179=Lijsten!$C$4,Lijsten!$H$4,IF(N179=Lijsten!$C$5,1,0))))</f>
        <v/>
      </c>
    </row>
    <row r="180" spans="16:17">
      <c r="P180" s="34" t="str">
        <f>IF(M180&lt;&gt;"E","",IF(N180="","",OR(N180=Lijsten!$E$4,N180=Lijsten!$E$5)))</f>
        <v/>
      </c>
      <c r="Q180" s="34" t="str">
        <f>IF(M180&lt;&gt;"W","",IF(N180="","",IF(N180=Lijsten!$C$4,Lijsten!$H$4,IF(N180=Lijsten!$C$5,1,0))))</f>
        <v/>
      </c>
    </row>
    <row r="181" spans="16:17">
      <c r="P181" s="34" t="str">
        <f>IF(M181&lt;&gt;"E","",IF(N181="","",OR(N181=Lijsten!$E$4,N181=Lijsten!$E$5)))</f>
        <v/>
      </c>
      <c r="Q181" s="34" t="str">
        <f>IF(M181&lt;&gt;"W","",IF(N181="","",IF(N181=Lijsten!$C$4,Lijsten!$H$4,IF(N181=Lijsten!$C$5,1,0))))</f>
        <v/>
      </c>
    </row>
    <row r="182" spans="16:17">
      <c r="P182" s="34" t="str">
        <f>IF(M182&lt;&gt;"E","",IF(N182="","",OR(N182=Lijsten!$E$4,N182=Lijsten!$E$5)))</f>
        <v/>
      </c>
      <c r="Q182" s="34" t="str">
        <f>IF(M182&lt;&gt;"W","",IF(N182="","",IF(N182=Lijsten!$C$4,Lijsten!$H$4,IF(N182=Lijsten!$C$5,1,0))))</f>
        <v/>
      </c>
    </row>
    <row r="183" spans="16:17">
      <c r="P183" s="34" t="str">
        <f>IF(M183&lt;&gt;"E","",IF(N183="","",OR(N183=Lijsten!$E$4,N183=Lijsten!$E$5)))</f>
        <v/>
      </c>
      <c r="Q183" s="34" t="str">
        <f>IF(M183&lt;&gt;"W","",IF(N183="","",IF(N183=Lijsten!$C$4,Lijsten!$H$4,IF(N183=Lijsten!$C$5,1,0))))</f>
        <v/>
      </c>
    </row>
    <row r="184" spans="16:17">
      <c r="P184" s="34" t="str">
        <f>IF(M184&lt;&gt;"E","",IF(N184="","",OR(N184=Lijsten!$E$4,N184=Lijsten!$E$5)))</f>
        <v/>
      </c>
      <c r="Q184" s="34" t="str">
        <f>IF(M184&lt;&gt;"W","",IF(N184="","",IF(N184=Lijsten!$C$4,Lijsten!$H$4,IF(N184=Lijsten!$C$5,1,0))))</f>
        <v/>
      </c>
    </row>
    <row r="185" spans="16:17">
      <c r="P185" s="34" t="str">
        <f>IF(M185&lt;&gt;"E","",IF(N185="","",OR(N185=Lijsten!$E$4,N185=Lijsten!$E$5)))</f>
        <v/>
      </c>
      <c r="Q185" s="34" t="str">
        <f>IF(M185&lt;&gt;"W","",IF(N185="","",IF(N185=Lijsten!$C$4,Lijsten!$H$4,IF(N185=Lijsten!$C$5,1,0))))</f>
        <v/>
      </c>
    </row>
    <row r="186" spans="16:17">
      <c r="P186" s="34" t="str">
        <f>IF(M186&lt;&gt;"E","",IF(N186="","",OR(N186=Lijsten!$E$4,N186=Lijsten!$E$5)))</f>
        <v/>
      </c>
      <c r="Q186" s="34" t="str">
        <f>IF(M186&lt;&gt;"W","",IF(N186="","",IF(N186=Lijsten!$C$4,Lijsten!$H$4,IF(N186=Lijsten!$C$5,1,0))))</f>
        <v/>
      </c>
    </row>
    <row r="187" spans="16:17">
      <c r="P187" s="34" t="str">
        <f>IF(M187&lt;&gt;"E","",IF(N187="","",OR(N187=Lijsten!$E$4,N187=Lijsten!$E$5)))</f>
        <v/>
      </c>
      <c r="Q187" s="34" t="str">
        <f>IF(M187&lt;&gt;"W","",IF(N187="","",IF(N187=Lijsten!$C$4,Lijsten!$H$4,IF(N187=Lijsten!$C$5,1,0))))</f>
        <v/>
      </c>
    </row>
    <row r="188" spans="16:17">
      <c r="P188" s="34" t="str">
        <f>IF(M188&lt;&gt;"E","",IF(N188="","",OR(N188=Lijsten!$E$4,N188=Lijsten!$E$5)))</f>
        <v/>
      </c>
      <c r="Q188" s="34" t="str">
        <f>IF(M188&lt;&gt;"W","",IF(N188="","",IF(N188=Lijsten!$C$4,Lijsten!$H$4,IF(N188=Lijsten!$C$5,1,0))))</f>
        <v/>
      </c>
    </row>
    <row r="189" spans="16:17">
      <c r="P189" s="34" t="str">
        <f>IF(M189&lt;&gt;"E","",IF(N189="","",OR(N189=Lijsten!$E$4,N189=Lijsten!$E$5)))</f>
        <v/>
      </c>
      <c r="Q189" s="34" t="str">
        <f>IF(M189&lt;&gt;"W","",IF(N189="","",IF(N189=Lijsten!$C$4,Lijsten!$H$4,IF(N189=Lijsten!$C$5,1,0))))</f>
        <v/>
      </c>
    </row>
    <row r="190" spans="16:17">
      <c r="P190" s="34" t="str">
        <f>IF(M190&lt;&gt;"E","",IF(N190="","",OR(N190=Lijsten!$E$4,N190=Lijsten!$E$5)))</f>
        <v/>
      </c>
      <c r="Q190" s="34" t="str">
        <f>IF(M190&lt;&gt;"W","",IF(N190="","",IF(N190=Lijsten!$C$4,Lijsten!$H$4,IF(N190=Lijsten!$C$5,1,0))))</f>
        <v/>
      </c>
    </row>
    <row r="191" spans="16:17">
      <c r="P191" s="34" t="str">
        <f>IF(M191&lt;&gt;"E","",IF(N191="","",OR(N191=Lijsten!$E$4,N191=Lijsten!$E$5)))</f>
        <v/>
      </c>
      <c r="Q191" s="34" t="str">
        <f>IF(M191&lt;&gt;"W","",IF(N191="","",IF(N191=Lijsten!$C$4,Lijsten!$H$4,IF(N191=Lijsten!$C$5,1,0))))</f>
        <v/>
      </c>
    </row>
    <row r="192" spans="16:17">
      <c r="P192" s="34" t="str">
        <f>IF(M192&lt;&gt;"E","",IF(N192="","",OR(N192=Lijsten!$E$4,N192=Lijsten!$E$5)))</f>
        <v/>
      </c>
      <c r="Q192" s="34" t="str">
        <f>IF(M192&lt;&gt;"W","",IF(N192="","",IF(N192=Lijsten!$C$4,Lijsten!$H$4,IF(N192=Lijsten!$C$5,1,0))))</f>
        <v/>
      </c>
    </row>
    <row r="193" spans="16:17">
      <c r="P193" s="34" t="str">
        <f>IF(M193&lt;&gt;"E","",IF(N193="","",OR(N193=Lijsten!$E$4,N193=Lijsten!$E$5)))</f>
        <v/>
      </c>
      <c r="Q193" s="34" t="str">
        <f>IF(M193&lt;&gt;"W","",IF(N193="","",IF(N193=Lijsten!$C$4,Lijsten!$H$4,IF(N193=Lijsten!$C$5,1,0))))</f>
        <v/>
      </c>
    </row>
    <row r="194" spans="16:17">
      <c r="P194" s="34" t="str">
        <f>IF(M194&lt;&gt;"E","",IF(N194="","",OR(N194=Lijsten!$E$4,N194=Lijsten!$E$5)))</f>
        <v/>
      </c>
      <c r="Q194" s="34" t="str">
        <f>IF(M194&lt;&gt;"W","",IF(N194="","",IF(N194=Lijsten!$C$4,Lijsten!$H$4,IF(N194=Lijsten!$C$5,1,0))))</f>
        <v/>
      </c>
    </row>
    <row r="195" spans="16:17">
      <c r="P195" s="34" t="str">
        <f>IF(M195&lt;&gt;"E","",IF(N195="","",OR(N195=Lijsten!$E$4,N195=Lijsten!$E$5)))</f>
        <v/>
      </c>
      <c r="Q195" s="34" t="str">
        <f>IF(M195&lt;&gt;"W","",IF(N195="","",IF(N195=Lijsten!$C$4,Lijsten!$H$4,IF(N195=Lijsten!$C$5,1,0))))</f>
        <v/>
      </c>
    </row>
    <row r="196" spans="16:17">
      <c r="P196" s="34" t="str">
        <f>IF(M196&lt;&gt;"E","",IF(N196="","",OR(N196=Lijsten!$E$4,N196=Lijsten!$E$5)))</f>
        <v/>
      </c>
      <c r="Q196" s="34" t="str">
        <f>IF(M196&lt;&gt;"W","",IF(N196="","",IF(N196=Lijsten!$C$4,Lijsten!$H$4,IF(N196=Lijsten!$C$5,1,0))))</f>
        <v/>
      </c>
    </row>
    <row r="197" spans="16:17">
      <c r="P197" s="34" t="str">
        <f>IF(M197&lt;&gt;"E","",IF(N197="","",OR(N197=Lijsten!$E$4,N197=Lijsten!$E$5)))</f>
        <v/>
      </c>
      <c r="Q197" s="34" t="str">
        <f>IF(M197&lt;&gt;"W","",IF(N197="","",IF(N197=Lijsten!$C$4,Lijsten!$H$4,IF(N197=Lijsten!$C$5,1,0))))</f>
        <v/>
      </c>
    </row>
    <row r="198" spans="16:17">
      <c r="P198" s="34" t="str">
        <f>IF(M198&lt;&gt;"E","",IF(N198="","",OR(N198=Lijsten!$E$4,N198=Lijsten!$E$5)))</f>
        <v/>
      </c>
      <c r="Q198" s="34" t="str">
        <f>IF(M198&lt;&gt;"W","",IF(N198="","",IF(N198=Lijsten!$C$4,Lijsten!$H$4,IF(N198=Lijsten!$C$5,1,0))))</f>
        <v/>
      </c>
    </row>
    <row r="199" spans="16:17">
      <c r="P199" s="34" t="str">
        <f>IF(M199&lt;&gt;"E","",IF(N199="","",OR(N199=Lijsten!$E$4,N199=Lijsten!$E$5)))</f>
        <v/>
      </c>
      <c r="Q199" s="34" t="str">
        <f>IF(M199&lt;&gt;"W","",IF(N199="","",IF(N199=Lijsten!$C$4,Lijsten!$H$4,IF(N199=Lijsten!$C$5,1,0))))</f>
        <v/>
      </c>
    </row>
    <row r="200" spans="16:17">
      <c r="P200" s="34" t="str">
        <f>IF(M200&lt;&gt;"E","",IF(N200="","",OR(N200=Lijsten!$E$4,N200=Lijsten!$E$5)))</f>
        <v/>
      </c>
      <c r="Q200" s="34" t="str">
        <f>IF(M200&lt;&gt;"W","",IF(N200="","",IF(N200=Lijsten!$C$4,Lijsten!$H$4,IF(N200=Lijsten!$C$5,1,0))))</f>
        <v/>
      </c>
    </row>
    <row r="201" spans="16:17">
      <c r="P201" s="34" t="str">
        <f>IF(M201&lt;&gt;"E","",IF(N201="","",OR(N201=Lijsten!$E$4,N201=Lijsten!$E$5)))</f>
        <v/>
      </c>
      <c r="Q201" s="34" t="str">
        <f>IF(M201&lt;&gt;"W","",IF(N201="","",IF(N201=Lijsten!$C$4,Lijsten!$H$4,IF(N201=Lijsten!$C$5,1,0))))</f>
        <v/>
      </c>
    </row>
    <row r="202" spans="16:17">
      <c r="P202" s="34" t="str">
        <f>IF(M202&lt;&gt;"E","",IF(N202="","",OR(N202=Lijsten!$E$4,N202=Lijsten!$E$5)))</f>
        <v/>
      </c>
      <c r="Q202" s="34" t="str">
        <f>IF(M202&lt;&gt;"W","",IF(N202="","",IF(N202=Lijsten!$C$4,Lijsten!$H$4,IF(N202=Lijsten!$C$5,1,0))))</f>
        <v/>
      </c>
    </row>
    <row r="203" spans="16:17">
      <c r="P203" s="34" t="str">
        <f>IF(M203&lt;&gt;"E","",IF(N203="","",OR(N203=Lijsten!$E$4,N203=Lijsten!$E$5)))</f>
        <v/>
      </c>
      <c r="Q203" s="34" t="str">
        <f>IF(M203&lt;&gt;"W","",IF(N203="","",IF(N203=Lijsten!$C$4,Lijsten!$H$4,IF(N203=Lijsten!$C$5,1,0))))</f>
        <v/>
      </c>
    </row>
    <row r="204" spans="16:17">
      <c r="P204" s="34" t="str">
        <f>IF(M204&lt;&gt;"E","",IF(N204="","",OR(N204=Lijsten!$E$4,N204=Lijsten!$E$5)))</f>
        <v/>
      </c>
      <c r="Q204" s="34" t="str">
        <f>IF(M204&lt;&gt;"W","",IF(N204="","",IF(N204=Lijsten!$C$4,Lijsten!$H$4,IF(N204=Lijsten!$C$5,1,0))))</f>
        <v/>
      </c>
    </row>
    <row r="205" spans="16:17">
      <c r="P205" s="34" t="str">
        <f>IF(M205&lt;&gt;"E","",IF(N205="","",OR(N205=Lijsten!$E$4,N205=Lijsten!$E$5)))</f>
        <v/>
      </c>
      <c r="Q205" s="34" t="str">
        <f>IF(M205&lt;&gt;"W","",IF(N205="","",IF(N205=Lijsten!$C$4,Lijsten!$H$4,IF(N205=Lijsten!$C$5,1,0))))</f>
        <v/>
      </c>
    </row>
    <row r="206" spans="16:17">
      <c r="P206" s="34" t="str">
        <f>IF(M206&lt;&gt;"E","",IF(N206="","",OR(N206=Lijsten!$E$4,N206=Lijsten!$E$5)))</f>
        <v/>
      </c>
      <c r="Q206" s="34" t="str">
        <f>IF(M206&lt;&gt;"W","",IF(N206="","",IF(N206=Lijsten!$C$4,Lijsten!$H$4,IF(N206=Lijsten!$C$5,1,0))))</f>
        <v/>
      </c>
    </row>
    <row r="207" spans="16:17">
      <c r="P207" s="34" t="str">
        <f>IF(M207&lt;&gt;"E","",IF(N207="","",OR(N207=Lijsten!$E$4,N207=Lijsten!$E$5)))</f>
        <v/>
      </c>
      <c r="Q207" s="34" t="str">
        <f>IF(M207&lt;&gt;"W","",IF(N207="","",IF(N207=Lijsten!$C$4,Lijsten!$H$4,IF(N207=Lijsten!$C$5,1,0))))</f>
        <v/>
      </c>
    </row>
    <row r="208" spans="16:17">
      <c r="P208" s="34" t="str">
        <f>IF(M208&lt;&gt;"E","",IF(N208="","",OR(N208=Lijsten!$E$4,N208=Lijsten!$E$5)))</f>
        <v/>
      </c>
      <c r="Q208" s="34" t="str">
        <f>IF(M208&lt;&gt;"W","",IF(N208="","",IF(N208=Lijsten!$C$4,Lijsten!$H$4,IF(N208=Lijsten!$C$5,1,0))))</f>
        <v/>
      </c>
    </row>
    <row r="209" spans="16:17">
      <c r="P209" s="34" t="str">
        <f>IF(M209&lt;&gt;"E","",IF(N209="","",OR(N209=Lijsten!$E$4,N209=Lijsten!$E$5)))</f>
        <v/>
      </c>
      <c r="Q209" s="34" t="str">
        <f>IF(M209&lt;&gt;"W","",IF(N209="","",IF(N209=Lijsten!$C$4,Lijsten!$H$4,IF(N209=Lijsten!$C$5,1,0))))</f>
        <v/>
      </c>
    </row>
    <row r="210" spans="16:17">
      <c r="P210" s="34" t="str">
        <f>IF(M210&lt;&gt;"E","",IF(N210="","",OR(N210=Lijsten!$E$4,N210=Lijsten!$E$5)))</f>
        <v/>
      </c>
      <c r="Q210" s="34" t="str">
        <f>IF(M210&lt;&gt;"W","",IF(N210="","",IF(N210=Lijsten!$C$4,Lijsten!$H$4,IF(N210=Lijsten!$C$5,1,0))))</f>
        <v/>
      </c>
    </row>
    <row r="211" spans="16:17">
      <c r="P211" s="34" t="str">
        <f>IF(M211&lt;&gt;"E","",IF(N211="","",OR(N211=Lijsten!$E$4,N211=Lijsten!$E$5)))</f>
        <v/>
      </c>
      <c r="Q211" s="34" t="str">
        <f>IF(M211&lt;&gt;"W","",IF(N211="","",IF(N211=Lijsten!$C$4,Lijsten!$H$4,IF(N211=Lijsten!$C$5,1,0))))</f>
        <v/>
      </c>
    </row>
    <row r="212" spans="16:17">
      <c r="P212" s="34" t="str">
        <f>IF(M212&lt;&gt;"E","",IF(N212="","",OR(N212=Lijsten!$E$4,N212=Lijsten!$E$5)))</f>
        <v/>
      </c>
      <c r="Q212" s="34" t="str">
        <f>IF(M212&lt;&gt;"W","",IF(N212="","",IF(N212=Lijsten!$C$4,Lijsten!$H$4,IF(N212=Lijsten!$C$5,1,0))))</f>
        <v/>
      </c>
    </row>
    <row r="213" spans="16:17">
      <c r="P213" s="34" t="str">
        <f>IF(M213&lt;&gt;"E","",IF(N213="","",OR(N213=Lijsten!$E$4,N213=Lijsten!$E$5)))</f>
        <v/>
      </c>
      <c r="Q213" s="34" t="str">
        <f>IF(M213&lt;&gt;"W","",IF(N213="","",IF(N213=Lijsten!$C$4,Lijsten!$H$4,IF(N213=Lijsten!$C$5,1,0))))</f>
        <v/>
      </c>
    </row>
    <row r="214" spans="16:17">
      <c r="P214" s="34" t="str">
        <f>IF(M214&lt;&gt;"E","",IF(N214="","",OR(N214=Lijsten!$E$4,N214=Lijsten!$E$5)))</f>
        <v/>
      </c>
      <c r="Q214" s="34" t="str">
        <f>IF(M214&lt;&gt;"W","",IF(N214="","",IF(N214=Lijsten!$C$4,Lijsten!$H$4,IF(N214=Lijsten!$C$5,1,0))))</f>
        <v/>
      </c>
    </row>
    <row r="215" spans="16:17">
      <c r="P215" s="34" t="str">
        <f>IF(M215&lt;&gt;"E","",IF(N215="","",OR(N215=Lijsten!$E$4,N215=Lijsten!$E$5)))</f>
        <v/>
      </c>
      <c r="Q215" s="34" t="str">
        <f>IF(M215&lt;&gt;"W","",IF(N215="","",IF(N215=Lijsten!$C$4,Lijsten!$H$4,IF(N215=Lijsten!$C$5,1,0))))</f>
        <v/>
      </c>
    </row>
    <row r="216" spans="16:17">
      <c r="P216" s="34" t="str">
        <f>IF(M216&lt;&gt;"E","",IF(N216="","",OR(N216=Lijsten!$E$4,N216=Lijsten!$E$5)))</f>
        <v/>
      </c>
      <c r="Q216" s="34" t="str">
        <f>IF(M216&lt;&gt;"W","",IF(N216="","",IF(N216=Lijsten!$C$4,Lijsten!$H$4,IF(N216=Lijsten!$C$5,1,0))))</f>
        <v/>
      </c>
    </row>
    <row r="217" spans="16:17">
      <c r="P217" s="34" t="str">
        <f>IF(M217&lt;&gt;"E","",IF(N217="","",OR(N217=Lijsten!$E$4,N217=Lijsten!$E$5)))</f>
        <v/>
      </c>
      <c r="Q217" s="34" t="str">
        <f>IF(M217&lt;&gt;"W","",IF(N217="","",IF(N217=Lijsten!$C$4,Lijsten!$H$4,IF(N217=Lijsten!$C$5,1,0))))</f>
        <v/>
      </c>
    </row>
    <row r="218" spans="16:17">
      <c r="P218" s="34" t="str">
        <f>IF(M218&lt;&gt;"E","",IF(N218="","",OR(N218=Lijsten!$E$4,N218=Lijsten!$E$5)))</f>
        <v/>
      </c>
      <c r="Q218" s="34" t="str">
        <f>IF(M218&lt;&gt;"W","",IF(N218="","",IF(N218=Lijsten!$C$4,Lijsten!$H$4,IF(N218=Lijsten!$C$5,1,0))))</f>
        <v/>
      </c>
    </row>
    <row r="219" spans="16:17">
      <c r="P219" s="34" t="str">
        <f>IF(M219&lt;&gt;"E","",IF(N219="","",OR(N219=Lijsten!$E$4,N219=Lijsten!$E$5)))</f>
        <v/>
      </c>
      <c r="Q219" s="34" t="str">
        <f>IF(M219&lt;&gt;"W","",IF(N219="","",IF(N219=Lijsten!$C$4,Lijsten!$H$4,IF(N219=Lijsten!$C$5,1,0))))</f>
        <v/>
      </c>
    </row>
    <row r="220" spans="16:17">
      <c r="P220" s="34" t="str">
        <f>IF(M220&lt;&gt;"E","",IF(N220="","",OR(N220=Lijsten!$E$4,N220=Lijsten!$E$5)))</f>
        <v/>
      </c>
      <c r="Q220" s="34" t="str">
        <f>IF(M220&lt;&gt;"W","",IF(N220="","",IF(N220=Lijsten!$C$4,Lijsten!$H$4,IF(N220=Lijsten!$C$5,1,0))))</f>
        <v/>
      </c>
    </row>
    <row r="221" spans="16:17">
      <c r="P221" s="34" t="str">
        <f>IF(M221&lt;&gt;"E","",IF(N221="","",OR(N221=Lijsten!$E$4,N221=Lijsten!$E$5)))</f>
        <v/>
      </c>
      <c r="Q221" s="34" t="str">
        <f>IF(M221&lt;&gt;"W","",IF(N221="","",IF(N221=Lijsten!$C$4,Lijsten!$H$4,IF(N221=Lijsten!$C$5,1,0))))</f>
        <v/>
      </c>
    </row>
    <row r="222" spans="16:17">
      <c r="P222" s="34" t="str">
        <f>IF(M222&lt;&gt;"E","",IF(N222="","",OR(N222=Lijsten!$E$4,N222=Lijsten!$E$5)))</f>
        <v/>
      </c>
      <c r="Q222" s="34" t="str">
        <f>IF(M222&lt;&gt;"W","",IF(N222="","",IF(N222=Lijsten!$C$4,Lijsten!$H$4,IF(N222=Lijsten!$C$5,1,0))))</f>
        <v/>
      </c>
    </row>
    <row r="223" spans="16:17">
      <c r="P223" s="34" t="str">
        <f>IF(M223&lt;&gt;"E","",IF(N223="","",OR(N223=Lijsten!$E$4,N223=Lijsten!$E$5)))</f>
        <v/>
      </c>
      <c r="Q223" s="34" t="str">
        <f>IF(M223&lt;&gt;"W","",IF(N223="","",IF(N223=Lijsten!$C$4,Lijsten!$H$4,IF(N223=Lijsten!$C$5,1,0))))</f>
        <v/>
      </c>
    </row>
    <row r="224" spans="16:17">
      <c r="P224" s="34" t="str">
        <f>IF(M224&lt;&gt;"E","",IF(N224="","",OR(N224=Lijsten!$E$4,N224=Lijsten!$E$5)))</f>
        <v/>
      </c>
      <c r="Q224" s="34" t="str">
        <f>IF(M224&lt;&gt;"W","",IF(N224="","",IF(N224=Lijsten!$C$4,Lijsten!$H$4,IF(N224=Lijsten!$C$5,1,0))))</f>
        <v/>
      </c>
    </row>
    <row r="225" spans="16:17">
      <c r="P225" s="34" t="str">
        <f>IF(M225&lt;&gt;"E","",IF(N225="","",OR(N225=Lijsten!$E$4,N225=Lijsten!$E$5)))</f>
        <v/>
      </c>
      <c r="Q225" s="34" t="str">
        <f>IF(M225&lt;&gt;"W","",IF(N225="","",IF(N225=Lijsten!$C$4,Lijsten!$H$4,IF(N225=Lijsten!$C$5,1,0))))</f>
        <v/>
      </c>
    </row>
    <row r="226" spans="16:17">
      <c r="P226" s="34" t="str">
        <f>IF(M226&lt;&gt;"E","",IF(N226="","",OR(N226=Lijsten!$E$4,N226=Lijsten!$E$5)))</f>
        <v/>
      </c>
      <c r="Q226" s="34" t="str">
        <f>IF(M226&lt;&gt;"W","",IF(N226="","",IF(N226=Lijsten!$C$4,Lijsten!$H$4,IF(N226=Lijsten!$C$5,1,0))))</f>
        <v/>
      </c>
    </row>
    <row r="227" spans="16:17">
      <c r="P227" s="34" t="str">
        <f>IF(M227&lt;&gt;"E","",IF(N227="","",OR(N227=Lijsten!$E$4,N227=Lijsten!$E$5)))</f>
        <v/>
      </c>
      <c r="Q227" s="34" t="str">
        <f>IF(M227&lt;&gt;"W","",IF(N227="","",IF(N227=Lijsten!$C$4,Lijsten!$H$4,IF(N227=Lijsten!$C$5,1,0))))</f>
        <v/>
      </c>
    </row>
    <row r="228" spans="16:17">
      <c r="P228" s="34" t="str">
        <f>IF(M228&lt;&gt;"E","",IF(N228="","",OR(N228=Lijsten!$E$4,N228=Lijsten!$E$5)))</f>
        <v/>
      </c>
      <c r="Q228" s="34" t="str">
        <f>IF(M228&lt;&gt;"W","",IF(N228="","",IF(N228=Lijsten!$C$4,Lijsten!$H$4,IF(N228=Lijsten!$C$5,1,0))))</f>
        <v/>
      </c>
    </row>
    <row r="229" spans="16:17">
      <c r="P229" s="34" t="str">
        <f>IF(M229&lt;&gt;"E","",IF(N229="","",OR(N229=Lijsten!$E$4,N229=Lijsten!$E$5)))</f>
        <v/>
      </c>
      <c r="Q229" s="34" t="str">
        <f>IF(M229&lt;&gt;"W","",IF(N229="","",IF(N229=Lijsten!$C$4,Lijsten!$H$4,IF(N229=Lijsten!$C$5,1,0))))</f>
        <v/>
      </c>
    </row>
    <row r="230" spans="16:17">
      <c r="P230" s="34" t="str">
        <f>IF(M230&lt;&gt;"E","",IF(N230="","",OR(N230=Lijsten!$E$4,N230=Lijsten!$E$5)))</f>
        <v/>
      </c>
      <c r="Q230" s="34" t="str">
        <f>IF(M230&lt;&gt;"W","",IF(N230="","",IF(N230=Lijsten!$C$4,Lijsten!$H$4,IF(N230=Lijsten!$C$5,1,0))))</f>
        <v/>
      </c>
    </row>
    <row r="231" spans="16:17">
      <c r="P231" s="34" t="str">
        <f>IF(M231&lt;&gt;"E","",IF(N231="","",OR(N231=Lijsten!$E$4,N231=Lijsten!$E$5)))</f>
        <v/>
      </c>
      <c r="Q231" s="34" t="str">
        <f>IF(M231&lt;&gt;"W","",IF(N231="","",IF(N231=Lijsten!$C$4,Lijsten!$H$4,IF(N231=Lijsten!$C$5,1,0))))</f>
        <v/>
      </c>
    </row>
    <row r="232" spans="16:17">
      <c r="P232" s="34" t="str">
        <f>IF(M232&lt;&gt;"E","",IF(N232="","",OR(N232=Lijsten!$E$4,N232=Lijsten!$E$5)))</f>
        <v/>
      </c>
      <c r="Q232" s="34" t="str">
        <f>IF(M232&lt;&gt;"W","",IF(N232="","",IF(N232=Lijsten!$C$4,Lijsten!$H$4,IF(N232=Lijsten!$C$5,1,0))))</f>
        <v/>
      </c>
    </row>
    <row r="233" spans="16:17">
      <c r="P233" s="34" t="str">
        <f>IF(M233&lt;&gt;"E","",IF(N233="","",OR(N233=Lijsten!$E$4,N233=Lijsten!$E$5)))</f>
        <v/>
      </c>
      <c r="Q233" s="34" t="str">
        <f>IF(M233&lt;&gt;"W","",IF(N233="","",IF(N233=Lijsten!$C$4,Lijsten!$H$4,IF(N233=Lijsten!$C$5,1,0))))</f>
        <v/>
      </c>
    </row>
    <row r="234" spans="16:17">
      <c r="P234" s="34" t="str">
        <f>IF(M234&lt;&gt;"E","",IF(N234="","",OR(N234=Lijsten!$E$4,N234=Lijsten!$E$5)))</f>
        <v/>
      </c>
      <c r="Q234" s="34" t="str">
        <f>IF(M234&lt;&gt;"W","",IF(N234="","",IF(N234=Lijsten!$C$4,Lijsten!$H$4,IF(N234=Lijsten!$C$5,1,0))))</f>
        <v/>
      </c>
    </row>
    <row r="235" spans="16:17">
      <c r="P235" s="34" t="str">
        <f>IF(M235&lt;&gt;"E","",IF(N235="","",OR(N235=Lijsten!$E$4,N235=Lijsten!$E$5)))</f>
        <v/>
      </c>
      <c r="Q235" s="34" t="str">
        <f>IF(M235&lt;&gt;"W","",IF(N235="","",IF(N235=Lijsten!$C$4,Lijsten!$H$4,IF(N235=Lijsten!$C$5,1,0))))</f>
        <v/>
      </c>
    </row>
    <row r="236" spans="16:17">
      <c r="P236" s="34" t="str">
        <f>IF(M236&lt;&gt;"E","",IF(N236="","",OR(N236=Lijsten!$E$4,N236=Lijsten!$E$5)))</f>
        <v/>
      </c>
      <c r="Q236" s="34" t="str">
        <f>IF(M236&lt;&gt;"W","",IF(N236="","",IF(N236=Lijsten!$C$4,Lijsten!$H$4,IF(N236=Lijsten!$C$5,1,0))))</f>
        <v/>
      </c>
    </row>
    <row r="237" spans="16:17">
      <c r="P237" s="34" t="str">
        <f>IF(M237&lt;&gt;"E","",IF(N237="","",OR(N237=Lijsten!$E$4,N237=Lijsten!$E$5)))</f>
        <v/>
      </c>
      <c r="Q237" s="34" t="str">
        <f>IF(M237&lt;&gt;"W","",IF(N237="","",IF(N237=Lijsten!$C$4,Lijsten!$H$4,IF(N237=Lijsten!$C$5,1,0))))</f>
        <v/>
      </c>
    </row>
    <row r="238" spans="16:17">
      <c r="P238" s="34" t="str">
        <f>IF(M238&lt;&gt;"E","",IF(N238="","",OR(N238=Lijsten!$E$4,N238=Lijsten!$E$5)))</f>
        <v/>
      </c>
      <c r="Q238" s="34" t="str">
        <f>IF(M238&lt;&gt;"W","",IF(N238="","",IF(N238=Lijsten!$C$4,Lijsten!$H$4,IF(N238=Lijsten!$C$5,1,0))))</f>
        <v/>
      </c>
    </row>
    <row r="239" spans="16:17">
      <c r="P239" s="34" t="str">
        <f>IF(M239&lt;&gt;"E","",IF(N239="","",OR(N239=Lijsten!$E$4,N239=Lijsten!$E$5)))</f>
        <v/>
      </c>
      <c r="Q239" s="34" t="str">
        <f>IF(M239&lt;&gt;"W","",IF(N239="","",IF(N239=Lijsten!$C$4,Lijsten!$H$4,IF(N239=Lijsten!$C$5,1,0))))</f>
        <v/>
      </c>
    </row>
    <row r="240" spans="16:17">
      <c r="P240" s="34" t="str">
        <f>IF(M240&lt;&gt;"E","",IF(N240="","",OR(N240=Lijsten!$E$4,N240=Lijsten!$E$5)))</f>
        <v/>
      </c>
      <c r="Q240" s="34" t="str">
        <f>IF(M240&lt;&gt;"W","",IF(N240="","",IF(N240=Lijsten!$C$4,Lijsten!$H$4,IF(N240=Lijsten!$C$5,1,0))))</f>
        <v/>
      </c>
    </row>
    <row r="241" spans="16:17">
      <c r="P241" s="34" t="str">
        <f>IF(M241&lt;&gt;"E","",IF(N241="","",OR(N241=Lijsten!$E$4,N241=Lijsten!$E$5)))</f>
        <v/>
      </c>
      <c r="Q241" s="34" t="str">
        <f>IF(M241&lt;&gt;"W","",IF(N241="","",IF(N241=Lijsten!$C$4,Lijsten!$H$4,IF(N241=Lijsten!$C$5,1,0))))</f>
        <v/>
      </c>
    </row>
    <row r="242" spans="16:17">
      <c r="P242" s="34" t="str">
        <f>IF(M242&lt;&gt;"E","",IF(N242="","",OR(N242=Lijsten!$E$4,N242=Lijsten!$E$5)))</f>
        <v/>
      </c>
      <c r="Q242" s="34" t="str">
        <f>IF(M242&lt;&gt;"W","",IF(N242="","",IF(N242=Lijsten!$C$4,Lijsten!$H$4,IF(N242=Lijsten!$C$5,1,0))))</f>
        <v/>
      </c>
    </row>
    <row r="243" spans="16:17">
      <c r="P243" s="34" t="str">
        <f>IF(M243&lt;&gt;"E","",IF(N243="","",OR(N243=Lijsten!$E$4,N243=Lijsten!$E$5)))</f>
        <v/>
      </c>
      <c r="Q243" s="34" t="str">
        <f>IF(M243&lt;&gt;"W","",IF(N243="","",IF(N243=Lijsten!$C$4,Lijsten!$H$4,IF(N243=Lijsten!$C$5,1,0))))</f>
        <v/>
      </c>
    </row>
    <row r="244" spans="16:17">
      <c r="P244" s="34" t="str">
        <f>IF(M244&lt;&gt;"E","",IF(N244="","",OR(N244=Lijsten!$E$4,N244=Lijsten!$E$5)))</f>
        <v/>
      </c>
      <c r="Q244" s="34" t="str">
        <f>IF(M244&lt;&gt;"W","",IF(N244="","",IF(N244=Lijsten!$C$4,Lijsten!$H$4,IF(N244=Lijsten!$C$5,1,0))))</f>
        <v/>
      </c>
    </row>
    <row r="245" spans="16:17">
      <c r="P245" s="34" t="str">
        <f>IF(M245&lt;&gt;"E","",IF(N245="","",OR(N245=Lijsten!$E$4,N245=Lijsten!$E$5)))</f>
        <v/>
      </c>
      <c r="Q245" s="34" t="str">
        <f>IF(M245&lt;&gt;"W","",IF(N245="","",IF(N245=Lijsten!$C$4,Lijsten!$H$4,IF(N245=Lijsten!$C$5,1,0))))</f>
        <v/>
      </c>
    </row>
    <row r="246" spans="16:17">
      <c r="P246" s="34" t="str">
        <f>IF(M246&lt;&gt;"E","",IF(N246="","",OR(N246=Lijsten!$E$4,N246=Lijsten!$E$5)))</f>
        <v/>
      </c>
      <c r="Q246" s="34" t="str">
        <f>IF(M246&lt;&gt;"W","",IF(N246="","",IF(N246=Lijsten!$C$4,Lijsten!$H$4,IF(N246=Lijsten!$C$5,1,0))))</f>
        <v/>
      </c>
    </row>
    <row r="247" spans="16:17">
      <c r="P247" s="34" t="str">
        <f>IF(M247&lt;&gt;"E","",IF(N247="","",OR(N247=Lijsten!$E$4,N247=Lijsten!$E$5)))</f>
        <v/>
      </c>
      <c r="Q247" s="34" t="str">
        <f>IF(M247&lt;&gt;"W","",IF(N247="","",IF(N247=Lijsten!$C$4,Lijsten!$H$4,IF(N247=Lijsten!$C$5,1,0))))</f>
        <v/>
      </c>
    </row>
    <row r="248" spans="16:17">
      <c r="P248" s="34" t="str">
        <f>IF(M248&lt;&gt;"E","",IF(N248="","",OR(N248=Lijsten!$E$4,N248=Lijsten!$E$5)))</f>
        <v/>
      </c>
      <c r="Q248" s="34" t="str">
        <f>IF(M248&lt;&gt;"W","",IF(N248="","",IF(N248=Lijsten!$C$4,Lijsten!$H$4,IF(N248=Lijsten!$C$5,1,0))))</f>
        <v/>
      </c>
    </row>
    <row r="249" spans="16:17">
      <c r="P249" s="34" t="str">
        <f>IF(M249&lt;&gt;"E","",IF(N249="","",OR(N249=Lijsten!$E$4,N249=Lijsten!$E$5)))</f>
        <v/>
      </c>
      <c r="Q249" s="34" t="str">
        <f>IF(M249&lt;&gt;"W","",IF(N249="","",IF(N249=Lijsten!$C$4,Lijsten!$H$4,IF(N249=Lijsten!$C$5,1,0))))</f>
        <v/>
      </c>
    </row>
    <row r="250" spans="16:17">
      <c r="P250" s="34" t="str">
        <f>IF(M250&lt;&gt;"E","",IF(N250="","",OR(N250=Lijsten!$E$4,N250=Lijsten!$E$5)))</f>
        <v/>
      </c>
      <c r="Q250" s="34" t="str">
        <f>IF(M250&lt;&gt;"W","",IF(N250="","",IF(N250=Lijsten!$C$4,Lijsten!$H$4,IF(N250=Lijsten!$C$5,1,0))))</f>
        <v/>
      </c>
    </row>
    <row r="251" spans="16:17">
      <c r="P251" s="34" t="str">
        <f>IF(M251&lt;&gt;"E","",IF(N251="","",OR(N251=Lijsten!$E$4,N251=Lijsten!$E$5)))</f>
        <v/>
      </c>
      <c r="Q251" s="34" t="str">
        <f>IF(M251&lt;&gt;"W","",IF(N251="","",IF(N251=Lijsten!$C$4,Lijsten!$H$4,IF(N251=Lijsten!$C$5,1,0))))</f>
        <v/>
      </c>
    </row>
    <row r="252" spans="16:17">
      <c r="P252" s="34" t="str">
        <f>IF(M252&lt;&gt;"E","",IF(N252="","",OR(N252=Lijsten!$E$4,N252=Lijsten!$E$5)))</f>
        <v/>
      </c>
      <c r="Q252" s="34" t="str">
        <f>IF(M252&lt;&gt;"W","",IF(N252="","",IF(N252=Lijsten!$C$4,Lijsten!$H$4,IF(N252=Lijsten!$C$5,1,0))))</f>
        <v/>
      </c>
    </row>
    <row r="253" spans="16:17">
      <c r="P253" s="34" t="str">
        <f>IF(M253&lt;&gt;"E","",IF(N253="","",OR(N253=Lijsten!$E$4,N253=Lijsten!$E$5)))</f>
        <v/>
      </c>
      <c r="Q253" s="34" t="str">
        <f>IF(M253&lt;&gt;"W","",IF(N253="","",IF(N253=Lijsten!$C$4,Lijsten!$H$4,IF(N253=Lijsten!$C$5,1,0))))</f>
        <v/>
      </c>
    </row>
    <row r="254" spans="16:17">
      <c r="P254" s="34" t="str">
        <f>IF(M254&lt;&gt;"E","",IF(N254="","",OR(N254=Lijsten!$E$4,N254=Lijsten!$E$5)))</f>
        <v/>
      </c>
      <c r="Q254" s="34" t="str">
        <f>IF(M254&lt;&gt;"W","",IF(N254="","",IF(N254=Lijsten!$C$4,Lijsten!$H$4,IF(N254=Lijsten!$C$5,1,0))))</f>
        <v/>
      </c>
    </row>
    <row r="255" spans="16:17">
      <c r="P255" s="34" t="str">
        <f>IF(M255&lt;&gt;"E","",IF(N255="","",OR(N255=Lijsten!$E$4,N255=Lijsten!$E$5)))</f>
        <v/>
      </c>
      <c r="Q255" s="34" t="str">
        <f>IF(M255&lt;&gt;"W","",IF(N255="","",IF(N255=Lijsten!$C$4,Lijsten!$H$4,IF(N255=Lijsten!$C$5,1,0))))</f>
        <v/>
      </c>
    </row>
    <row r="256" spans="16:17">
      <c r="P256" s="34" t="str">
        <f>IF(M256&lt;&gt;"E","",IF(N256="","",OR(N256=Lijsten!$E$4,N256=Lijsten!$E$5)))</f>
        <v/>
      </c>
      <c r="Q256" s="34" t="str">
        <f>IF(M256&lt;&gt;"W","",IF(N256="","",IF(N256=Lijsten!$C$4,Lijsten!$H$4,IF(N256=Lijsten!$C$5,1,0))))</f>
        <v/>
      </c>
    </row>
    <row r="257" spans="16:17">
      <c r="P257" s="34" t="str">
        <f>IF(M257&lt;&gt;"E","",IF(N257="","",OR(N257=Lijsten!$E$4,N257=Lijsten!$E$5)))</f>
        <v/>
      </c>
      <c r="Q257" s="34" t="str">
        <f>IF(M257&lt;&gt;"W","",IF(N257="","",IF(N257=Lijsten!$C$4,Lijsten!$H$4,IF(N257=Lijsten!$C$5,1,0))))</f>
        <v/>
      </c>
    </row>
    <row r="258" spans="16:17">
      <c r="P258" s="34" t="str">
        <f>IF(M258&lt;&gt;"E","",IF(N258="","",OR(N258=Lijsten!$E$4,N258=Lijsten!$E$5)))</f>
        <v/>
      </c>
      <c r="Q258" s="34" t="str">
        <f>IF(M258&lt;&gt;"W","",IF(N258="","",IF(N258=Lijsten!$C$4,Lijsten!$H$4,IF(N258=Lijsten!$C$5,1,0))))</f>
        <v/>
      </c>
    </row>
    <row r="259" spans="16:17">
      <c r="P259" s="34" t="str">
        <f>IF(M259&lt;&gt;"E","",IF(N259="","",OR(N259=Lijsten!$E$4,N259=Lijsten!$E$5)))</f>
        <v/>
      </c>
      <c r="Q259" s="34" t="str">
        <f>IF(M259&lt;&gt;"W","",IF(N259="","",IF(N259=Lijsten!$C$4,Lijsten!$H$4,IF(N259=Lijsten!$C$5,1,0))))</f>
        <v/>
      </c>
    </row>
    <row r="260" spans="16:17">
      <c r="P260" s="34" t="str">
        <f>IF(M260&lt;&gt;"E","",IF(N260="","",OR(N260=Lijsten!$E$4,N260=Lijsten!$E$5)))</f>
        <v/>
      </c>
      <c r="Q260" s="34" t="str">
        <f>IF(M260&lt;&gt;"W","",IF(N260="","",IF(N260=Lijsten!$C$4,Lijsten!$H$4,IF(N260=Lijsten!$C$5,1,0))))</f>
        <v/>
      </c>
    </row>
    <row r="261" spans="16:17">
      <c r="P261" s="34" t="str">
        <f>IF(M261&lt;&gt;"E","",IF(N261="","",OR(N261=Lijsten!$E$4,N261=Lijsten!$E$5)))</f>
        <v/>
      </c>
      <c r="Q261" s="34" t="str">
        <f>IF(M261&lt;&gt;"W","",IF(N261="","",IF(N261=Lijsten!$C$4,Lijsten!$H$4,IF(N261=Lijsten!$C$5,1,0))))</f>
        <v/>
      </c>
    </row>
    <row r="262" spans="16:17">
      <c r="P262" s="34" t="str">
        <f>IF(M262&lt;&gt;"E","",IF(N262="","",OR(N262=Lijsten!$E$4,N262=Lijsten!$E$5)))</f>
        <v/>
      </c>
      <c r="Q262" s="34" t="str">
        <f>IF(M262&lt;&gt;"W","",IF(N262="","",IF(N262=Lijsten!$C$4,Lijsten!$H$4,IF(N262=Lijsten!$C$5,1,0))))</f>
        <v/>
      </c>
    </row>
    <row r="263" spans="16:17">
      <c r="P263" s="34" t="str">
        <f>IF(M263&lt;&gt;"E","",IF(N263="","",OR(N263=Lijsten!$E$4,N263=Lijsten!$E$5)))</f>
        <v/>
      </c>
      <c r="Q263" s="34" t="str">
        <f>IF(M263&lt;&gt;"W","",IF(N263="","",IF(N263=Lijsten!$C$4,Lijsten!$H$4,IF(N263=Lijsten!$C$5,1,0))))</f>
        <v/>
      </c>
    </row>
    <row r="264" spans="16:17">
      <c r="P264" s="34" t="str">
        <f>IF(M264&lt;&gt;"E","",IF(N264="","",OR(N264=Lijsten!$E$4,N264=Lijsten!$E$5)))</f>
        <v/>
      </c>
      <c r="Q264" s="34" t="str">
        <f>IF(M264&lt;&gt;"W","",IF(N264="","",IF(N264=Lijsten!$C$4,Lijsten!$H$4,IF(N264=Lijsten!$C$5,1,0))))</f>
        <v/>
      </c>
    </row>
    <row r="265" spans="16:17">
      <c r="P265" s="34" t="str">
        <f>IF(M265&lt;&gt;"E","",IF(N265="","",OR(N265=Lijsten!$E$4,N265=Lijsten!$E$5)))</f>
        <v/>
      </c>
      <c r="Q265" s="34" t="str">
        <f>IF(M265&lt;&gt;"W","",IF(N265="","",IF(N265=Lijsten!$C$4,Lijsten!$H$4,IF(N265=Lijsten!$C$5,1,0))))</f>
        <v/>
      </c>
    </row>
    <row r="266" spans="16:17">
      <c r="P266" s="34" t="str">
        <f>IF(M266&lt;&gt;"E","",IF(N266="","",OR(N266=Lijsten!$E$4,N266=Lijsten!$E$5)))</f>
        <v/>
      </c>
      <c r="Q266" s="34" t="str">
        <f>IF(M266&lt;&gt;"W","",IF(N266="","",IF(N266=Lijsten!$C$4,Lijsten!$H$4,IF(N266=Lijsten!$C$5,1,0))))</f>
        <v/>
      </c>
    </row>
    <row r="267" spans="16:17">
      <c r="P267" s="34" t="str">
        <f>IF(M267&lt;&gt;"E","",IF(N267="","",OR(N267=Lijsten!$E$4,N267=Lijsten!$E$5)))</f>
        <v/>
      </c>
      <c r="Q267" s="34" t="str">
        <f>IF(M267&lt;&gt;"W","",IF(N267="","",IF(N267=Lijsten!$C$4,Lijsten!$H$4,IF(N267=Lijsten!$C$5,1,0))))</f>
        <v/>
      </c>
    </row>
    <row r="268" spans="16:17">
      <c r="P268" s="34" t="str">
        <f>IF(M268&lt;&gt;"E","",IF(N268="","",OR(N268=Lijsten!$E$4,N268=Lijsten!$E$5)))</f>
        <v/>
      </c>
      <c r="Q268" s="34" t="str">
        <f>IF(M268&lt;&gt;"W","",IF(N268="","",IF(N268=Lijsten!$C$4,Lijsten!$H$4,IF(N268=Lijsten!$C$5,1,0))))</f>
        <v/>
      </c>
    </row>
    <row r="269" spans="16:17">
      <c r="P269" s="34" t="str">
        <f>IF(M269&lt;&gt;"E","",IF(N269="","",OR(N269=Lijsten!$E$4,N269=Lijsten!$E$5)))</f>
        <v/>
      </c>
      <c r="Q269" s="34" t="str">
        <f>IF(M269&lt;&gt;"W","",IF(N269="","",IF(N269=Lijsten!$C$4,Lijsten!$H$4,IF(N269=Lijsten!$C$5,1,0))))</f>
        <v/>
      </c>
    </row>
    <row r="270" spans="16:17">
      <c r="P270" s="34" t="str">
        <f>IF(M270&lt;&gt;"E","",IF(N270="","",OR(N270=Lijsten!$E$4,N270=Lijsten!$E$5)))</f>
        <v/>
      </c>
      <c r="Q270" s="34" t="str">
        <f>IF(M270&lt;&gt;"W","",IF(N270="","",IF(N270=Lijsten!$C$4,Lijsten!$H$4,IF(N270=Lijsten!$C$5,1,0))))</f>
        <v/>
      </c>
    </row>
    <row r="271" spans="16:17">
      <c r="P271" s="34" t="str">
        <f>IF(M271&lt;&gt;"E","",IF(N271="","",OR(N271=Lijsten!$E$4,N271=Lijsten!$E$5)))</f>
        <v/>
      </c>
      <c r="Q271" s="34" t="str">
        <f>IF(M271&lt;&gt;"W","",IF(N271="","",IF(N271=Lijsten!$C$4,Lijsten!$H$4,IF(N271=Lijsten!$C$5,1,0))))</f>
        <v/>
      </c>
    </row>
    <row r="272" spans="16:17">
      <c r="P272" s="34" t="str">
        <f>IF(M272&lt;&gt;"E","",IF(N272="","",OR(N272=Lijsten!$E$4,N272=Lijsten!$E$5)))</f>
        <v/>
      </c>
      <c r="Q272" s="34" t="str">
        <f>IF(M272&lt;&gt;"W","",IF(N272="","",IF(N272=Lijsten!$C$4,Lijsten!$H$4,IF(N272=Lijsten!$C$5,1,0))))</f>
        <v/>
      </c>
    </row>
    <row r="273" spans="16:17">
      <c r="P273" s="34" t="str">
        <f>IF(M273&lt;&gt;"E","",IF(N273="","",OR(N273=Lijsten!$E$4,N273=Lijsten!$E$5)))</f>
        <v/>
      </c>
      <c r="Q273" s="34" t="str">
        <f>IF(M273&lt;&gt;"W","",IF(N273="","",IF(N273=Lijsten!$C$4,Lijsten!$H$4,IF(N273=Lijsten!$C$5,1,0))))</f>
        <v/>
      </c>
    </row>
    <row r="274" spans="16:17">
      <c r="P274" s="34" t="str">
        <f>IF(M274&lt;&gt;"E","",IF(N274="","",OR(N274=Lijsten!$E$4,N274=Lijsten!$E$5)))</f>
        <v/>
      </c>
      <c r="Q274" s="34" t="str">
        <f>IF(M274&lt;&gt;"W","",IF(N274="","",IF(N274=Lijsten!$C$4,Lijsten!$H$4,IF(N274=Lijsten!$C$5,1,0))))</f>
        <v/>
      </c>
    </row>
    <row r="275" spans="16:17">
      <c r="P275" s="34" t="str">
        <f>IF(M275&lt;&gt;"E","",IF(N275="","",OR(N275=Lijsten!$E$4,N275=Lijsten!$E$5)))</f>
        <v/>
      </c>
      <c r="Q275" s="34" t="str">
        <f>IF(M275&lt;&gt;"W","",IF(N275="","",IF(N275=Lijsten!$C$4,Lijsten!$H$4,IF(N275=Lijsten!$C$5,1,0))))</f>
        <v/>
      </c>
    </row>
    <row r="276" spans="16:17">
      <c r="P276" s="34" t="str">
        <f>IF(M276&lt;&gt;"E","",IF(N276="","",OR(N276=Lijsten!$E$4,N276=Lijsten!$E$5)))</f>
        <v/>
      </c>
      <c r="Q276" s="34" t="str">
        <f>IF(M276&lt;&gt;"W","",IF(N276="","",IF(N276=Lijsten!$C$4,Lijsten!$H$4,IF(N276=Lijsten!$C$5,1,0))))</f>
        <v/>
      </c>
    </row>
    <row r="277" spans="16:17">
      <c r="P277" s="34" t="str">
        <f>IF(M277&lt;&gt;"E","",IF(N277="","",OR(N277=Lijsten!$E$4,N277=Lijsten!$E$5)))</f>
        <v/>
      </c>
      <c r="Q277" s="34" t="str">
        <f>IF(M277&lt;&gt;"W","",IF(N277="","",IF(N277=Lijsten!$C$4,Lijsten!$H$4,IF(N277=Lijsten!$C$5,1,0))))</f>
        <v/>
      </c>
    </row>
    <row r="278" spans="16:17">
      <c r="P278" s="34" t="str">
        <f>IF(M278&lt;&gt;"E","",IF(N278="","",OR(N278=Lijsten!$E$4,N278=Lijsten!$E$5)))</f>
        <v/>
      </c>
      <c r="Q278" s="34" t="str">
        <f>IF(M278&lt;&gt;"W","",IF(N278="","",IF(N278=Lijsten!$C$4,Lijsten!$H$4,IF(N278=Lijsten!$C$5,1,0))))</f>
        <v/>
      </c>
    </row>
    <row r="279" spans="16:17">
      <c r="P279" s="34" t="str">
        <f>IF(M279&lt;&gt;"E","",IF(N279="","",OR(N279=Lijsten!$E$4,N279=Lijsten!$E$5)))</f>
        <v/>
      </c>
      <c r="Q279" s="34" t="str">
        <f>IF(M279&lt;&gt;"W","",IF(N279="","",IF(N279=Lijsten!$C$4,Lijsten!$H$4,IF(N279=Lijsten!$C$5,1,0))))</f>
        <v/>
      </c>
    </row>
    <row r="280" spans="16:17">
      <c r="P280" s="34" t="str">
        <f>IF(M280&lt;&gt;"E","",IF(N280="","",OR(N280=Lijsten!$E$4,N280=Lijsten!$E$5)))</f>
        <v/>
      </c>
      <c r="Q280" s="34" t="str">
        <f>IF(M280&lt;&gt;"W","",IF(N280="","",IF(N280=Lijsten!$C$4,Lijsten!$H$4,IF(N280=Lijsten!$C$5,1,0))))</f>
        <v/>
      </c>
    </row>
    <row r="281" spans="16:17">
      <c r="P281" s="34" t="str">
        <f>IF(M281&lt;&gt;"E","",IF(N281="","",OR(N281=Lijsten!$E$4,N281=Lijsten!$E$5)))</f>
        <v/>
      </c>
      <c r="Q281" s="34" t="str">
        <f>IF(M281&lt;&gt;"W","",IF(N281="","",IF(N281=Lijsten!$C$4,Lijsten!$H$4,IF(N281=Lijsten!$C$5,1,0))))</f>
        <v/>
      </c>
    </row>
    <row r="282" spans="16:17">
      <c r="P282" s="34" t="str">
        <f>IF(M282&lt;&gt;"E","",IF(N282="","",OR(N282=Lijsten!$E$4,N282=Lijsten!$E$5)))</f>
        <v/>
      </c>
      <c r="Q282" s="34" t="str">
        <f>IF(M282&lt;&gt;"W","",IF(N282="","",IF(N282=Lijsten!$C$4,Lijsten!$H$4,IF(N282=Lijsten!$C$5,1,0))))</f>
        <v/>
      </c>
    </row>
    <row r="283" spans="16:17">
      <c r="P283" s="34" t="str">
        <f>IF(M283&lt;&gt;"E","",IF(N283="","",OR(N283=Lijsten!$E$4,N283=Lijsten!$E$5)))</f>
        <v/>
      </c>
      <c r="Q283" s="34" t="str">
        <f>IF(M283&lt;&gt;"W","",IF(N283="","",IF(N283=Lijsten!$C$4,Lijsten!$H$4,IF(N283=Lijsten!$C$5,1,0))))</f>
        <v/>
      </c>
    </row>
    <row r="284" spans="16:17">
      <c r="P284" s="34" t="str">
        <f>IF(M284&lt;&gt;"E","",IF(N284="","",OR(N284=Lijsten!$E$4,N284=Lijsten!$E$5)))</f>
        <v/>
      </c>
      <c r="Q284" s="34" t="str">
        <f>IF(M284&lt;&gt;"W","",IF(N284="","",IF(N284=Lijsten!$C$4,Lijsten!$H$4,IF(N284=Lijsten!$C$5,1,0))))</f>
        <v/>
      </c>
    </row>
    <row r="285" spans="16:17">
      <c r="P285" s="34" t="str">
        <f>IF(M285&lt;&gt;"E","",IF(N285="","",OR(N285=Lijsten!$E$4,N285=Lijsten!$E$5)))</f>
        <v/>
      </c>
      <c r="Q285" s="34" t="str">
        <f>IF(M285&lt;&gt;"W","",IF(N285="","",IF(N285=Lijsten!$C$4,Lijsten!$H$4,IF(N285=Lijsten!$C$5,1,0))))</f>
        <v/>
      </c>
    </row>
    <row r="286" spans="16:17">
      <c r="P286" s="34" t="str">
        <f>IF(M286&lt;&gt;"E","",IF(N286="","",OR(N286=Lijsten!$E$4,N286=Lijsten!$E$5)))</f>
        <v/>
      </c>
      <c r="Q286" s="34" t="str">
        <f>IF(M286&lt;&gt;"W","",IF(N286="","",IF(N286=Lijsten!$C$4,Lijsten!$H$4,IF(N286=Lijsten!$C$5,1,0))))</f>
        <v/>
      </c>
    </row>
    <row r="287" spans="16:17">
      <c r="P287" s="34" t="str">
        <f>IF(M287&lt;&gt;"E","",IF(N287="","",OR(N287=Lijsten!$E$4,N287=Lijsten!$E$5)))</f>
        <v/>
      </c>
      <c r="Q287" s="34" t="str">
        <f>IF(M287&lt;&gt;"W","",IF(N287="","",IF(N287=Lijsten!$C$4,Lijsten!$H$4,IF(N287=Lijsten!$C$5,1,0))))</f>
        <v/>
      </c>
    </row>
    <row r="288" spans="16:17">
      <c r="P288" s="34" t="str">
        <f>IF(M288&lt;&gt;"E","",IF(N288="","",OR(N288=Lijsten!$E$4,N288=Lijsten!$E$5)))</f>
        <v/>
      </c>
      <c r="Q288" s="34" t="str">
        <f>IF(M288&lt;&gt;"W","",IF(N288="","",IF(N288=Lijsten!$C$4,Lijsten!$H$4,IF(N288=Lijsten!$C$5,1,0))))</f>
        <v/>
      </c>
    </row>
    <row r="289" spans="16:17">
      <c r="P289" s="34" t="str">
        <f>IF(M289&lt;&gt;"E","",IF(N289="","",OR(N289=Lijsten!$E$4,N289=Lijsten!$E$5)))</f>
        <v/>
      </c>
      <c r="Q289" s="34" t="str">
        <f>IF(M289&lt;&gt;"W","",IF(N289="","",IF(N289=Lijsten!$C$4,Lijsten!$H$4,IF(N289=Lijsten!$C$5,1,0))))</f>
        <v/>
      </c>
    </row>
    <row r="290" spans="16:17">
      <c r="P290" s="34" t="str">
        <f>IF(M290&lt;&gt;"E","",IF(N290="","",OR(N290=Lijsten!$E$4,N290=Lijsten!$E$5)))</f>
        <v/>
      </c>
      <c r="Q290" s="34" t="str">
        <f>IF(M290&lt;&gt;"W","",IF(N290="","",IF(N290=Lijsten!$C$4,Lijsten!$H$4,IF(N290=Lijsten!$C$5,1,0))))</f>
        <v/>
      </c>
    </row>
    <row r="291" spans="16:17">
      <c r="P291" s="34" t="str">
        <f>IF(M291&lt;&gt;"E","",IF(N291="","",OR(N291=Lijsten!$E$4,N291=Lijsten!$E$5)))</f>
        <v/>
      </c>
      <c r="Q291" s="34" t="str">
        <f>IF(M291&lt;&gt;"W","",IF(N291="","",IF(N291=Lijsten!$C$4,Lijsten!$H$4,IF(N291=Lijsten!$C$5,1,0))))</f>
        <v/>
      </c>
    </row>
    <row r="292" spans="16:17">
      <c r="P292" s="34" t="str">
        <f>IF(M292&lt;&gt;"E","",IF(N292="","",OR(N292=Lijsten!$E$4,N292=Lijsten!$E$5)))</f>
        <v/>
      </c>
      <c r="Q292" s="34" t="str">
        <f>IF(M292&lt;&gt;"W","",IF(N292="","",IF(N292=Lijsten!$C$4,Lijsten!$H$4,IF(N292=Lijsten!$C$5,1,0))))</f>
        <v/>
      </c>
    </row>
    <row r="293" spans="16:17">
      <c r="P293" s="34" t="str">
        <f>IF(M293&lt;&gt;"E","",IF(N293="","",OR(N293=Lijsten!$E$4,N293=Lijsten!$E$5)))</f>
        <v/>
      </c>
      <c r="Q293" s="34" t="str">
        <f>IF(M293&lt;&gt;"W","",IF(N293="","",IF(N293=Lijsten!$C$4,Lijsten!$H$4,IF(N293=Lijsten!$C$5,1,0))))</f>
        <v/>
      </c>
    </row>
    <row r="294" spans="16:17">
      <c r="P294" s="34" t="str">
        <f>IF(M294&lt;&gt;"E","",IF(N294="","",OR(N294=Lijsten!$E$4,N294=Lijsten!$E$5)))</f>
        <v/>
      </c>
      <c r="Q294" s="34" t="str">
        <f>IF(M294&lt;&gt;"W","",IF(N294="","",IF(N294=Lijsten!$C$4,Lijsten!$H$4,IF(N294=Lijsten!$C$5,1,0))))</f>
        <v/>
      </c>
    </row>
    <row r="295" spans="16:17">
      <c r="P295" s="34" t="str">
        <f>IF(M295&lt;&gt;"E","",IF(N295="","",OR(N295=Lijsten!$E$4,N295=Lijsten!$E$5)))</f>
        <v/>
      </c>
      <c r="Q295" s="34" t="str">
        <f>IF(M295&lt;&gt;"W","",IF(N295="","",IF(N295=Lijsten!$C$4,Lijsten!$H$4,IF(N295=Lijsten!$C$5,1,0))))</f>
        <v/>
      </c>
    </row>
    <row r="296" spans="16:17">
      <c r="P296" s="34" t="str">
        <f>IF(M296&lt;&gt;"E","",IF(N296="","",OR(N296=Lijsten!$E$4,N296=Lijsten!$E$5)))</f>
        <v/>
      </c>
      <c r="Q296" s="34" t="str">
        <f>IF(M296&lt;&gt;"W","",IF(N296="","",IF(N296=Lijsten!$C$4,Lijsten!$H$4,IF(N296=Lijsten!$C$5,1,0))))</f>
        <v/>
      </c>
    </row>
    <row r="297" spans="16:17">
      <c r="P297" s="34" t="str">
        <f>IF(M297&lt;&gt;"E","",IF(N297="","",OR(N297=Lijsten!$E$4,N297=Lijsten!$E$5)))</f>
        <v/>
      </c>
      <c r="Q297" s="34" t="str">
        <f>IF(M297&lt;&gt;"W","",IF(N297="","",IF(N297=Lijsten!$C$4,Lijsten!$H$4,IF(N297=Lijsten!$C$5,1,0))))</f>
        <v/>
      </c>
    </row>
    <row r="298" spans="16:17">
      <c r="P298" s="34" t="str">
        <f>IF(M298&lt;&gt;"E","",IF(N298="","",OR(N298=Lijsten!$E$4,N298=Lijsten!$E$5)))</f>
        <v/>
      </c>
      <c r="Q298" s="34" t="str">
        <f>IF(M298&lt;&gt;"W","",IF(N298="","",IF(N298=Lijsten!$C$4,Lijsten!$H$4,IF(N298=Lijsten!$C$5,1,0))))</f>
        <v/>
      </c>
    </row>
    <row r="299" spans="16:17">
      <c r="P299" s="34" t="str">
        <f>IF(M299&lt;&gt;"E","",IF(N299="","",OR(N299=Lijsten!$E$4,N299=Lijsten!$E$5)))</f>
        <v/>
      </c>
      <c r="Q299" s="34" t="str">
        <f>IF(M299&lt;&gt;"W","",IF(N299="","",IF(N299=Lijsten!$C$4,Lijsten!$H$4,IF(N299=Lijsten!$C$5,1,0))))</f>
        <v/>
      </c>
    </row>
    <row r="300" spans="16:17">
      <c r="P300" s="34" t="str">
        <f>IF(M300&lt;&gt;"E","",IF(N300="","",OR(N300=Lijsten!$E$4,N300=Lijsten!$E$5)))</f>
        <v/>
      </c>
      <c r="Q300" s="34" t="str">
        <f>IF(M300&lt;&gt;"W","",IF(N300="","",IF(N300=Lijsten!$C$4,Lijsten!$H$4,IF(N300=Lijsten!$C$5,1,0))))</f>
        <v/>
      </c>
    </row>
    <row r="301" spans="16:17">
      <c r="P301" s="34" t="str">
        <f>IF(M301&lt;&gt;"E","",IF(N301="","",OR(N301=Lijsten!$E$4,N301=Lijsten!$E$5)))</f>
        <v/>
      </c>
      <c r="Q301" s="34" t="str">
        <f>IF(M301&lt;&gt;"W","",IF(N301="","",IF(N301=Lijsten!$C$4,Lijsten!$H$4,IF(N301=Lijsten!$C$5,1,0))))</f>
        <v/>
      </c>
    </row>
    <row r="302" spans="16:17">
      <c r="P302" s="34" t="str">
        <f>IF(M302&lt;&gt;"E","",IF(N302="","",OR(N302=Lijsten!$E$4,N302=Lijsten!$E$5)))</f>
        <v/>
      </c>
      <c r="Q302" s="34" t="str">
        <f>IF(M302&lt;&gt;"W","",IF(N302="","",IF(N302=Lijsten!$C$4,Lijsten!$H$4,IF(N302=Lijsten!$C$5,1,0))))</f>
        <v/>
      </c>
    </row>
    <row r="303" spans="16:17">
      <c r="P303" s="34" t="str">
        <f>IF(M303&lt;&gt;"E","",IF(N303="","",OR(N303=Lijsten!$E$4,N303=Lijsten!$E$5)))</f>
        <v/>
      </c>
      <c r="Q303" s="34" t="str">
        <f>IF(M303&lt;&gt;"W","",IF(N303="","",IF(N303=Lijsten!$C$4,Lijsten!$H$4,IF(N303=Lijsten!$C$5,1,0))))</f>
        <v/>
      </c>
    </row>
    <row r="304" spans="16:17">
      <c r="P304" s="34" t="str">
        <f>IF(M304&lt;&gt;"E","",IF(N304="","",OR(N304=Lijsten!$E$4,N304=Lijsten!$E$5)))</f>
        <v/>
      </c>
      <c r="Q304" s="34" t="str">
        <f>IF(M304&lt;&gt;"W","",IF(N304="","",IF(N304=Lijsten!$C$4,Lijsten!$H$4,IF(N304=Lijsten!$C$5,1,0))))</f>
        <v/>
      </c>
    </row>
    <row r="305" spans="16:17">
      <c r="P305" s="34" t="str">
        <f>IF(M305&lt;&gt;"E","",IF(N305="","",OR(N305=Lijsten!$E$4,N305=Lijsten!$E$5)))</f>
        <v/>
      </c>
      <c r="Q305" s="34" t="str">
        <f>IF(M305&lt;&gt;"W","",IF(N305="","",IF(N305=Lijsten!$C$4,Lijsten!$H$4,IF(N305=Lijsten!$C$5,1,0))))</f>
        <v/>
      </c>
    </row>
    <row r="306" spans="16:17">
      <c r="P306" s="34" t="str">
        <f>IF(M306&lt;&gt;"E","",IF(N306="","",OR(N306=Lijsten!$E$4,N306=Lijsten!$E$5)))</f>
        <v/>
      </c>
      <c r="Q306" s="34" t="str">
        <f>IF(M306&lt;&gt;"W","",IF(N306="","",IF(N306=Lijsten!$C$4,Lijsten!$H$4,IF(N306=Lijsten!$C$5,1,0))))</f>
        <v/>
      </c>
    </row>
    <row r="307" spans="16:17">
      <c r="P307" s="34" t="str">
        <f>IF(M307&lt;&gt;"E","",IF(N307="","",OR(N307=Lijsten!$E$4,N307=Lijsten!$E$5)))</f>
        <v/>
      </c>
      <c r="Q307" s="34" t="str">
        <f>IF(M307&lt;&gt;"W","",IF(N307="","",IF(N307=Lijsten!$C$4,Lijsten!$H$4,IF(N307=Lijsten!$C$5,1,0))))</f>
        <v/>
      </c>
    </row>
    <row r="308" spans="16:17">
      <c r="P308" s="34" t="str">
        <f>IF(M308&lt;&gt;"E","",IF(N308="","",OR(N308=Lijsten!$E$4,N308=Lijsten!$E$5)))</f>
        <v/>
      </c>
      <c r="Q308" s="34" t="str">
        <f>IF(M308&lt;&gt;"W","",IF(N308="","",IF(N308=Lijsten!$C$4,Lijsten!$H$4,IF(N308=Lijsten!$C$5,1,0))))</f>
        <v/>
      </c>
    </row>
    <row r="309" spans="16:17">
      <c r="P309" s="34" t="str">
        <f>IF(M309&lt;&gt;"E","",IF(N309="","",OR(N309=Lijsten!$E$4,N309=Lijsten!$E$5)))</f>
        <v/>
      </c>
      <c r="Q309" s="34" t="str">
        <f>IF(M309&lt;&gt;"W","",IF(N309="","",IF(N309=Lijsten!$C$4,Lijsten!$H$4,IF(N309=Lijsten!$C$5,1,0))))</f>
        <v/>
      </c>
    </row>
    <row r="310" spans="16:17">
      <c r="P310" s="34" t="str">
        <f>IF(M310&lt;&gt;"E","",IF(N310="","",OR(N310=Lijsten!$E$4,N310=Lijsten!$E$5)))</f>
        <v/>
      </c>
      <c r="Q310" s="34" t="str">
        <f>IF(M310&lt;&gt;"W","",IF(N310="","",IF(N310=Lijsten!$C$4,Lijsten!$H$4,IF(N310=Lijsten!$C$5,1,0))))</f>
        <v/>
      </c>
    </row>
    <row r="311" spans="16:17">
      <c r="P311" s="34" t="str">
        <f>IF(M311&lt;&gt;"E","",IF(N311="","",OR(N311=Lijsten!$E$4,N311=Lijsten!$E$5)))</f>
        <v/>
      </c>
      <c r="Q311" s="34" t="str">
        <f>IF(M311&lt;&gt;"W","",IF(N311="","",IF(N311=Lijsten!$C$4,Lijsten!$H$4,IF(N311=Lijsten!$C$5,1,0))))</f>
        <v/>
      </c>
    </row>
    <row r="312" spans="16:17">
      <c r="P312" s="34" t="str">
        <f>IF(M312&lt;&gt;"E","",IF(N312="","",OR(N312=Lijsten!$E$4,N312=Lijsten!$E$5)))</f>
        <v/>
      </c>
      <c r="Q312" s="34" t="str">
        <f>IF(M312&lt;&gt;"W","",IF(N312="","",IF(N312=Lijsten!$C$4,Lijsten!$H$4,IF(N312=Lijsten!$C$5,1,0))))</f>
        <v/>
      </c>
    </row>
    <row r="313" spans="16:17">
      <c r="P313" s="34" t="str">
        <f>IF(M313&lt;&gt;"E","",IF(N313="","",OR(N313=Lijsten!$E$4,N313=Lijsten!$E$5)))</f>
        <v/>
      </c>
      <c r="Q313" s="34" t="str">
        <f>IF(M313&lt;&gt;"W","",IF(N313="","",IF(N313=Lijsten!$C$4,Lijsten!$H$4,IF(N313=Lijsten!$C$5,1,0))))</f>
        <v/>
      </c>
    </row>
    <row r="314" spans="16:17">
      <c r="P314" s="34" t="str">
        <f>IF(M314&lt;&gt;"E","",IF(N314="","",OR(N314=Lijsten!$E$4,N314=Lijsten!$E$5)))</f>
        <v/>
      </c>
      <c r="Q314" s="34" t="str">
        <f>IF(M314&lt;&gt;"W","",IF(N314="","",IF(N314=Lijsten!$C$4,Lijsten!$H$4,IF(N314=Lijsten!$C$5,1,0))))</f>
        <v/>
      </c>
    </row>
    <row r="315" spans="16:17">
      <c r="P315" s="34" t="str">
        <f>IF(M315&lt;&gt;"E","",IF(N315="","",OR(N315=Lijsten!$E$4,N315=Lijsten!$E$5)))</f>
        <v/>
      </c>
      <c r="Q315" s="34" t="str">
        <f>IF(M315&lt;&gt;"W","",IF(N315="","",IF(N315=Lijsten!$C$4,Lijsten!$H$4,IF(N315=Lijsten!$C$5,1,0))))</f>
        <v/>
      </c>
    </row>
    <row r="316" spans="16:17">
      <c r="P316" s="34" t="str">
        <f>IF(M316&lt;&gt;"E","",IF(N316="","",OR(N316=Lijsten!$E$4,N316=Lijsten!$E$5)))</f>
        <v/>
      </c>
      <c r="Q316" s="34" t="str">
        <f>IF(M316&lt;&gt;"W","",IF(N316="","",IF(N316=Lijsten!$C$4,Lijsten!$H$4,IF(N316=Lijsten!$C$5,1,0))))</f>
        <v/>
      </c>
    </row>
    <row r="317" spans="16:17">
      <c r="P317" s="34" t="str">
        <f>IF(M317&lt;&gt;"E","",IF(N317="","",OR(N317=Lijsten!$E$4,N317=Lijsten!$E$5)))</f>
        <v/>
      </c>
      <c r="Q317" s="34" t="str">
        <f>IF(M317&lt;&gt;"W","",IF(N317="","",IF(N317=Lijsten!$C$4,Lijsten!$H$4,IF(N317=Lijsten!$C$5,1,0))))</f>
        <v/>
      </c>
    </row>
    <row r="318" spans="16:17">
      <c r="P318" s="34" t="str">
        <f>IF(M318&lt;&gt;"E","",IF(N318="","",OR(N318=Lijsten!$E$4,N318=Lijsten!$E$5)))</f>
        <v/>
      </c>
      <c r="Q318" s="34" t="str">
        <f>IF(M318&lt;&gt;"W","",IF(N318="","",IF(N318=Lijsten!$C$4,Lijsten!$H$4,IF(N318=Lijsten!$C$5,1,0))))</f>
        <v/>
      </c>
    </row>
    <row r="319" spans="16:17">
      <c r="P319" s="34" t="str">
        <f>IF(M319&lt;&gt;"E","",IF(N319="","",OR(N319=Lijsten!$E$4,N319=Lijsten!$E$5)))</f>
        <v/>
      </c>
      <c r="Q319" s="34" t="str">
        <f>IF(M319&lt;&gt;"W","",IF(N319="","",IF(N319=Lijsten!$C$4,Lijsten!$H$4,IF(N319=Lijsten!$C$5,1,0))))</f>
        <v/>
      </c>
    </row>
  </sheetData>
  <sheetProtection algorithmName="SHA-512" hashValue="9J+tm6WUm3gQ2EiQEGsHa56Fo+38Uevwfal8yKGzG9W6odfmOg4Cx/VPH1cGTKPLTR1OEYee0lZgQ0kcpszDZQ==" saltValue="K2mVH/iHL0Ymc9NvzdmFTw==" spinCount="100000" sheet="1" objects="1" scenarios="1" selectLockedCells="1" autoFilter="0"/>
  <autoFilter ref="K6:O6" xr:uid="{AE989BBF-2D5D-4AF5-87B6-A6F7165A3AE0}"/>
  <conditionalFormatting sqref="M14:M72">
    <cfRule type="cellIs" dxfId="22" priority="26" operator="equal">
      <formula>"x"</formula>
    </cfRule>
  </conditionalFormatting>
  <conditionalFormatting sqref="G7:O72">
    <cfRule type="expression" dxfId="21" priority="24">
      <formula>$H7&lt;&gt;""</formula>
    </cfRule>
    <cfRule type="expression" dxfId="20" priority="25">
      <formula>$G7&lt;&gt;""</formula>
    </cfRule>
  </conditionalFormatting>
  <conditionalFormatting sqref="K10 J8:K9">
    <cfRule type="expression" dxfId="19" priority="22">
      <formula>$H8&lt;&gt;""</formula>
    </cfRule>
    <cfRule type="expression" dxfId="18" priority="23">
      <formula>$G8&lt;&gt;""</formula>
    </cfRule>
  </conditionalFormatting>
  <conditionalFormatting sqref="L8">
    <cfRule type="expression" dxfId="17" priority="20">
      <formula>$H8&lt;&gt;""</formula>
    </cfRule>
    <cfRule type="expression" dxfId="16" priority="21">
      <formula>$G8&lt;&gt;""</formula>
    </cfRule>
  </conditionalFormatting>
  <conditionalFormatting sqref="J10">
    <cfRule type="expression" dxfId="15" priority="18">
      <formula>$H10&lt;&gt;""</formula>
    </cfRule>
    <cfRule type="expression" dxfId="14" priority="19">
      <formula>$G10&lt;&gt;""</formula>
    </cfRule>
  </conditionalFormatting>
  <conditionalFormatting sqref="M10">
    <cfRule type="expression" dxfId="13" priority="14">
      <formula>$H10&lt;&gt;""</formula>
    </cfRule>
    <cfRule type="expression" dxfId="12" priority="15">
      <formula>$G10&lt;&gt;""</formula>
    </cfRule>
  </conditionalFormatting>
  <conditionalFormatting sqref="I10:I72">
    <cfRule type="expression" dxfId="11" priority="27">
      <formula>#REF!="x"</formula>
    </cfRule>
    <cfRule type="expression" dxfId="10" priority="28">
      <formula>#REF!="x"</formula>
    </cfRule>
  </conditionalFormatting>
  <conditionalFormatting sqref="L7:L1048576">
    <cfRule type="cellIs" dxfId="9" priority="12" operator="equal">
      <formula>"Wensen"</formula>
    </cfRule>
    <cfRule type="cellIs" dxfId="8" priority="13" operator="equal">
      <formula>"Eisen"</formula>
    </cfRule>
  </conditionalFormatting>
  <conditionalFormatting sqref="L46">
    <cfRule type="expression" dxfId="7" priority="10">
      <formula>$H47&lt;&gt;""</formula>
    </cfRule>
    <cfRule type="expression" dxfId="6" priority="11">
      <formula>$G47&lt;&gt;""</formula>
    </cfRule>
  </conditionalFormatting>
  <conditionalFormatting sqref="L46">
    <cfRule type="cellIs" dxfId="5" priority="8" operator="equal">
      <formula>"Wensen"</formula>
    </cfRule>
    <cfRule type="cellIs" dxfId="4" priority="9" operator="equal">
      <formula>"Eisen"</formula>
    </cfRule>
  </conditionalFormatting>
  <conditionalFormatting sqref="M7">
    <cfRule type="cellIs" dxfId="3" priority="7" operator="equal">
      <formula>"x"</formula>
    </cfRule>
  </conditionalFormatting>
  <conditionalFormatting sqref="G7:M72">
    <cfRule type="expression" dxfId="2" priority="1">
      <formula>$M7="W"</formula>
    </cfRule>
    <cfRule type="expression" dxfId="1" priority="2">
      <formula>$M7="E"</formula>
    </cfRule>
  </conditionalFormatting>
  <pageMargins left="0.7" right="0.7" top="0.75" bottom="0.75" header="0.3" footer="0.3"/>
  <pageSetup paperSize="9" orientation="portrait" horizontalDpi="300" vertic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C4A404C8-1B1B-404F-8135-7B57A76AF0A2}">
          <x14:formula1>
            <xm:f>Lijsten!$C$4:$C$9</xm:f>
          </x14:formula1>
          <xm:sqref>N24 N62 N42 N18</xm:sqref>
        </x14:dataValidation>
        <x14:dataValidation type="list" allowBlank="1" showInputMessage="1" showErrorMessage="1" xr:uid="{162B5660-A562-4719-8959-FB9FB755713E}">
          <x14:formula1>
            <xm:f>Lijsten!$E$4:$E$6</xm:f>
          </x14:formula1>
          <xm:sqref>N8:N14 N19:N20 N25:N36 N43:N55 N63:N72</xm:sqref>
        </x14:dataValidation>
        <x14:dataValidation type="list" allowBlank="1" showInputMessage="1" showErrorMessage="1" xr:uid="{51659C78-D643-435C-B56C-6E23166163D4}">
          <x14:formula1>
            <xm:f>Lijsten!$C$4:$C$6</xm:f>
          </x14:formula1>
          <xm:sqref>N15:N17 N21:N23 N37:N41 N56:N61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8C8AE-F92B-40C6-A512-9549C2E92942}">
  <sheetPr codeName="Blad5"/>
  <dimension ref="B1:K7"/>
  <sheetViews>
    <sheetView tabSelected="1" workbookViewId="0">
      <selection activeCell="J10" sqref="J10"/>
    </sheetView>
  </sheetViews>
  <sheetFormatPr defaultRowHeight="15"/>
  <cols>
    <col min="1" max="1" width="9.140625" style="122"/>
    <col min="2" max="2" width="4" style="122" bestFit="1" customWidth="1"/>
    <col min="3" max="4" width="9" style="122" customWidth="1"/>
    <col min="5" max="5" width="41" style="122" bestFit="1" customWidth="1"/>
    <col min="6" max="6" width="14.5703125" style="122" bestFit="1" customWidth="1"/>
    <col min="7" max="7" width="56" style="123" customWidth="1"/>
    <col min="8" max="8" width="4.7109375" style="132" customWidth="1"/>
    <col min="9" max="9" width="15.42578125" style="122" customWidth="1"/>
    <col min="10" max="10" width="37.28515625" style="122" customWidth="1"/>
    <col min="11" max="11" width="9.140625" style="122" customWidth="1"/>
    <col min="12" max="16384" width="9.140625" style="122"/>
  </cols>
  <sheetData>
    <row r="1" spans="2:11" ht="38.25">
      <c r="G1" s="129" t="s">
        <v>685</v>
      </c>
      <c r="H1" s="131"/>
    </row>
    <row r="2" spans="2:11" ht="30">
      <c r="G2" s="123" t="s">
        <v>684</v>
      </c>
    </row>
    <row r="3" spans="2:11">
      <c r="B3" s="124" t="s">
        <v>661</v>
      </c>
      <c r="C3" s="124" t="s">
        <v>662</v>
      </c>
      <c r="D3" s="124" t="s">
        <v>663</v>
      </c>
      <c r="E3" s="124" t="s">
        <v>664</v>
      </c>
      <c r="F3" s="124" t="s">
        <v>665</v>
      </c>
      <c r="G3" s="125" t="s">
        <v>666</v>
      </c>
      <c r="H3" s="133"/>
      <c r="I3" s="116" t="s">
        <v>13</v>
      </c>
      <c r="J3" s="116" t="s">
        <v>14</v>
      </c>
    </row>
    <row r="4" spans="2:11">
      <c r="B4" s="126" t="s">
        <v>671</v>
      </c>
      <c r="C4" s="126" t="s">
        <v>667</v>
      </c>
      <c r="D4" s="126" t="s">
        <v>672</v>
      </c>
      <c r="E4" s="126" t="s">
        <v>669</v>
      </c>
      <c r="F4" s="126" t="s">
        <v>670</v>
      </c>
      <c r="G4" s="127" t="s">
        <v>673</v>
      </c>
      <c r="H4" s="134" t="s">
        <v>25</v>
      </c>
      <c r="I4" s="128"/>
      <c r="J4" s="130"/>
      <c r="K4" s="122" t="str">
        <f>IF(I4="","",IF(I4=Lijsten!$C$4,Lijsten!$H$4,IF(I4=Lijsten!$C$5,1,0)))</f>
        <v/>
      </c>
    </row>
    <row r="5" spans="2:11">
      <c r="B5" s="126" t="s">
        <v>674</v>
      </c>
      <c r="C5" s="126" t="s">
        <v>135</v>
      </c>
      <c r="D5" s="126" t="s">
        <v>667</v>
      </c>
      <c r="E5" s="126" t="s">
        <v>675</v>
      </c>
      <c r="F5" s="126" t="s">
        <v>668</v>
      </c>
      <c r="G5" s="127" t="s">
        <v>676</v>
      </c>
      <c r="H5" s="134" t="s">
        <v>25</v>
      </c>
      <c r="I5" s="128"/>
      <c r="J5" s="130"/>
      <c r="K5" s="122" t="str">
        <f>IF(I5="","",IF(I5=Lijsten!$C$4,Lijsten!$H$4,IF(I5=Lijsten!$C$5,1,0)))</f>
        <v/>
      </c>
    </row>
    <row r="6" spans="2:11">
      <c r="B6" s="126" t="s">
        <v>677</v>
      </c>
      <c r="C6" s="126" t="s">
        <v>667</v>
      </c>
      <c r="D6" s="126" t="s">
        <v>135</v>
      </c>
      <c r="E6" s="126" t="s">
        <v>678</v>
      </c>
      <c r="F6" s="126" t="s">
        <v>668</v>
      </c>
      <c r="G6" s="127" t="s">
        <v>679</v>
      </c>
      <c r="H6" s="134" t="s">
        <v>25</v>
      </c>
      <c r="I6" s="128"/>
      <c r="J6" s="130"/>
      <c r="K6" s="122" t="str">
        <f>IF(I6="","",IF(I6=Lijsten!$C$4,Lijsten!$H$4,IF(I6=Lijsten!$C$5,1,0)))</f>
        <v/>
      </c>
    </row>
    <row r="7" spans="2:11">
      <c r="B7" s="126" t="s">
        <v>680</v>
      </c>
      <c r="C7" s="126" t="s">
        <v>681</v>
      </c>
      <c r="D7" s="126" t="s">
        <v>667</v>
      </c>
      <c r="E7" s="126" t="s">
        <v>682</v>
      </c>
      <c r="F7" s="126" t="s">
        <v>668</v>
      </c>
      <c r="G7" s="127" t="s">
        <v>683</v>
      </c>
      <c r="H7" s="134" t="s">
        <v>25</v>
      </c>
      <c r="I7" s="128"/>
      <c r="J7" s="130"/>
      <c r="K7" s="122" t="str">
        <f>IF(I7="","",IF(I7=Lijsten!$C$4,Lijsten!$H$4,IF(I7=Lijsten!$C$5,1,0)))</f>
        <v/>
      </c>
    </row>
  </sheetData>
  <sheetProtection selectLockedCells="1" autoFilter="0"/>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53DA673-12FD-4C81-8CD9-706BF49ACB32}">
          <x14:formula1>
            <xm:f>Lijsten!$C$4:$C$6</xm:f>
          </x14:formula1>
          <xm:sqref>I4:I7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61F04-50D2-4DCE-8EFC-B116E503097B}">
  <sheetPr codeName="Blad6"/>
  <dimension ref="B1:F199"/>
  <sheetViews>
    <sheetView workbookViewId="0">
      <selection activeCell="E4" sqref="E4"/>
    </sheetView>
  </sheetViews>
  <sheetFormatPr defaultRowHeight="15"/>
  <cols>
    <col min="2" max="2" width="5" style="103" customWidth="1"/>
    <col min="3" max="3" width="5" customWidth="1"/>
    <col min="4" max="4" width="110.7109375" customWidth="1"/>
    <col min="5" max="5" width="12.7109375" bestFit="1" customWidth="1"/>
    <col min="6" max="6" width="33.28515625" customWidth="1"/>
  </cols>
  <sheetData>
    <row r="1" spans="2:6" ht="15.75">
      <c r="D1" s="68" t="s">
        <v>455</v>
      </c>
    </row>
    <row r="2" spans="2:6" ht="45">
      <c r="D2" s="55" t="s">
        <v>456</v>
      </c>
    </row>
    <row r="3" spans="2:6">
      <c r="B3" s="113" t="s">
        <v>457</v>
      </c>
      <c r="C3" s="101"/>
      <c r="D3" s="102"/>
      <c r="E3" s="117" t="s">
        <v>13</v>
      </c>
      <c r="F3" s="117" t="s">
        <v>458</v>
      </c>
    </row>
    <row r="4" spans="2:6">
      <c r="B4" s="108" t="s">
        <v>459</v>
      </c>
      <c r="C4" s="100"/>
      <c r="D4" s="100"/>
      <c r="E4" s="121"/>
      <c r="F4" s="118"/>
    </row>
    <row r="5" spans="2:6">
      <c r="B5" s="104"/>
      <c r="C5" s="69" t="s">
        <v>460</v>
      </c>
      <c r="D5" s="70"/>
      <c r="E5" s="119"/>
      <c r="F5" s="135"/>
    </row>
    <row r="6" spans="2:6">
      <c r="B6" s="104"/>
      <c r="C6" s="69" t="s">
        <v>461</v>
      </c>
      <c r="D6" s="70"/>
      <c r="E6" s="119"/>
      <c r="F6" s="135"/>
    </row>
    <row r="7" spans="2:6">
      <c r="B7" s="104"/>
      <c r="C7" s="71"/>
      <c r="D7" s="72" t="s">
        <v>462</v>
      </c>
      <c r="E7" s="119"/>
      <c r="F7" s="135"/>
    </row>
    <row r="8" spans="2:6">
      <c r="B8" s="104"/>
      <c r="C8" s="71"/>
      <c r="D8" s="72" t="s">
        <v>463</v>
      </c>
      <c r="E8" s="119"/>
      <c r="F8" s="135"/>
    </row>
    <row r="9" spans="2:6">
      <c r="B9" s="108" t="s">
        <v>464</v>
      </c>
      <c r="C9" s="73"/>
      <c r="D9" s="74"/>
      <c r="E9" s="121"/>
      <c r="F9" s="118"/>
    </row>
    <row r="10" spans="2:6">
      <c r="B10" s="104"/>
      <c r="C10" s="69" t="s">
        <v>465</v>
      </c>
      <c r="D10" s="70"/>
      <c r="E10" s="119"/>
      <c r="F10" s="135"/>
    </row>
    <row r="11" spans="2:6">
      <c r="B11" s="104"/>
      <c r="C11" s="69" t="s">
        <v>466</v>
      </c>
      <c r="D11" s="70"/>
      <c r="E11" s="119"/>
      <c r="F11" s="135"/>
    </row>
    <row r="12" spans="2:6">
      <c r="B12" s="104"/>
      <c r="C12" s="69" t="s">
        <v>467</v>
      </c>
      <c r="D12" s="70"/>
      <c r="E12" s="119"/>
      <c r="F12" s="135"/>
    </row>
    <row r="13" spans="2:6">
      <c r="B13" s="104"/>
      <c r="C13" s="69" t="s">
        <v>468</v>
      </c>
      <c r="D13" s="70"/>
      <c r="E13" s="119"/>
      <c r="F13" s="135"/>
    </row>
    <row r="14" spans="2:6">
      <c r="B14" s="104"/>
      <c r="C14" s="69" t="s">
        <v>469</v>
      </c>
      <c r="D14" s="70"/>
      <c r="E14" s="119"/>
      <c r="F14" s="135"/>
    </row>
    <row r="15" spans="2:6">
      <c r="B15" s="104"/>
      <c r="C15" s="69" t="s">
        <v>470</v>
      </c>
      <c r="D15" s="70"/>
      <c r="E15" s="119"/>
      <c r="F15" s="135"/>
    </row>
    <row r="16" spans="2:6">
      <c r="B16" s="108" t="s">
        <v>471</v>
      </c>
      <c r="C16" s="73"/>
      <c r="D16" s="74"/>
      <c r="E16" s="121"/>
      <c r="F16" s="118"/>
    </row>
    <row r="17" spans="2:6">
      <c r="B17" s="104"/>
      <c r="C17" s="69" t="s">
        <v>472</v>
      </c>
      <c r="D17" s="70"/>
      <c r="E17" s="119"/>
      <c r="F17" s="135"/>
    </row>
    <row r="18" spans="2:6">
      <c r="B18" s="104"/>
      <c r="C18" s="69" t="s">
        <v>473</v>
      </c>
      <c r="D18" s="70"/>
      <c r="E18" s="119"/>
      <c r="F18" s="135"/>
    </row>
    <row r="19" spans="2:6">
      <c r="B19" s="104"/>
      <c r="C19" s="69" t="s">
        <v>474</v>
      </c>
      <c r="D19" s="70"/>
      <c r="E19" s="119"/>
      <c r="F19" s="135"/>
    </row>
    <row r="20" spans="2:6">
      <c r="B20" s="104"/>
      <c r="C20" s="69" t="s">
        <v>475</v>
      </c>
      <c r="D20" s="70"/>
      <c r="E20" s="119"/>
      <c r="F20" s="135"/>
    </row>
    <row r="21" spans="2:6">
      <c r="B21" s="104"/>
      <c r="C21" s="69" t="s">
        <v>476</v>
      </c>
      <c r="D21" s="70"/>
      <c r="E21" s="119"/>
      <c r="F21" s="135"/>
    </row>
    <row r="22" spans="2:6">
      <c r="B22" s="104"/>
      <c r="C22" s="69" t="s">
        <v>477</v>
      </c>
      <c r="D22" s="70" t="s">
        <v>688</v>
      </c>
      <c r="E22" s="119"/>
      <c r="F22" s="135"/>
    </row>
    <row r="23" spans="2:6">
      <c r="B23" s="104"/>
      <c r="C23" s="69" t="s">
        <v>478</v>
      </c>
      <c r="D23" s="70"/>
      <c r="E23" s="119"/>
      <c r="F23" s="135"/>
    </row>
    <row r="24" spans="2:6">
      <c r="B24" s="104"/>
      <c r="C24" s="69" t="s">
        <v>479</v>
      </c>
      <c r="D24" s="70"/>
      <c r="E24" s="119"/>
      <c r="F24" s="135"/>
    </row>
    <row r="25" spans="2:6">
      <c r="B25" s="104"/>
      <c r="C25" s="69" t="s">
        <v>480</v>
      </c>
      <c r="D25" s="70"/>
      <c r="E25" s="119"/>
      <c r="F25" s="135"/>
    </row>
    <row r="26" spans="2:6">
      <c r="B26" s="104"/>
      <c r="C26" s="69" t="s">
        <v>481</v>
      </c>
      <c r="D26" s="70"/>
      <c r="E26" s="119"/>
      <c r="F26" s="135"/>
    </row>
    <row r="27" spans="2:6">
      <c r="B27" s="104"/>
      <c r="C27" s="69" t="s">
        <v>482</v>
      </c>
      <c r="D27" s="70"/>
      <c r="E27" s="119"/>
      <c r="F27" s="135"/>
    </row>
    <row r="28" spans="2:6">
      <c r="B28" s="104"/>
      <c r="C28" s="69" t="s">
        <v>483</v>
      </c>
      <c r="D28" s="70"/>
      <c r="E28" s="119"/>
      <c r="F28" s="135"/>
    </row>
    <row r="29" spans="2:6">
      <c r="B29" s="104"/>
      <c r="C29" s="69" t="s">
        <v>484</v>
      </c>
      <c r="D29" s="70"/>
      <c r="E29" s="119"/>
      <c r="F29" s="135"/>
    </row>
    <row r="30" spans="2:6">
      <c r="B30" s="104"/>
      <c r="C30" s="69" t="s">
        <v>485</v>
      </c>
      <c r="D30" s="70"/>
      <c r="E30" s="119"/>
      <c r="F30" s="135"/>
    </row>
    <row r="31" spans="2:6">
      <c r="B31" s="104"/>
      <c r="C31" s="69" t="s">
        <v>486</v>
      </c>
      <c r="D31" s="70"/>
      <c r="E31" s="119"/>
      <c r="F31" s="135"/>
    </row>
    <row r="32" spans="2:6">
      <c r="B32" s="108" t="s">
        <v>487</v>
      </c>
      <c r="C32" s="73"/>
      <c r="D32" s="74"/>
      <c r="E32" s="121"/>
      <c r="F32" s="118"/>
    </row>
    <row r="33" spans="2:6">
      <c r="B33" s="104"/>
      <c r="C33" s="69" t="s">
        <v>488</v>
      </c>
      <c r="D33" s="70"/>
      <c r="E33" s="119"/>
      <c r="F33" s="135"/>
    </row>
    <row r="34" spans="2:6">
      <c r="B34" s="104"/>
      <c r="C34" s="75" t="s">
        <v>489</v>
      </c>
      <c r="D34" s="70"/>
      <c r="E34" s="119"/>
      <c r="F34" s="135"/>
    </row>
    <row r="35" spans="2:6">
      <c r="B35" s="104"/>
      <c r="C35" s="71"/>
      <c r="D35" s="72" t="s">
        <v>490</v>
      </c>
      <c r="E35" s="119"/>
      <c r="F35" s="135"/>
    </row>
    <row r="36" spans="2:6">
      <c r="B36" s="104"/>
      <c r="C36" s="71"/>
      <c r="D36" s="72" t="s">
        <v>491</v>
      </c>
      <c r="E36" s="119"/>
      <c r="F36" s="135"/>
    </row>
    <row r="37" spans="2:6">
      <c r="B37" s="104"/>
      <c r="C37" s="71"/>
      <c r="D37" s="72" t="s">
        <v>492</v>
      </c>
      <c r="E37" s="119"/>
      <c r="F37" s="135"/>
    </row>
    <row r="38" spans="2:6">
      <c r="B38" s="104"/>
      <c r="C38" s="69" t="s">
        <v>493</v>
      </c>
      <c r="D38" s="70"/>
      <c r="E38" s="119"/>
      <c r="F38" s="135"/>
    </row>
    <row r="39" spans="2:6">
      <c r="B39" s="104"/>
      <c r="C39" s="69" t="s">
        <v>494</v>
      </c>
      <c r="D39" s="70"/>
      <c r="E39" s="119"/>
      <c r="F39" s="135"/>
    </row>
    <row r="40" spans="2:6">
      <c r="B40" s="104"/>
      <c r="C40" s="69" t="s">
        <v>495</v>
      </c>
      <c r="D40" s="70"/>
      <c r="E40" s="119"/>
      <c r="F40" s="135"/>
    </row>
    <row r="41" spans="2:6">
      <c r="B41" s="104"/>
      <c r="C41" s="69" t="s">
        <v>496</v>
      </c>
      <c r="D41" s="70"/>
      <c r="E41" s="119"/>
      <c r="F41" s="135"/>
    </row>
    <row r="42" spans="2:6">
      <c r="B42" s="104"/>
      <c r="C42" s="69" t="s">
        <v>497</v>
      </c>
      <c r="D42" s="70"/>
      <c r="E42" s="119"/>
      <c r="F42" s="135"/>
    </row>
    <row r="43" spans="2:6">
      <c r="B43" s="104"/>
      <c r="C43" s="69" t="s">
        <v>498</v>
      </c>
      <c r="D43" s="70"/>
      <c r="E43" s="119"/>
      <c r="F43" s="135"/>
    </row>
    <row r="44" spans="2:6">
      <c r="B44" s="104"/>
      <c r="C44" s="69" t="s">
        <v>499</v>
      </c>
      <c r="D44" s="70"/>
      <c r="E44" s="119"/>
      <c r="F44" s="135"/>
    </row>
    <row r="45" spans="2:6">
      <c r="B45" s="104"/>
      <c r="C45" s="69" t="s">
        <v>500</v>
      </c>
      <c r="D45" s="70"/>
      <c r="E45" s="119"/>
      <c r="F45" s="135"/>
    </row>
    <row r="46" spans="2:6">
      <c r="B46" s="104"/>
      <c r="C46" s="69" t="s">
        <v>501</v>
      </c>
      <c r="D46" s="70"/>
      <c r="E46" s="119"/>
      <c r="F46" s="135"/>
    </row>
    <row r="47" spans="2:6">
      <c r="B47" s="104"/>
      <c r="C47" s="69" t="s">
        <v>502</v>
      </c>
      <c r="D47" s="70"/>
      <c r="E47" s="119"/>
      <c r="F47" s="135"/>
    </row>
    <row r="48" spans="2:6">
      <c r="B48" s="104"/>
      <c r="C48" s="69" t="s">
        <v>503</v>
      </c>
      <c r="D48" s="70"/>
      <c r="E48" s="119"/>
      <c r="F48" s="135"/>
    </row>
    <row r="49" spans="2:6">
      <c r="B49" s="104"/>
      <c r="C49" s="69" t="s">
        <v>504</v>
      </c>
      <c r="D49" s="70"/>
      <c r="E49" s="119"/>
      <c r="F49" s="135"/>
    </row>
    <row r="50" spans="2:6">
      <c r="B50" s="104"/>
      <c r="C50" s="71"/>
      <c r="D50" s="72" t="s">
        <v>505</v>
      </c>
      <c r="E50" s="119"/>
      <c r="F50" s="135"/>
    </row>
    <row r="51" spans="2:6">
      <c r="B51" s="104"/>
      <c r="C51" s="71"/>
      <c r="D51" s="72" t="s">
        <v>506</v>
      </c>
      <c r="E51" s="119"/>
      <c r="F51" s="135"/>
    </row>
    <row r="52" spans="2:6">
      <c r="B52" s="104"/>
      <c r="C52" s="69" t="s">
        <v>507</v>
      </c>
      <c r="D52" s="70"/>
      <c r="E52" s="119"/>
      <c r="F52" s="135"/>
    </row>
    <row r="53" spans="2:6">
      <c r="B53" s="109" t="s">
        <v>508</v>
      </c>
      <c r="C53" s="76"/>
      <c r="D53" s="77"/>
      <c r="E53" s="121"/>
      <c r="F53" s="118"/>
    </row>
    <row r="54" spans="2:6">
      <c r="B54" s="104"/>
      <c r="C54" s="78" t="s">
        <v>509</v>
      </c>
      <c r="D54" s="70"/>
      <c r="E54" s="119"/>
      <c r="F54" s="135"/>
    </row>
    <row r="55" spans="2:6">
      <c r="B55" s="104"/>
      <c r="C55" s="78" t="s">
        <v>510</v>
      </c>
      <c r="D55" s="70"/>
      <c r="E55" s="119"/>
      <c r="F55" s="135"/>
    </row>
    <row r="56" spans="2:6">
      <c r="B56" s="104"/>
      <c r="C56" s="78" t="s">
        <v>511</v>
      </c>
      <c r="D56" s="70"/>
      <c r="E56" s="119"/>
      <c r="F56" s="135"/>
    </row>
    <row r="57" spans="2:6">
      <c r="B57" s="104"/>
      <c r="C57" s="78" t="s">
        <v>512</v>
      </c>
      <c r="D57" s="70"/>
      <c r="E57" s="119"/>
      <c r="F57" s="135"/>
    </row>
    <row r="58" spans="2:6">
      <c r="B58" s="104"/>
      <c r="C58" s="78" t="s">
        <v>513</v>
      </c>
      <c r="D58" s="70"/>
      <c r="E58" s="119"/>
      <c r="F58" s="135"/>
    </row>
    <row r="59" spans="2:6">
      <c r="B59" s="104"/>
      <c r="C59" s="78" t="s">
        <v>514</v>
      </c>
      <c r="D59" s="70"/>
      <c r="E59" s="119"/>
      <c r="F59" s="135"/>
    </row>
    <row r="60" spans="2:6">
      <c r="B60" s="104"/>
      <c r="C60" s="78" t="s">
        <v>515</v>
      </c>
      <c r="D60" s="70"/>
      <c r="E60" s="119"/>
      <c r="F60" s="135"/>
    </row>
    <row r="61" spans="2:6">
      <c r="B61" s="104"/>
      <c r="C61" s="78" t="s">
        <v>516</v>
      </c>
      <c r="D61" s="70"/>
      <c r="E61" s="119"/>
      <c r="F61" s="135"/>
    </row>
    <row r="62" spans="2:6">
      <c r="B62" s="104"/>
      <c r="C62" s="78" t="s">
        <v>517</v>
      </c>
      <c r="D62" s="70"/>
      <c r="E62" s="119"/>
      <c r="F62" s="135"/>
    </row>
    <row r="63" spans="2:6">
      <c r="B63" s="104"/>
      <c r="C63" s="78" t="s">
        <v>518</v>
      </c>
      <c r="D63" s="70"/>
      <c r="E63" s="119"/>
      <c r="F63" s="135"/>
    </row>
    <row r="64" spans="2:6">
      <c r="B64" s="104"/>
      <c r="C64" s="69" t="s">
        <v>519</v>
      </c>
      <c r="D64" s="70"/>
      <c r="E64" s="119"/>
      <c r="F64" s="135"/>
    </row>
    <row r="65" spans="2:6">
      <c r="B65" s="104"/>
      <c r="C65" s="69" t="s">
        <v>520</v>
      </c>
      <c r="D65" s="70"/>
      <c r="E65" s="119"/>
      <c r="F65" s="135"/>
    </row>
    <row r="66" spans="2:6">
      <c r="B66" s="109" t="s">
        <v>521</v>
      </c>
      <c r="C66" s="76"/>
      <c r="D66" s="77"/>
      <c r="E66" s="121"/>
      <c r="F66" s="118"/>
    </row>
    <row r="67" spans="2:6">
      <c r="B67" s="104"/>
      <c r="C67" s="79" t="s">
        <v>522</v>
      </c>
      <c r="D67" s="70"/>
      <c r="E67" s="119"/>
      <c r="F67" s="135"/>
    </row>
    <row r="68" spans="2:6">
      <c r="B68" s="104"/>
      <c r="C68" s="79" t="s">
        <v>523</v>
      </c>
      <c r="D68" s="70"/>
      <c r="E68" s="119"/>
      <c r="F68" s="135"/>
    </row>
    <row r="69" spans="2:6">
      <c r="B69" s="104"/>
      <c r="C69" s="71"/>
      <c r="D69" s="80" t="s">
        <v>524</v>
      </c>
      <c r="E69" s="119"/>
      <c r="F69" s="135"/>
    </row>
    <row r="70" spans="2:6">
      <c r="B70" s="104"/>
      <c r="C70" s="71"/>
      <c r="D70" s="80" t="s">
        <v>525</v>
      </c>
      <c r="E70" s="119"/>
      <c r="F70" s="135"/>
    </row>
    <row r="71" spans="2:6">
      <c r="B71" s="104"/>
      <c r="C71" s="78" t="s">
        <v>526</v>
      </c>
      <c r="D71" s="70"/>
      <c r="E71" s="119"/>
      <c r="F71" s="135"/>
    </row>
    <row r="72" spans="2:6">
      <c r="B72" s="104"/>
      <c r="C72" s="78" t="s">
        <v>527</v>
      </c>
      <c r="D72" s="70"/>
      <c r="E72" s="119"/>
      <c r="F72" s="135"/>
    </row>
    <row r="73" spans="2:6">
      <c r="B73" s="104"/>
      <c r="C73" s="78" t="s">
        <v>528</v>
      </c>
      <c r="D73" s="70"/>
      <c r="E73" s="119"/>
      <c r="F73" s="135"/>
    </row>
    <row r="74" spans="2:6">
      <c r="B74" s="104"/>
      <c r="C74" s="78" t="s">
        <v>529</v>
      </c>
      <c r="D74" s="70"/>
      <c r="E74" s="119"/>
      <c r="F74" s="135"/>
    </row>
    <row r="75" spans="2:6">
      <c r="B75" s="104"/>
      <c r="C75" s="78" t="s">
        <v>530</v>
      </c>
      <c r="D75" s="70"/>
      <c r="E75" s="119"/>
      <c r="F75" s="135"/>
    </row>
    <row r="76" spans="2:6">
      <c r="B76" s="104"/>
      <c r="C76" s="78" t="s">
        <v>531</v>
      </c>
      <c r="D76" s="70"/>
      <c r="E76" s="119"/>
      <c r="F76" s="135"/>
    </row>
    <row r="77" spans="2:6">
      <c r="B77" s="104"/>
      <c r="C77" s="78" t="s">
        <v>532</v>
      </c>
      <c r="D77" s="70"/>
      <c r="E77" s="119"/>
      <c r="F77" s="135"/>
    </row>
    <row r="78" spans="2:6">
      <c r="B78" s="104"/>
      <c r="C78" s="78" t="s">
        <v>533</v>
      </c>
      <c r="D78" s="70"/>
      <c r="E78" s="119"/>
      <c r="F78" s="135"/>
    </row>
    <row r="79" spans="2:6">
      <c r="B79" s="104"/>
      <c r="C79" s="78" t="s">
        <v>534</v>
      </c>
      <c r="D79" s="70"/>
      <c r="E79" s="119"/>
      <c r="F79" s="135"/>
    </row>
    <row r="80" spans="2:6">
      <c r="B80" s="104"/>
      <c r="C80" s="78" t="s">
        <v>535</v>
      </c>
      <c r="D80" s="70"/>
      <c r="E80" s="119"/>
      <c r="F80" s="135"/>
    </row>
    <row r="81" spans="2:6">
      <c r="B81" s="104"/>
      <c r="C81" s="71"/>
      <c r="D81" s="81" t="s">
        <v>536</v>
      </c>
      <c r="E81" s="119"/>
      <c r="F81" s="135"/>
    </row>
    <row r="82" spans="2:6">
      <c r="B82" s="104"/>
      <c r="C82" s="71"/>
      <c r="D82" s="81" t="s">
        <v>537</v>
      </c>
      <c r="E82" s="119"/>
      <c r="F82" s="135"/>
    </row>
    <row r="83" spans="2:6">
      <c r="B83" s="104"/>
      <c r="C83" s="71"/>
      <c r="D83" s="81" t="s">
        <v>463</v>
      </c>
      <c r="E83" s="119"/>
      <c r="F83" s="135"/>
    </row>
    <row r="84" spans="2:6">
      <c r="B84" s="104"/>
      <c r="C84" s="71"/>
      <c r="D84" s="81" t="s">
        <v>538</v>
      </c>
      <c r="E84" s="119"/>
      <c r="F84" s="135"/>
    </row>
    <row r="85" spans="2:6">
      <c r="B85" s="104"/>
      <c r="C85" s="78" t="s">
        <v>539</v>
      </c>
      <c r="D85" s="70"/>
      <c r="E85" s="119"/>
      <c r="F85" s="135"/>
    </row>
    <row r="86" spans="2:6">
      <c r="B86" s="104"/>
      <c r="C86" s="78" t="s">
        <v>540</v>
      </c>
      <c r="D86" s="70"/>
      <c r="E86" s="119"/>
      <c r="F86" s="135"/>
    </row>
    <row r="87" spans="2:6">
      <c r="B87" s="104"/>
      <c r="C87" s="78" t="s">
        <v>541</v>
      </c>
      <c r="D87" s="70"/>
      <c r="E87" s="119"/>
      <c r="F87" s="135"/>
    </row>
    <row r="88" spans="2:6">
      <c r="B88" s="104"/>
      <c r="C88" s="78" t="s">
        <v>542</v>
      </c>
      <c r="D88" s="70"/>
      <c r="E88" s="119"/>
      <c r="F88" s="135"/>
    </row>
    <row r="89" spans="2:6">
      <c r="B89" s="104"/>
      <c r="C89" s="79" t="s">
        <v>543</v>
      </c>
      <c r="D89" s="70"/>
      <c r="E89" s="119"/>
      <c r="F89" s="135"/>
    </row>
    <row r="90" spans="2:6">
      <c r="B90" s="104"/>
      <c r="C90" s="79" t="s">
        <v>544</v>
      </c>
      <c r="D90" s="70"/>
      <c r="E90" s="119"/>
      <c r="F90" s="135"/>
    </row>
    <row r="91" spans="2:6">
      <c r="B91" s="104"/>
      <c r="C91" s="79" t="s">
        <v>545</v>
      </c>
      <c r="D91" s="70"/>
      <c r="E91" s="119"/>
      <c r="F91" s="135"/>
    </row>
    <row r="92" spans="2:6">
      <c r="B92" s="104"/>
      <c r="C92" s="79" t="s">
        <v>546</v>
      </c>
      <c r="D92" s="70"/>
      <c r="E92" s="119"/>
      <c r="F92" s="135"/>
    </row>
    <row r="93" spans="2:6">
      <c r="B93" s="104"/>
      <c r="C93" s="79" t="s">
        <v>547</v>
      </c>
      <c r="D93" s="70"/>
      <c r="E93" s="119"/>
      <c r="F93" s="135"/>
    </row>
    <row r="94" spans="2:6">
      <c r="B94" s="104"/>
      <c r="C94" s="78" t="s">
        <v>548</v>
      </c>
      <c r="D94" s="70"/>
      <c r="E94" s="119"/>
      <c r="F94" s="135"/>
    </row>
    <row r="95" spans="2:6">
      <c r="B95" s="104"/>
      <c r="C95" s="78" t="s">
        <v>549</v>
      </c>
      <c r="D95" s="70"/>
      <c r="E95" s="119"/>
      <c r="F95" s="135"/>
    </row>
    <row r="96" spans="2:6">
      <c r="B96" s="104"/>
      <c r="C96" s="71"/>
      <c r="D96" s="82" t="s">
        <v>550</v>
      </c>
      <c r="E96" s="119"/>
      <c r="F96" s="135"/>
    </row>
    <row r="97" spans="2:6">
      <c r="B97" s="104"/>
      <c r="C97" s="71"/>
      <c r="D97" s="82" t="s">
        <v>551</v>
      </c>
      <c r="E97" s="119"/>
      <c r="F97" s="135"/>
    </row>
    <row r="98" spans="2:6">
      <c r="B98" s="104"/>
      <c r="C98" s="71"/>
      <c r="D98" s="82" t="s">
        <v>552</v>
      </c>
      <c r="E98" s="119"/>
      <c r="F98" s="135"/>
    </row>
    <row r="99" spans="2:6">
      <c r="B99" s="104"/>
      <c r="C99" s="83" t="s">
        <v>553</v>
      </c>
      <c r="D99" s="70"/>
      <c r="E99" s="119"/>
      <c r="F99" s="135"/>
    </row>
    <row r="100" spans="2:6">
      <c r="B100" s="104"/>
      <c r="C100" s="83" t="s">
        <v>554</v>
      </c>
      <c r="D100" s="70"/>
      <c r="E100" s="119"/>
      <c r="F100" s="135"/>
    </row>
    <row r="101" spans="2:6">
      <c r="B101" s="104"/>
      <c r="C101" s="78" t="s">
        <v>555</v>
      </c>
      <c r="D101" s="70"/>
      <c r="E101" s="119"/>
      <c r="F101" s="135"/>
    </row>
    <row r="102" spans="2:6">
      <c r="B102" s="104"/>
      <c r="C102" s="78" t="s">
        <v>556</v>
      </c>
      <c r="D102" s="70"/>
      <c r="E102" s="119"/>
      <c r="F102" s="135"/>
    </row>
    <row r="103" spans="2:6">
      <c r="B103" s="104"/>
      <c r="C103" s="78" t="s">
        <v>557</v>
      </c>
      <c r="D103" s="70"/>
      <c r="E103" s="119"/>
      <c r="F103" s="135"/>
    </row>
    <row r="104" spans="2:6">
      <c r="B104" s="104"/>
      <c r="C104" s="78" t="s">
        <v>558</v>
      </c>
      <c r="D104" s="70"/>
      <c r="E104" s="119"/>
      <c r="F104" s="135"/>
    </row>
    <row r="105" spans="2:6">
      <c r="B105" s="104"/>
      <c r="C105" s="79" t="s">
        <v>559</v>
      </c>
      <c r="D105" s="99"/>
      <c r="E105" s="119"/>
      <c r="F105" s="135"/>
    </row>
    <row r="106" spans="2:6">
      <c r="B106" s="104"/>
      <c r="C106" s="79" t="s">
        <v>560</v>
      </c>
      <c r="D106" s="70"/>
      <c r="E106" s="119"/>
      <c r="F106" s="135"/>
    </row>
    <row r="107" spans="2:6">
      <c r="B107" s="108" t="s">
        <v>561</v>
      </c>
      <c r="C107" s="73"/>
      <c r="D107" s="84"/>
      <c r="E107" s="121"/>
      <c r="F107" s="118"/>
    </row>
    <row r="108" spans="2:6">
      <c r="B108" s="104"/>
      <c r="C108" s="69" t="s">
        <v>562</v>
      </c>
      <c r="D108" s="70"/>
      <c r="E108" s="119"/>
      <c r="F108" s="135"/>
    </row>
    <row r="109" spans="2:6">
      <c r="B109" s="104"/>
      <c r="C109" s="69" t="s">
        <v>563</v>
      </c>
      <c r="D109" s="70"/>
      <c r="E109" s="119"/>
      <c r="F109" s="135"/>
    </row>
    <row r="110" spans="2:6">
      <c r="B110" s="104"/>
      <c r="C110" s="69" t="s">
        <v>564</v>
      </c>
      <c r="D110" s="70"/>
      <c r="E110" s="119"/>
      <c r="F110" s="135"/>
    </row>
    <row r="111" spans="2:6">
      <c r="B111" s="104"/>
      <c r="C111" s="69" t="s">
        <v>565</v>
      </c>
      <c r="D111" s="70"/>
      <c r="E111" s="119"/>
      <c r="F111" s="135"/>
    </row>
    <row r="112" spans="2:6">
      <c r="B112" s="104"/>
      <c r="C112" s="71"/>
      <c r="D112" s="72" t="s">
        <v>566</v>
      </c>
      <c r="E112" s="119"/>
      <c r="F112" s="135"/>
    </row>
    <row r="113" spans="2:6">
      <c r="B113" s="104"/>
      <c r="C113" s="71"/>
      <c r="D113" s="72" t="s">
        <v>567</v>
      </c>
      <c r="E113" s="119"/>
      <c r="F113" s="135"/>
    </row>
    <row r="114" spans="2:6">
      <c r="B114" s="104"/>
      <c r="C114" s="71"/>
      <c r="D114" s="72" t="s">
        <v>568</v>
      </c>
      <c r="E114" s="119"/>
      <c r="F114" s="135"/>
    </row>
    <row r="115" spans="2:6">
      <c r="B115" s="104"/>
      <c r="C115" s="71"/>
      <c r="D115" s="72" t="s">
        <v>569</v>
      </c>
      <c r="E115" s="119"/>
      <c r="F115" s="135"/>
    </row>
    <row r="116" spans="2:6">
      <c r="B116" s="104"/>
      <c r="C116" s="69" t="s">
        <v>570</v>
      </c>
      <c r="D116" s="70"/>
      <c r="E116" s="119"/>
      <c r="F116" s="135"/>
    </row>
    <row r="117" spans="2:6">
      <c r="B117" s="104"/>
      <c r="C117" s="69" t="s">
        <v>571</v>
      </c>
      <c r="D117" s="70"/>
      <c r="E117" s="119"/>
      <c r="F117" s="135"/>
    </row>
    <row r="118" spans="2:6">
      <c r="B118" s="104"/>
      <c r="C118" s="71"/>
      <c r="D118" s="72" t="s">
        <v>566</v>
      </c>
      <c r="E118" s="119"/>
      <c r="F118" s="135"/>
    </row>
    <row r="119" spans="2:6">
      <c r="B119" s="104"/>
      <c r="C119" s="71"/>
      <c r="D119" s="72" t="s">
        <v>567</v>
      </c>
      <c r="E119" s="119"/>
      <c r="F119" s="135"/>
    </row>
    <row r="120" spans="2:6">
      <c r="B120" s="104"/>
      <c r="C120" s="71"/>
      <c r="D120" s="72" t="s">
        <v>568</v>
      </c>
      <c r="E120" s="119"/>
      <c r="F120" s="135"/>
    </row>
    <row r="121" spans="2:6">
      <c r="B121" s="104"/>
      <c r="C121" s="71"/>
      <c r="D121" s="72" t="s">
        <v>569</v>
      </c>
      <c r="E121" s="119"/>
      <c r="F121" s="135"/>
    </row>
    <row r="122" spans="2:6">
      <c r="B122" s="104"/>
      <c r="C122" s="69" t="s">
        <v>572</v>
      </c>
      <c r="D122" s="70"/>
      <c r="E122" s="119"/>
      <c r="F122" s="135"/>
    </row>
    <row r="123" spans="2:6">
      <c r="B123" s="104"/>
      <c r="C123" s="71"/>
      <c r="D123" s="85" t="s">
        <v>573</v>
      </c>
      <c r="E123" s="119"/>
      <c r="F123" s="135"/>
    </row>
    <row r="124" spans="2:6">
      <c r="B124" s="104"/>
      <c r="C124" s="71"/>
      <c r="D124" s="85" t="s">
        <v>574</v>
      </c>
      <c r="E124" s="119"/>
      <c r="F124" s="135"/>
    </row>
    <row r="125" spans="2:6">
      <c r="B125" s="104"/>
      <c r="C125" s="71"/>
      <c r="D125" s="85" t="s">
        <v>575</v>
      </c>
      <c r="E125" s="119"/>
      <c r="F125" s="135"/>
    </row>
    <row r="126" spans="2:6">
      <c r="B126" s="104"/>
      <c r="C126" s="71"/>
      <c r="D126" s="85" t="s">
        <v>576</v>
      </c>
      <c r="E126" s="119"/>
      <c r="F126" s="135"/>
    </row>
    <row r="127" spans="2:6">
      <c r="B127" s="104"/>
      <c r="C127" s="69" t="s">
        <v>577</v>
      </c>
      <c r="D127" s="70"/>
      <c r="E127" s="119"/>
      <c r="F127" s="135"/>
    </row>
    <row r="128" spans="2:6">
      <c r="B128" s="104"/>
      <c r="C128" s="71"/>
      <c r="D128" s="85" t="s">
        <v>578</v>
      </c>
      <c r="E128" s="119"/>
      <c r="F128" s="135"/>
    </row>
    <row r="129" spans="2:6">
      <c r="B129" s="104"/>
      <c r="C129" s="71"/>
      <c r="D129" s="85" t="s">
        <v>579</v>
      </c>
      <c r="E129" s="119"/>
      <c r="F129" s="135"/>
    </row>
    <row r="130" spans="2:6">
      <c r="B130" s="104"/>
      <c r="C130" s="71"/>
      <c r="D130" s="85" t="s">
        <v>580</v>
      </c>
      <c r="E130" s="119"/>
      <c r="F130" s="135"/>
    </row>
    <row r="131" spans="2:6">
      <c r="B131" s="104"/>
      <c r="C131" s="71"/>
      <c r="D131" s="85" t="s">
        <v>581</v>
      </c>
      <c r="E131" s="119"/>
      <c r="F131" s="135"/>
    </row>
    <row r="132" spans="2:6">
      <c r="B132" s="104"/>
      <c r="C132" s="71"/>
      <c r="D132" s="85" t="s">
        <v>582</v>
      </c>
      <c r="E132" s="119"/>
      <c r="F132" s="135"/>
    </row>
    <row r="133" spans="2:6">
      <c r="B133" s="104"/>
      <c r="C133" s="71"/>
      <c r="D133" s="85" t="s">
        <v>583</v>
      </c>
      <c r="E133" s="119"/>
      <c r="F133" s="135"/>
    </row>
    <row r="134" spans="2:6">
      <c r="B134" s="104"/>
      <c r="C134" s="71"/>
      <c r="D134" s="85" t="s">
        <v>584</v>
      </c>
      <c r="E134" s="119"/>
      <c r="F134" s="135"/>
    </row>
    <row r="135" spans="2:6">
      <c r="B135" s="104"/>
      <c r="C135" s="71"/>
      <c r="D135" s="85" t="s">
        <v>585</v>
      </c>
      <c r="E135" s="119"/>
      <c r="F135" s="135"/>
    </row>
    <row r="136" spans="2:6">
      <c r="B136" s="104"/>
      <c r="C136" s="69" t="s">
        <v>586</v>
      </c>
      <c r="D136" s="70"/>
      <c r="E136" s="119"/>
      <c r="F136" s="135"/>
    </row>
    <row r="137" spans="2:6">
      <c r="B137" s="104"/>
      <c r="C137" s="71"/>
      <c r="D137" s="85" t="s">
        <v>587</v>
      </c>
      <c r="E137" s="119"/>
      <c r="F137" s="135"/>
    </row>
    <row r="138" spans="2:6">
      <c r="B138" s="104"/>
      <c r="C138" s="71"/>
      <c r="D138" s="85" t="s">
        <v>588</v>
      </c>
      <c r="E138" s="119"/>
      <c r="F138" s="135"/>
    </row>
    <row r="139" spans="2:6">
      <c r="B139" s="105" t="s">
        <v>589</v>
      </c>
      <c r="C139" s="86"/>
      <c r="D139" s="87"/>
      <c r="E139" s="121"/>
      <c r="F139" s="118"/>
    </row>
    <row r="140" spans="2:6">
      <c r="B140" s="104"/>
      <c r="C140" s="88" t="s">
        <v>590</v>
      </c>
      <c r="D140" s="70"/>
      <c r="E140" s="119"/>
      <c r="F140" s="135"/>
    </row>
    <row r="141" spans="2:6">
      <c r="B141" s="104"/>
      <c r="C141" s="88" t="s">
        <v>591</v>
      </c>
      <c r="D141" s="70"/>
      <c r="E141" s="119"/>
      <c r="F141" s="135"/>
    </row>
    <row r="142" spans="2:6">
      <c r="B142" s="104"/>
      <c r="C142" s="88" t="s">
        <v>592</v>
      </c>
      <c r="D142" s="70"/>
      <c r="E142" s="119"/>
      <c r="F142" s="135"/>
    </row>
    <row r="143" spans="2:6">
      <c r="B143" s="104"/>
      <c r="C143" s="88" t="s">
        <v>593</v>
      </c>
      <c r="D143" s="70"/>
      <c r="E143" s="119"/>
      <c r="F143" s="135"/>
    </row>
    <row r="144" spans="2:6">
      <c r="B144" s="104"/>
      <c r="C144" s="88" t="s">
        <v>594</v>
      </c>
      <c r="D144" s="70"/>
      <c r="E144" s="119"/>
      <c r="F144" s="135"/>
    </row>
    <row r="145" spans="2:6">
      <c r="B145" s="104"/>
      <c r="C145" s="88" t="s">
        <v>595</v>
      </c>
      <c r="D145" s="70"/>
      <c r="E145" s="119"/>
      <c r="F145" s="135"/>
    </row>
    <row r="146" spans="2:6">
      <c r="B146" s="104"/>
      <c r="C146" s="88" t="s">
        <v>596</v>
      </c>
      <c r="D146" s="70"/>
      <c r="E146" s="119"/>
      <c r="F146" s="135"/>
    </row>
    <row r="147" spans="2:6">
      <c r="B147" s="104"/>
      <c r="C147" s="88" t="s">
        <v>597</v>
      </c>
      <c r="D147" s="70"/>
      <c r="E147" s="119"/>
      <c r="F147" s="135"/>
    </row>
    <row r="148" spans="2:6">
      <c r="B148" s="104"/>
      <c r="C148" s="88" t="s">
        <v>598</v>
      </c>
      <c r="D148" s="70"/>
      <c r="E148" s="119"/>
      <c r="F148" s="135"/>
    </row>
    <row r="149" spans="2:6">
      <c r="B149" s="104"/>
      <c r="C149" s="88" t="s">
        <v>599</v>
      </c>
      <c r="D149" s="70"/>
      <c r="E149" s="119"/>
      <c r="F149" s="135"/>
    </row>
    <row r="150" spans="2:6">
      <c r="B150" s="104"/>
      <c r="C150" s="89" t="s">
        <v>600</v>
      </c>
      <c r="D150" s="70"/>
      <c r="E150" s="119"/>
      <c r="F150" s="135"/>
    </row>
    <row r="151" spans="2:6">
      <c r="B151" s="104"/>
      <c r="C151" s="88"/>
      <c r="D151" s="70" t="s">
        <v>601</v>
      </c>
      <c r="E151" s="119"/>
      <c r="F151" s="135"/>
    </row>
    <row r="152" spans="2:6">
      <c r="B152" s="104"/>
      <c r="C152" s="71"/>
      <c r="D152" s="90" t="s">
        <v>602</v>
      </c>
      <c r="E152" s="119"/>
      <c r="F152" s="135"/>
    </row>
    <row r="153" spans="2:6">
      <c r="B153" s="104"/>
      <c r="C153" s="71"/>
      <c r="D153" s="90" t="s">
        <v>603</v>
      </c>
      <c r="E153" s="119"/>
      <c r="F153" s="135"/>
    </row>
    <row r="154" spans="2:6">
      <c r="B154" s="104"/>
      <c r="C154" s="71"/>
      <c r="D154" s="90" t="s">
        <v>604</v>
      </c>
      <c r="E154" s="119"/>
      <c r="F154" s="135"/>
    </row>
    <row r="155" spans="2:6">
      <c r="B155" s="104"/>
      <c r="C155" s="71"/>
      <c r="D155" s="90" t="s">
        <v>605</v>
      </c>
      <c r="E155" s="119"/>
      <c r="F155" s="135"/>
    </row>
    <row r="156" spans="2:6">
      <c r="B156" s="104"/>
      <c r="C156" s="71"/>
      <c r="D156" s="90" t="s">
        <v>606</v>
      </c>
      <c r="E156" s="119"/>
      <c r="F156" s="135"/>
    </row>
    <row r="157" spans="2:6">
      <c r="B157" s="104"/>
      <c r="C157" s="71"/>
      <c r="D157" s="90" t="s">
        <v>607</v>
      </c>
      <c r="E157" s="119"/>
      <c r="F157" s="135"/>
    </row>
    <row r="158" spans="2:6" ht="16.5">
      <c r="B158" s="110" t="s">
        <v>608</v>
      </c>
      <c r="C158" s="91"/>
      <c r="D158" s="92"/>
      <c r="E158" s="121"/>
      <c r="F158" s="118"/>
    </row>
    <row r="159" spans="2:6">
      <c r="B159" s="104"/>
      <c r="C159" s="88" t="s">
        <v>609</v>
      </c>
      <c r="D159" s="93"/>
      <c r="E159" s="119"/>
      <c r="F159" s="135"/>
    </row>
    <row r="160" spans="2:6">
      <c r="B160" s="104"/>
      <c r="C160" s="88" t="s">
        <v>610</v>
      </c>
      <c r="D160" s="93"/>
      <c r="E160" s="119"/>
      <c r="F160" s="135"/>
    </row>
    <row r="161" spans="2:6">
      <c r="B161" s="104"/>
      <c r="C161" s="88" t="s">
        <v>611</v>
      </c>
      <c r="D161" s="93"/>
      <c r="E161" s="119"/>
      <c r="F161" s="135"/>
    </row>
    <row r="162" spans="2:6">
      <c r="B162" s="104"/>
      <c r="C162" s="88" t="s">
        <v>612</v>
      </c>
      <c r="D162" s="93"/>
      <c r="E162" s="119"/>
      <c r="F162" s="135"/>
    </row>
    <row r="163" spans="2:6">
      <c r="B163" s="104"/>
      <c r="C163" s="88" t="s">
        <v>613</v>
      </c>
      <c r="D163" s="93"/>
      <c r="E163" s="119"/>
      <c r="F163" s="135"/>
    </row>
    <row r="164" spans="2:6">
      <c r="B164" s="104"/>
      <c r="C164" s="88" t="s">
        <v>614</v>
      </c>
      <c r="D164" s="93"/>
      <c r="E164" s="119"/>
      <c r="F164" s="135"/>
    </row>
    <row r="165" spans="2:6">
      <c r="B165" s="104"/>
      <c r="C165" s="88" t="s">
        <v>615</v>
      </c>
      <c r="D165" s="93"/>
      <c r="E165" s="119"/>
      <c r="F165" s="135"/>
    </row>
    <row r="166" spans="2:6">
      <c r="B166" s="104"/>
      <c r="C166" s="88" t="s">
        <v>616</v>
      </c>
      <c r="D166" s="93"/>
      <c r="E166" s="119"/>
      <c r="F166" s="135"/>
    </row>
    <row r="167" spans="2:6">
      <c r="B167" s="104"/>
      <c r="C167" s="88" t="s">
        <v>617</v>
      </c>
      <c r="D167" s="93"/>
      <c r="E167" s="119"/>
      <c r="F167" s="135"/>
    </row>
    <row r="168" spans="2:6">
      <c r="B168" s="104"/>
      <c r="C168" s="88" t="s">
        <v>618</v>
      </c>
      <c r="D168" s="93"/>
      <c r="E168" s="119"/>
      <c r="F168" s="135"/>
    </row>
    <row r="169" spans="2:6" ht="16.5">
      <c r="B169" s="110" t="s">
        <v>619</v>
      </c>
      <c r="C169" s="94"/>
      <c r="D169" s="95"/>
      <c r="E169" s="121"/>
      <c r="F169" s="118"/>
    </row>
    <row r="170" spans="2:6">
      <c r="B170" s="104"/>
      <c r="C170" s="88" t="s">
        <v>620</v>
      </c>
      <c r="D170" s="93"/>
      <c r="E170" s="119"/>
      <c r="F170" s="135"/>
    </row>
    <row r="171" spans="2:6">
      <c r="B171" s="104"/>
      <c r="C171" s="88" t="s">
        <v>621</v>
      </c>
      <c r="D171" s="93"/>
      <c r="E171" s="119"/>
      <c r="F171" s="135"/>
    </row>
    <row r="172" spans="2:6">
      <c r="B172" s="104"/>
      <c r="C172" s="88" t="s">
        <v>622</v>
      </c>
      <c r="D172" s="93"/>
      <c r="E172" s="119"/>
      <c r="F172" s="135"/>
    </row>
    <row r="173" spans="2:6">
      <c r="B173" s="104"/>
      <c r="C173" s="88" t="s">
        <v>623</v>
      </c>
      <c r="D173" s="93"/>
      <c r="E173" s="119"/>
      <c r="F173" s="135"/>
    </row>
    <row r="174" spans="2:6">
      <c r="B174" s="104"/>
      <c r="C174" s="88" t="s">
        <v>624</v>
      </c>
      <c r="D174" s="93"/>
      <c r="E174" s="119"/>
      <c r="F174" s="135"/>
    </row>
    <row r="175" spans="2:6">
      <c r="B175" s="104"/>
      <c r="C175" s="88" t="s">
        <v>625</v>
      </c>
      <c r="D175" s="93"/>
      <c r="E175" s="119"/>
      <c r="F175" s="135"/>
    </row>
    <row r="176" spans="2:6">
      <c r="B176" s="104"/>
      <c r="C176" s="88" t="s">
        <v>626</v>
      </c>
      <c r="D176" s="93"/>
      <c r="E176" s="119"/>
      <c r="F176" s="135"/>
    </row>
    <row r="177" spans="2:6">
      <c r="B177" s="111" t="s">
        <v>627</v>
      </c>
      <c r="C177" s="96"/>
      <c r="D177" s="97"/>
      <c r="E177" s="121"/>
      <c r="F177" s="118"/>
    </row>
    <row r="178" spans="2:6">
      <c r="B178" s="104"/>
      <c r="C178" s="69" t="s">
        <v>628</v>
      </c>
      <c r="D178" s="98"/>
      <c r="E178" s="119"/>
      <c r="F178" s="135"/>
    </row>
    <row r="179" spans="2:6">
      <c r="B179" s="104"/>
      <c r="C179" s="69" t="s">
        <v>629</v>
      </c>
      <c r="D179" s="98"/>
      <c r="E179" s="119"/>
      <c r="F179" s="135"/>
    </row>
    <row r="180" spans="2:6">
      <c r="B180" s="104"/>
      <c r="C180" s="69" t="s">
        <v>630</v>
      </c>
      <c r="D180" s="98"/>
      <c r="E180" s="119"/>
      <c r="F180" s="135"/>
    </row>
    <row r="181" spans="2:6">
      <c r="B181" s="104"/>
      <c r="C181" s="69" t="s">
        <v>631</v>
      </c>
      <c r="D181" s="98"/>
      <c r="E181" s="119"/>
      <c r="F181" s="135"/>
    </row>
    <row r="182" spans="2:6">
      <c r="B182" s="106"/>
      <c r="C182" s="69" t="s">
        <v>632</v>
      </c>
      <c r="D182" s="98"/>
      <c r="E182" s="119"/>
      <c r="F182" s="135"/>
    </row>
    <row r="183" spans="2:6">
      <c r="B183" s="112" t="s">
        <v>633</v>
      </c>
      <c r="C183" s="96"/>
      <c r="D183" s="97"/>
      <c r="E183" s="121"/>
      <c r="F183" s="118"/>
    </row>
    <row r="184" spans="2:6">
      <c r="B184" s="107"/>
      <c r="C184" s="69" t="s">
        <v>634</v>
      </c>
      <c r="D184" s="98"/>
      <c r="E184" s="119"/>
      <c r="F184" s="135"/>
    </row>
    <row r="185" spans="2:6">
      <c r="B185" s="104"/>
      <c r="C185" s="69" t="s">
        <v>635</v>
      </c>
      <c r="D185" s="98"/>
      <c r="E185" s="119"/>
      <c r="F185" s="135"/>
    </row>
    <row r="186" spans="2:6">
      <c r="B186" s="104"/>
      <c r="C186" s="69" t="s">
        <v>636</v>
      </c>
      <c r="D186" s="98"/>
      <c r="E186" s="119"/>
      <c r="F186" s="135"/>
    </row>
    <row r="187" spans="2:6">
      <c r="B187" s="104"/>
      <c r="C187" s="69" t="s">
        <v>637</v>
      </c>
      <c r="D187" s="98"/>
      <c r="E187" s="119"/>
      <c r="F187" s="135"/>
    </row>
    <row r="188" spans="2:6">
      <c r="B188" s="104"/>
      <c r="C188" s="69" t="s">
        <v>638</v>
      </c>
      <c r="D188" s="98"/>
      <c r="E188" s="119"/>
      <c r="F188" s="135"/>
    </row>
    <row r="189" spans="2:6">
      <c r="B189" s="104"/>
      <c r="C189" s="69" t="s">
        <v>639</v>
      </c>
      <c r="D189" s="98"/>
      <c r="E189" s="119"/>
      <c r="F189" s="135"/>
    </row>
    <row r="190" spans="2:6">
      <c r="B190" s="104"/>
      <c r="C190" s="69" t="s">
        <v>640</v>
      </c>
      <c r="D190" s="98"/>
      <c r="E190" s="119"/>
      <c r="F190" s="135"/>
    </row>
    <row r="191" spans="2:6">
      <c r="B191" s="104"/>
      <c r="C191" s="69" t="s">
        <v>641</v>
      </c>
      <c r="D191" s="98"/>
      <c r="E191" s="119"/>
      <c r="F191" s="135"/>
    </row>
    <row r="192" spans="2:6">
      <c r="B192" s="104"/>
      <c r="C192" s="69" t="s">
        <v>642</v>
      </c>
      <c r="D192" s="98"/>
      <c r="E192" s="119"/>
      <c r="F192" s="135"/>
    </row>
    <row r="193" spans="2:6">
      <c r="B193" s="104"/>
      <c r="C193" s="69" t="s">
        <v>643</v>
      </c>
      <c r="D193" s="98"/>
      <c r="E193" s="119"/>
      <c r="F193" s="135"/>
    </row>
    <row r="194" spans="2:6">
      <c r="B194" s="104"/>
      <c r="C194" s="69" t="s">
        <v>644</v>
      </c>
      <c r="D194" s="98"/>
      <c r="E194" s="119"/>
      <c r="F194" s="135"/>
    </row>
    <row r="195" spans="2:6">
      <c r="B195" s="104"/>
      <c r="C195" s="69" t="s">
        <v>645</v>
      </c>
      <c r="D195" s="98"/>
      <c r="E195" s="119"/>
      <c r="F195" s="135"/>
    </row>
    <row r="196" spans="2:6">
      <c r="B196" s="104"/>
      <c r="C196" s="69" t="s">
        <v>646</v>
      </c>
      <c r="D196" s="98"/>
      <c r="E196" s="119"/>
      <c r="F196" s="135"/>
    </row>
    <row r="197" spans="2:6">
      <c r="B197" s="104"/>
      <c r="C197" s="69" t="s">
        <v>647</v>
      </c>
      <c r="D197" s="98"/>
      <c r="E197" s="119"/>
      <c r="F197" s="135"/>
    </row>
    <row r="198" spans="2:6">
      <c r="B198" s="104"/>
      <c r="C198" s="69" t="s">
        <v>648</v>
      </c>
      <c r="D198" s="98"/>
      <c r="E198" s="119"/>
      <c r="F198" s="135"/>
    </row>
    <row r="199" spans="2:6">
      <c r="B199" s="106"/>
      <c r="C199" s="69" t="s">
        <v>649</v>
      </c>
      <c r="D199" s="98"/>
      <c r="E199" s="120"/>
      <c r="F199" s="135"/>
    </row>
  </sheetData>
  <sheetProtection algorithmName="SHA-512" hashValue="7CPGvB2PZrypaiaemouXq2jyyp9VSdwsTISGaHNzuzILiuIyvP2G0tjVSXbMO0Vn4JTOeyXYMNj4dcEs9aIz1A==" saltValue="nulkcsy9eylGsC+ZvVhiKg==" spinCount="100000" sheet="1" objects="1" scenarios="1" selectLockedCells="1"/>
  <autoFilter ref="B3:F3" xr:uid="{CE161F04-50D2-4DCE-8EFC-B116E503097B}"/>
  <mergeCells count="12">
    <mergeCell ref="F184:F199"/>
    <mergeCell ref="F5:F8"/>
    <mergeCell ref="F10:F15"/>
    <mergeCell ref="F17:F31"/>
    <mergeCell ref="F33:F52"/>
    <mergeCell ref="F54:F65"/>
    <mergeCell ref="F67:F106"/>
    <mergeCell ref="F108:F138"/>
    <mergeCell ref="F140:F157"/>
    <mergeCell ref="F159:F168"/>
    <mergeCell ref="F170:F176"/>
    <mergeCell ref="F178:F182"/>
  </mergeCells>
  <conditionalFormatting sqref="B4:F199">
    <cfRule type="expression" dxfId="0" priority="1">
      <formula>IF($B4&lt;&gt;"",TRUE,FALSE)</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0CBDAEE-A350-47CB-AFAC-C85ABFFA0223}">
          <x14:formula1>
            <xm:f>Lijsten!$C$8:$C$10</xm:f>
          </x14:formula1>
          <xm:sqref>E4 E9 E16 E32 E53 E66 E107 E139 E158 E169 E177 E183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915F1-D4F3-4A81-A7BD-DAECE8951D1D}">
  <sheetPr codeName="Blad7"/>
  <dimension ref="C4:H17"/>
  <sheetViews>
    <sheetView workbookViewId="0">
      <selection activeCell="D19" sqref="D19"/>
    </sheetView>
  </sheetViews>
  <sheetFormatPr defaultRowHeight="15"/>
  <cols>
    <col min="3" max="3" width="15.28515625" bestFit="1" customWidth="1"/>
    <col min="7" max="7" width="13.42578125" style="67" bestFit="1" customWidth="1"/>
  </cols>
  <sheetData>
    <row r="4" spans="3:8">
      <c r="C4" t="s">
        <v>650</v>
      </c>
      <c r="E4" t="s">
        <v>650</v>
      </c>
      <c r="G4" s="67" t="s">
        <v>651</v>
      </c>
      <c r="H4">
        <v>2</v>
      </c>
    </row>
    <row r="5" spans="3:8">
      <c r="C5" t="s">
        <v>652</v>
      </c>
      <c r="E5" t="s">
        <v>653</v>
      </c>
      <c r="G5" s="67" t="s">
        <v>654</v>
      </c>
      <c r="H5">
        <v>1</v>
      </c>
    </row>
    <row r="6" spans="3:8">
      <c r="C6" t="s">
        <v>655</v>
      </c>
      <c r="E6" t="s">
        <v>655</v>
      </c>
    </row>
    <row r="8" spans="3:8">
      <c r="C8" t="s">
        <v>656</v>
      </c>
    </row>
    <row r="9" spans="3:8">
      <c r="C9" t="s">
        <v>657</v>
      </c>
    </row>
    <row r="10" spans="3:8">
      <c r="C10" t="s">
        <v>658</v>
      </c>
    </row>
    <row r="14" spans="3:8">
      <c r="C14" t="s">
        <v>6</v>
      </c>
      <c r="D14">
        <f>'Generiek (H4)'!Q1+'Functioneel (H5, H6) '!Q1+'Niet-functioneel (H7)'!Q1</f>
        <v>255</v>
      </c>
    </row>
    <row r="15" spans="3:8">
      <c r="C15" t="s">
        <v>7</v>
      </c>
      <c r="D15">
        <f>'Generiek (H4)'!Q2+'Functioneel (H5, H6) '!Q2+'Niet-functioneel (H7)'!Q2</f>
        <v>124</v>
      </c>
    </row>
    <row r="16" spans="3:8">
      <c r="C16" t="s">
        <v>9</v>
      </c>
      <c r="D16">
        <f>'Generiek (H4)'!Q3+'Functioneel (H5, H6) '!Q3+'Niet-functioneel (H7)'!Q3</f>
        <v>0</v>
      </c>
    </row>
    <row r="17" spans="3:4">
      <c r="C17" t="s">
        <v>11</v>
      </c>
      <c r="D17">
        <f>'Generiek (H4)'!Q4+'Functioneel (H5, H6) '!Q4+'Niet-functioneel (H7)'!Q4</f>
        <v>1</v>
      </c>
    </row>
  </sheetData>
  <sheetProtection algorithmName="SHA-512" hashValue="VIhOsca/C2RY0DUKmLxO2X4efOKqiOefpqqZK7AeWecF+9hh7qLZVudji2T1GcGWJWPns7ENEcG+0jXELskhXw==" saltValue="jwavtHLDKSeQ/N8fGMqAng==" spinCount="100000"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1EEB4AAD05DE42BA9B6B869F2F9E89" ma:contentTypeVersion="11" ma:contentTypeDescription="Een nieuw document maken." ma:contentTypeScope="" ma:versionID="145a5227e46fde0f84970b6331b50b33">
  <xsd:schema xmlns:xsd="http://www.w3.org/2001/XMLSchema" xmlns:xs="http://www.w3.org/2001/XMLSchema" xmlns:p="http://schemas.microsoft.com/office/2006/metadata/properties" xmlns:ns2="01934eab-88fe-461f-bae3-21efaca40006" xmlns:ns3="cdced118-9829-48e1-a7e4-29a0d41b8740" targetNamespace="http://schemas.microsoft.com/office/2006/metadata/properties" ma:root="true" ma:fieldsID="6966cb500c48a991fa5bc4b5714f7d18" ns2:_="" ns3:_="">
    <xsd:import namespace="01934eab-88fe-461f-bae3-21efaca40006"/>
    <xsd:import namespace="cdced118-9829-48e1-a7e4-29a0d41b874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934eab-88fe-461f-bae3-21efaca400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ced118-9829-48e1-a7e4-29a0d41b8740"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05F1CD-552D-4129-84F0-5642912A782A}">
  <ds:schemaRefs>
    <ds:schemaRef ds:uri="http://schemas.microsoft.com/sharepoint/v3/contenttype/forms"/>
  </ds:schemaRefs>
</ds:datastoreItem>
</file>

<file path=customXml/itemProps2.xml><?xml version="1.0" encoding="utf-8"?>
<ds:datastoreItem xmlns:ds="http://schemas.openxmlformats.org/officeDocument/2006/customXml" ds:itemID="{D850DD1D-BD56-4762-A9D9-CC7D999658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934eab-88fe-461f-bae3-21efaca40006"/>
    <ds:schemaRef ds:uri="cdced118-9829-48e1-a7e4-29a0d41b8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14A439-55B6-4700-89C1-A74043A7F30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Toelichting</vt:lpstr>
      <vt:lpstr>Generiek (H4)</vt:lpstr>
      <vt:lpstr>Functioneel (H5, H6) </vt:lpstr>
      <vt:lpstr>Niet-functioneel (H7)</vt:lpstr>
      <vt:lpstr>Koppelvlakken</vt:lpstr>
      <vt:lpstr>Open Vraag 4</vt:lpstr>
      <vt:lpstr>Lijsten</vt:lpstr>
      <vt:lpstr>'Functioneel (H5, H6) '!_Toc89720437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 van den Hurk</dc:creator>
  <cp:keywords/>
  <dc:description/>
  <cp:lastModifiedBy>Jef van den Hurk</cp:lastModifiedBy>
  <cp:revision/>
  <dcterms:created xsi:type="dcterms:W3CDTF">2022-03-03T13:21:58Z</dcterms:created>
  <dcterms:modified xsi:type="dcterms:W3CDTF">2022-05-11T06:06:43Z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83fc17-6217-476f-a070-ea9f6c934e3c_Enabled">
    <vt:lpwstr>true</vt:lpwstr>
  </property>
  <property fmtid="{D5CDD505-2E9C-101B-9397-08002B2CF9AE}" pid="3" name="MSIP_Label_3883fc17-6217-476f-a070-ea9f6c934e3c_SetDate">
    <vt:lpwstr>2022-03-03T13:21:59Z</vt:lpwstr>
  </property>
  <property fmtid="{D5CDD505-2E9C-101B-9397-08002B2CF9AE}" pid="4" name="MSIP_Label_3883fc17-6217-476f-a070-ea9f6c934e3c_Method">
    <vt:lpwstr>Standard</vt:lpwstr>
  </property>
  <property fmtid="{D5CDD505-2E9C-101B-9397-08002B2CF9AE}" pid="5" name="MSIP_Label_3883fc17-6217-476f-a070-ea9f6c934e3c_Name">
    <vt:lpwstr>Medewerkers en studenten</vt:lpwstr>
  </property>
  <property fmtid="{D5CDD505-2E9C-101B-9397-08002B2CF9AE}" pid="6" name="MSIP_Label_3883fc17-6217-476f-a070-ea9f6c934e3c_SiteId">
    <vt:lpwstr>4c19ee3d-3450-4117-88c0-3740121d2f83</vt:lpwstr>
  </property>
  <property fmtid="{D5CDD505-2E9C-101B-9397-08002B2CF9AE}" pid="7" name="MSIP_Label_3883fc17-6217-476f-a070-ea9f6c934e3c_ActionId">
    <vt:lpwstr>143a0e35-2c4f-4603-853e-1272fa8bab9b</vt:lpwstr>
  </property>
  <property fmtid="{D5CDD505-2E9C-101B-9397-08002B2CF9AE}" pid="8" name="MSIP_Label_3883fc17-6217-476f-a070-ea9f6c934e3c_ContentBits">
    <vt:lpwstr>0</vt:lpwstr>
  </property>
  <property fmtid="{D5CDD505-2E9C-101B-9397-08002B2CF9AE}" pid="9" name="ContentTypeId">
    <vt:lpwstr>0x010100C51EEB4AAD05DE42BA9B6B869F2F9E89</vt:lpwstr>
  </property>
</Properties>
</file>