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samenwerken.sharepoint.uwv.nl/sites/fez/PCenA/EAPMT/Werkgroepleden/2022 Publicatie aanbestedingsstukken/"/>
    </mc:Choice>
  </mc:AlternateContent>
  <bookViews>
    <workbookView xWindow="0" yWindow="0" windowWidth="19200" windowHeight="6945" tabRatio="586" activeTab="1"/>
  </bookViews>
  <sheets>
    <sheet name="Invulinstructie" sheetId="17" r:id="rId1"/>
    <sheet name="Template" sheetId="16" r:id="rId2"/>
    <sheet name="Parameters" sheetId="5" state="hidden" r:id="rId3"/>
    <sheet name="Telraam" sheetId="14" state="hidden" r:id="rId4"/>
  </sheets>
  <externalReferences>
    <externalReference r:id="rId5"/>
  </externalReferences>
  <definedNames>
    <definedName name="_xlnm._FilterDatabase" localSheetId="1" hidden="1">Template!$T$7:$T$75</definedName>
    <definedName name="Lijst_Cloud_Ontwikkeling">Parameters!$I$4:$I$6</definedName>
    <definedName name="Lijst_Cloud_type">Parameters!#REF!</definedName>
    <definedName name="Lijst_Diensten_derden">Parameters!#REF!</definedName>
    <definedName name="Lijst_Een_Scherm">Parameters!$F$4:$F$6</definedName>
    <definedName name="Lijst_eigen_beheer">Parameters!$G$4:$G$6</definedName>
    <definedName name="Lijst_Gartner">Parameters!$D$4:$D$8</definedName>
    <definedName name="Lijst_Must">Parameters!$B$4:$B$5</definedName>
    <definedName name="Lijst_Niet_Must">Parameters!$C$4:$C$9</definedName>
    <definedName name="Lijst_Partner_Aanpak">Parameters!#REF!</definedName>
    <definedName name="Lijst_Partner_Klanten">Parameters!#REF!</definedName>
    <definedName name="Lijst_Partner_Referentie">Parameters!#REF!</definedName>
    <definedName name="Lijst_Partnerschap">Parameters!#REF!</definedName>
    <definedName name="Lijst_Perc_Kwarten">Parameters!$E$4:$E$7</definedName>
    <definedName name="Lijst_Performance">Parameters!$H$4:$H$7</definedName>
    <definedName name="Lijst_Product_Leeftijd">Parameters!#REF!</definedName>
    <definedName name="Lijst_SSO">Parameters!$J$4:$J$6</definedName>
    <definedName name="Lijst_Templates">Parameters!#REF!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9" i="14" l="1"/>
  <c r="B17" i="14"/>
  <c r="B7" i="14"/>
  <c r="H45" i="16" l="1"/>
  <c r="S13" i="16"/>
  <c r="S21" i="16" l="1"/>
  <c r="S20" i="16"/>
  <c r="S12" i="16"/>
  <c r="S65" i="16" l="1"/>
  <c r="S62" i="16"/>
  <c r="S44" i="16"/>
  <c r="S43" i="16"/>
  <c r="S37" i="16"/>
  <c r="S18" i="16"/>
  <c r="S19" i="16"/>
  <c r="S25" i="16"/>
  <c r="S24" i="16"/>
  <c r="S73" i="16" l="1"/>
  <c r="S72" i="16"/>
  <c r="C71" i="16"/>
  <c r="C68" i="16"/>
  <c r="C61" i="16"/>
  <c r="C51" i="16"/>
  <c r="C42" i="16"/>
  <c r="C27" i="16"/>
  <c r="C23" i="16"/>
  <c r="C7" i="16"/>
  <c r="Q19" i="16"/>
  <c r="P19" i="16"/>
  <c r="O19" i="16"/>
  <c r="N19" i="16"/>
  <c r="M19" i="16"/>
  <c r="Q69" i="16"/>
  <c r="P69" i="16"/>
  <c r="O69" i="16"/>
  <c r="N69" i="16"/>
  <c r="S69" i="16"/>
  <c r="Q59" i="16"/>
  <c r="P59" i="16"/>
  <c r="O59" i="16"/>
  <c r="N59" i="16"/>
  <c r="M59" i="16"/>
  <c r="L59" i="16"/>
  <c r="S59" i="16" s="1"/>
  <c r="K59" i="16"/>
  <c r="H59" i="16"/>
  <c r="Q58" i="16"/>
  <c r="P58" i="16"/>
  <c r="O58" i="16"/>
  <c r="N58" i="16"/>
  <c r="M58" i="16"/>
  <c r="L58" i="16"/>
  <c r="S58" i="16" s="1"/>
  <c r="K58" i="16"/>
  <c r="H58" i="16"/>
  <c r="Q57" i="16"/>
  <c r="P57" i="16"/>
  <c r="O57" i="16"/>
  <c r="N57" i="16"/>
  <c r="M57" i="16"/>
  <c r="L57" i="16"/>
  <c r="S57" i="16" s="1"/>
  <c r="K57" i="16"/>
  <c r="H57" i="16"/>
  <c r="Q56" i="16"/>
  <c r="P56" i="16"/>
  <c r="O56" i="16"/>
  <c r="N56" i="16"/>
  <c r="M56" i="16"/>
  <c r="L56" i="16"/>
  <c r="S56" i="16" s="1"/>
  <c r="K56" i="16"/>
  <c r="H56" i="16"/>
  <c r="Q55" i="16"/>
  <c r="P55" i="16"/>
  <c r="O55" i="16"/>
  <c r="N55" i="16"/>
  <c r="M55" i="16"/>
  <c r="L55" i="16"/>
  <c r="S55" i="16" s="1"/>
  <c r="K55" i="16"/>
  <c r="H55" i="16"/>
  <c r="Q54" i="16"/>
  <c r="P54" i="16"/>
  <c r="O54" i="16"/>
  <c r="N54" i="16"/>
  <c r="M54" i="16"/>
  <c r="L54" i="16"/>
  <c r="S54" i="16" s="1"/>
  <c r="K54" i="16"/>
  <c r="H54" i="16"/>
  <c r="Q49" i="16"/>
  <c r="P49" i="16"/>
  <c r="O49" i="16"/>
  <c r="N49" i="16"/>
  <c r="M49" i="16"/>
  <c r="L49" i="16"/>
  <c r="S49" i="16" s="1"/>
  <c r="K49" i="16"/>
  <c r="H49" i="16"/>
  <c r="Q40" i="16"/>
  <c r="P40" i="16"/>
  <c r="S40" i="16"/>
  <c r="L40" i="16"/>
  <c r="Q39" i="16"/>
  <c r="P39" i="16"/>
  <c r="L39" i="16"/>
  <c r="S39" i="16" s="1"/>
  <c r="Q66" i="16"/>
  <c r="P66" i="16"/>
  <c r="S66" i="16"/>
  <c r="Q65" i="16"/>
  <c r="P65" i="16"/>
  <c r="Q64" i="16"/>
  <c r="P64" i="16"/>
  <c r="S64" i="16"/>
  <c r="Q48" i="16"/>
  <c r="P48" i="16"/>
  <c r="L48" i="16"/>
  <c r="S48" i="16" s="1"/>
  <c r="Q47" i="16"/>
  <c r="P47" i="16"/>
  <c r="S47" i="16"/>
  <c r="Q38" i="16"/>
  <c r="P38" i="16"/>
  <c r="O38" i="16"/>
  <c r="N38" i="16"/>
  <c r="M38" i="16"/>
  <c r="L38" i="16"/>
  <c r="S38" i="16" s="1"/>
  <c r="K38" i="16"/>
  <c r="H38" i="16"/>
  <c r="Q63" i="16"/>
  <c r="P63" i="16"/>
  <c r="O63" i="16"/>
  <c r="N63" i="16"/>
  <c r="M63" i="16"/>
  <c r="L63" i="16"/>
  <c r="S63" i="16" s="1"/>
  <c r="K63" i="16"/>
  <c r="H63" i="16"/>
  <c r="B15" i="14" s="1"/>
  <c r="Q53" i="16"/>
  <c r="P53" i="16"/>
  <c r="O53" i="16"/>
  <c r="N53" i="16"/>
  <c r="M53" i="16"/>
  <c r="L53" i="16"/>
  <c r="S53" i="16" s="1"/>
  <c r="H53" i="16"/>
  <c r="Q37" i="16"/>
  <c r="P37" i="16"/>
  <c r="Q46" i="16"/>
  <c r="P46" i="16"/>
  <c r="O46" i="16"/>
  <c r="N46" i="16"/>
  <c r="M46" i="16"/>
  <c r="L46" i="16"/>
  <c r="S46" i="16" s="1"/>
  <c r="K46" i="16"/>
  <c r="H46" i="16"/>
  <c r="B11" i="14" s="1"/>
  <c r="Q45" i="16"/>
  <c r="P45" i="16"/>
  <c r="O45" i="16"/>
  <c r="N45" i="16"/>
  <c r="M45" i="16"/>
  <c r="L45" i="16"/>
  <c r="S45" i="16" s="1"/>
  <c r="K45" i="16"/>
  <c r="Q36" i="16"/>
  <c r="P36" i="16"/>
  <c r="O36" i="16"/>
  <c r="N36" i="16"/>
  <c r="M36" i="16"/>
  <c r="L36" i="16"/>
  <c r="S36" i="16" s="1"/>
  <c r="K36" i="16"/>
  <c r="H36" i="16"/>
  <c r="Q35" i="16"/>
  <c r="P35" i="16"/>
  <c r="O35" i="16"/>
  <c r="N35" i="16"/>
  <c r="M35" i="16"/>
  <c r="L35" i="16"/>
  <c r="S35" i="16" s="1"/>
  <c r="K35" i="16"/>
  <c r="H35" i="16"/>
  <c r="Q62" i="16"/>
  <c r="P62" i="16"/>
  <c r="Q34" i="16"/>
  <c r="P34" i="16"/>
  <c r="O34" i="16"/>
  <c r="N34" i="16"/>
  <c r="M34" i="16"/>
  <c r="L34" i="16"/>
  <c r="S34" i="16" s="1"/>
  <c r="K34" i="16"/>
  <c r="H34" i="16"/>
  <c r="Q33" i="16"/>
  <c r="P33" i="16"/>
  <c r="O33" i="16"/>
  <c r="N33" i="16"/>
  <c r="M33" i="16"/>
  <c r="L33" i="16"/>
  <c r="S33" i="16" s="1"/>
  <c r="K33" i="16"/>
  <c r="H33" i="16"/>
  <c r="Q32" i="16"/>
  <c r="P32" i="16"/>
  <c r="O32" i="16"/>
  <c r="N32" i="16"/>
  <c r="M32" i="16"/>
  <c r="L32" i="16"/>
  <c r="S32" i="16" s="1"/>
  <c r="K32" i="16"/>
  <c r="H32" i="16"/>
  <c r="Q52" i="16"/>
  <c r="P52" i="16"/>
  <c r="S52" i="16"/>
  <c r="Q31" i="16"/>
  <c r="P31" i="16"/>
  <c r="O31" i="16"/>
  <c r="N31" i="16"/>
  <c r="M31" i="16"/>
  <c r="L31" i="16"/>
  <c r="S31" i="16" s="1"/>
  <c r="K31" i="16"/>
  <c r="H31" i="16"/>
  <c r="Q44" i="16"/>
  <c r="P44" i="16"/>
  <c r="Q30" i="16"/>
  <c r="P30" i="16"/>
  <c r="S30" i="16"/>
  <c r="Q29" i="16"/>
  <c r="P29" i="16"/>
  <c r="S29" i="16"/>
  <c r="Q43" i="16"/>
  <c r="P43" i="16"/>
  <c r="Q28" i="16"/>
  <c r="P28" i="16"/>
  <c r="S28" i="16"/>
  <c r="Q18" i="16"/>
  <c r="P18" i="16"/>
  <c r="Q17" i="16"/>
  <c r="P17" i="16"/>
  <c r="S17" i="16"/>
  <c r="Q16" i="16"/>
  <c r="P16" i="16"/>
  <c r="O16" i="16"/>
  <c r="N16" i="16"/>
  <c r="M16" i="16"/>
  <c r="L16" i="16"/>
  <c r="S16" i="16" s="1"/>
  <c r="K16" i="16"/>
  <c r="H16" i="16"/>
  <c r="Q15" i="16"/>
  <c r="P15" i="16"/>
  <c r="O15" i="16"/>
  <c r="N15" i="16"/>
  <c r="M15" i="16"/>
  <c r="L15" i="16"/>
  <c r="S15" i="16" s="1"/>
  <c r="K15" i="16"/>
  <c r="H15" i="16"/>
  <c r="Q14" i="16"/>
  <c r="P14" i="16"/>
  <c r="O14" i="16"/>
  <c r="N14" i="16"/>
  <c r="L14" i="16"/>
  <c r="S14" i="16" s="1"/>
  <c r="K14" i="16"/>
  <c r="H14" i="16"/>
  <c r="Q12" i="16"/>
  <c r="P12" i="16"/>
  <c r="Q11" i="16"/>
  <c r="P11" i="16"/>
  <c r="S11" i="16"/>
  <c r="Q10" i="16"/>
  <c r="P10" i="16"/>
  <c r="S10" i="16"/>
  <c r="Q8" i="16"/>
  <c r="S8" i="16" s="1"/>
  <c r="B5" i="14" l="1"/>
  <c r="H75" i="16"/>
  <c r="B9" i="14"/>
  <c r="B13" i="14"/>
  <c r="S75" i="16"/>
  <c r="B21" i="14" l="1"/>
  <c r="B23" i="14" s="1"/>
  <c r="B25" i="14" s="1"/>
  <c r="C21" i="14" s="1"/>
  <c r="C23" i="14" l="1"/>
</calcChain>
</file>

<file path=xl/sharedStrings.xml><?xml version="1.0" encoding="utf-8"?>
<sst xmlns="http://schemas.openxmlformats.org/spreadsheetml/2006/main" count="378" uniqueCount="206">
  <si>
    <t>Lijst Should, Could</t>
  </si>
  <si>
    <t>lijst Must</t>
  </si>
  <si>
    <t>Ja</t>
  </si>
  <si>
    <t>Nee</t>
  </si>
  <si>
    <t>De toepassing moet in de planningprocessen referentiecijfers kunnen tonen van eerdere planning scenario's en/of versies</t>
  </si>
  <si>
    <t>ja, op basis van maatwerk te realiseren</t>
  </si>
  <si>
    <t>nee, niet standaard en/of via maatwerk te realiseren</t>
  </si>
  <si>
    <t>ja, standaard onderdeel van de software (geen verdere configuratie nodig)</t>
  </si>
  <si>
    <t>ja, standaard onderdeel van een template (geen verdere configuratie nodig)</t>
  </si>
  <si>
    <t>ja, standaard. Configuratie door ervaren consultant</t>
  </si>
  <si>
    <t>ja, standaard. Configuratie door getrainde sleutelgebruiker</t>
  </si>
  <si>
    <t>Lijst Gartner</t>
  </si>
  <si>
    <t>Lijst percentages in kwart</t>
  </si>
  <si>
    <t>0 - 25%</t>
  </si>
  <si>
    <t>26 - 50%</t>
  </si>
  <si>
    <t>51 - 75%</t>
  </si>
  <si>
    <t>75 - 100%</t>
  </si>
  <si>
    <t>Lijst Eigen beheer</t>
  </si>
  <si>
    <t>Ja, eigen beheer zonder IT kennis is mogelijk</t>
  </si>
  <si>
    <t>Ja, eigen beheer is mogelijk, maar met IT kennis</t>
  </si>
  <si>
    <t>Nee, eigen beheer is niet mogelijk</t>
  </si>
  <si>
    <t>Ja, in één scherm invoer en rapportage van dimensies mogelijk</t>
  </si>
  <si>
    <t>Ja, in één scherm alleen invoer óf rapportage van dimensies mogelijk</t>
  </si>
  <si>
    <t>Nee, verschillende dimensies in aparte schermen qua invoer en rapportage</t>
  </si>
  <si>
    <t>Lijst Performance</t>
  </si>
  <si>
    <t>0 - 2 seconden</t>
  </si>
  <si>
    <t>2 - 3 seconden</t>
  </si>
  <si>
    <t>3 - 4 seconden</t>
  </si>
  <si>
    <t>Meer dan 4 seconden</t>
  </si>
  <si>
    <t>Lijst Cloud ontwikkeling</t>
  </si>
  <si>
    <t>Lijst SSO type</t>
  </si>
  <si>
    <t>Ontwikkelt als cloud oplossing, geen eerdere on-premise oplossing</t>
  </si>
  <si>
    <t>Ontwikkelt als cloud oplossing, oplossing was eerder on-premise oplossing</t>
  </si>
  <si>
    <t>Ontwikkelt als on-premise oplossing, ook beschikbaar gemaakt voor de cloud</t>
  </si>
  <si>
    <t>SSO (SAML 2.0)</t>
  </si>
  <si>
    <t>SSO (Anders)</t>
  </si>
  <si>
    <t>MFA</t>
  </si>
  <si>
    <t>"De toepassing beschikt over een interface die zowel getalsmatige als grafische (visueel) informatie in één scherm beschikbaar kan stellen, en eenvoudig in datzelfde scherm middels filters op de (organisatie) structuur inperking van de data selectie mogelijk maken.</t>
  </si>
  <si>
    <t xml:space="preserve">In de toepassing is het duidelijk  welke cijfers vooraf zijn ingevoerd / ingelezen en welke cijfers door gebruikers zijn aangevuld / gewijzigd. </t>
  </si>
  <si>
    <t>In de toepassing kunnen op verschillende data niveau's documenten opgeslagen (geupload)worden ter onderbouwing van de planning scenario's</t>
  </si>
  <si>
    <t>De toepassing kan de begroting verdelen naar de maanden rekening houdend met verschillende patronen zoals 'seizoenspatronen', 'werkdagen', 'kalenderdagen' en andere door gebruikers in te geven patronen.</t>
  </si>
  <si>
    <t>De toepassing kan verschillende planversies naast elkaar rapporteren op basis van een selectie van de organsiatiestructuur en de grootboekstructuur</t>
  </si>
  <si>
    <t>De applicatie kan een meerjarenplanning ondersteunen op een vergelijkbare manier als de begroting, maar dan op een abstracter niveau (hogere lagen in de boomstructuren van de organisatie en het grootboek)</t>
  </si>
  <si>
    <t>In de toepassing kunnen verschillende rapportagedoorsnijdingen vastgelegd worden met behulp van attributen op de kostendragers (voorbeeld: Gartner indeling IV dienstverlening)</t>
  </si>
  <si>
    <t xml:space="preserve">De toepassing ondersteunt een driver based begroting voor IV en Facilitair, bijvoorbeed op basis van het aantal functiepunten en de formatievraag op IV kostendragers. En voor huisvesting het aantal bruto of netto VO (m2). </t>
  </si>
  <si>
    <t>De toepassing kan een normformatie berekenen op basis van het aantal (ontwikkel en beheer) functiepunten per IV dienst en IV project, en kan een bepaalde normtijd per functiepunt berekenen</t>
  </si>
  <si>
    <t>Er kan gepland en gerapporteerd worden op basis van kwantitatieve KPI's</t>
  </si>
  <si>
    <t>De toepassing houdt bij het berekenen van de normformatie rekening met seizoenspatronen zoals verlof, verzuim en aantal werkbare dagen (om te corrigeren voor het feit dat niet elke maand dezelfde productiviteit weet te realiseren)</t>
  </si>
  <si>
    <t>De toepassing kan op een overzichtelijke manier geaggregeerde cijfers rondom 'werk', 'mens' en 'geld' rapporteren en vergelijken (zowel in de planning processen als het rapportage proces) op basis van de belangrijkste data dimensies. Er is geen noodzaak voor consolidatie, aggregatie is afdoende.</t>
  </si>
  <si>
    <t>De toepassing kan als onderdeel van het data platform een reeks aan standaard analyse KPI’s en ratio’s kan berekenen op basis van de beschikbare data sets mbt 'werk', 'mens' en 'geld' voor de verschillende geaggregeerde organisatie eenheden in de (boom) structuur</t>
  </si>
  <si>
    <t>De toepassing kan volume, prijs- en efficiencyverschillen apart inzichtelijk maken met betrekking tot de ingezette formatie versus de genormeerde toegestane formatie.</t>
  </si>
  <si>
    <t xml:space="preserve"> De normatieve methoden om normformatie en normkosten te berekenen kunnen ook toegepast worden in de prognose. De normwaarden moeten kunnen afwijken van de normwaarden zoals deze in de begroting gebruikt zijn</t>
  </si>
  <si>
    <r>
      <t>De toepassing is van het begin af aan</t>
    </r>
    <r>
      <rPr>
        <strike/>
        <sz val="11"/>
        <rFont val="Calibri"/>
        <family val="2"/>
        <scheme val="minor"/>
      </rPr>
      <t xml:space="preserve"> </t>
    </r>
    <r>
      <rPr>
        <sz val="11"/>
        <rFont val="Calibri"/>
        <family val="2"/>
        <scheme val="minor"/>
      </rPr>
      <t>ontworpen en gebouwd als cloud service (architectuur) en is niet een doorontwikkeling</t>
    </r>
    <r>
      <rPr>
        <strike/>
        <sz val="11"/>
        <rFont val="Calibri"/>
        <family val="2"/>
        <scheme val="minor"/>
      </rPr>
      <t xml:space="preserve"> is</t>
    </r>
    <r>
      <rPr>
        <sz val="11"/>
        <rFont val="Calibri"/>
        <family val="2"/>
        <scheme val="minor"/>
      </rPr>
      <t xml:space="preserve"> vanuit een vorige generatie on-premise oplossing.</t>
    </r>
  </si>
  <si>
    <t>De toepassing is ontwikkeld op basis van low-code en maakt daarmee het ontwikkelen van toepassingen (modellen, business rules) en rapportages eenvoudig voor (eind)gebruikers</t>
  </si>
  <si>
    <t xml:space="preserve"> Antwoordblad programma van wensen  Naam Inschrijver </t>
  </si>
  <si>
    <t xml:space="preserve">Vul hier uw bedrijfsnaam in </t>
  </si>
  <si>
    <t>Wij kunnen voldoen</t>
  </si>
  <si>
    <t>Maximaal te behalen punten</t>
  </si>
  <si>
    <t>Totaal aantal te behalen punten</t>
  </si>
  <si>
    <t>De toepassing biedt de mogelijkheid budgetten te labellen op basis van het soort budget. Deze soorten hebben betrekking op het type financiering ('regulier budget' of 'separaat budget') of het karakter van de budgetten ('vaste kosten' of 'variabele kosten'). Nieuwe soorten kunnen toegevoegd worden.</t>
  </si>
  <si>
    <t>Cluster van wensen</t>
  </si>
  <si>
    <t>Max aantal punten</t>
  </si>
  <si>
    <t>Betreft de volgende wensen</t>
  </si>
  <si>
    <t>Gebruikersinferface</t>
  </si>
  <si>
    <t>Self Service beheer + gebruik</t>
  </si>
  <si>
    <t>Begrotings- en prognoseproces</t>
  </si>
  <si>
    <t>Normatieve berekeningen</t>
  </si>
  <si>
    <t>Kosten allocatie</t>
  </si>
  <si>
    <t>Rapportage en KPI mogelijkheden</t>
  </si>
  <si>
    <t>Cloud oplossing (architectuur en gebruik)</t>
  </si>
  <si>
    <t>Geavanceerde cloud technology</t>
  </si>
  <si>
    <t>Max</t>
  </si>
  <si>
    <t>Antwoord 1</t>
  </si>
  <si>
    <t>Antwoord 2</t>
  </si>
  <si>
    <t>Antwoord 3</t>
  </si>
  <si>
    <t>Antwoord 4</t>
  </si>
  <si>
    <t>Antwoord 5</t>
  </si>
  <si>
    <t>Antwoord 6</t>
  </si>
  <si>
    <t>Telling</t>
  </si>
  <si>
    <t>Lijst naam</t>
  </si>
  <si>
    <t>Lijst_Niet_must</t>
  </si>
  <si>
    <t>Lijst_Performance</t>
  </si>
  <si>
    <t>Lijst_Cloud_ontwikkeling</t>
  </si>
  <si>
    <t>Lijst_must</t>
  </si>
  <si>
    <t>Implemtatieplan</t>
  </si>
  <si>
    <t>Kwalitatievebeoordeling</t>
  </si>
  <si>
    <t>Sub Totaal</t>
  </si>
  <si>
    <t>Lijst_Eigen_beheer</t>
  </si>
  <si>
    <t>De inschrijver beschikt over een helpdesk/klantenservice welke op werkdagen minimaal bereikbaar is tussen 7:00 uur en 20:00 uur (met uitzondering van de officiële Nederlandse feestdagen)</t>
  </si>
  <si>
    <t>niet in onderzoek opgenomen</t>
  </si>
  <si>
    <t>Cijfer tussen &gt; 4,25 en &lt; 4,50</t>
  </si>
  <si>
    <t>Cijfer &gt; 4,50</t>
  </si>
  <si>
    <t>Cijfer tussen &gt; 4,00 en &lt; 4,25</t>
  </si>
  <si>
    <t>Cijfer &lt; 4,00</t>
  </si>
  <si>
    <t>Geen toelichting nodig</t>
  </si>
  <si>
    <t>De toepassing kan de belangrijkste drivers (KPI's) van een planning (scenario) eenvoudig vergelijken tussen verschillende planversies van dat scenario om de verhaallijn tussen de versies te kunnen rapporteren.</t>
  </si>
  <si>
    <t>De toepassing kan op basis van contractinformatie en activa en investeringen de van toepassing zijnde kosten en afschrijvingen begroten (in de juiste periode). De toepassing kan de kosten vanuit contracten en activa toewijzen aan verschillende kostenplaatsen en/of kostendragers obv eenvoudige verdeelsleutels</t>
  </si>
  <si>
    <t>Lijst_SSO</t>
  </si>
  <si>
    <t>Lijst_een_scherm</t>
  </si>
  <si>
    <t>Lijst één scherm</t>
  </si>
  <si>
    <t>Invulinstructie antwoordblad Gunningscriterium 1 Programma van wensen</t>
  </si>
  <si>
    <t xml:space="preserve">Kolom/veld </t>
  </si>
  <si>
    <t>Instructie</t>
  </si>
  <si>
    <t xml:space="preserve">Gehele blad </t>
  </si>
  <si>
    <t>Beoordelingsaspecten</t>
  </si>
  <si>
    <t>wens 1 t/m 14</t>
  </si>
  <si>
    <t>wens 15, 16</t>
  </si>
  <si>
    <t>wens 17 t/m 29</t>
  </si>
  <si>
    <t>wens 30 t/m 36</t>
  </si>
  <si>
    <t>wens 37 t/m 44</t>
  </si>
  <si>
    <t>wens 45 t/m 49</t>
  </si>
  <si>
    <t>wens 50, 51</t>
  </si>
  <si>
    <t>wens 52, 53</t>
  </si>
  <si>
    <t>Schermprints in een separate bijlage toegevoegd, met omschrijving:</t>
  </si>
  <si>
    <t xml:space="preserve">Antwoord 5
</t>
  </si>
  <si>
    <t>Een meerjarig huisvestings- en onderhoudsplan (MJOP) is onderdeel van de oplossing, op het niveau van de verschillende componenten (assets) binnen de verschillende locaties en gebouwen met toepassing van verschillende normen (per m2)</t>
  </si>
  <si>
    <r>
      <t xml:space="preserve">Er worden 30 punten toegekend indien: 
één van de volgende vier antwoorden is gegeven:
1. ja, standaard onderdeel van de software (geen verdere configuratie nodig)
2. ja, standaard onderdeel van een template (geen verdere configuratie nodig)
3. ja, standaard. Configuratie door ervaren consultant 
4. ja, standaard. Configuratie door getrainde sleutelgebruiker
Én
</t>
    </r>
    <r>
      <rPr>
        <sz val="11"/>
        <rFont val="Calibri"/>
        <family val="2"/>
        <scheme val="minor"/>
      </rPr>
      <t>Inschrijver aantoont, door middel van de toelichting en schermprint(s), dat de toepassing voldoet aan de beschreven wens.
Indien inschrijver niet door middel van de toelichting en de schermprints aantoont dat de toepassing voldoet aan de beschreven wens.
O</t>
    </r>
    <r>
      <rPr>
        <strike/>
        <sz val="11"/>
        <rFont val="Calibri"/>
        <family val="2"/>
        <scheme val="minor"/>
      </rPr>
      <t>f</t>
    </r>
    <r>
      <rPr>
        <sz val="11"/>
        <rFont val="Calibri"/>
        <family val="2"/>
        <scheme val="minor"/>
      </rPr>
      <t xml:space="preserve"> één van de volgende twee antwoorden wordt gegeven, worden er 0 punten toegekend.</t>
    </r>
    <r>
      <rPr>
        <sz val="11"/>
        <color theme="1"/>
        <rFont val="Calibri"/>
        <family val="2"/>
        <scheme val="minor"/>
      </rPr>
      <t xml:space="preserve">
5. ja, op basis van maatwerk te realiseren 
6. nee, niet standaard en/of via maatwerk te realiseren 
</t>
    </r>
  </si>
  <si>
    <t xml:space="preserve">Er worden 30 punten toegekend indien: 
Het volgende  antwoord is gegeven:
1. Ja
Én
Inschrijver aantoont, door middel van de toelichting, dat de toepassing voldoet aan de beschreven wens.
Indien inschrijver niet door middel van de toelichting  aantoont dat de toepassing voldoet aan de beschreven wens.
Of het volgende antwoord wordt gegeven, wordt er 0 punten toegekend.
2. Nee
</t>
  </si>
  <si>
    <t xml:space="preserve">Er worden 10 punten toegekend indien: 
één van de volgende twee antwoorden is gegeven:
1. ja, standaard onderdeel van de software (geen verdere configuratie nodig)
2. ja, standaard onderdeel van een template (geen verdere configuratie nodig)
Én
Inschrijver aantoont, door middel van de toelichting, dat de toepassing voldoet aan de beschreven wens.
Indien inschrijver niet door middel van de toelichting aantoont dat de toepassing voldoet aan de beschreven wens.
 of één van de volgende vier antwoorden wordt gegeven, wordt er 0 punten toegekend.
3. ja, standaard. Configuratie door ervaren consultant
4. ja, standaard. Configuratie door getrainde sleutelgebruiker
5. ja, op basis van maatwerk te realiseren
6. nee, niet standaard en/of via maatwerk te realiseren
</t>
  </si>
  <si>
    <t xml:space="preserve">Er worden 10 punten toegekend indien: 
één van de volgende vier antwoorden wordt gegeven:
1. ja, standaard onderdeel van de software (geen verdere configuratie nodig)
2. ja, standaard onderdeel van een template (geen verdere configuratie nodig)
3. ja, standaard. Configuratie door ervaren consultant
4. ja, standaard. Configuratie door getrainde sleutelgebruiker
Indien één van de volgende twee antwoorden wordt gegeven, wordt er 0 punten toegekend.
5. ja, op basis van maatwerk te realiseren
6. nee, niet standaard en/of via maatwerk te realiseren
</t>
  </si>
  <si>
    <r>
      <t xml:space="preserve">Er worden 10 punten toegekend indien: 
één van de volgende vier antwoorden is gegeven:
1. ja, standaard onderdeel van de software (geen verdere configuratie nodig)
2. ja, standaard onderdeel van een template (geen verdere configuratie nodig)
3. ja, standaard. Configuratie door ervaren consultant 
4. ja, standaard. Configuratie door getrainde sleutelgebruiker
Én
</t>
    </r>
    <r>
      <rPr>
        <sz val="11"/>
        <rFont val="Calibri"/>
        <family val="2"/>
        <scheme val="minor"/>
      </rPr>
      <t>Inschrijver aantoont, door middel van de toelichting en schermprint(s), dat de toepassing voldoet aan de beschreven wens.
Indien inschrijver niet door middel van de toelichting en de schermprints aantoont dat de toepassing voldoet aan de beschreven wens.
O</t>
    </r>
    <r>
      <rPr>
        <strike/>
        <sz val="11"/>
        <rFont val="Calibri"/>
        <family val="2"/>
        <scheme val="minor"/>
      </rPr>
      <t>f</t>
    </r>
    <r>
      <rPr>
        <sz val="11"/>
        <rFont val="Calibri"/>
        <family val="2"/>
        <scheme val="minor"/>
      </rPr>
      <t xml:space="preserve"> één van de volgende twee antwoorden wordt gegeven, worden er 0 punten toegekend.</t>
    </r>
    <r>
      <rPr>
        <sz val="11"/>
        <color theme="1"/>
        <rFont val="Calibri"/>
        <family val="2"/>
        <scheme val="minor"/>
      </rPr>
      <t xml:space="preserve">
5. ja, op basis van maatwerk te realiseren 
6. nee, niet standaard en/of via maatwerk te realiseren 
</t>
    </r>
  </si>
  <si>
    <t>De inschrijver informeert aanbesteder over nieuwe releases van de toepassing en bespreekt de release planning met de contractmanager van de aanbesteder. Specifieke afspraken worden in de SLA opgenomen.</t>
  </si>
  <si>
    <t xml:space="preserve">Ja, informeren is mogelijk, maar zonder release planning </t>
  </si>
  <si>
    <t>Ja, informeren is mogelijk en de release planning ook</t>
  </si>
  <si>
    <t>Nee , zowel informeren als een realse planning is niet mogelijk</t>
  </si>
  <si>
    <r>
      <t xml:space="preserve">Er worden 200 punten toegekend indien: 
Het volgende  antwoord is gegeven:
1. Ja, eigen beheer zonder IT kennis is mogelijk
Én
</t>
    </r>
    <r>
      <rPr>
        <sz val="11"/>
        <rFont val="Calibri"/>
        <family val="2"/>
        <scheme val="minor"/>
      </rPr>
      <t>Inschrijver aantoont, door middel van de toelichting en schermprint(s), dat de toepassing voldoet aan de beschreven wens.
Indien inschrijver niet door middel van de toelichting en de schermprints aantoont dat de toepassing voldoet aan de beschreven wens.
O</t>
    </r>
    <r>
      <rPr>
        <strike/>
        <sz val="11"/>
        <rFont val="Calibri"/>
        <family val="2"/>
        <scheme val="minor"/>
      </rPr>
      <t>f</t>
    </r>
    <r>
      <rPr>
        <sz val="11"/>
        <rFont val="Calibri"/>
        <family val="2"/>
        <scheme val="minor"/>
      </rPr>
      <t xml:space="preserve"> één van de volgende twee antwoorden wordt gegeven, worden er 0 punten toegekend.</t>
    </r>
    <r>
      <rPr>
        <sz val="11"/>
        <color theme="1"/>
        <rFont val="Calibri"/>
        <family val="2"/>
        <scheme val="minor"/>
      </rPr>
      <t xml:space="preserve">
2. Ja, eigen beheer is mogelijk, maar met IT kennis
3. Nee, eigen beheer is niet mogelijk
</t>
    </r>
  </si>
  <si>
    <t xml:space="preserve">Punten worden als volgt toegekend, indien één van de volgende antwoorden wordt gegeven:
1. 200 punten: Ja, eigen beheer zonder IT kennis is mogelijk
2. 100 punten: Ja, eigen beheer is mogelijk, maar met IT kennis
Én wordt uitsluitend toegekend als: 
Inschrijver aantoont, door middel van de toelichting en schermprint(s), dat de toepassing voldoet aan de beschreven wens.
Indien inschrijver niet door middel van de toelichting en de schermprints aantoont dat de toepassing voldoet aan de beschreven wens.
Of het volgende antwoord wordt gegeven, worden er 0 punten toegekend.
3.  Nee, eigen beheer is niet mogelijk
</t>
  </si>
  <si>
    <r>
      <t xml:space="preserve">Er worden 10 punten toegekend indien: 
één van de volgende vier antwoorden is gegeven:
1. ja, standaard onderdeel van de software (geen verdere configuratie nodig)
2. ja, standaard onderdeel van een template (geen verdere configuratie nodig)
3. ja, standaard. Configuratie door ervaren consultant 
4. ja, standaard. Configuratie door getrainde sleutelgebruiker
</t>
    </r>
    <r>
      <rPr>
        <sz val="11"/>
        <rFont val="Calibri"/>
        <family val="2"/>
        <scheme val="minor"/>
      </rPr>
      <t xml:space="preserve">
Indien</t>
    </r>
    <r>
      <rPr>
        <sz val="11"/>
        <rFont val="Calibri"/>
        <family val="2"/>
        <scheme val="minor"/>
      </rPr>
      <t xml:space="preserve"> één van de volgende twee antwoorden wordt gegeven, worden er 0 punten toegekend.</t>
    </r>
    <r>
      <rPr>
        <sz val="11"/>
        <color theme="1"/>
        <rFont val="Calibri"/>
        <family val="2"/>
        <scheme val="minor"/>
      </rPr>
      <t xml:space="preserve">
5. ja, op basis van maatwerk te realiseren 
6. nee, niet standaard en/of via maatwerk te realiseren 
</t>
    </r>
  </si>
  <si>
    <r>
      <t xml:space="preserve">Er worden 10 punten toegekend indien: 
één van de volgende drie antwoorden is gegeven:
2. ja, standaard onderdeel van een template (geen verdere configuratie nodig)
3. ja, standaard. Configuratie door ervaren consultant 
4. ja, standaard. Configuratie door getrainde sleutelgebruiker
Én
</t>
    </r>
    <r>
      <rPr>
        <sz val="11"/>
        <rFont val="Calibri"/>
        <family val="2"/>
        <scheme val="minor"/>
      </rPr>
      <t>Inschrijver aantoont, door middel van de toelichting en schermprint(s), dat de toepassing voldoet aan de beschreven wens.
Indien inschrijver niet door middel van de toelichting en de schermprints aantoont dat de toepassing voldoet aan de beschreven wens.
O</t>
    </r>
    <r>
      <rPr>
        <strike/>
        <sz val="11"/>
        <rFont val="Calibri"/>
        <family val="2"/>
        <scheme val="minor"/>
      </rPr>
      <t>f</t>
    </r>
    <r>
      <rPr>
        <sz val="11"/>
        <rFont val="Calibri"/>
        <family val="2"/>
        <scheme val="minor"/>
      </rPr>
      <t xml:space="preserve"> één van de volgende drie antwoorden wordt gegeven, worden er 0 punten toegekend.
1. ja, standaard onderdeel van de software (geen verdere configuratie nodig)</t>
    </r>
    <r>
      <rPr>
        <sz val="11"/>
        <color theme="1"/>
        <rFont val="Calibri"/>
        <family val="2"/>
        <scheme val="minor"/>
      </rPr>
      <t xml:space="preserve">
5. ja, op basis van maatwerk te realiseren 
6. nee, niet standaard en/of via maatwerk te realiseren 
</t>
    </r>
  </si>
  <si>
    <r>
      <t xml:space="preserve">Er worden 10 punten toegekend indien: 
één van de volgende vier antwoorden is gegeven:
1. ja, standaard onderdeel van de software (geen verdere configuratie nodig)
2. ja, standaard onderdeel van een template (geen verdere configuratie nodig)
3. ja, standaard. Configuratie door ervaren consultant 
4. ja, standaard. Configuratie door getrainde sleutelgebruiker
</t>
    </r>
    <r>
      <rPr>
        <sz val="11"/>
        <rFont val="Calibri"/>
        <family val="2"/>
        <scheme val="minor"/>
      </rPr>
      <t xml:space="preserve">
Indien </t>
    </r>
    <r>
      <rPr>
        <sz val="11"/>
        <rFont val="Calibri"/>
        <family val="2"/>
        <scheme val="minor"/>
      </rPr>
      <t xml:space="preserve"> één van de volgende twee antwoorden wordt gegeven, worden er 0 punten toegekend.</t>
    </r>
    <r>
      <rPr>
        <sz val="11"/>
        <color theme="1"/>
        <rFont val="Calibri"/>
        <family val="2"/>
        <scheme val="minor"/>
      </rPr>
      <t xml:space="preserve">
5. ja, op basis van maatwerk te realiseren 
6. nee, niet standaard en/of via maatwerk te realiseren 
</t>
    </r>
  </si>
  <si>
    <r>
      <t xml:space="preserve">Er worden 10 punten toegekend indien: 
één van de volgende drie antwoorden is gegeven:
2. ja, standaard onderdeel van een template (geen verdere configuratie nodig)
3. ja, standaard. Configuratie door ervaren consultant 
4. ja, standaard. Configuratie door getrainde sleutelgebruiker
Én
</t>
    </r>
    <r>
      <rPr>
        <sz val="11"/>
        <rFont val="Calibri"/>
        <family val="2"/>
        <scheme val="minor"/>
      </rPr>
      <t>Inschrijver aantoont, door middel van de toelichting , dat de toepassing voldoet aan de beschreven wens.
Indien inschrijver niet door middel van de toelichting  aantoont dat de toepassing voldoet aan de beschreven wens.
O</t>
    </r>
    <r>
      <rPr>
        <strike/>
        <sz val="11"/>
        <rFont val="Calibri"/>
        <family val="2"/>
        <scheme val="minor"/>
      </rPr>
      <t>f</t>
    </r>
    <r>
      <rPr>
        <sz val="11"/>
        <rFont val="Calibri"/>
        <family val="2"/>
        <scheme val="minor"/>
      </rPr>
      <t xml:space="preserve"> één van de volgende drie antwoorden wordt gegeven, worden er 0 punten toegekend.
1. ja, standaard onderdeel van de software (geen verdere configuratie nodig)</t>
    </r>
    <r>
      <rPr>
        <sz val="11"/>
        <color theme="1"/>
        <rFont val="Calibri"/>
        <family val="2"/>
        <scheme val="minor"/>
      </rPr>
      <t xml:space="preserve">
5. ja, op basis van maatwerk te realiseren 
6. nee, niet standaard en/of via maatwerk te realiseren 
</t>
    </r>
  </si>
  <si>
    <t xml:space="preserve">Er worden 10 punten toegekend indien: 
één van de volgende twee antwoorden is gegeven:
1. ja, standaard onderdeel van de software (geen verdere configuratie nodig)
2. ja, standaard onderdeel van een template (geen verdere configuratie nodig)
Indien  één van de volgende vier antwoorden wordt gegeven, wordt er 0 punten toegekend.
3. ja, standaard. Configuratie door ervaren consultant
4. ja, standaard. Configuratie door getrainde sleutelgebruiker
5. ja, op basis van maatwerk te realiseren
6. nee, niet standaard en/of via maatwerk te realiseren
</t>
  </si>
  <si>
    <r>
      <t xml:space="preserve">Er worden 100 punten toegekend indien: 
Het volgende antwoord is gegeven:
1. ja,
Én
</t>
    </r>
    <r>
      <rPr>
        <sz val="11"/>
        <rFont val="Calibri"/>
        <family val="2"/>
        <scheme val="minor"/>
      </rPr>
      <t>Inschrijver aantoont, door middel van de toelichting, dat de toepassing voldoet aan de beschreven wens.
Indien inschrijver niet door middel van de toelichting en de schermprints aantoont dat de toepassing voldoet aan de beschreven wens.
Of het</t>
    </r>
    <r>
      <rPr>
        <strike/>
        <sz val="11"/>
        <rFont val="Calibri"/>
        <family val="2"/>
        <scheme val="minor"/>
      </rPr>
      <t xml:space="preserve"> </t>
    </r>
    <r>
      <rPr>
        <sz val="11"/>
        <rFont val="Calibri"/>
        <family val="2"/>
        <scheme val="minor"/>
      </rPr>
      <t xml:space="preserve"> volgende antwoord wordt gegeven, wordt er 0 punten toegekend.</t>
    </r>
    <r>
      <rPr>
        <sz val="11"/>
        <color theme="1"/>
        <rFont val="Calibri"/>
        <family val="2"/>
        <scheme val="minor"/>
      </rPr>
      <t xml:space="preserve">
2. nee
</t>
    </r>
  </si>
  <si>
    <t>Kobalt blauw</t>
  </si>
  <si>
    <t>Toelichting</t>
  </si>
  <si>
    <t xml:space="preserve">Toelichting </t>
  </si>
  <si>
    <t>Het risico van slordigheden, onjuistheden en onvolledigheden in de beschrijving van de oplossing ligt volledig bij de Inschrijver. Indien in de beschrijving van de oplossing één of meerdere onderdelen van de genoemde eis ontbreken zal dit impact hebben op de beoordeling en de te behalen score</t>
  </si>
  <si>
    <t>UWV heeft gepoogd om duidelijk te beschrijven wat de betreffende wens inhoudt.
Het is aan Inschrijver om bij onduidelijkheden hier vragen over te stellen in de nota van inlichtingen. Hiervoor kunt u gebruik maken van bijlage 10 'format voor het stellen van vragen'.</t>
  </si>
  <si>
    <t>De toepassing heeft een overzichtelijke schermindeling, die qua gebruikersinterface de processtappen volgt in de volgorde waarin ze uitgevoerd moeten worden  bijlage 18 begrotingsproces en bijlage 19 use cases</t>
  </si>
  <si>
    <t>De toepassing kan het plannen van aanvullende formatie ter correctie of aanvulling op de normformatie in FTE per functie(groep) ondersteunen, zowel voor productiegerelateerde (directe formatie per product) als niet-productie gerelateerde (indirecte) formatie. Een alternatieve inrichtingskeuze is om de formatie als geheel te plannen, en daarnaast de normformatie zichtbaar te hebben. Zie bijlage 18 begrotingsproces en bijlage 19 use cases</t>
  </si>
  <si>
    <t>De toepassing kan de personeelskosten berekenen op basis van de totaal geplande formatie (FTE) en normsalarissen per functie(groep) en type. De toepassing hoeft geen volledige CAO berekening te ondersteunen met alle aparte percentages en drempelwaarden mbt sociale lasten en pensioenen. Zie bijlage 18 begrotingsproces en bijlage 19 use cases</t>
  </si>
  <si>
    <t>De toepassing kan overige kosten begroten op basis van een extrapolatie van de gerealiseerde kosten van het lopende jaar. Zie bijlage18 begrotingsproces en bijlage 19 use cases</t>
  </si>
  <si>
    <t xml:space="preserve">De toepassing maakt het mogelijk dat gebruikers aanvullend aan de prognose die gereed is gezet, inzichten vast kunnen leggen op de dimensies 'werk', 'mens' en 'geld'. Zie bijlage 18 prognoseproces </t>
  </si>
  <si>
    <r>
      <t>De toepassing kan een prognose scenario gereed  zetten voor alle organisatie onderdelen op basis van de gerealiseerde maanden (voor 'werk', 'mens' en 'geld') en voor de prognose maanden op basis van een eerder planning scenario (begroting of prognose)</t>
    </r>
    <r>
      <rPr>
        <sz val="11"/>
        <color rgb="FFFF0000"/>
        <rFont val="Calibri"/>
        <family val="2"/>
        <scheme val="minor"/>
      </rPr>
      <t xml:space="preserve"> </t>
    </r>
    <r>
      <rPr>
        <sz val="11"/>
        <rFont val="Calibri"/>
        <family val="2"/>
        <scheme val="minor"/>
      </rPr>
      <t xml:space="preserve">Zie bijlage 18 prognoseproces </t>
    </r>
  </si>
  <si>
    <t>De toepassing kan een directe + indirecte normformatie berekenen op basis van producten, productvolumes, normtijden per functie(groep) en de productiviteit (bruto/netto inzet). Voor de indirecte formatie kan een span of control worden gebruikt. Zie bijlage18 begrotingsproces en bijlage 19 use cases</t>
  </si>
  <si>
    <t>Het is mogelijk om in de toepassing kosten te kunnen berekenen op basis van normbedragen en normpercentages. Zie bijlage18 begrotingsproces en bijlage 19 use cases</t>
  </si>
  <si>
    <t>De toepassing kan een normformatie berekenen op basis van de (werkelijke) gerealiseerde productie en de beschreven normformatie methodiek  Zie bijlage 18 nacalculatieproces  en bijlage 19 use cases</t>
  </si>
  <si>
    <r>
      <t>De toepassing kan de indirecte productiekosten alloceren naar de producten op basis van eenvoudige cost drivers, bijvoorbeeld op basis de directe formatie die begroot is per product"</t>
    </r>
    <r>
      <rPr>
        <sz val="11"/>
        <color rgb="FFFF0000"/>
        <rFont val="Calibri"/>
        <family val="2"/>
        <scheme val="minor"/>
      </rPr>
      <t xml:space="preserve"> </t>
    </r>
    <r>
      <rPr>
        <sz val="11"/>
        <rFont val="Calibri"/>
        <family val="2"/>
        <scheme val="minor"/>
      </rPr>
      <t>zie bijlage 18 begrotingsproces en bijlage 19 use cases</t>
    </r>
  </si>
  <si>
    <t>De toepassing kan een kostenallocatie uitvoeren tussen kostendragers onderling en van kostendragers naar organisatieeenheden op basis van geplande capaciteit, waarbij meerdere allocaties in een volgorde achter elkaar berekend worden. zie bijlage 18 begrotingsproces</t>
  </si>
  <si>
    <t>De toepassing kan de begrote en gerealiseerde formatie (kosten) alloceren naar de producten op basis van de productvolumes en de normtijden (ratio)  Zie bijlage 18 verantwoordingsproces</t>
  </si>
  <si>
    <t>De toepassing kan de overige kosten alloceren naar de producten op basis van de gealloceerde directe FTE's / directe personeelskosten (per product)  Zie bijlage 18 verantwoordingsproces</t>
  </si>
  <si>
    <t>De toepassing kan de allocatiesleutels van producten naar wetten vastleggen (procentuele sleutels) Zie bijlage 18 verantwoordingsproces</t>
  </si>
  <si>
    <r>
      <t xml:space="preserve">De toepassing kan de kosten van producten en projecten </t>
    </r>
    <r>
      <rPr>
        <strike/>
        <sz val="11"/>
        <rFont val="Calibri"/>
        <family val="2"/>
        <scheme val="minor"/>
      </rPr>
      <t>kan</t>
    </r>
    <r>
      <rPr>
        <sz val="11"/>
        <rFont val="Calibri"/>
        <family val="2"/>
        <scheme val="minor"/>
      </rPr>
      <t xml:space="preserve"> alloceren naar de kernproducten / wetten &amp; fondsen op basis van een standaard allocatie (procentueel) Zie bijlage 18 verantwoordingsproces</t>
    </r>
  </si>
  <si>
    <r>
      <t xml:space="preserve">De toepassing kan de gealloceerde kosten rapporteren door de hele allocatieketen op basis van de kostencategorieën (personeel (direct, indirect etc), huisvesting, automatisering, overig) </t>
    </r>
    <r>
      <rPr>
        <sz val="11"/>
        <color rgb="FFFF0000"/>
        <rFont val="Calibri"/>
        <family val="2"/>
        <scheme val="minor"/>
      </rPr>
      <t xml:space="preserve"> </t>
    </r>
    <r>
      <rPr>
        <sz val="11"/>
        <rFont val="Calibri"/>
        <family val="2"/>
        <scheme val="minor"/>
      </rPr>
      <t>Zie bijlage 18 verantwoordingsproces</t>
    </r>
  </si>
  <si>
    <t>De toepassing kan de gealloceerde kosten rapporteren door de hele allocatieketen op basis van vast / variabel of andere eigenschapen essentiële data dimensies  Zie bijlage 18 verantwoordingsproces</t>
  </si>
  <si>
    <t>De toepassing kan de productie (werk) plannen op basis van producten en volumes per organisatie kostenplaats. Zie bijlage 18 begrotingsproces  en bijlage 19 use cases</t>
  </si>
  <si>
    <r>
      <rPr>
        <sz val="11"/>
        <rFont val="Calibri"/>
        <family val="2"/>
        <scheme val="minor"/>
      </rPr>
      <t xml:space="preserve">
Punten worden als volgt toegekend:
1. 10 punten SSO (SAML 2.0)
2. 0 punten SSO (Anders) 
3. 0 punten MFA</t>
    </r>
    <r>
      <rPr>
        <sz val="11"/>
        <color theme="1"/>
        <rFont val="Calibri"/>
        <family val="2"/>
        <scheme val="minor"/>
      </rPr>
      <t xml:space="preserve">
</t>
    </r>
  </si>
  <si>
    <t>Gehele blad</t>
  </si>
  <si>
    <r>
      <t xml:space="preserve">Er worden 10 punten toegekend indien: 
één van de volgende vier antwoorden is gegeven:
1. ja, standaard onderdeel van de software (geen verdere configuratie nodig)
2. ja, standaard onderdeel van een template (geen verdere configuratie nodig)
3. ja, standaard. Configuratie door ervaren consultant 
4. ja, standaard. Configuratie door getrainde sleutelgebruiker
Én
</t>
    </r>
    <r>
      <rPr>
        <sz val="11"/>
        <rFont val="Calibri"/>
        <family val="2"/>
        <scheme val="minor"/>
      </rPr>
      <t>Inschrijver aantoont, door middel van de toelichting, dat de toepassing voldoet aan de beschreven wens.
Indien inschrijver niet door middel van de toelichting aantoont dat de toepassing voldoet aan de beschreven wens.
O</t>
    </r>
    <r>
      <rPr>
        <strike/>
        <sz val="11"/>
        <rFont val="Calibri"/>
        <family val="2"/>
        <scheme val="minor"/>
      </rPr>
      <t>f</t>
    </r>
    <r>
      <rPr>
        <sz val="11"/>
        <rFont val="Calibri"/>
        <family val="2"/>
        <scheme val="minor"/>
      </rPr>
      <t xml:space="preserve"> één van de volgende twee antwoorden wordt gegeven, worden er 0 punten toegekend.</t>
    </r>
    <r>
      <rPr>
        <sz val="11"/>
        <color theme="1"/>
        <rFont val="Calibri"/>
        <family val="2"/>
        <scheme val="minor"/>
      </rPr>
      <t xml:space="preserve">
5. ja, op basis van maatwerk te realiseren 
6. nee, niet standaard en/of via maatwerk te realiseren 
</t>
    </r>
  </si>
  <si>
    <r>
      <t xml:space="preserve">Er worden 10 punten toegekend indien: 
één van de volgende vier antwoorden is gegeven:
1. ja, standaard onderdeel van de software (geen verdere configuratie nodig)
2. ja, standaard onderdeel van een template (geen verdere configuratie nodig)
3. ja, standaard. Configuratie door ervaren consultant 
4. ja, standaard. Configuratie door getrainde sleutelgebruiker
Én
</t>
    </r>
    <r>
      <rPr>
        <sz val="11"/>
        <rFont val="Calibri"/>
        <family val="2"/>
        <scheme val="minor"/>
      </rPr>
      <t>Inschrijver aantoont, door middel van de toelichting , dat de toepassing voldoet aan de beschreven wens.
Indien inschrijver niet door middel van de toelichting  aantoont dat de toepassing voldoet aan de beschreven wens.
O</t>
    </r>
    <r>
      <rPr>
        <strike/>
        <sz val="11"/>
        <rFont val="Calibri"/>
        <family val="2"/>
        <scheme val="minor"/>
      </rPr>
      <t>f</t>
    </r>
    <r>
      <rPr>
        <sz val="11"/>
        <rFont val="Calibri"/>
        <family val="2"/>
        <scheme val="minor"/>
      </rPr>
      <t xml:space="preserve"> één van de volgende twee antwoorden wordt gegeven, worden er 0 punten toegekend.</t>
    </r>
    <r>
      <rPr>
        <sz val="11"/>
        <color theme="1"/>
        <rFont val="Calibri"/>
        <family val="2"/>
        <scheme val="minor"/>
      </rPr>
      <t xml:space="preserve">
5. ja, op basis van maatwerk te realiseren 
6. nee, niet standaard en/of via maatwerk te realiseren 
</t>
    </r>
  </si>
  <si>
    <r>
      <t xml:space="preserve">Er worden 40 punten toegekend indien: 
één van de volgende vier antwoorden is gegeven:
1. ja, standaard onderdeel van de software (geen verdere configuratie nodig)
2. ja, standaard onderdeel van een template (geen verdere configuratie nodig)
3. ja, standaard. Configuratie door ervaren consultant 
4. ja, standaard. Configuratie door getrainde sleutelgebruiker
Én
</t>
    </r>
    <r>
      <rPr>
        <sz val="11"/>
        <rFont val="Calibri"/>
        <family val="2"/>
        <scheme val="minor"/>
      </rPr>
      <t>Inschrijver aantoont, door middel van de toelichting en schermprint(s), dat de toepassing voldoet aan de beschreven wens.
Indien inschrijver niet door middel van de toelichting en de schermprints aantoont dat de toepassing voldoet aan de beschreven wens.
O</t>
    </r>
    <r>
      <rPr>
        <strike/>
        <sz val="11"/>
        <rFont val="Calibri"/>
        <family val="2"/>
        <scheme val="minor"/>
      </rPr>
      <t>f</t>
    </r>
    <r>
      <rPr>
        <sz val="11"/>
        <rFont val="Calibri"/>
        <family val="2"/>
        <scheme val="minor"/>
      </rPr>
      <t xml:space="preserve"> één van de volgende twee antwoorden wordt gegeven, worden er 0 punten toegekend.</t>
    </r>
    <r>
      <rPr>
        <sz val="11"/>
        <color theme="1"/>
        <rFont val="Calibri"/>
        <family val="2"/>
        <scheme val="minor"/>
      </rPr>
      <t xml:space="preserve">
5. ja, op basis van maatwerk te realiseren 
6. nee, niet standaard en/of via maatwerk te realiseren 
</t>
    </r>
  </si>
  <si>
    <t xml:space="preserve">Het is wenselijk als een eindgebruiker bestaande rapportages kan aanpassen naar eigen behoefte om de gewenste informatie te kunnen raadplegen. Dit zonder dat daarmee het rapportontwerp wordt aangepast, dat dit binnen dezelfde ‘browser’ / UI moet plaatsvinden en dat hiervoor geen andere software of UI nodig mag zijn.
De eindgebruiker moet dit kunnen doen na afloop van de standaard eindgebruikerstraining en zonder dat daarvoor specifieke IT kennis nodig is.
</t>
  </si>
  <si>
    <t>Verdeling op basis van 8 clusters van wensen</t>
  </si>
  <si>
    <r>
      <rPr>
        <strike/>
        <sz val="11"/>
        <color theme="1"/>
        <rFont val="Calibri"/>
        <family val="2"/>
        <scheme val="minor"/>
      </rPr>
      <t xml:space="preserve">
</t>
    </r>
    <r>
      <rPr>
        <sz val="11"/>
        <color theme="1"/>
        <rFont val="Calibri"/>
        <family val="2"/>
        <scheme val="minor"/>
      </rPr>
      <t>Punten worden als volgt toegekend:: 
1. 200 punten: Ontwikkelt als cloud oplossing, geen eerdere on-premise oplossing
2</t>
    </r>
    <r>
      <rPr>
        <sz val="11"/>
        <rFont val="Calibri"/>
        <family val="2"/>
        <scheme val="minor"/>
      </rPr>
      <t xml:space="preserve">. 100 punten: Ontwikkelt als cloud oplossing, oplossing was eerder on-premise oplossing
3. 0 punten: </t>
    </r>
    <r>
      <rPr>
        <sz val="11"/>
        <color theme="1"/>
        <rFont val="Calibri"/>
        <family val="2"/>
        <scheme val="minor"/>
      </rPr>
      <t>Ontwikkel</t>
    </r>
    <r>
      <rPr>
        <sz val="11"/>
        <rFont val="Calibri"/>
        <family val="2"/>
        <scheme val="minor"/>
      </rPr>
      <t>d als on-premise opl</t>
    </r>
    <r>
      <rPr>
        <sz val="11"/>
        <color theme="1"/>
        <rFont val="Calibri"/>
        <family val="2"/>
        <scheme val="minor"/>
      </rPr>
      <t xml:space="preserve">ossing, ook beschikbaar gemaakt voor de Cloud
</t>
    </r>
  </si>
  <si>
    <r>
      <t xml:space="preserve">
De relatie tussen de invoer van gegevens, de bewerking en de rapportage moet volledig traceerbaar zijn. Het is wenselijk dat de toepassing in één scherm de samenhang kan tonen tussen de invoer op de dimensie ‘werk’ en het resultaat van de berekening op de dimensie ‘mens’ en ‘geld’.</t>
    </r>
    <r>
      <rPr>
        <sz val="11"/>
        <rFont val="Calibri"/>
        <family val="2"/>
        <scheme val="minor"/>
      </rPr>
      <t xml:space="preserve">
</t>
    </r>
  </si>
  <si>
    <t xml:space="preserve">De toepassing kan in de volgende workflow-functies voorzien:
- het aanmaken van taken (of acties); 
- het koppelen van een eigenaar en deadline; 
- een integratie met (push) mails om de eigenaar van een actie op de hoogte te brengen;
- een goedkeuringsflow; en 
- de mogelijkheid dat het voltooien van één taak één of meerdere andere taken initieert. </t>
  </si>
  <si>
    <t>De toepassing maakt het invoeren van gegevens op een geaggregeerd dimensioneel niveau mogelijk  (eventueel niet alleen via getallen, maar ook via opdrachten en/of formules), waarbij de toepassing zelf zorgt voor een verdeling (distributie) van de waarde naar het onderliggende detailniveau.</t>
  </si>
  <si>
    <r>
      <t>De toepassing kan alle gevraagde planning, rapportage en analyse functionaliteiten voor een beheerder</t>
    </r>
    <r>
      <rPr>
        <sz val="11"/>
        <rFont val="Calibri"/>
        <family val="2"/>
        <scheme val="minor"/>
      </rPr>
      <t xml:space="preserve"> aanbieden vanuit één gebruikersinterface. </t>
    </r>
  </si>
  <si>
    <t>De applicatie voorziet in controles op de kwaliteit van ingevoerde gegevens en de noodzakelijke samenhang tussen de stappen in bepaalde normatieve berekeningen</t>
  </si>
  <si>
    <r>
      <t>De performance / snelheid van de toepassing bij het invoeren van gegevens, het doorrekenen en het opvragen van rapportages ligt  in lijn  met andere moderne webtoepassingen.</t>
    </r>
    <r>
      <rPr>
        <strike/>
        <sz val="11"/>
        <rFont val="Calibri"/>
        <family val="2"/>
        <scheme val="minor"/>
      </rPr>
      <t xml:space="preserve"> </t>
    </r>
  </si>
  <si>
    <t xml:space="preserve"> De authenticatie vind plaats via SSO (wel/niet SAML 2.0 standaard) of op basis van MFA.</t>
  </si>
  <si>
    <t>Het is wenselijk als een beheerder nieuwe planningsmodellen of rapportages kan inrichten. De beheerder moet dit kunnen doen na afloop van de standaard beheerderstraining en zonder dat daarvoor specifieke IT kennis nodig is.</t>
  </si>
  <si>
    <r>
      <t>De oplossing gebruikt geavanceerde methoden en technieken om geoptimaliseerd data te kunnen ophalen en wegschrijven in de database (op basis van indexes).</t>
    </r>
    <r>
      <rPr>
        <strike/>
        <sz val="11"/>
        <rFont val="Calibri"/>
        <family val="2"/>
        <scheme val="minor"/>
      </rPr>
      <t/>
    </r>
  </si>
  <si>
    <t>Toelichting en schermprint benodigd</t>
  </si>
  <si>
    <t>Toelichting  + schermprints</t>
  </si>
  <si>
    <t xml:space="preserve">Toelichting  </t>
  </si>
  <si>
    <t>Toelichting  + schermprints op basis van Use Case 1</t>
  </si>
  <si>
    <t>Toelichting  + schermprints op basis van Use Cas 2 (sub 10c)</t>
  </si>
  <si>
    <t>Toelichting  + schermprints op basis van Use Case 1 (sub 2d en sub 3d) en 2 (sub 10c).</t>
  </si>
  <si>
    <t>Toelichting  + schermprints op basis van Use Case 1 (sub 2a</t>
  </si>
  <si>
    <t>Toelichting  + schermprints op basis van Use Case 1 (sub 3a)</t>
  </si>
  <si>
    <t>Toelichting  + schermprints op basis van Use Case 1 (sub 4).</t>
  </si>
  <si>
    <t xml:space="preserve">Toelichting  + schermprints  op basis van Use Case 1 (sub 2b en 2c). </t>
  </si>
  <si>
    <t xml:space="preserve">Toelichting  + schermprints op basis van Use Case 1 (sub 3c). </t>
  </si>
  <si>
    <t>Toelichting  + schermprints op basis van Use Case 2 (sub 9).</t>
  </si>
  <si>
    <t xml:space="preserve">Toelichting  + schermprints op basis van Use Case 1 (sub 5). </t>
  </si>
  <si>
    <t>Toelichting  + schermprints op basis van Use Case 2 (sub 10).</t>
  </si>
  <si>
    <t xml:space="preserve">Toelichting  + schermprints op basis van Use Case 2 (sub 10). </t>
  </si>
  <si>
    <t>Niet van toepassing</t>
  </si>
  <si>
    <t>Toelichting op basis van Use Case 2 (sub 11)</t>
  </si>
  <si>
    <r>
      <t>Indien er gevraagd wordt om een toelichting, beschrijft u die in kolom F per wens, met een maximum van 30</t>
    </r>
    <r>
      <rPr>
        <sz val="9"/>
        <rFont val="Verdana"/>
        <family val="2"/>
      </rPr>
      <t>0</t>
    </r>
    <r>
      <rPr>
        <sz val="9"/>
        <color theme="1"/>
        <rFont val="Verdana"/>
        <family val="2"/>
      </rPr>
      <t xml:space="preserve"> woorden. U beschrijft hoe u invulling geeft aan de realisatie van de wens. Indien er ook een visuele uitleg (schermprint) gevraagd is om uw beschrijving te ondersteunen neem dan een separate bijlage op met de titel : "Details bij AW blad programma van wensen" . Verwijs in die bijlage duidelijk naar de wens nummer uit kolom B. U mag voor meerdere wensen dit ondersteunende bewijs in één  bijlage opnemen. In kolom E wordt aangegeven of er een toelichting benodigd is en of daarnaast ook om een schermprints wordt gevraagd, indien beide niet van toepassing zijn, wordt dit aangegeven door middel van: Niet van toepassing.</t>
    </r>
  </si>
  <si>
    <t xml:space="preserve">  in te vullen door Inschrijver </t>
  </si>
  <si>
    <t xml:space="preserve">In kolom D kunt u uw antwoord geven, of u kunt voldoen aan de wens die genoemd staat in kolom C. U heeft de keuze uit verschillende antwoord opties. In kolom J wordt uitgelegd per wens, wat de beoordelingsaspecten zijn en de bijbehorende punten toekenning. Indien er gevraagd wordt om een toelichting en schermprint op te leveren, wordt hier uitsluitend getoetst of uw gegeven antwoord juist is en of u kunt voldoen aan de genoemde wens uit kolom C. </t>
  </si>
  <si>
    <t xml:space="preserve">Er worden 10 punten toegekend indien: 
één van de volgende twee antwoorden is gegeven:
1. ja, standaard onderdeel van de software (geen verdere configuratie nodig)
2. ja, standaard onderdeel van een template (geen verdere configuratie nodig)
Én
Inschrijver aantoont, door middel van de toelichting , dat de toepassing voldoet aan de beschreven wens.
Indien inschrijver niet door middel van de toelichting  aantoont dat de toepassing voldoet aan de beschreven wens.
 of één van de volgende vier antwoorden wordt gegeven, wordt er 0 punten toegekend.
3. ja, standaard. Configuratie door ervaren consultant
4. ja, standaard. Configuratie door getrainde sleutelgebruiker
5. ja, op basis van maatwerk te realiseren
6. nee, niet standaard en/of via maatwerk te realiseren
</t>
  </si>
  <si>
    <t>Punten worden als volgt toegekend:
Het volgende  antwoord is gegeven:
1. 10 punten Ja
Én
Inschrijver aantoont, door middel van de toelichting, dat de toepassing voldoet aan de beschreven wens
Indien inschrijver niet door middel van de toelichting  aantoont dat de toepassing voldoet aan de beschreven wens. Of het volgende antwoorden wordt gegeven, wordt er 0 punten toegekend.
2. 0 punten Nee</t>
  </si>
  <si>
    <t xml:space="preserve">Punten worden als volgt toegekend:
1. 10 punten: 0 - 2 seconden
2. 7.5 punten: 2 - 3 seconden
3. 5 punten: 3 - 4 seconden
Én
Inschrijver aantoont, door middel van de toelichting, dat de toepassing voldoet aan de beschreven wens
Indien inschrijver niet door middel van de toelichting  aantoont dat de toepassing voldoet aan de beschreven wens. Of het volgende antwoorden wordt gegeven, wordt er 0 punten toegekend.
4. 0 punten: meer dan 4 seconden
</t>
  </si>
  <si>
    <t xml:space="preserve">
Punten worden als volgt toegekend:
1. 10 punten Ja, informeren is mogelijk en de release planning ook
2. 5 punten Ja, informeren is mogelijk, maar zonder release planning 
Én
Inschrijver aantoont, door middel van de toelichting, dat de toepassing voldoet aan de beschreven wens
Indien inschrijver niet door middel van de toelichting  aantoont dat de toepassing voldoet aan de beschreven wens. Of het volgende antwoorden wordt gegeven, wordt er 0 punten toegekend.
3. 0 punten Nee , zowel informeren als een realse planning is niet mogelijk
</t>
  </si>
  <si>
    <r>
      <t xml:space="preserve">Er worden 10 punten toegekend indien: 
één van de volgende vier antwoorden is gegeven:
1. ja, standaard onderdeel van de software (geen verdere configuratie nodig)
2. ja, standaard onderdeel van een template (geen verdere configuratie nodig)
3. ja, standaard. Configuratie door ervaren consultant 
4. ja, standaard. Configuratie door getrainde sleutelgebruiker
Én
</t>
    </r>
    <r>
      <rPr>
        <sz val="11"/>
        <rFont val="Calibri"/>
        <family val="2"/>
        <scheme val="minor"/>
      </rPr>
      <t>Inschrijver aantoont, door middel van de toelichting , dat de toepassing voldoet aan de beschreven wens.
Indien inschrijver niet door middel van de toelichting aantoont dat de toepassing voldoet aan de beschreven wens.
O</t>
    </r>
    <r>
      <rPr>
        <strike/>
        <sz val="11"/>
        <rFont val="Calibri"/>
        <family val="2"/>
        <scheme val="minor"/>
      </rPr>
      <t>f</t>
    </r>
    <r>
      <rPr>
        <sz val="11"/>
        <rFont val="Calibri"/>
        <family val="2"/>
        <scheme val="minor"/>
      </rPr>
      <t xml:space="preserve"> één van de volgende twee antwoorden wordt gegeven, worden er 0 punten toegekend.</t>
    </r>
    <r>
      <rPr>
        <sz val="11"/>
        <color theme="1"/>
        <rFont val="Calibri"/>
        <family val="2"/>
        <scheme val="minor"/>
      </rPr>
      <t xml:space="preserve">
5. ja, op basis van maatwerk te realiseren 
6. nee, niet standaard en/of via maatwerk te realiseren 
</t>
    </r>
  </si>
  <si>
    <r>
      <t xml:space="preserve">Er worden 10 punten toegekend indien: 
één van de volgende drie antwoorden is gegeven:
2. ja, standaard onderdeel van een template (geen verdere configuratie nodig)
3. ja, standaard. Configuratie door ervaren consultant 
4. ja, standaard. Configuratie door getrainde sleutelgebruiker
Én
Inschrijver aantoont, door middel van de toelichting , dat de toepassing voldoet aan de beschreven wens.
Indien inschrijver niet door middel van de toelichting aantoont dat de toepassing voldoet aan de beschreven wens.
Of </t>
    </r>
    <r>
      <rPr>
        <sz val="11"/>
        <rFont val="Calibri"/>
        <family val="2"/>
        <scheme val="minor"/>
      </rPr>
      <t>Indien  één van de volgende drie antwoorden wordt gegeven, worden er 0 punten toegekend.
1. ja, standaard onderdeel van de software (geen verdere configuratie nodig)</t>
    </r>
    <r>
      <rPr>
        <sz val="11"/>
        <color theme="1"/>
        <rFont val="Calibri"/>
        <family val="2"/>
        <scheme val="minor"/>
      </rPr>
      <t xml:space="preserve">
5. ja, op basis van maatwerk te realiseren 
6. nee, niet standaard en/of via maatwerk te realiseren 
</t>
    </r>
  </si>
  <si>
    <r>
      <t>Er worden 10 punten toegekend indien: 
één van de volgende drie antwoorden is gegeven:
2. ja, standaard onderdeel van een template (geen verdere configuratie nodig)
3. ja, standaard. Configuratie door ervaren consultant 
4. ja, standaard. Configuratie door getrainde sleutelgebruiker
Én
Inschrijver aantoont, door middel van de toelichting , dat de toepassing voldoet aan de beschreven wens.
Indien inschrijver niet door middel van de toelichting aantoont dat de toepassing voldoet aan de beschreven wens.</t>
    </r>
    <r>
      <rPr>
        <sz val="11"/>
        <rFont val="Calibri"/>
        <family val="2"/>
        <scheme val="minor"/>
      </rPr>
      <t xml:space="preserve">
Indien  één van de volgende drie antwoorden wordt gegeven, worden er 0 punten toegekend.
1. ja, standaard onderdeel van de software (geen verdere configuratie nodig)</t>
    </r>
    <r>
      <rPr>
        <sz val="11"/>
        <color theme="1"/>
        <rFont val="Calibri"/>
        <family val="2"/>
        <scheme val="minor"/>
      </rPr>
      <t xml:space="preserve">
5. ja, op basis van maatwerk te realiseren 
6. nee, niet standaard en/of via maatwerk te realiseren 
</t>
    </r>
  </si>
  <si>
    <t xml:space="preserve">Er worden 10 punten toegekend indien: 
één van de volgende twee antwoorden is gegeven:
1. ja, standaard onderdeel van de software (geen verdere configuratie nodig)
2. ja, standaard onderdeel van een template (geen verdere configuratie nodig)
Én
Inschrijver aantoont, door middel van de toelichtingen schermprint(s) , dat de toepassing voldoet aan de beschreven wens.
Indien inschrijver niet door middel van de toelichting en schermprint(s) aantoont dat de toepassing voldoet aan de beschreven wens.
Of één van de volgende vier antwoorden wordt gegeven, worden er 0 punten toegekend.
3. ja, standaard. Configuratie door ervaren consultant
4. ja, standaard. Configuratie door getrainde sleutelgebruiker
5. ja, op basis van maatwerk te realiseren
6. nee, niet standaard en/of via maatwerk te realiseren
</t>
  </si>
  <si>
    <r>
      <t xml:space="preserve">Er worden 10 punten toegekend indien: 
één van de volgende vier antwoorden is gegeven:
1. ja, standaard onderdeel van de software (geen verdere configuratie nodig)
2. ja, standaard onderdeel van een template (geen verdere configuratie nodig)
3. ja, standaard. Configuratie door ervaren consultant 
4. ja, standaard. Configuratie door getrainde sleutelgebruiker
Én
</t>
    </r>
    <r>
      <rPr>
        <sz val="11"/>
        <rFont val="Calibri"/>
        <family val="2"/>
        <scheme val="minor"/>
      </rPr>
      <t>Inschrijver aantoont, door middel van de toelichting, dat de toepassing voldoet aan de beschreven wens.
Indien inschrijver niet door middel van de toelichting  aantoont dat de toepassing voldoet aan de beschreven wens.
O</t>
    </r>
    <r>
      <rPr>
        <strike/>
        <sz val="11"/>
        <rFont val="Calibri"/>
        <family val="2"/>
        <scheme val="minor"/>
      </rPr>
      <t>f</t>
    </r>
    <r>
      <rPr>
        <sz val="11"/>
        <rFont val="Calibri"/>
        <family val="2"/>
        <scheme val="minor"/>
      </rPr>
      <t xml:space="preserve"> één van de volgende twee antwoorden wordt gegeven, worden er 0 punten toegekend.</t>
    </r>
    <r>
      <rPr>
        <sz val="11"/>
        <color theme="1"/>
        <rFont val="Calibri"/>
        <family val="2"/>
        <scheme val="minor"/>
      </rPr>
      <t xml:space="preserve">
5. ja, op basis van maatwerk te realiseren 
6. nee, niet standaard en/of via maatwerk te realiseren 
</t>
    </r>
  </si>
  <si>
    <r>
      <t xml:space="preserve">Er worden 30 punten toegekend indien: 
één van de volgende vier antwoorden is gegeven:
1. ja, standaard onderdeel van de software (geen verdere configuratie nodig)
2. ja, standaard onderdeel van een template (geen verdere configuratie nodig)
3. ja, standaard. Configuratie door ervaren consultant 
4. ja, standaard. Configuratie door getrainde sleutelgebruiker
Én
</t>
    </r>
    <r>
      <rPr>
        <sz val="11"/>
        <rFont val="Calibri"/>
        <family val="2"/>
        <scheme val="minor"/>
      </rPr>
      <t>Inschrijver aantoont, door middel van de toelichting, dat de toepassing voldoet aan de beschreven wens.
Indien inschrijver niet door middel van de toelichting  aantoont dat de toepassing voldoet aan de beschreven wens.
O</t>
    </r>
    <r>
      <rPr>
        <strike/>
        <sz val="11"/>
        <rFont val="Calibri"/>
        <family val="2"/>
        <scheme val="minor"/>
      </rPr>
      <t>f</t>
    </r>
    <r>
      <rPr>
        <sz val="11"/>
        <rFont val="Calibri"/>
        <family val="2"/>
        <scheme val="minor"/>
      </rPr>
      <t xml:space="preserve"> één van de volgende twee antwoorden wordt gegeven, worden er 0 punten toegekend.</t>
    </r>
    <r>
      <rPr>
        <sz val="11"/>
        <color theme="1"/>
        <rFont val="Calibri"/>
        <family val="2"/>
        <scheme val="minor"/>
      </rPr>
      <t xml:space="preserve">
5. ja, op basis van maatwerk te realiseren 
6. nee, niet standaard en/of via maatwerk te realiseren 
</t>
    </r>
  </si>
  <si>
    <t xml:space="preserve">Toelichting  + schermprints  op basis van Use Case 1 of 2 </t>
  </si>
  <si>
    <t xml:space="preserve">Toelichting  + schermprints op basis van Use Case 1 </t>
  </si>
  <si>
    <t xml:space="preserve">Toelichting  + schermprints op basis van Use Case 1 (sub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</si>
</sst>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9"/>
      <color theme="1"/>
      <name val="Verdana"/>
      <family val="2"/>
    </font>
    <font>
      <sz val="9"/>
      <color theme="1"/>
      <name val="Verdana"/>
      <family val="2"/>
    </font>
    <font>
      <sz val="9"/>
      <color theme="1"/>
      <name val="Verdana"/>
      <family val="2"/>
    </font>
    <font>
      <b/>
      <sz val="11"/>
      <color theme="1"/>
      <name val="Calibri"/>
      <family val="2"/>
      <scheme val="minor"/>
    </font>
    <font>
      <sz val="11"/>
      <name val="Calibri"/>
      <family val="2"/>
      <scheme val="minor"/>
    </font>
    <font>
      <sz val="11"/>
      <color theme="1"/>
      <name val="Calibri"/>
      <family val="2"/>
      <scheme val="minor"/>
    </font>
    <font>
      <strike/>
      <sz val="11"/>
      <name val="Calibri"/>
      <family val="2"/>
      <scheme val="minor"/>
    </font>
    <font>
      <sz val="11"/>
      <color rgb="FFFF0000"/>
      <name val="Calibri"/>
      <family val="2"/>
      <scheme val="minor"/>
    </font>
    <font>
      <sz val="9"/>
      <color rgb="FF006100"/>
      <name val="Verdana"/>
      <family val="2"/>
    </font>
    <font>
      <sz val="9"/>
      <color rgb="FFFF0000"/>
      <name val="Verdana"/>
      <family val="2"/>
    </font>
    <font>
      <b/>
      <sz val="9"/>
      <color theme="1"/>
      <name val="Verdana"/>
      <family val="2"/>
    </font>
    <font>
      <sz val="14"/>
      <color theme="1"/>
      <name val="Verdana"/>
      <family val="2"/>
    </font>
    <font>
      <sz val="14"/>
      <color rgb="FFFF0000"/>
      <name val="Verdana"/>
      <family val="2"/>
    </font>
    <font>
      <sz val="11"/>
      <name val="Verdana"/>
      <family val="2"/>
    </font>
    <font>
      <b/>
      <sz val="14"/>
      <color theme="1"/>
      <name val="Verdana"/>
      <family val="2"/>
    </font>
    <font>
      <sz val="10"/>
      <color theme="1"/>
      <name val="Times New Roman"/>
      <family val="1"/>
    </font>
    <font>
      <b/>
      <sz val="11"/>
      <color rgb="FF000000"/>
      <name val="Calibri"/>
      <family val="2"/>
    </font>
    <font>
      <sz val="11"/>
      <color rgb="FF000000"/>
      <name val="Calibri"/>
      <family val="2"/>
    </font>
    <font>
      <sz val="9"/>
      <name val="Verdana"/>
      <family val="2"/>
    </font>
    <font>
      <b/>
      <sz val="12"/>
      <color rgb="FFFFFFFF"/>
      <name val="Verdana"/>
      <family val="2"/>
    </font>
    <font>
      <sz val="14"/>
      <color rgb="FF000000"/>
      <name val="Verdana"/>
      <family val="2"/>
    </font>
    <font>
      <b/>
      <sz val="9"/>
      <color rgb="FFFFFFFF"/>
      <name val="Verdana"/>
      <family val="2"/>
    </font>
    <font>
      <b/>
      <sz val="9"/>
      <color rgb="FF000000"/>
      <name val="Verdana"/>
      <family val="2"/>
    </font>
    <font>
      <b/>
      <sz val="11"/>
      <color theme="1"/>
      <name val="Verdana"/>
      <family val="2"/>
    </font>
    <font>
      <strike/>
      <sz val="11"/>
      <color theme="1"/>
      <name val="Calibri"/>
      <family val="2"/>
      <scheme val="minor"/>
    </font>
    <font>
      <sz val="11"/>
      <color theme="0"/>
      <name val="Calibri"/>
      <family val="2"/>
      <scheme val="minor"/>
    </font>
    <font>
      <sz val="10"/>
      <color theme="0"/>
      <name val="Calibri"/>
      <family val="2"/>
      <scheme val="minor"/>
    </font>
    <font>
      <b/>
      <sz val="10"/>
      <color theme="0"/>
      <name val="Verdana"/>
      <family val="2"/>
    </font>
    <font>
      <b/>
      <sz val="14"/>
      <color theme="0"/>
      <name val="Verdana"/>
      <family val="2"/>
    </font>
    <font>
      <b/>
      <sz val="11"/>
      <color theme="0"/>
      <name val="Calibri"/>
      <family val="2"/>
      <scheme val="minor"/>
    </font>
    <font>
      <b/>
      <sz val="11"/>
      <color theme="0"/>
      <name val="Verdana"/>
      <family val="2"/>
    </font>
  </fonts>
  <fills count="14">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0070C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2F75B5"/>
        <bgColor rgb="FF000000"/>
      </patternFill>
    </fill>
    <fill>
      <patternFill patternType="solid">
        <fgColor rgb="FF00B0F0"/>
        <bgColor rgb="FF000000"/>
      </patternFill>
    </fill>
  </fills>
  <borders count="34">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s>
  <cellStyleXfs count="3">
    <xf numFmtId="0" fontId="0" fillId="0" borderId="0"/>
    <xf numFmtId="9" fontId="6" fillId="0" borderId="0" applyFont="0" applyFill="0" applyBorder="0" applyAlignment="0" applyProtection="0"/>
    <xf numFmtId="0" fontId="9" fillId="2" borderId="0" applyNumberFormat="0" applyBorder="0" applyAlignment="0" applyProtection="0"/>
  </cellStyleXfs>
  <cellXfs count="172">
    <xf numFmtId="0" fontId="0" fillId="0" borderId="0" xfId="0"/>
    <xf numFmtId="0" fontId="4" fillId="0" borderId="0" xfId="0" applyFont="1"/>
    <xf numFmtId="0" fontId="0" fillId="0" borderId="0" xfId="0" applyAlignment="1">
      <alignment vertical="top" wrapText="1"/>
    </xf>
    <xf numFmtId="0" fontId="0" fillId="0" borderId="0" xfId="0" applyBorder="1"/>
    <xf numFmtId="0" fontId="5" fillId="0" borderId="1" xfId="0" applyFont="1" applyFill="1" applyBorder="1" applyAlignment="1">
      <alignment vertical="top" wrapText="1"/>
    </xf>
    <xf numFmtId="0" fontId="5" fillId="0" borderId="0" xfId="0" applyFont="1" applyFill="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0" fontId="5" fillId="0" borderId="5" xfId="0" applyFont="1" applyFill="1" applyBorder="1" applyAlignment="1">
      <alignment vertical="top" wrapText="1"/>
    </xf>
    <xf numFmtId="0" fontId="12" fillId="0" borderId="0" xfId="0" applyFont="1" applyAlignment="1">
      <alignment vertical="top" wrapText="1"/>
    </xf>
    <xf numFmtId="0" fontId="10" fillId="0" borderId="0" xfId="0" applyFont="1"/>
    <xf numFmtId="0" fontId="11" fillId="0" borderId="5" xfId="0" applyFont="1" applyBorder="1" applyAlignment="1">
      <alignment vertical="top" wrapText="1"/>
    </xf>
    <xf numFmtId="0" fontId="14" fillId="0" borderId="0" xfId="2" applyFont="1" applyFill="1" applyBorder="1" applyAlignment="1">
      <alignment horizontal="left" vertical="top" wrapText="1"/>
    </xf>
    <xf numFmtId="0" fontId="0" fillId="0" borderId="0" xfId="0" applyFill="1" applyBorder="1" applyAlignment="1" applyProtection="1">
      <alignment vertical="top" wrapText="1"/>
      <protection locked="0"/>
    </xf>
    <xf numFmtId="0" fontId="0" fillId="0" borderId="0" xfId="0" applyAlignment="1">
      <alignment horizontal="center" vertical="center"/>
    </xf>
    <xf numFmtId="0" fontId="11" fillId="0" borderId="5" xfId="0" applyFont="1" applyBorder="1" applyAlignment="1">
      <alignment horizontal="center" vertical="center"/>
    </xf>
    <xf numFmtId="0" fontId="0" fillId="0" borderId="0" xfId="0" applyBorder="1" applyAlignment="1">
      <alignment wrapText="1"/>
    </xf>
    <xf numFmtId="0" fontId="0" fillId="0" borderId="0" xfId="0" applyAlignment="1">
      <alignment wrapText="1"/>
    </xf>
    <xf numFmtId="0" fontId="0" fillId="5" borderId="13"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0" borderId="0" xfId="0" applyAlignment="1">
      <alignment vertical="top"/>
    </xf>
    <xf numFmtId="0" fontId="0" fillId="0" borderId="0" xfId="0" applyAlignment="1">
      <alignment vertical="center"/>
    </xf>
    <xf numFmtId="0" fontId="5" fillId="0" borderId="0" xfId="0" applyFont="1" applyFill="1" applyBorder="1" applyAlignment="1">
      <alignment vertical="top" wrapText="1"/>
    </xf>
    <xf numFmtId="0" fontId="0" fillId="0" borderId="0" xfId="0" applyAlignment="1">
      <alignment vertical="center" wrapText="1"/>
    </xf>
    <xf numFmtId="0" fontId="0" fillId="0" borderId="0" xfId="0" applyFill="1" applyBorder="1" applyAlignment="1">
      <alignment vertical="center"/>
    </xf>
    <xf numFmtId="0" fontId="17" fillId="0" borderId="0" xfId="0" applyFont="1" applyAlignment="1">
      <alignment vertical="center"/>
    </xf>
    <xf numFmtId="0" fontId="16" fillId="0" borderId="0" xfId="0" applyFont="1"/>
    <xf numFmtId="0" fontId="18" fillId="0" borderId="0" xfId="0" applyFont="1" applyAlignment="1">
      <alignment vertical="center"/>
    </xf>
    <xf numFmtId="0" fontId="18" fillId="0" borderId="0" xfId="0" applyFont="1" applyAlignment="1">
      <alignment horizontal="center" vertical="center"/>
    </xf>
    <xf numFmtId="0" fontId="0" fillId="4" borderId="0" xfId="0" applyFill="1" applyBorder="1" applyAlignment="1" applyProtection="1">
      <alignment vertical="top" wrapText="1"/>
      <protection locked="0"/>
    </xf>
    <xf numFmtId="0" fontId="18" fillId="0" borderId="0" xfId="0" applyFont="1" applyFill="1" applyAlignment="1">
      <alignment vertical="center"/>
    </xf>
    <xf numFmtId="0" fontId="16" fillId="0" borderId="0" xfId="0" applyFont="1" applyFill="1"/>
    <xf numFmtId="0" fontId="0" fillId="6" borderId="9" xfId="0" applyFill="1" applyBorder="1" applyAlignment="1">
      <alignment horizontal="center" vertical="center" wrapText="1"/>
    </xf>
    <xf numFmtId="0" fontId="0" fillId="6" borderId="15" xfId="0" applyFill="1" applyBorder="1" applyAlignment="1">
      <alignment horizontal="center" vertical="center" wrapText="1"/>
    </xf>
    <xf numFmtId="0" fontId="5" fillId="0" borderId="19" xfId="0" applyFont="1" applyFill="1" applyBorder="1" applyAlignment="1">
      <alignment vertical="top" wrapText="1"/>
    </xf>
    <xf numFmtId="0" fontId="0" fillId="0" borderId="0" xfId="0" applyAlignment="1">
      <alignment horizontal="center"/>
    </xf>
    <xf numFmtId="0" fontId="4" fillId="7" borderId="0" xfId="0" applyFont="1" applyFill="1"/>
    <xf numFmtId="0" fontId="4" fillId="7" borderId="0" xfId="0" applyFont="1" applyFill="1" applyAlignment="1">
      <alignment horizontal="center" vertical="center"/>
    </xf>
    <xf numFmtId="0" fontId="19"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Fill="1" applyBorder="1" applyAlignment="1">
      <alignment horizontal="center" vertical="center"/>
    </xf>
    <xf numFmtId="9" fontId="4" fillId="0" borderId="0" xfId="1" applyFont="1" applyAlignment="1">
      <alignment horizontal="center"/>
    </xf>
    <xf numFmtId="0" fontId="4" fillId="0" borderId="0" xfId="0" applyFont="1" applyAlignment="1">
      <alignment horizontal="center" vertical="center"/>
    </xf>
    <xf numFmtId="9" fontId="4" fillId="0" borderId="0" xfId="0" applyNumberFormat="1" applyFont="1" applyAlignment="1">
      <alignment horizontal="center"/>
    </xf>
    <xf numFmtId="0" fontId="4" fillId="0" borderId="0" xfId="0" applyFont="1" applyAlignment="1">
      <alignment horizontal="center" vertical="top"/>
    </xf>
    <xf numFmtId="0" fontId="15" fillId="0" borderId="0" xfId="0" applyFont="1" applyAlignment="1">
      <alignment horizontal="center" vertical="top"/>
    </xf>
    <xf numFmtId="0" fontId="4" fillId="0" borderId="0" xfId="0" applyFont="1" applyBorder="1" applyAlignment="1">
      <alignment horizontal="center" vertical="top"/>
    </xf>
    <xf numFmtId="0" fontId="4" fillId="0" borderId="0" xfId="0" applyFont="1" applyAlignment="1">
      <alignment horizontal="center" vertical="top" wrapText="1"/>
    </xf>
    <xf numFmtId="0" fontId="4" fillId="0" borderId="0" xfId="0" applyFont="1" applyFill="1" applyBorder="1" applyAlignment="1">
      <alignment horizontal="center" vertical="top"/>
    </xf>
    <xf numFmtId="0" fontId="17" fillId="0" borderId="0" xfId="0" applyFont="1" applyAlignment="1">
      <alignment vertical="center"/>
    </xf>
    <xf numFmtId="0" fontId="15" fillId="9" borderId="6" xfId="0" applyFont="1" applyFill="1" applyBorder="1" applyAlignment="1">
      <alignment horizontal="center" vertical="top"/>
    </xf>
    <xf numFmtId="0" fontId="4" fillId="9" borderId="10" xfId="0" applyFont="1" applyFill="1" applyBorder="1" applyAlignment="1">
      <alignment horizontal="center" vertical="top"/>
    </xf>
    <xf numFmtId="0" fontId="0" fillId="9" borderId="11" xfId="0" applyFill="1" applyBorder="1" applyAlignment="1">
      <alignment vertical="top" wrapText="1"/>
    </xf>
    <xf numFmtId="0" fontId="0" fillId="9" borderId="12" xfId="0" applyFill="1" applyBorder="1"/>
    <xf numFmtId="0" fontId="0" fillId="9" borderId="6" xfId="0" applyFill="1" applyBorder="1" applyAlignment="1">
      <alignment vertical="top" wrapText="1"/>
    </xf>
    <xf numFmtId="0" fontId="0" fillId="10" borderId="17" xfId="0" applyFill="1" applyBorder="1" applyAlignment="1" applyProtection="1">
      <alignment vertical="top" wrapText="1"/>
      <protection locked="0"/>
    </xf>
    <xf numFmtId="0" fontId="0" fillId="10" borderId="18" xfId="0" applyFill="1" applyBorder="1" applyAlignment="1" applyProtection="1">
      <alignment vertical="top" wrapText="1"/>
      <protection locked="0"/>
    </xf>
    <xf numFmtId="0" fontId="0" fillId="10" borderId="13" xfId="0" applyFill="1" applyBorder="1" applyAlignment="1" applyProtection="1">
      <alignment vertical="top" wrapText="1"/>
      <protection locked="0"/>
    </xf>
    <xf numFmtId="0" fontId="0" fillId="10" borderId="5" xfId="0" applyFill="1" applyBorder="1" applyAlignment="1" applyProtection="1">
      <alignment vertical="top" wrapText="1"/>
      <protection locked="0"/>
    </xf>
    <xf numFmtId="0" fontId="0" fillId="10" borderId="2" xfId="0" applyFill="1" applyBorder="1" applyAlignment="1" applyProtection="1">
      <alignment vertical="top" wrapText="1"/>
      <protection locked="0"/>
    </xf>
    <xf numFmtId="0" fontId="11" fillId="3" borderId="5" xfId="0" applyFont="1" applyFill="1" applyBorder="1" applyAlignment="1">
      <alignment horizontal="center" vertical="center"/>
    </xf>
    <xf numFmtId="0" fontId="4" fillId="9" borderId="14" xfId="0" applyFont="1" applyFill="1" applyBorder="1" applyAlignment="1">
      <alignment horizontal="center" vertical="top"/>
    </xf>
    <xf numFmtId="0" fontId="4" fillId="9" borderId="17" xfId="0" applyFont="1" applyFill="1" applyBorder="1" applyAlignment="1">
      <alignment horizontal="center" vertical="top"/>
    </xf>
    <xf numFmtId="0" fontId="4" fillId="9" borderId="5" xfId="0" applyFont="1" applyFill="1" applyBorder="1" applyAlignment="1">
      <alignment horizontal="center" vertical="top"/>
    </xf>
    <xf numFmtId="0" fontId="4" fillId="9" borderId="16" xfId="0" applyFont="1" applyFill="1" applyBorder="1" applyAlignment="1">
      <alignment horizontal="center" vertical="top"/>
    </xf>
    <xf numFmtId="0" fontId="3" fillId="0" borderId="0" xfId="0" applyFont="1" applyFill="1" applyBorder="1" applyProtection="1"/>
    <xf numFmtId="0" fontId="3" fillId="0" borderId="0" xfId="0" applyFont="1" applyFill="1" applyBorder="1" applyAlignment="1" applyProtection="1">
      <alignment vertical="top"/>
    </xf>
    <xf numFmtId="0" fontId="20" fillId="12" borderId="8" xfId="0" applyFont="1" applyFill="1" applyBorder="1" applyAlignment="1" applyProtection="1">
      <alignment vertical="top"/>
    </xf>
    <xf numFmtId="0" fontId="21" fillId="12" borderId="9" xfId="0" applyFont="1" applyFill="1" applyBorder="1" applyProtection="1"/>
    <xf numFmtId="0" fontId="22" fillId="12" borderId="5" xfId="0" applyFont="1" applyFill="1" applyBorder="1" applyAlignment="1" applyProtection="1">
      <alignment vertical="top"/>
    </xf>
    <xf numFmtId="0" fontId="22" fillId="12" borderId="5" xfId="0" applyFont="1" applyFill="1" applyBorder="1" applyProtection="1"/>
    <xf numFmtId="0" fontId="24" fillId="9" borderId="11" xfId="0" applyFont="1" applyFill="1" applyBorder="1" applyAlignment="1">
      <alignment vertical="top" wrapText="1"/>
    </xf>
    <xf numFmtId="0" fontId="4" fillId="9" borderId="12" xfId="0" applyFont="1" applyFill="1" applyBorder="1" applyAlignment="1">
      <alignment horizontal="center"/>
    </xf>
    <xf numFmtId="0" fontId="0" fillId="10" borderId="18" xfId="0" applyFill="1" applyBorder="1" applyAlignment="1" applyProtection="1">
      <alignment horizontal="left" vertical="top" wrapText="1"/>
      <protection locked="0"/>
    </xf>
    <xf numFmtId="0" fontId="0" fillId="10" borderId="13"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9" borderId="11" xfId="0" applyFill="1" applyBorder="1" applyAlignment="1">
      <alignment horizontal="left" vertical="top" wrapText="1"/>
    </xf>
    <xf numFmtId="0" fontId="5" fillId="0" borderId="0" xfId="0" applyFont="1" applyFill="1" applyBorder="1" applyAlignment="1">
      <alignment horizontal="left" vertical="top" wrapText="1"/>
    </xf>
    <xf numFmtId="0" fontId="0" fillId="0" borderId="0" xfId="0" applyAlignment="1">
      <alignment horizontal="left" vertical="top"/>
    </xf>
    <xf numFmtId="0" fontId="4" fillId="9" borderId="12" xfId="0" applyFont="1" applyFill="1" applyBorder="1" applyAlignment="1">
      <alignment horizontal="left" vertical="top"/>
    </xf>
    <xf numFmtId="0" fontId="0" fillId="9" borderId="9" xfId="0" applyFill="1" applyBorder="1" applyAlignment="1">
      <alignment horizontal="left" vertical="top"/>
    </xf>
    <xf numFmtId="0" fontId="0" fillId="0" borderId="0" xfId="0" applyBorder="1" applyAlignment="1">
      <alignment horizontal="left" vertical="top" wrapText="1"/>
    </xf>
    <xf numFmtId="0" fontId="0" fillId="9" borderId="12" xfId="0" applyFill="1" applyBorder="1" applyAlignment="1">
      <alignment horizontal="left" vertical="top"/>
    </xf>
    <xf numFmtId="0" fontId="0" fillId="0" borderId="0" xfId="0" applyAlignment="1">
      <alignment horizontal="left" vertical="top" wrapText="1"/>
    </xf>
    <xf numFmtId="0" fontId="4" fillId="8" borderId="0" xfId="0" applyFont="1" applyFill="1" applyAlignment="1">
      <alignment wrapText="1"/>
    </xf>
    <xf numFmtId="0" fontId="0" fillId="4" borderId="0" xfId="0" applyFill="1" applyAlignment="1">
      <alignment wrapText="1"/>
    </xf>
    <xf numFmtId="0" fontId="0" fillId="4" borderId="0" xfId="0" applyFill="1"/>
    <xf numFmtId="0" fontId="5" fillId="0" borderId="0" xfId="0" applyFont="1" applyFill="1" applyAlignment="1">
      <alignment horizontal="center" vertical="center"/>
    </xf>
    <xf numFmtId="0" fontId="0" fillId="0" borderId="0" xfId="0" applyFill="1" applyAlignment="1">
      <alignment vertical="center"/>
    </xf>
    <xf numFmtId="0" fontId="0" fillId="0" borderId="13" xfId="0" applyFill="1" applyBorder="1" applyAlignment="1" applyProtection="1">
      <alignment horizontal="center" vertical="center" wrapText="1"/>
      <protection locked="0"/>
    </xf>
    <xf numFmtId="0" fontId="8" fillId="0" borderId="0" xfId="0" applyFont="1" applyFill="1" applyAlignment="1">
      <alignment vertical="top" wrapText="1"/>
    </xf>
    <xf numFmtId="0" fontId="0" fillId="0" borderId="0" xfId="0" applyFill="1"/>
    <xf numFmtId="0" fontId="23" fillId="13" borderId="5" xfId="0" applyFont="1" applyFill="1" applyBorder="1" applyAlignment="1">
      <alignment horizontal="left" vertical="center"/>
    </xf>
    <xf numFmtId="0" fontId="27" fillId="9" borderId="5" xfId="0" applyFont="1" applyFill="1" applyBorder="1" applyAlignment="1">
      <alignment vertical="top" wrapText="1"/>
    </xf>
    <xf numFmtId="0" fontId="28" fillId="9" borderId="10"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12" xfId="0" applyFont="1" applyFill="1" applyBorder="1" applyAlignment="1">
      <alignment vertical="center" wrapText="1"/>
    </xf>
    <xf numFmtId="0" fontId="28" fillId="9" borderId="12" xfId="0" applyFont="1" applyFill="1" applyBorder="1" applyAlignment="1">
      <alignment horizontal="center" vertical="center" wrapText="1"/>
    </xf>
    <xf numFmtId="0" fontId="27" fillId="0" borderId="0" xfId="0" applyFont="1" applyAlignment="1">
      <alignment vertical="center"/>
    </xf>
    <xf numFmtId="0" fontId="29" fillId="9" borderId="7" xfId="0" applyFont="1" applyFill="1" applyBorder="1" applyAlignment="1">
      <alignment vertical="top" wrapText="1"/>
    </xf>
    <xf numFmtId="0" fontId="30" fillId="9" borderId="11" xfId="0" applyFont="1" applyFill="1" applyBorder="1" applyAlignment="1">
      <alignment vertical="top" wrapText="1"/>
    </xf>
    <xf numFmtId="0" fontId="26" fillId="9" borderId="12" xfId="0" applyFont="1" applyFill="1" applyBorder="1" applyAlignment="1">
      <alignment horizontal="center" vertical="center"/>
    </xf>
    <xf numFmtId="0" fontId="30" fillId="9" borderId="18" xfId="0" applyFont="1" applyFill="1" applyBorder="1" applyAlignment="1" applyProtection="1">
      <alignment horizontal="center" vertical="center" wrapText="1"/>
      <protection locked="0"/>
    </xf>
    <xf numFmtId="0" fontId="30" fillId="9" borderId="13" xfId="0" applyFont="1" applyFill="1" applyBorder="1" applyAlignment="1" applyProtection="1">
      <alignment horizontal="center" vertical="center" wrapText="1"/>
      <protection locked="0"/>
    </xf>
    <xf numFmtId="0" fontId="30" fillId="4" borderId="0" xfId="0" applyFont="1" applyFill="1" applyBorder="1" applyAlignment="1" applyProtection="1">
      <alignment horizontal="center" vertical="center" wrapText="1"/>
      <protection locked="0"/>
    </xf>
    <xf numFmtId="0" fontId="30" fillId="9" borderId="12" xfId="0" applyFont="1" applyFill="1" applyBorder="1" applyAlignment="1">
      <alignment horizontal="center" vertical="center"/>
    </xf>
    <xf numFmtId="0" fontId="30" fillId="0" borderId="0" xfId="0" applyFont="1" applyBorder="1" applyAlignment="1">
      <alignment horizontal="center" vertical="center" wrapText="1"/>
    </xf>
    <xf numFmtId="0" fontId="30" fillId="0" borderId="0" xfId="0" applyFont="1" applyAlignment="1">
      <alignment horizontal="center" vertical="center" wrapText="1"/>
    </xf>
    <xf numFmtId="0" fontId="30" fillId="0" borderId="0" xfId="0" applyFont="1" applyFill="1" applyBorder="1" applyAlignment="1" applyProtection="1">
      <alignment horizontal="center" vertical="center" wrapText="1"/>
      <protection locked="0"/>
    </xf>
    <xf numFmtId="0" fontId="30" fillId="9" borderId="12" xfId="0" applyFont="1" applyFill="1" applyBorder="1" applyAlignment="1">
      <alignment horizontal="center" vertical="center" wrapText="1"/>
    </xf>
    <xf numFmtId="0" fontId="30" fillId="9" borderId="5" xfId="0" applyFont="1" applyFill="1" applyBorder="1" applyAlignment="1" applyProtection="1">
      <alignment horizontal="center" vertical="center" wrapText="1"/>
      <protection locked="0"/>
    </xf>
    <xf numFmtId="0" fontId="30" fillId="0" borderId="0" xfId="0" applyFont="1" applyFill="1" applyBorder="1" applyAlignment="1">
      <alignment vertical="top" wrapText="1"/>
    </xf>
    <xf numFmtId="0" fontId="30" fillId="0" borderId="0" xfId="0" applyFont="1" applyAlignment="1">
      <alignment horizontal="center" vertical="center"/>
    </xf>
    <xf numFmtId="0" fontId="30" fillId="9" borderId="15" xfId="0" applyFont="1" applyFill="1" applyBorder="1" applyAlignment="1">
      <alignment vertical="top" wrapText="1"/>
    </xf>
    <xf numFmtId="0" fontId="30" fillId="9" borderId="15" xfId="0" applyFont="1" applyFill="1" applyBorder="1" applyAlignment="1">
      <alignment horizontal="center" vertical="center" wrapText="1"/>
    </xf>
    <xf numFmtId="0" fontId="30" fillId="9" borderId="7" xfId="0" applyFont="1" applyFill="1" applyBorder="1" applyAlignment="1">
      <alignment horizontal="center" vertical="center" wrapText="1"/>
    </xf>
    <xf numFmtId="0" fontId="30" fillId="9" borderId="9" xfId="0" applyFont="1" applyFill="1" applyBorder="1" applyAlignment="1">
      <alignment horizontal="center" vertical="center" wrapText="1"/>
    </xf>
    <xf numFmtId="0" fontId="30" fillId="0" borderId="0" xfId="0" applyFont="1" applyAlignment="1">
      <alignment vertical="top"/>
    </xf>
    <xf numFmtId="0" fontId="30" fillId="0" borderId="0" xfId="0" applyFont="1" applyAlignment="1">
      <alignment wrapText="1"/>
    </xf>
    <xf numFmtId="0" fontId="30" fillId="0" borderId="0" xfId="0" applyFont="1" applyBorder="1"/>
    <xf numFmtId="0" fontId="30" fillId="0" borderId="0" xfId="0" applyFont="1"/>
    <xf numFmtId="0" fontId="30" fillId="9" borderId="32" xfId="0" applyFont="1" applyFill="1" applyBorder="1" applyAlignment="1">
      <alignment vertical="top" wrapText="1"/>
    </xf>
    <xf numFmtId="1" fontId="4" fillId="7" borderId="0" xfId="0" applyNumberFormat="1" applyFont="1" applyFill="1" applyAlignment="1">
      <alignment horizontal="center" vertical="center"/>
    </xf>
    <xf numFmtId="0" fontId="28" fillId="9" borderId="11" xfId="0" applyFont="1" applyFill="1" applyBorder="1" applyAlignment="1">
      <alignment horizontal="center" vertical="top" wrapText="1"/>
    </xf>
    <xf numFmtId="0" fontId="0" fillId="0" borderId="5" xfId="0" applyFill="1" applyBorder="1" applyAlignment="1">
      <alignment vertical="top" wrapText="1"/>
    </xf>
    <xf numFmtId="0" fontId="0" fillId="0" borderId="0" xfId="0" applyBorder="1" applyAlignment="1">
      <alignment vertical="top"/>
    </xf>
    <xf numFmtId="0" fontId="0" fillId="9" borderId="12" xfId="0" applyFill="1" applyBorder="1" applyAlignment="1">
      <alignment vertical="top"/>
    </xf>
    <xf numFmtId="0" fontId="0" fillId="0" borderId="5" xfId="0" applyBorder="1" applyAlignment="1">
      <alignment vertical="top" wrapText="1"/>
    </xf>
    <xf numFmtId="0" fontId="28" fillId="9" borderId="33" xfId="0" applyFont="1" applyFill="1" applyBorder="1" applyAlignment="1">
      <alignment horizontal="center" vertical="center" wrapText="1"/>
    </xf>
    <xf numFmtId="0" fontId="0" fillId="0" borderId="0" xfId="0" applyAlignment="1">
      <alignment horizontal="center" vertical="top" wrapText="1"/>
    </xf>
    <xf numFmtId="0" fontId="31" fillId="9" borderId="15" xfId="0" applyFont="1" applyFill="1" applyBorder="1" applyAlignment="1">
      <alignment horizontal="center" vertical="top" wrapText="1"/>
    </xf>
    <xf numFmtId="0" fontId="0" fillId="4" borderId="0" xfId="0" applyFill="1" applyBorder="1" applyAlignment="1" applyProtection="1">
      <alignment horizontal="center" vertical="top" wrapText="1"/>
      <protection locked="0"/>
    </xf>
    <xf numFmtId="0" fontId="0" fillId="9" borderId="9" xfId="0" applyFill="1" applyBorder="1" applyAlignment="1">
      <alignment horizontal="center" vertical="top" wrapText="1"/>
    </xf>
    <xf numFmtId="0" fontId="0" fillId="9" borderId="15" xfId="0" applyFill="1" applyBorder="1" applyAlignment="1">
      <alignment horizontal="center" vertical="top" wrapText="1"/>
    </xf>
    <xf numFmtId="0" fontId="0" fillId="0" borderId="0" xfId="0" applyFill="1" applyBorder="1" applyAlignment="1" applyProtection="1">
      <alignment horizontal="center" vertical="top" wrapText="1"/>
      <protection locked="0"/>
    </xf>
    <xf numFmtId="0" fontId="0" fillId="9" borderId="11" xfId="0" applyFill="1" applyBorder="1" applyAlignment="1">
      <alignment horizontal="center" vertical="top" wrapText="1"/>
    </xf>
    <xf numFmtId="0" fontId="5" fillId="0" borderId="0" xfId="0" applyFont="1" applyFill="1" applyBorder="1" applyAlignment="1">
      <alignment horizontal="center" vertical="top" wrapText="1"/>
    </xf>
    <xf numFmtId="0" fontId="26" fillId="9" borderId="24" xfId="0" applyFont="1" applyFill="1" applyBorder="1" applyAlignment="1" applyProtection="1">
      <alignment horizontal="center" vertical="top" wrapText="1"/>
      <protection locked="0"/>
    </xf>
    <xf numFmtId="0" fontId="2" fillId="0" borderId="5" xfId="0" applyFont="1" applyFill="1" applyBorder="1" applyAlignment="1" applyProtection="1">
      <alignment wrapText="1"/>
    </xf>
    <xf numFmtId="0" fontId="2" fillId="0" borderId="5" xfId="0" applyFont="1" applyFill="1" applyBorder="1" applyAlignment="1" applyProtection="1">
      <alignment vertical="top"/>
    </xf>
    <xf numFmtId="0" fontId="2" fillId="0" borderId="5" xfId="0" applyFont="1" applyFill="1" applyBorder="1" applyProtection="1"/>
    <xf numFmtId="0" fontId="2" fillId="0" borderId="5" xfId="0" applyFont="1" applyFill="1" applyBorder="1" applyAlignment="1" applyProtection="1">
      <alignment vertical="top" wrapText="1"/>
    </xf>
    <xf numFmtId="0" fontId="2" fillId="0" borderId="0" xfId="0" applyFont="1"/>
    <xf numFmtId="0" fontId="10" fillId="0" borderId="0" xfId="0" applyFont="1" applyAlignment="1">
      <alignment wrapText="1"/>
    </xf>
    <xf numFmtId="0" fontId="2" fillId="0" borderId="5" xfId="0" applyFont="1" applyBorder="1" applyAlignment="1" applyProtection="1">
      <alignment vertical="top"/>
    </xf>
    <xf numFmtId="0" fontId="2" fillId="0" borderId="5" xfId="0" applyFont="1" applyBorder="1" applyAlignment="1" applyProtection="1">
      <alignment vertical="top" wrapText="1"/>
    </xf>
    <xf numFmtId="0" fontId="2" fillId="0" borderId="5" xfId="0" applyFont="1" applyBorder="1" applyProtection="1"/>
    <xf numFmtId="0" fontId="2" fillId="0" borderId="5" xfId="0" applyFont="1" applyBorder="1" applyAlignment="1" applyProtection="1">
      <alignment wrapText="1"/>
    </xf>
    <xf numFmtId="0" fontId="0" fillId="0" borderId="5" xfId="0" applyFont="1" applyFill="1" applyBorder="1" applyAlignment="1">
      <alignment horizontal="left" vertical="top" wrapText="1"/>
    </xf>
    <xf numFmtId="0" fontId="19" fillId="0" borderId="5" xfId="0" applyFont="1" applyFill="1" applyBorder="1" applyAlignment="1">
      <alignment horizontal="left" vertical="center" wrapText="1"/>
    </xf>
    <xf numFmtId="0" fontId="0" fillId="11" borderId="26" xfId="0" applyFill="1" applyBorder="1" applyAlignment="1" applyProtection="1">
      <alignment horizontal="center" vertical="center" wrapText="1"/>
      <protection locked="0"/>
    </xf>
    <xf numFmtId="0" fontId="0" fillId="11" borderId="29" xfId="0" applyFill="1" applyBorder="1" applyAlignment="1" applyProtection="1">
      <alignment horizontal="center" vertical="center" wrapText="1"/>
      <protection locked="0"/>
    </xf>
    <xf numFmtId="0" fontId="0" fillId="11" borderId="30" xfId="0" applyFill="1" applyBorder="1" applyAlignment="1" applyProtection="1">
      <alignment horizontal="center" vertical="center" wrapText="1"/>
      <protection locked="0"/>
    </xf>
    <xf numFmtId="0" fontId="0" fillId="11" borderId="31" xfId="0" applyFill="1" applyBorder="1" applyAlignment="1" applyProtection="1">
      <alignment horizontal="center" vertical="center" wrapText="1"/>
      <protection locked="0"/>
    </xf>
    <xf numFmtId="0" fontId="0" fillId="11" borderId="20" xfId="0" applyFill="1" applyBorder="1" applyAlignment="1">
      <alignment horizontal="center" vertical="top" wrapText="1"/>
    </xf>
    <xf numFmtId="0" fontId="0" fillId="11" borderId="4" xfId="0" applyFill="1" applyBorder="1" applyAlignment="1">
      <alignment horizontal="center" vertical="top" wrapText="1"/>
    </xf>
    <xf numFmtId="0" fontId="0" fillId="11" borderId="27" xfId="0" applyFill="1" applyBorder="1" applyAlignment="1">
      <alignment horizontal="center" vertical="top" wrapText="1"/>
    </xf>
    <xf numFmtId="0" fontId="13" fillId="10" borderId="8" xfId="0" applyFont="1" applyFill="1" applyBorder="1" applyAlignment="1" applyProtection="1">
      <alignment horizontal="center" vertical="top" wrapText="1"/>
      <protection locked="0"/>
    </xf>
    <xf numFmtId="0" fontId="13" fillId="10" borderId="7" xfId="0" applyFont="1" applyFill="1" applyBorder="1" applyAlignment="1" applyProtection="1">
      <alignment horizontal="center" vertical="top" wrapText="1"/>
      <protection locked="0"/>
    </xf>
    <xf numFmtId="0" fontId="13" fillId="10" borderId="9" xfId="0" applyFont="1" applyFill="1" applyBorder="1" applyAlignment="1" applyProtection="1">
      <alignment horizontal="center" vertical="top" wrapText="1"/>
      <protection locked="0"/>
    </xf>
    <xf numFmtId="0" fontId="0" fillId="11" borderId="20" xfId="0" applyFill="1" applyBorder="1" applyAlignment="1" applyProtection="1">
      <alignment horizontal="center" vertical="center" wrapText="1"/>
      <protection locked="0"/>
    </xf>
    <xf numFmtId="0" fontId="0" fillId="11" borderId="21" xfId="0" applyFill="1" applyBorder="1" applyAlignment="1" applyProtection="1">
      <alignment horizontal="center" vertical="center" wrapText="1"/>
      <protection locked="0"/>
    </xf>
    <xf numFmtId="0" fontId="0" fillId="11" borderId="22" xfId="0" applyFill="1" applyBorder="1" applyAlignment="1" applyProtection="1">
      <alignment horizontal="center" vertical="center" wrapText="1"/>
      <protection locked="0"/>
    </xf>
    <xf numFmtId="0" fontId="0" fillId="11" borderId="23"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xf numFmtId="0" fontId="0" fillId="11" borderId="25" xfId="0" applyFill="1" applyBorder="1" applyAlignment="1" applyProtection="1">
      <alignment horizontal="center" vertical="center" wrapText="1"/>
      <protection locked="0"/>
    </xf>
    <xf numFmtId="0" fontId="0" fillId="11" borderId="26" xfId="0" applyFill="1" applyBorder="1" applyAlignment="1" applyProtection="1">
      <alignment horizontal="center" vertical="top" wrapText="1"/>
      <protection locked="0"/>
    </xf>
    <xf numFmtId="0" fontId="0" fillId="11" borderId="2" xfId="0" applyFill="1" applyBorder="1" applyAlignment="1" applyProtection="1">
      <alignment horizontal="center" vertical="top" wrapText="1"/>
      <protection locked="0"/>
    </xf>
    <xf numFmtId="0" fontId="0" fillId="11" borderId="27" xfId="0" applyFill="1" applyBorder="1" applyAlignment="1" applyProtection="1">
      <alignment horizontal="center" vertical="center" wrapText="1"/>
      <protection locked="0"/>
    </xf>
    <xf numFmtId="0" fontId="0" fillId="11" borderId="28" xfId="0" applyFill="1" applyBorder="1" applyAlignment="1" applyProtection="1">
      <alignment horizontal="center" vertical="center" wrapText="1"/>
      <protection locked="0"/>
    </xf>
  </cellXfs>
  <cellStyles count="3">
    <cellStyle name="Goed" xfId="2" builtinId="26"/>
    <cellStyle name="Procent" xfId="1" builtinId="5"/>
    <cellStyle name="Standaard" xfId="0" builtinId="0"/>
  </cellStyles>
  <dxfs count="0"/>
  <tableStyles count="1" defaultTableStyle="TableStyleMedium2" defaultPivotStyle="PivotStyleLight16">
    <tableStyle name="Invisible" pivot="0" table="0" count="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39391</xdr:colOff>
      <xdr:row>0</xdr:row>
      <xdr:rowOff>64577</xdr:rowOff>
    </xdr:from>
    <xdr:to>
      <xdr:col>1</xdr:col>
      <xdr:colOff>265015</xdr:colOff>
      <xdr:row>3</xdr:row>
      <xdr:rowOff>143218</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39391" y="64577"/>
          <a:ext cx="839099" cy="708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179717</xdr:colOff>
      <xdr:row>1</xdr:row>
      <xdr:rowOff>35943</xdr:rowOff>
    </xdr:from>
    <xdr:to>
      <xdr:col>1</xdr:col>
      <xdr:colOff>835224</xdr:colOff>
      <xdr:row>3</xdr:row>
      <xdr:rowOff>21036</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79717" y="233632"/>
          <a:ext cx="835224" cy="6500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ri016/Windows/Profile.v6/win2016-rds/Desktop/2022-01-06%20Plan%20van%20eisen%20en%20wensen%20EA%20voorstel%20puntentell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sen en Wensen (Advies)"/>
      <sheetName val="Telraam"/>
      <sheetName val="Eisen en Wensen (matrix)"/>
      <sheetName val="Eisen en wensen (TenderNed)"/>
      <sheetName val="Format implemenatie uitvraag"/>
      <sheetName val="Format prijsstelling"/>
      <sheetName val="Parameters"/>
    </sheetNames>
    <sheetDataSet>
      <sheetData sheetId="0"/>
      <sheetData sheetId="1"/>
      <sheetData sheetId="2">
        <row r="8">
          <cell r="P8">
            <v>0</v>
          </cell>
          <cell r="Q8">
            <v>0</v>
          </cell>
        </row>
        <row r="10">
          <cell r="P10">
            <v>0</v>
          </cell>
          <cell r="Q10">
            <v>0</v>
          </cell>
        </row>
        <row r="12">
          <cell r="P12">
            <v>0</v>
          </cell>
          <cell r="Q12">
            <v>0</v>
          </cell>
        </row>
        <row r="13">
          <cell r="P13">
            <v>0</v>
          </cell>
          <cell r="Q13">
            <v>0</v>
          </cell>
        </row>
        <row r="15">
          <cell r="K15">
            <v>10</v>
          </cell>
          <cell r="L15">
            <v>10</v>
          </cell>
          <cell r="N15">
            <v>0</v>
          </cell>
          <cell r="O15">
            <v>0</v>
          </cell>
          <cell r="P15">
            <v>0</v>
          </cell>
          <cell r="Q15">
            <v>0</v>
          </cell>
        </row>
        <row r="21">
          <cell r="K21">
            <v>10</v>
          </cell>
          <cell r="L21">
            <v>10</v>
          </cell>
          <cell r="M21">
            <v>10</v>
          </cell>
          <cell r="N21">
            <v>10</v>
          </cell>
          <cell r="O21">
            <v>10</v>
          </cell>
          <cell r="P21">
            <v>0</v>
          </cell>
          <cell r="Q21">
            <v>0</v>
          </cell>
        </row>
        <row r="23">
          <cell r="K23">
            <v>10</v>
          </cell>
          <cell r="L23">
            <v>10</v>
          </cell>
          <cell r="M23">
            <v>10</v>
          </cell>
          <cell r="N23">
            <v>10</v>
          </cell>
          <cell r="O23">
            <v>10</v>
          </cell>
          <cell r="P23">
            <v>0</v>
          </cell>
          <cell r="Q23">
            <v>0</v>
          </cell>
        </row>
        <row r="24">
          <cell r="P24">
            <v>0</v>
          </cell>
          <cell r="Q24">
            <v>0</v>
          </cell>
        </row>
        <row r="25">
          <cell r="P25">
            <v>0</v>
          </cell>
          <cell r="Q25">
            <v>0</v>
          </cell>
        </row>
        <row r="40">
          <cell r="P40">
            <v>0</v>
          </cell>
          <cell r="Q40">
            <v>0</v>
          </cell>
        </row>
        <row r="41">
          <cell r="P41">
            <v>0</v>
          </cell>
          <cell r="Q41">
            <v>0</v>
          </cell>
        </row>
        <row r="42">
          <cell r="P42">
            <v>0</v>
          </cell>
          <cell r="Q42">
            <v>0</v>
          </cell>
        </row>
        <row r="43">
          <cell r="P43">
            <v>0</v>
          </cell>
          <cell r="Q43">
            <v>0</v>
          </cell>
        </row>
        <row r="44">
          <cell r="P44">
            <v>0</v>
          </cell>
          <cell r="Q44">
            <v>0</v>
          </cell>
        </row>
        <row r="45">
          <cell r="K45">
            <v>10</v>
          </cell>
          <cell r="L45">
            <v>10</v>
          </cell>
          <cell r="M45">
            <v>10</v>
          </cell>
          <cell r="N45">
            <v>10</v>
          </cell>
          <cell r="O45">
            <v>10</v>
          </cell>
          <cell r="P45">
            <v>0</v>
          </cell>
          <cell r="Q45">
            <v>0</v>
          </cell>
        </row>
        <row r="46">
          <cell r="P46">
            <v>0</v>
          </cell>
          <cell r="Q46">
            <v>0</v>
          </cell>
        </row>
        <row r="47">
          <cell r="K47">
            <v>10</v>
          </cell>
          <cell r="L47">
            <v>10</v>
          </cell>
          <cell r="M47">
            <v>10</v>
          </cell>
          <cell r="N47">
            <v>10</v>
          </cell>
          <cell r="O47">
            <v>10</v>
          </cell>
          <cell r="P47">
            <v>0</v>
          </cell>
          <cell r="Q47">
            <v>0</v>
          </cell>
        </row>
        <row r="48">
          <cell r="K48">
            <v>10</v>
          </cell>
          <cell r="L48">
            <v>10</v>
          </cell>
          <cell r="M48">
            <v>10</v>
          </cell>
          <cell r="N48">
            <v>10</v>
          </cell>
          <cell r="O48">
            <v>10</v>
          </cell>
          <cell r="P48">
            <v>0</v>
          </cell>
          <cell r="Q48">
            <v>0</v>
          </cell>
        </row>
        <row r="49">
          <cell r="K49">
            <v>10</v>
          </cell>
          <cell r="L49">
            <v>10</v>
          </cell>
          <cell r="M49">
            <v>10</v>
          </cell>
          <cell r="N49">
            <v>10</v>
          </cell>
          <cell r="O49">
            <v>10</v>
          </cell>
          <cell r="P49">
            <v>0</v>
          </cell>
          <cell r="Q49">
            <v>0</v>
          </cell>
        </row>
        <row r="50">
          <cell r="P50">
            <v>0</v>
          </cell>
          <cell r="Q50">
            <v>0</v>
          </cell>
        </row>
        <row r="51">
          <cell r="K51">
            <v>10</v>
          </cell>
          <cell r="L51">
            <v>10</v>
          </cell>
          <cell r="M51">
            <v>10</v>
          </cell>
          <cell r="N51">
            <v>10</v>
          </cell>
          <cell r="O51">
            <v>10</v>
          </cell>
          <cell r="P51">
            <v>0</v>
          </cell>
          <cell r="Q51">
            <v>0</v>
          </cell>
        </row>
        <row r="55">
          <cell r="K55">
            <v>10</v>
          </cell>
          <cell r="L55">
            <v>10</v>
          </cell>
          <cell r="M55">
            <v>10</v>
          </cell>
          <cell r="N55">
            <v>10</v>
          </cell>
          <cell r="O55">
            <v>10</v>
          </cell>
          <cell r="P55">
            <v>0</v>
          </cell>
          <cell r="Q55">
            <v>0</v>
          </cell>
        </row>
        <row r="56">
          <cell r="K56">
            <v>10</v>
          </cell>
          <cell r="L56">
            <v>10</v>
          </cell>
          <cell r="M56">
            <v>10</v>
          </cell>
          <cell r="N56">
            <v>10</v>
          </cell>
          <cell r="O56">
            <v>10</v>
          </cell>
          <cell r="P56">
            <v>0</v>
          </cell>
          <cell r="Q56">
            <v>0</v>
          </cell>
        </row>
        <row r="57">
          <cell r="K57">
            <v>10</v>
          </cell>
          <cell r="L57">
            <v>10</v>
          </cell>
          <cell r="M57">
            <v>10</v>
          </cell>
          <cell r="N57">
            <v>10</v>
          </cell>
          <cell r="O57">
            <v>10</v>
          </cell>
          <cell r="P57">
            <v>0</v>
          </cell>
          <cell r="Q57">
            <v>0</v>
          </cell>
        </row>
        <row r="58">
          <cell r="P58">
            <v>0</v>
          </cell>
          <cell r="Q58">
            <v>0</v>
          </cell>
        </row>
        <row r="59">
          <cell r="K59">
            <v>10</v>
          </cell>
          <cell r="L59">
            <v>10</v>
          </cell>
          <cell r="M59">
            <v>10</v>
          </cell>
          <cell r="N59">
            <v>10</v>
          </cell>
          <cell r="O59">
            <v>10</v>
          </cell>
          <cell r="P59">
            <v>0</v>
          </cell>
          <cell r="Q59">
            <v>0</v>
          </cell>
        </row>
        <row r="60">
          <cell r="K60">
            <v>10</v>
          </cell>
          <cell r="L60">
            <v>10</v>
          </cell>
          <cell r="M60">
            <v>10</v>
          </cell>
          <cell r="N60">
            <v>10</v>
          </cell>
          <cell r="O60">
            <v>10</v>
          </cell>
          <cell r="P60">
            <v>0</v>
          </cell>
          <cell r="Q60">
            <v>0</v>
          </cell>
        </row>
        <row r="61">
          <cell r="K61">
            <v>10</v>
          </cell>
          <cell r="L61">
            <v>10</v>
          </cell>
          <cell r="M61">
            <v>10</v>
          </cell>
          <cell r="N61">
            <v>10</v>
          </cell>
          <cell r="O61">
            <v>10</v>
          </cell>
          <cell r="P61">
            <v>0</v>
          </cell>
          <cell r="Q61">
            <v>0</v>
          </cell>
        </row>
        <row r="65">
          <cell r="P65">
            <v>0</v>
          </cell>
          <cell r="Q65">
            <v>0</v>
          </cell>
        </row>
        <row r="66">
          <cell r="L66">
            <v>0</v>
          </cell>
          <cell r="P66">
            <v>0</v>
          </cell>
          <cell r="Q66">
            <v>0</v>
          </cell>
        </row>
        <row r="68">
          <cell r="P68">
            <v>0</v>
          </cell>
          <cell r="Q68">
            <v>0</v>
          </cell>
        </row>
        <row r="69">
          <cell r="P69">
            <v>0</v>
          </cell>
          <cell r="Q69">
            <v>0</v>
          </cell>
        </row>
        <row r="70">
          <cell r="P70">
            <v>0</v>
          </cell>
          <cell r="Q70">
            <v>0</v>
          </cell>
        </row>
        <row r="74">
          <cell r="L74">
            <v>0</v>
          </cell>
          <cell r="P74">
            <v>0</v>
          </cell>
          <cell r="Q74">
            <v>0</v>
          </cell>
        </row>
        <row r="75">
          <cell r="L75">
            <v>0</v>
          </cell>
          <cell r="P75">
            <v>0</v>
          </cell>
          <cell r="Q75">
            <v>0</v>
          </cell>
        </row>
        <row r="76">
          <cell r="K76">
            <v>10</v>
          </cell>
          <cell r="L76">
            <v>0</v>
          </cell>
          <cell r="M76">
            <v>10</v>
          </cell>
          <cell r="N76">
            <v>10</v>
          </cell>
          <cell r="O76">
            <v>10</v>
          </cell>
          <cell r="P76">
            <v>0</v>
          </cell>
          <cell r="Q76">
            <v>0</v>
          </cell>
        </row>
        <row r="80">
          <cell r="K80">
            <v>10</v>
          </cell>
          <cell r="L80">
            <v>0</v>
          </cell>
          <cell r="M80">
            <v>10</v>
          </cell>
          <cell r="N80">
            <v>10</v>
          </cell>
          <cell r="O80">
            <v>10</v>
          </cell>
          <cell r="P80">
            <v>0</v>
          </cell>
          <cell r="Q80">
            <v>0</v>
          </cell>
        </row>
        <row r="81">
          <cell r="K81">
            <v>10</v>
          </cell>
          <cell r="L81">
            <v>0</v>
          </cell>
          <cell r="M81">
            <v>10</v>
          </cell>
          <cell r="N81">
            <v>10</v>
          </cell>
          <cell r="O81">
            <v>10</v>
          </cell>
          <cell r="P81">
            <v>0</v>
          </cell>
          <cell r="Q81">
            <v>0</v>
          </cell>
        </row>
        <row r="82">
          <cell r="K82">
            <v>10</v>
          </cell>
          <cell r="L82">
            <v>10</v>
          </cell>
          <cell r="M82">
            <v>10</v>
          </cell>
          <cell r="N82">
            <v>10</v>
          </cell>
          <cell r="O82">
            <v>10</v>
          </cell>
          <cell r="P82">
            <v>0</v>
          </cell>
          <cell r="Q82">
            <v>0</v>
          </cell>
        </row>
        <row r="83">
          <cell r="K83">
            <v>10</v>
          </cell>
          <cell r="L83">
            <v>10</v>
          </cell>
          <cell r="M83">
            <v>10</v>
          </cell>
          <cell r="N83">
            <v>10</v>
          </cell>
          <cell r="O83">
            <v>10</v>
          </cell>
          <cell r="P83">
            <v>0</v>
          </cell>
          <cell r="Q83">
            <v>0</v>
          </cell>
        </row>
        <row r="84">
          <cell r="K84">
            <v>10</v>
          </cell>
          <cell r="L84">
            <v>10</v>
          </cell>
          <cell r="M84">
            <v>10</v>
          </cell>
          <cell r="N84">
            <v>0</v>
          </cell>
          <cell r="O84">
            <v>0</v>
          </cell>
          <cell r="P84">
            <v>0</v>
          </cell>
          <cell r="Q84">
            <v>0</v>
          </cell>
        </row>
        <row r="85">
          <cell r="K85">
            <v>10</v>
          </cell>
          <cell r="L85">
            <v>10</v>
          </cell>
          <cell r="M85">
            <v>10</v>
          </cell>
          <cell r="N85">
            <v>0</v>
          </cell>
          <cell r="O85">
            <v>0</v>
          </cell>
          <cell r="P85">
            <v>0</v>
          </cell>
          <cell r="Q85">
            <v>0</v>
          </cell>
        </row>
        <row r="93">
          <cell r="N93">
            <v>0</v>
          </cell>
          <cell r="O93"/>
          <cell r="P93"/>
          <cell r="Q93"/>
        </row>
        <row r="108">
          <cell r="M108">
            <v>0</v>
          </cell>
          <cell r="N108">
            <v>0</v>
          </cell>
          <cell r="O108">
            <v>0</v>
          </cell>
          <cell r="P108">
            <v>0</v>
          </cell>
          <cell r="Q108">
            <v>0</v>
          </cell>
        </row>
      </sheetData>
      <sheetData sheetId="3"/>
      <sheetData sheetId="4"/>
      <sheetData sheetId="5"/>
      <sheetData sheetId="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89" zoomScaleNormal="89" workbookViewId="0">
      <selection activeCell="W13" sqref="W13"/>
    </sheetView>
  </sheetViews>
  <sheetFormatPr defaultRowHeight="15" x14ac:dyDescent="0.25"/>
  <cols>
    <col min="3" max="3" width="27.85546875" customWidth="1"/>
    <col min="4" max="4" width="67.140625" customWidth="1"/>
    <col min="5" max="5" width="0.28515625" customWidth="1"/>
    <col min="6" max="8" width="9.140625" hidden="1" customWidth="1"/>
    <col min="9" max="9" width="7.28515625" hidden="1" customWidth="1"/>
    <col min="10" max="16" width="9.140625" hidden="1" customWidth="1"/>
    <col min="17" max="17" width="35.28515625" hidden="1" customWidth="1"/>
  </cols>
  <sheetData>
    <row r="1" spans="1:17" x14ac:dyDescent="0.25">
      <c r="A1" s="66"/>
      <c r="B1" s="66"/>
      <c r="C1" s="67"/>
      <c r="D1" s="66"/>
    </row>
    <row r="2" spans="1:17" ht="15.75" thickBot="1" x14ac:dyDescent="0.3">
      <c r="A2" s="66"/>
      <c r="B2" s="66"/>
      <c r="C2" s="67"/>
      <c r="D2" s="66"/>
    </row>
    <row r="3" spans="1:17" ht="18.75" thickBot="1" x14ac:dyDescent="0.3">
      <c r="A3" s="66"/>
      <c r="B3" s="66"/>
      <c r="C3" s="68" t="s">
        <v>100</v>
      </c>
      <c r="D3" s="69"/>
    </row>
    <row r="4" spans="1:17" x14ac:dyDescent="0.25">
      <c r="A4" s="66"/>
      <c r="B4" s="66"/>
      <c r="C4" s="67"/>
      <c r="D4" s="66"/>
    </row>
    <row r="5" spans="1:17" x14ac:dyDescent="0.25">
      <c r="A5" s="66"/>
      <c r="B5" s="66"/>
      <c r="C5" s="67"/>
      <c r="D5" s="66"/>
    </row>
    <row r="6" spans="1:17" x14ac:dyDescent="0.25">
      <c r="A6" s="66"/>
      <c r="B6" s="66"/>
      <c r="C6" s="70" t="s">
        <v>101</v>
      </c>
      <c r="D6" s="71" t="s">
        <v>102</v>
      </c>
      <c r="E6" s="144"/>
      <c r="F6" s="144"/>
      <c r="G6" s="144"/>
      <c r="H6" s="144"/>
      <c r="I6" s="144"/>
      <c r="J6" s="144"/>
      <c r="K6" s="144"/>
      <c r="L6" s="144"/>
      <c r="M6" s="144"/>
      <c r="N6" s="144"/>
      <c r="O6" s="144"/>
      <c r="P6" s="144"/>
      <c r="Q6" s="144"/>
    </row>
    <row r="7" spans="1:17" x14ac:dyDescent="0.25">
      <c r="A7" s="66"/>
      <c r="B7" s="66"/>
      <c r="C7" s="141"/>
      <c r="D7" s="142"/>
      <c r="E7" s="144"/>
      <c r="F7" s="144"/>
      <c r="G7" s="144"/>
      <c r="H7" s="144"/>
      <c r="I7" s="144"/>
      <c r="J7" s="144"/>
      <c r="K7" s="144"/>
      <c r="L7" s="144"/>
      <c r="M7" s="144"/>
      <c r="N7" s="144"/>
      <c r="O7" s="144"/>
      <c r="P7" s="144"/>
      <c r="Q7" s="144"/>
    </row>
    <row r="8" spans="1:17" x14ac:dyDescent="0.25">
      <c r="A8" s="66"/>
      <c r="B8" s="66"/>
      <c r="C8" s="141"/>
      <c r="D8" s="142"/>
      <c r="E8" s="144"/>
      <c r="F8" s="144"/>
      <c r="G8" s="144"/>
      <c r="H8" s="144"/>
      <c r="I8" s="144"/>
      <c r="J8" s="144"/>
      <c r="K8" s="144"/>
      <c r="L8" s="144"/>
      <c r="M8" s="144"/>
      <c r="N8" s="144"/>
      <c r="O8" s="144"/>
      <c r="P8" s="144"/>
      <c r="Q8" s="144"/>
    </row>
    <row r="9" spans="1:17" ht="125.25" x14ac:dyDescent="0.25">
      <c r="A9" s="66"/>
      <c r="B9" s="66"/>
      <c r="C9" s="141" t="s">
        <v>134</v>
      </c>
      <c r="D9" s="140" t="s">
        <v>190</v>
      </c>
      <c r="E9" s="145"/>
      <c r="F9" s="144"/>
      <c r="G9" s="144"/>
      <c r="H9" s="144"/>
      <c r="I9" s="144"/>
      <c r="J9" s="144"/>
      <c r="K9" s="144"/>
      <c r="L9" s="144"/>
      <c r="M9" s="144"/>
      <c r="N9" s="144"/>
      <c r="O9" s="144"/>
      <c r="P9" s="144"/>
      <c r="Q9" s="144"/>
    </row>
    <row r="10" spans="1:17" x14ac:dyDescent="0.25">
      <c r="A10" s="66"/>
      <c r="B10" s="66"/>
      <c r="C10" s="141"/>
      <c r="D10" s="142"/>
      <c r="E10" s="144"/>
      <c r="F10" s="144"/>
      <c r="G10" s="144"/>
      <c r="H10" s="144"/>
      <c r="I10" s="144"/>
      <c r="J10" s="144"/>
      <c r="K10" s="144"/>
      <c r="L10" s="144"/>
      <c r="M10" s="144"/>
      <c r="N10" s="144"/>
      <c r="O10" s="144"/>
      <c r="P10" s="144"/>
      <c r="Q10" s="144"/>
    </row>
    <row r="11" spans="1:17" ht="56.25" x14ac:dyDescent="0.25">
      <c r="A11" s="66"/>
      <c r="B11" s="66"/>
      <c r="C11" s="146" t="s">
        <v>157</v>
      </c>
      <c r="D11" s="147" t="s">
        <v>137</v>
      </c>
      <c r="E11" s="10"/>
      <c r="F11" s="144"/>
      <c r="G11" s="144"/>
      <c r="H11" s="144"/>
      <c r="I11" s="144"/>
      <c r="J11" s="144"/>
      <c r="K11" s="144"/>
      <c r="L11" s="144"/>
      <c r="M11" s="144"/>
      <c r="N11" s="144"/>
      <c r="O11" s="144"/>
      <c r="P11" s="144"/>
      <c r="Q11" s="144"/>
    </row>
    <row r="12" spans="1:17" x14ac:dyDescent="0.25">
      <c r="A12" s="66"/>
      <c r="B12" s="66"/>
      <c r="C12" s="146"/>
      <c r="D12" s="148"/>
      <c r="E12" s="144"/>
      <c r="F12" s="144"/>
      <c r="G12" s="144"/>
      <c r="H12" s="144"/>
      <c r="I12" s="144"/>
      <c r="J12" s="144"/>
      <c r="K12" s="144"/>
      <c r="L12" s="144"/>
      <c r="M12" s="144"/>
      <c r="N12" s="144"/>
      <c r="O12" s="144"/>
      <c r="P12" s="144"/>
      <c r="Q12" s="144"/>
    </row>
    <row r="13" spans="1:17" ht="86.25" customHeight="1" x14ac:dyDescent="0.25">
      <c r="A13" s="66"/>
      <c r="B13" s="66"/>
      <c r="C13" s="146" t="s">
        <v>103</v>
      </c>
      <c r="D13" s="149" t="s">
        <v>136</v>
      </c>
      <c r="E13" s="145"/>
      <c r="F13" s="144"/>
      <c r="G13" s="144"/>
      <c r="H13" s="144"/>
      <c r="I13" s="144"/>
      <c r="J13" s="144"/>
      <c r="K13" s="144"/>
      <c r="L13" s="144"/>
      <c r="M13" s="144"/>
      <c r="N13" s="144"/>
      <c r="O13" s="144"/>
      <c r="P13" s="144"/>
      <c r="Q13" s="144"/>
    </row>
    <row r="14" spans="1:17" x14ac:dyDescent="0.25">
      <c r="A14" s="66"/>
      <c r="B14" s="66"/>
      <c r="C14" s="141"/>
      <c r="D14" s="140"/>
      <c r="E14" s="144"/>
      <c r="F14" s="144"/>
      <c r="G14" s="144"/>
      <c r="H14" s="144"/>
      <c r="I14" s="144"/>
      <c r="J14" s="144"/>
      <c r="K14" s="144"/>
      <c r="L14" s="144"/>
      <c r="M14" s="144"/>
      <c r="N14" s="144"/>
      <c r="O14" s="144"/>
      <c r="P14" s="144"/>
      <c r="Q14" s="144"/>
    </row>
    <row r="15" spans="1:17" ht="105.75" customHeight="1" x14ac:dyDescent="0.25">
      <c r="A15" s="66"/>
      <c r="B15" s="66"/>
      <c r="C15" s="141" t="s">
        <v>104</v>
      </c>
      <c r="D15" s="143" t="s">
        <v>192</v>
      </c>
      <c r="E15" s="144"/>
      <c r="F15" s="144"/>
      <c r="G15" s="144"/>
      <c r="H15" s="144"/>
      <c r="I15" s="144"/>
      <c r="J15" s="144"/>
      <c r="K15" s="144"/>
      <c r="L15" s="144"/>
      <c r="M15" s="144"/>
      <c r="N15" s="144"/>
      <c r="O15" s="144"/>
      <c r="P15" s="144"/>
      <c r="Q15" s="144"/>
    </row>
    <row r="16" spans="1:17" x14ac:dyDescent="0.25">
      <c r="C16" s="144"/>
      <c r="D16" s="144"/>
      <c r="E16" s="144"/>
      <c r="F16" s="144"/>
      <c r="G16" s="144"/>
      <c r="H16" s="144"/>
      <c r="I16" s="144"/>
      <c r="J16" s="144"/>
      <c r="K16" s="144"/>
      <c r="L16" s="144"/>
      <c r="M16" s="144"/>
      <c r="N16" s="144"/>
      <c r="O16" s="144"/>
      <c r="P16" s="144"/>
      <c r="Q16" s="144"/>
    </row>
    <row r="17" spans="3:17" x14ac:dyDescent="0.25">
      <c r="C17" s="94" t="s">
        <v>133</v>
      </c>
      <c r="D17" s="151" t="s">
        <v>191</v>
      </c>
      <c r="E17" s="151"/>
      <c r="F17" s="151"/>
      <c r="G17" s="151"/>
      <c r="H17" s="151"/>
      <c r="I17" s="151"/>
      <c r="J17" s="151"/>
      <c r="K17" s="151"/>
      <c r="L17" s="151"/>
      <c r="M17" s="151"/>
      <c r="N17" s="151"/>
      <c r="O17" s="151"/>
      <c r="P17" s="151"/>
      <c r="Q17" s="151"/>
    </row>
    <row r="18" spans="3:17" x14ac:dyDescent="0.25">
      <c r="C18" s="144"/>
      <c r="D18" s="144"/>
      <c r="E18" s="144"/>
      <c r="F18" s="144"/>
      <c r="G18" s="144"/>
      <c r="H18" s="144"/>
      <c r="I18" s="144"/>
      <c r="J18" s="144"/>
      <c r="K18" s="144"/>
      <c r="L18" s="144"/>
      <c r="M18" s="144"/>
      <c r="N18" s="144"/>
      <c r="O18" s="144"/>
      <c r="P18" s="144"/>
      <c r="Q18" s="144"/>
    </row>
  </sheetData>
  <mergeCells count="1">
    <mergeCell ref="D17:Q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75"/>
  <sheetViews>
    <sheetView showGridLines="0" tabSelected="1" topLeftCell="B1" zoomScale="68" zoomScaleNormal="68" workbookViewId="0">
      <selection activeCell="D3" sqref="D3:F3"/>
    </sheetView>
  </sheetViews>
  <sheetFormatPr defaultRowHeight="15" outlineLevelRow="1" x14ac:dyDescent="0.25"/>
  <cols>
    <col min="1" max="1" width="18.42578125" style="39" hidden="1" customWidth="1"/>
    <col min="2" max="2" width="13.28515625" style="45" customWidth="1"/>
    <col min="3" max="3" width="86.42578125" style="2" customWidth="1"/>
    <col min="4" max="4" width="24.42578125" style="2" customWidth="1"/>
    <col min="5" max="5" width="28.85546875" style="131" customWidth="1"/>
    <col min="6" max="6" width="98.5703125" style="80" customWidth="1"/>
    <col min="7" max="7" width="44.85546875" customWidth="1"/>
    <col min="8" max="8" width="24" style="14" customWidth="1"/>
    <col min="9" max="9" width="5.140625" style="21" customWidth="1"/>
    <col min="10" max="10" width="101.85546875" style="20" customWidth="1"/>
    <col min="11" max="11" width="16.5703125" style="14" customWidth="1"/>
    <col min="12" max="15" width="10.42578125" customWidth="1"/>
    <col min="16" max="16" width="16.42578125" customWidth="1"/>
    <col min="17" max="17" width="19" customWidth="1"/>
    <col min="18" max="18" width="38.85546875" customWidth="1"/>
    <col min="19" max="19" width="20.7109375" hidden="1" customWidth="1"/>
    <col min="20" max="20" width="55.7109375" hidden="1" customWidth="1"/>
  </cols>
  <sheetData>
    <row r="2" spans="1:20" ht="15.75" thickBot="1" x14ac:dyDescent="0.3"/>
    <row r="3" spans="1:20" ht="36.75" thickBot="1" x14ac:dyDescent="0.3">
      <c r="B3" s="51"/>
      <c r="C3" s="101" t="s">
        <v>54</v>
      </c>
      <c r="D3" s="159" t="s">
        <v>55</v>
      </c>
      <c r="E3" s="160"/>
      <c r="F3" s="161"/>
    </row>
    <row r="4" spans="1:20" ht="18.75" thickBot="1" x14ac:dyDescent="0.3">
      <c r="B4" s="46"/>
      <c r="C4" s="9"/>
    </row>
    <row r="5" spans="1:20" ht="69" customHeight="1" thickBot="1" x14ac:dyDescent="0.3">
      <c r="B5" s="46"/>
      <c r="C5" s="95"/>
      <c r="D5" s="96" t="s">
        <v>56</v>
      </c>
      <c r="E5" s="130"/>
      <c r="F5" s="97" t="s">
        <v>135</v>
      </c>
      <c r="G5" s="98" t="s">
        <v>113</v>
      </c>
      <c r="H5" s="99" t="s">
        <v>57</v>
      </c>
      <c r="I5" s="100"/>
      <c r="J5" s="125" t="s">
        <v>104</v>
      </c>
      <c r="K5" s="1"/>
    </row>
    <row r="6" spans="1:20" ht="15.75" thickBot="1" x14ac:dyDescent="0.3">
      <c r="A6" s="40"/>
      <c r="K6"/>
    </row>
    <row r="7" spans="1:20" ht="30.75" thickBot="1" x14ac:dyDescent="0.3">
      <c r="B7" s="52"/>
      <c r="C7" s="123" t="str">
        <f>Telraam!A5</f>
        <v>Gebruikersinferface</v>
      </c>
      <c r="D7" s="72"/>
      <c r="E7" s="132" t="s">
        <v>173</v>
      </c>
      <c r="F7" s="81"/>
      <c r="G7" s="73"/>
      <c r="H7" s="103"/>
      <c r="J7" s="53"/>
      <c r="K7" s="116" t="s">
        <v>71</v>
      </c>
      <c r="L7" s="117" t="s">
        <v>72</v>
      </c>
      <c r="M7" s="117" t="s">
        <v>73</v>
      </c>
      <c r="N7" s="117" t="s">
        <v>74</v>
      </c>
      <c r="O7" s="117" t="s">
        <v>75</v>
      </c>
      <c r="P7" s="117" t="s">
        <v>114</v>
      </c>
      <c r="Q7" s="118" t="s">
        <v>77</v>
      </c>
      <c r="R7" s="17"/>
      <c r="S7" s="33" t="s">
        <v>78</v>
      </c>
      <c r="T7" s="32" t="s">
        <v>79</v>
      </c>
    </row>
    <row r="8" spans="1:20" s="93" customFormat="1" ht="333.75" customHeight="1" outlineLevel="1" x14ac:dyDescent="0.25">
      <c r="A8" s="89"/>
      <c r="B8" s="63">
        <v>1</v>
      </c>
      <c r="C8" s="8" t="s">
        <v>37</v>
      </c>
      <c r="D8" s="56"/>
      <c r="E8" s="139" t="s">
        <v>174</v>
      </c>
      <c r="F8" s="74"/>
      <c r="G8" s="57"/>
      <c r="H8" s="104">
        <v>30</v>
      </c>
      <c r="I8" s="90"/>
      <c r="J8" s="126" t="s">
        <v>116</v>
      </c>
      <c r="K8" s="105">
        <v>30</v>
      </c>
      <c r="L8" s="105">
        <v>30</v>
      </c>
      <c r="M8" s="105">
        <v>30</v>
      </c>
      <c r="N8" s="105">
        <v>30</v>
      </c>
      <c r="O8" s="105">
        <v>30</v>
      </c>
      <c r="P8" s="105">
        <v>0</v>
      </c>
      <c r="Q8" s="105">
        <f>'[1]Eisen en Wensen (matrix)'!Q8</f>
        <v>0</v>
      </c>
      <c r="R8" s="92"/>
      <c r="S8" s="91" t="e">
        <f>INDEX(L:Q,ROW(),MATCH(D8,Lijst_Niet_Must,0))</f>
        <v>#N/A</v>
      </c>
      <c r="T8" s="91" t="s">
        <v>80</v>
      </c>
    </row>
    <row r="9" spans="1:20" s="93" customFormat="1" ht="315.75" customHeight="1" outlineLevel="1" x14ac:dyDescent="0.25">
      <c r="A9" s="89"/>
      <c r="B9" s="63">
        <v>2</v>
      </c>
      <c r="C9" s="8" t="s">
        <v>164</v>
      </c>
      <c r="D9" s="56"/>
      <c r="E9" s="139" t="s">
        <v>203</v>
      </c>
      <c r="F9" s="74"/>
      <c r="G9" s="57"/>
      <c r="H9" s="104">
        <v>30</v>
      </c>
      <c r="I9" s="90"/>
      <c r="J9" s="126" t="s">
        <v>116</v>
      </c>
      <c r="K9" s="105">
        <v>30</v>
      </c>
      <c r="L9" s="105">
        <v>30</v>
      </c>
      <c r="M9" s="105">
        <v>30</v>
      </c>
      <c r="N9" s="105">
        <v>30</v>
      </c>
      <c r="O9" s="105">
        <v>30</v>
      </c>
      <c r="P9" s="105">
        <v>0</v>
      </c>
      <c r="Q9" s="105">
        <v>0</v>
      </c>
      <c r="S9" s="91"/>
      <c r="T9" s="91"/>
    </row>
    <row r="10" spans="1:20" ht="273.75" customHeight="1" outlineLevel="1" x14ac:dyDescent="0.25">
      <c r="B10" s="64">
        <v>3</v>
      </c>
      <c r="C10" s="4" t="s">
        <v>138</v>
      </c>
      <c r="D10" s="56"/>
      <c r="E10" s="139" t="s">
        <v>204</v>
      </c>
      <c r="F10" s="74"/>
      <c r="G10" s="58"/>
      <c r="H10" s="105">
        <v>30</v>
      </c>
      <c r="J10" s="126" t="s">
        <v>116</v>
      </c>
      <c r="K10" s="105">
        <v>30</v>
      </c>
      <c r="L10" s="105">
        <v>30</v>
      </c>
      <c r="M10" s="105">
        <v>30</v>
      </c>
      <c r="N10" s="105">
        <v>30</v>
      </c>
      <c r="O10" s="105">
        <v>30</v>
      </c>
      <c r="P10" s="105">
        <f>'[1]Eisen en Wensen (matrix)'!P10</f>
        <v>0</v>
      </c>
      <c r="Q10" s="105">
        <f>'[1]Eisen en Wensen (matrix)'!Q10</f>
        <v>0</v>
      </c>
      <c r="S10" s="18" t="e">
        <f>INDEX(L:Q,ROW(),MATCH(D10,Lijst_Niet_Must,0))</f>
        <v>#N/A</v>
      </c>
      <c r="T10" s="18" t="s">
        <v>80</v>
      </c>
    </row>
    <row r="11" spans="1:20" ht="285" outlineLevel="1" x14ac:dyDescent="0.25">
      <c r="B11" s="64">
        <v>4</v>
      </c>
      <c r="C11" s="4" t="s">
        <v>165</v>
      </c>
      <c r="D11" s="56"/>
      <c r="E11" s="139" t="s">
        <v>205</v>
      </c>
      <c r="F11" s="74"/>
      <c r="G11" s="58"/>
      <c r="H11" s="105">
        <v>30</v>
      </c>
      <c r="J11" s="126" t="s">
        <v>116</v>
      </c>
      <c r="K11" s="105">
        <v>30</v>
      </c>
      <c r="L11" s="105">
        <v>30</v>
      </c>
      <c r="M11" s="105">
        <v>30</v>
      </c>
      <c r="N11" s="105">
        <v>30</v>
      </c>
      <c r="O11" s="105">
        <v>30</v>
      </c>
      <c r="P11" s="105">
        <f>'[1]Eisen en Wensen (matrix)'!P12</f>
        <v>0</v>
      </c>
      <c r="Q11" s="105">
        <f>'[1]Eisen en Wensen (matrix)'!Q12</f>
        <v>0</v>
      </c>
      <c r="S11" s="18" t="e">
        <f>INDEX(L:Q,ROW(),MATCH(D11,Lijst_Niet_Must,0))</f>
        <v>#N/A</v>
      </c>
      <c r="T11" s="18" t="s">
        <v>80</v>
      </c>
    </row>
    <row r="12" spans="1:20" ht="270" outlineLevel="1" x14ac:dyDescent="0.25">
      <c r="B12" s="64">
        <v>5</v>
      </c>
      <c r="C12" s="8" t="s">
        <v>166</v>
      </c>
      <c r="D12" s="56" t="s">
        <v>7</v>
      </c>
      <c r="E12" s="139" t="s">
        <v>175</v>
      </c>
      <c r="F12" s="75"/>
      <c r="G12" s="58"/>
      <c r="H12" s="105">
        <v>10</v>
      </c>
      <c r="J12" s="126" t="s">
        <v>193</v>
      </c>
      <c r="K12" s="105">
        <v>10</v>
      </c>
      <c r="L12" s="105">
        <v>10</v>
      </c>
      <c r="M12" s="105">
        <v>10</v>
      </c>
      <c r="N12" s="105">
        <v>0</v>
      </c>
      <c r="O12" s="105">
        <v>0</v>
      </c>
      <c r="P12" s="105">
        <f>'[1]Eisen en Wensen (matrix)'!P13</f>
        <v>0</v>
      </c>
      <c r="Q12" s="105">
        <f>'[1]Eisen en Wensen (matrix)'!Q13</f>
        <v>0</v>
      </c>
      <c r="S12" s="18">
        <f>INDEX(L:Q,ROW(),MATCH(D12,Lijst_Niet_Must,0))</f>
        <v>10</v>
      </c>
      <c r="T12" s="18" t="s">
        <v>80</v>
      </c>
    </row>
    <row r="13" spans="1:20" ht="253.5" customHeight="1" outlineLevel="1" x14ac:dyDescent="0.25">
      <c r="B13" s="64">
        <v>6</v>
      </c>
      <c r="C13" s="5" t="s">
        <v>167</v>
      </c>
      <c r="D13" s="59"/>
      <c r="E13" s="139" t="s">
        <v>175</v>
      </c>
      <c r="F13" s="75"/>
      <c r="G13" s="58"/>
      <c r="H13" s="105">
        <v>30</v>
      </c>
      <c r="J13" s="126" t="s">
        <v>117</v>
      </c>
      <c r="K13" s="105">
        <v>30</v>
      </c>
      <c r="L13" s="105">
        <v>30</v>
      </c>
      <c r="M13" s="105">
        <v>0</v>
      </c>
      <c r="N13" s="105">
        <v>0</v>
      </c>
      <c r="O13" s="105">
        <v>0</v>
      </c>
      <c r="P13" s="105">
        <v>0</v>
      </c>
      <c r="Q13" s="105">
        <v>0</v>
      </c>
      <c r="S13" s="18" t="e">
        <f>INDEX(L:Q,ROW(),MATCH(D13,Lijst_Een_Scherm,0))</f>
        <v>#N/A</v>
      </c>
      <c r="T13" s="18" t="s">
        <v>98</v>
      </c>
    </row>
    <row r="14" spans="1:20" ht="307.5" customHeight="1" outlineLevel="1" x14ac:dyDescent="0.25">
      <c r="B14" s="64">
        <v>7</v>
      </c>
      <c r="C14" s="4" t="s">
        <v>38</v>
      </c>
      <c r="D14" s="56"/>
      <c r="E14" s="139" t="s">
        <v>175</v>
      </c>
      <c r="F14" s="75"/>
      <c r="G14" s="58"/>
      <c r="H14" s="105">
        <f>'[1]Eisen en Wensen (matrix)'!$K$15</f>
        <v>10</v>
      </c>
      <c r="J14" s="126" t="s">
        <v>118</v>
      </c>
      <c r="K14" s="105">
        <f>'[1]Eisen en Wensen (matrix)'!K15</f>
        <v>10</v>
      </c>
      <c r="L14" s="105">
        <f>'[1]Eisen en Wensen (matrix)'!L15</f>
        <v>10</v>
      </c>
      <c r="M14" s="105">
        <v>10</v>
      </c>
      <c r="N14" s="105">
        <f>'[1]Eisen en Wensen (matrix)'!N15</f>
        <v>0</v>
      </c>
      <c r="O14" s="105">
        <f>'[1]Eisen en Wensen (matrix)'!O15</f>
        <v>0</v>
      </c>
      <c r="P14" s="105">
        <f>'[1]Eisen en Wensen (matrix)'!P15</f>
        <v>0</v>
      </c>
      <c r="Q14" s="105">
        <f>'[1]Eisen en Wensen (matrix)'!Q15</f>
        <v>0</v>
      </c>
      <c r="S14" s="18" t="e">
        <f>INDEX(L:Q,ROW(),MATCH(D14,Lijst_Niet_Must,0))</f>
        <v>#N/A</v>
      </c>
      <c r="T14" s="18" t="s">
        <v>80</v>
      </c>
    </row>
    <row r="15" spans="1:20" ht="240" customHeight="1" outlineLevel="1" x14ac:dyDescent="0.25">
      <c r="B15" s="64">
        <v>8</v>
      </c>
      <c r="C15" s="4" t="s">
        <v>4</v>
      </c>
      <c r="D15" s="56"/>
      <c r="E15" s="139" t="s">
        <v>188</v>
      </c>
      <c r="F15" s="162" t="s">
        <v>188</v>
      </c>
      <c r="G15" s="163"/>
      <c r="H15" s="105">
        <f>'[1]Eisen en Wensen (matrix)'!$K$21</f>
        <v>10</v>
      </c>
      <c r="J15" s="126" t="s">
        <v>119</v>
      </c>
      <c r="K15" s="105">
        <f>'[1]Eisen en Wensen (matrix)'!K21</f>
        <v>10</v>
      </c>
      <c r="L15" s="105">
        <f>'[1]Eisen en Wensen (matrix)'!L21</f>
        <v>10</v>
      </c>
      <c r="M15" s="105">
        <f>'[1]Eisen en Wensen (matrix)'!M21</f>
        <v>10</v>
      </c>
      <c r="N15" s="105">
        <f>'[1]Eisen en Wensen (matrix)'!N21</f>
        <v>10</v>
      </c>
      <c r="O15" s="105">
        <f>'[1]Eisen en Wensen (matrix)'!O21</f>
        <v>10</v>
      </c>
      <c r="P15" s="105">
        <f>'[1]Eisen en Wensen (matrix)'!P21</f>
        <v>0</v>
      </c>
      <c r="Q15" s="105">
        <f>'[1]Eisen en Wensen (matrix)'!Q21</f>
        <v>0</v>
      </c>
      <c r="S15" s="18" t="e">
        <f>INDEX(L:Q,ROW(),MATCH(D15,Lijst_Niet_Must,0))</f>
        <v>#N/A</v>
      </c>
      <c r="T15" s="18" t="s">
        <v>80</v>
      </c>
    </row>
    <row r="16" spans="1:20" ht="201" customHeight="1" outlineLevel="1" x14ac:dyDescent="0.25">
      <c r="B16" s="64">
        <v>9</v>
      </c>
      <c r="C16" s="4" t="s">
        <v>39</v>
      </c>
      <c r="D16" s="56"/>
      <c r="E16" s="139" t="s">
        <v>188</v>
      </c>
      <c r="F16" s="166"/>
      <c r="G16" s="167"/>
      <c r="H16" s="105">
        <f>'[1]Eisen en Wensen (matrix)'!$K$23</f>
        <v>10</v>
      </c>
      <c r="J16" s="126" t="s">
        <v>119</v>
      </c>
      <c r="K16" s="105">
        <f>'[1]Eisen en Wensen (matrix)'!K23</f>
        <v>10</v>
      </c>
      <c r="L16" s="105">
        <f>'[1]Eisen en Wensen (matrix)'!L23</f>
        <v>10</v>
      </c>
      <c r="M16" s="105">
        <f>'[1]Eisen en Wensen (matrix)'!M23</f>
        <v>10</v>
      </c>
      <c r="N16" s="105">
        <f>'[1]Eisen en Wensen (matrix)'!N23</f>
        <v>10</v>
      </c>
      <c r="O16" s="105">
        <f>'[1]Eisen en Wensen (matrix)'!O23</f>
        <v>10</v>
      </c>
      <c r="P16" s="105">
        <f>'[1]Eisen en Wensen (matrix)'!P23</f>
        <v>0</v>
      </c>
      <c r="Q16" s="105">
        <f>'[1]Eisen en Wensen (matrix)'!Q23</f>
        <v>0</v>
      </c>
      <c r="S16" s="18" t="e">
        <f>INDEX(L:Q,ROW(),MATCH(D16,Lijst_Niet_Must,0))</f>
        <v>#N/A</v>
      </c>
      <c r="T16" s="18" t="s">
        <v>80</v>
      </c>
    </row>
    <row r="17" spans="1:21" ht="360.75" customHeight="1" outlineLevel="1" x14ac:dyDescent="0.25">
      <c r="B17" s="64">
        <v>10</v>
      </c>
      <c r="C17" s="4" t="s">
        <v>168</v>
      </c>
      <c r="D17" s="56"/>
      <c r="E17" s="139" t="s">
        <v>176</v>
      </c>
      <c r="F17" s="74"/>
      <c r="G17" s="58"/>
      <c r="H17" s="105">
        <v>30</v>
      </c>
      <c r="J17" s="126" t="s">
        <v>116</v>
      </c>
      <c r="K17" s="105">
        <v>30</v>
      </c>
      <c r="L17" s="105">
        <v>30</v>
      </c>
      <c r="M17" s="105">
        <v>30</v>
      </c>
      <c r="N17" s="105">
        <v>30</v>
      </c>
      <c r="O17" s="105">
        <v>30</v>
      </c>
      <c r="P17" s="105">
        <f>'[1]Eisen en Wensen (matrix)'!P24</f>
        <v>0</v>
      </c>
      <c r="Q17" s="105">
        <f>'[1]Eisen en Wensen (matrix)'!Q24</f>
        <v>0</v>
      </c>
      <c r="S17" s="18" t="e">
        <f>INDEX(L:Q,ROW(),MATCH(D17,Lijst_Niet_Must,0))</f>
        <v>#N/A</v>
      </c>
      <c r="T17" s="18" t="s">
        <v>80</v>
      </c>
    </row>
    <row r="18" spans="1:21" ht="294.75" customHeight="1" outlineLevel="1" x14ac:dyDescent="0.25">
      <c r="B18" s="64">
        <v>11</v>
      </c>
      <c r="C18" s="4" t="s">
        <v>169</v>
      </c>
      <c r="D18" s="59"/>
      <c r="E18" s="139" t="s">
        <v>175</v>
      </c>
      <c r="F18" s="75"/>
      <c r="G18" s="58"/>
      <c r="H18" s="105">
        <v>10</v>
      </c>
      <c r="J18" s="150" t="s">
        <v>195</v>
      </c>
      <c r="K18" s="105">
        <v>10</v>
      </c>
      <c r="L18" s="105">
        <v>10</v>
      </c>
      <c r="M18" s="105">
        <v>7.5</v>
      </c>
      <c r="N18" s="105">
        <v>5</v>
      </c>
      <c r="O18" s="105">
        <v>0</v>
      </c>
      <c r="P18" s="105">
        <f>'[1]Eisen en Wensen (matrix)'!P25</f>
        <v>0</v>
      </c>
      <c r="Q18" s="105">
        <f>'[1]Eisen en Wensen (matrix)'!Q25</f>
        <v>0</v>
      </c>
      <c r="S18" s="18" t="e">
        <f>INDEX(L:Q,ROW(),MATCH(D18,Lijst_Performance,0))</f>
        <v>#N/A</v>
      </c>
      <c r="T18" s="18" t="s">
        <v>81</v>
      </c>
    </row>
    <row r="19" spans="1:21" ht="105" outlineLevel="1" x14ac:dyDescent="0.25">
      <c r="B19" s="64">
        <v>12</v>
      </c>
      <c r="C19" s="4" t="s">
        <v>170</v>
      </c>
      <c r="D19" s="59"/>
      <c r="E19" s="139" t="s">
        <v>188</v>
      </c>
      <c r="F19" s="168" t="s">
        <v>188</v>
      </c>
      <c r="G19" s="169"/>
      <c r="H19" s="105">
        <v>10</v>
      </c>
      <c r="J19" s="126" t="s">
        <v>156</v>
      </c>
      <c r="K19" s="105">
        <v>10</v>
      </c>
      <c r="L19" s="105">
        <v>10</v>
      </c>
      <c r="M19" s="105">
        <f>'[1]Eisen en Wensen (matrix)'!M108</f>
        <v>0</v>
      </c>
      <c r="N19" s="105">
        <f>'[1]Eisen en Wensen (matrix)'!N108</f>
        <v>0</v>
      </c>
      <c r="O19" s="105">
        <f>'[1]Eisen en Wensen (matrix)'!O108</f>
        <v>0</v>
      </c>
      <c r="P19" s="105">
        <f>'[1]Eisen en Wensen (matrix)'!P108</f>
        <v>0</v>
      </c>
      <c r="Q19" s="105">
        <f>'[1]Eisen en Wensen (matrix)'!Q108</f>
        <v>0</v>
      </c>
      <c r="S19" s="18" t="e">
        <f>INDEX(L:Q,ROW(),MATCH(D19,Lijst_SSO,0))</f>
        <v>#N/A</v>
      </c>
      <c r="T19" s="18" t="s">
        <v>97</v>
      </c>
    </row>
    <row r="20" spans="1:21" ht="195" outlineLevel="1" x14ac:dyDescent="0.25">
      <c r="B20" s="64">
        <v>13</v>
      </c>
      <c r="C20" s="4" t="s">
        <v>88</v>
      </c>
      <c r="D20" s="59"/>
      <c r="E20" s="139" t="s">
        <v>175</v>
      </c>
      <c r="F20" s="75"/>
      <c r="G20" s="58"/>
      <c r="H20" s="105">
        <v>10</v>
      </c>
      <c r="J20" s="126" t="s">
        <v>194</v>
      </c>
      <c r="K20" s="105">
        <v>10</v>
      </c>
      <c r="L20" s="105">
        <v>10</v>
      </c>
      <c r="M20" s="105">
        <v>0</v>
      </c>
      <c r="N20" s="105">
        <v>0</v>
      </c>
      <c r="O20" s="105">
        <v>0</v>
      </c>
      <c r="P20" s="105">
        <v>0</v>
      </c>
      <c r="Q20" s="105">
        <v>0</v>
      </c>
      <c r="S20" s="18" t="e">
        <f>INDEX(L:Q,ROW(),MATCH(D20,Lijst_Must,0))</f>
        <v>#N/A</v>
      </c>
      <c r="T20" s="18" t="s">
        <v>83</v>
      </c>
    </row>
    <row r="21" spans="1:21" ht="225" outlineLevel="1" x14ac:dyDescent="0.25">
      <c r="B21" s="64">
        <v>14</v>
      </c>
      <c r="C21" s="4" t="s">
        <v>121</v>
      </c>
      <c r="D21" s="59"/>
      <c r="E21" s="139" t="s">
        <v>175</v>
      </c>
      <c r="F21" s="75"/>
      <c r="G21" s="58"/>
      <c r="H21" s="105">
        <v>10</v>
      </c>
      <c r="J21" s="126" t="s">
        <v>196</v>
      </c>
      <c r="K21" s="105">
        <v>10</v>
      </c>
      <c r="L21" s="105">
        <v>10</v>
      </c>
      <c r="M21" s="105">
        <v>5</v>
      </c>
      <c r="N21" s="105">
        <v>0</v>
      </c>
      <c r="O21" s="105">
        <v>0</v>
      </c>
      <c r="P21" s="105">
        <v>0</v>
      </c>
      <c r="Q21" s="105">
        <v>0</v>
      </c>
      <c r="S21" s="18" t="e">
        <f>INDEX(L:Q,ROW(),MATCH(D21,Lijst_Must,0))</f>
        <v>#N/A</v>
      </c>
      <c r="T21" s="18" t="s">
        <v>83</v>
      </c>
    </row>
    <row r="22" spans="1:21" ht="15.75" thickBot="1" x14ac:dyDescent="0.3">
      <c r="B22" s="47"/>
      <c r="C22" s="22"/>
      <c r="D22" s="29"/>
      <c r="E22" s="133"/>
      <c r="F22" s="76"/>
      <c r="G22" s="29"/>
      <c r="H22" s="106"/>
      <c r="K22" s="119"/>
      <c r="L22" s="119"/>
      <c r="M22" s="119"/>
      <c r="N22" s="119"/>
      <c r="O22" s="119"/>
      <c r="P22" s="119"/>
      <c r="Q22" s="119"/>
      <c r="R22" s="20"/>
      <c r="S22" s="20"/>
      <c r="T22" s="20"/>
      <c r="U22" s="20"/>
    </row>
    <row r="23" spans="1:21" ht="30.75" thickBot="1" x14ac:dyDescent="0.3">
      <c r="B23" s="52"/>
      <c r="C23" s="115" t="str">
        <f>Telraam!A7</f>
        <v>Self Service beheer + gebruik</v>
      </c>
      <c r="D23" s="55"/>
      <c r="E23" s="134"/>
      <c r="F23" s="82"/>
      <c r="G23" s="54"/>
      <c r="H23" s="107"/>
      <c r="J23" s="53"/>
      <c r="K23" s="116" t="s">
        <v>71</v>
      </c>
      <c r="L23" s="117" t="s">
        <v>72</v>
      </c>
      <c r="M23" s="117" t="s">
        <v>73</v>
      </c>
      <c r="N23" s="117" t="s">
        <v>74</v>
      </c>
      <c r="O23" s="117" t="s">
        <v>75</v>
      </c>
      <c r="P23" s="117" t="s">
        <v>76</v>
      </c>
      <c r="Q23" s="118" t="s">
        <v>77</v>
      </c>
      <c r="R23" s="17"/>
      <c r="S23" s="33" t="s">
        <v>78</v>
      </c>
      <c r="T23" s="32" t="s">
        <v>79</v>
      </c>
    </row>
    <row r="24" spans="1:21" ht="225" outlineLevel="1" x14ac:dyDescent="0.25">
      <c r="B24" s="65">
        <v>15</v>
      </c>
      <c r="C24" s="5" t="s">
        <v>161</v>
      </c>
      <c r="D24" s="56"/>
      <c r="E24" s="139" t="s">
        <v>177</v>
      </c>
      <c r="F24" s="74"/>
      <c r="G24" s="57"/>
      <c r="H24" s="104">
        <v>200</v>
      </c>
      <c r="J24" s="126" t="s">
        <v>125</v>
      </c>
      <c r="K24" s="105">
        <v>200</v>
      </c>
      <c r="L24" s="105">
        <v>200</v>
      </c>
      <c r="M24" s="105">
        <v>0</v>
      </c>
      <c r="N24" s="105">
        <v>0</v>
      </c>
      <c r="O24" s="105">
        <v>0</v>
      </c>
      <c r="P24" s="105">
        <v>0</v>
      </c>
      <c r="Q24" s="105">
        <v>0</v>
      </c>
      <c r="S24" s="18" t="e">
        <f>INDEX(L:Q,ROW(),MATCH(D24,Lijst_eigen_beheer,0))</f>
        <v>#N/A</v>
      </c>
      <c r="T24" s="18" t="s">
        <v>87</v>
      </c>
    </row>
    <row r="25" spans="1:21" ht="323.25" customHeight="1" outlineLevel="1" x14ac:dyDescent="0.25">
      <c r="B25" s="64">
        <v>16</v>
      </c>
      <c r="C25" s="8" t="s">
        <v>171</v>
      </c>
      <c r="D25" s="56"/>
      <c r="E25" s="139" t="s">
        <v>178</v>
      </c>
      <c r="F25" s="74"/>
      <c r="G25" s="60"/>
      <c r="H25" s="104">
        <v>200</v>
      </c>
      <c r="J25" s="126" t="s">
        <v>126</v>
      </c>
      <c r="K25" s="105">
        <v>200</v>
      </c>
      <c r="L25" s="105">
        <v>200</v>
      </c>
      <c r="M25" s="105">
        <v>100</v>
      </c>
      <c r="N25" s="105">
        <v>0</v>
      </c>
      <c r="O25" s="105">
        <v>0</v>
      </c>
      <c r="P25" s="105">
        <v>0</v>
      </c>
      <c r="Q25" s="105">
        <v>0</v>
      </c>
      <c r="S25" s="18" t="e">
        <f>INDEX(L:Q,ROW(),MATCH(D25,Lijst_eigen_beheer,0))</f>
        <v>#N/A</v>
      </c>
      <c r="T25" s="18" t="s">
        <v>87</v>
      </c>
    </row>
    <row r="26" spans="1:21" s="17" customFormat="1" ht="15.75" thickBot="1" x14ac:dyDescent="0.3">
      <c r="A26" s="40"/>
      <c r="B26" s="48"/>
      <c r="C26" s="21"/>
      <c r="D26" s="2"/>
      <c r="E26" s="131"/>
      <c r="F26" s="83"/>
      <c r="G26" s="16"/>
      <c r="H26" s="108"/>
      <c r="I26" s="23"/>
      <c r="J26" s="2"/>
      <c r="K26" s="120"/>
      <c r="L26" s="120"/>
      <c r="M26" s="120"/>
      <c r="N26" s="120"/>
      <c r="O26" s="120"/>
      <c r="P26" s="120"/>
      <c r="Q26" s="120"/>
    </row>
    <row r="27" spans="1:21" ht="30.75" thickBot="1" x14ac:dyDescent="0.3">
      <c r="B27" s="52"/>
      <c r="C27" s="102" t="str">
        <f>Telraam!A9</f>
        <v>Begrotings- en prognoseproces</v>
      </c>
      <c r="D27" s="53"/>
      <c r="E27" s="135"/>
      <c r="F27" s="84"/>
      <c r="G27" s="54"/>
      <c r="H27" s="107"/>
      <c r="J27" s="53"/>
      <c r="K27" s="116" t="s">
        <v>71</v>
      </c>
      <c r="L27" s="117" t="s">
        <v>72</v>
      </c>
      <c r="M27" s="117" t="s">
        <v>73</v>
      </c>
      <c r="N27" s="117" t="s">
        <v>74</v>
      </c>
      <c r="O27" s="117" t="s">
        <v>75</v>
      </c>
      <c r="P27" s="117" t="s">
        <v>76</v>
      </c>
      <c r="Q27" s="118" t="s">
        <v>77</v>
      </c>
      <c r="R27" s="17"/>
      <c r="S27" s="33" t="s">
        <v>78</v>
      </c>
      <c r="T27" s="32" t="s">
        <v>79</v>
      </c>
    </row>
    <row r="28" spans="1:21" ht="339.75" customHeight="1" outlineLevel="1" x14ac:dyDescent="0.25">
      <c r="B28" s="62">
        <v>17</v>
      </c>
      <c r="C28" s="34" t="s">
        <v>155</v>
      </c>
      <c r="D28" s="56"/>
      <c r="E28" s="139" t="s">
        <v>179</v>
      </c>
      <c r="F28" s="74"/>
      <c r="G28" s="57"/>
      <c r="H28" s="104">
        <v>30</v>
      </c>
      <c r="J28" s="126" t="s">
        <v>116</v>
      </c>
      <c r="K28" s="105">
        <v>30</v>
      </c>
      <c r="L28" s="105">
        <v>30</v>
      </c>
      <c r="M28" s="105">
        <v>30</v>
      </c>
      <c r="N28" s="105">
        <v>30</v>
      </c>
      <c r="O28" s="105">
        <v>30</v>
      </c>
      <c r="P28" s="105">
        <f>'[1]Eisen en Wensen (matrix)'!P40</f>
        <v>0</v>
      </c>
      <c r="Q28" s="105">
        <f>'[1]Eisen en Wensen (matrix)'!Q40</f>
        <v>0</v>
      </c>
      <c r="S28" s="18" t="e">
        <f t="shared" ref="S28:S39" si="0">INDEX(L:Q,ROW(),MATCH(D28,Lijst_Niet_Must,0))</f>
        <v>#N/A</v>
      </c>
      <c r="T28" s="18" t="s">
        <v>80</v>
      </c>
    </row>
    <row r="29" spans="1:21" ht="285" outlineLevel="1" x14ac:dyDescent="0.25">
      <c r="B29" s="62">
        <v>18</v>
      </c>
      <c r="C29" s="4" t="s">
        <v>139</v>
      </c>
      <c r="D29" s="56"/>
      <c r="E29" s="139" t="s">
        <v>180</v>
      </c>
      <c r="F29" s="74"/>
      <c r="G29" s="58"/>
      <c r="H29" s="104">
        <v>40</v>
      </c>
      <c r="J29" s="126" t="s">
        <v>160</v>
      </c>
      <c r="K29" s="105">
        <v>40</v>
      </c>
      <c r="L29" s="105">
        <v>40</v>
      </c>
      <c r="M29" s="105">
        <v>40</v>
      </c>
      <c r="N29" s="105">
        <v>40</v>
      </c>
      <c r="O29" s="105">
        <v>40</v>
      </c>
      <c r="P29" s="105">
        <f>'[1]Eisen en Wensen (matrix)'!P42</f>
        <v>0</v>
      </c>
      <c r="Q29" s="105">
        <f>'[1]Eisen en Wensen (matrix)'!Q42</f>
        <v>0</v>
      </c>
      <c r="S29" s="18" t="e">
        <f t="shared" si="0"/>
        <v>#N/A</v>
      </c>
      <c r="T29" s="18" t="s">
        <v>80</v>
      </c>
    </row>
    <row r="30" spans="1:21" ht="252" customHeight="1" outlineLevel="1" x14ac:dyDescent="0.25">
      <c r="B30" s="62">
        <v>19</v>
      </c>
      <c r="C30" s="4" t="s">
        <v>140</v>
      </c>
      <c r="D30" s="56"/>
      <c r="E30" s="139" t="s">
        <v>180</v>
      </c>
      <c r="F30" s="74"/>
      <c r="G30" s="58"/>
      <c r="H30" s="104">
        <v>30</v>
      </c>
      <c r="J30" s="126" t="s">
        <v>116</v>
      </c>
      <c r="K30" s="105">
        <v>30</v>
      </c>
      <c r="L30" s="105">
        <v>30</v>
      </c>
      <c r="M30" s="105">
        <v>30</v>
      </c>
      <c r="N30" s="105">
        <v>30</v>
      </c>
      <c r="O30" s="105">
        <v>30</v>
      </c>
      <c r="P30" s="105">
        <f>'[1]Eisen en Wensen (matrix)'!P43</f>
        <v>0</v>
      </c>
      <c r="Q30" s="105">
        <f>'[1]Eisen en Wensen (matrix)'!Q43</f>
        <v>0</v>
      </c>
      <c r="S30" s="18" t="e">
        <f t="shared" si="0"/>
        <v>#N/A</v>
      </c>
      <c r="T30" s="18" t="s">
        <v>80</v>
      </c>
    </row>
    <row r="31" spans="1:21" ht="285" outlineLevel="1" x14ac:dyDescent="0.25">
      <c r="B31" s="62">
        <v>20</v>
      </c>
      <c r="C31" s="4" t="s">
        <v>141</v>
      </c>
      <c r="D31" s="56"/>
      <c r="E31" s="139" t="s">
        <v>181</v>
      </c>
      <c r="F31" s="74"/>
      <c r="G31" s="58"/>
      <c r="H31" s="105">
        <f>'[1]Eisen en Wensen (matrix)'!$K$45</f>
        <v>10</v>
      </c>
      <c r="J31" s="126" t="s">
        <v>120</v>
      </c>
      <c r="K31" s="105">
        <f>'[1]Eisen en Wensen (matrix)'!K45</f>
        <v>10</v>
      </c>
      <c r="L31" s="105">
        <f>'[1]Eisen en Wensen (matrix)'!L45</f>
        <v>10</v>
      </c>
      <c r="M31" s="105">
        <f>'[1]Eisen en Wensen (matrix)'!M45</f>
        <v>10</v>
      </c>
      <c r="N31" s="105">
        <f>'[1]Eisen en Wensen (matrix)'!N45</f>
        <v>10</v>
      </c>
      <c r="O31" s="105">
        <f>'[1]Eisen en Wensen (matrix)'!O45</f>
        <v>10</v>
      </c>
      <c r="P31" s="105">
        <f>'[1]Eisen en Wensen (matrix)'!P45</f>
        <v>0</v>
      </c>
      <c r="Q31" s="105">
        <f>'[1]Eisen en Wensen (matrix)'!Q45</f>
        <v>0</v>
      </c>
      <c r="S31" s="18" t="e">
        <f t="shared" si="0"/>
        <v>#N/A</v>
      </c>
      <c r="T31" s="18" t="s">
        <v>80</v>
      </c>
    </row>
    <row r="32" spans="1:21" ht="232.5" customHeight="1" outlineLevel="1" x14ac:dyDescent="0.25">
      <c r="B32" s="62">
        <v>21</v>
      </c>
      <c r="C32" s="4" t="s">
        <v>59</v>
      </c>
      <c r="D32" s="56"/>
      <c r="E32" s="139" t="s">
        <v>188</v>
      </c>
      <c r="F32" s="162" t="s">
        <v>188</v>
      </c>
      <c r="G32" s="163"/>
      <c r="H32" s="105">
        <f>'[1]Eisen en Wensen (matrix)'!$K$47</f>
        <v>10</v>
      </c>
      <c r="J32" s="126" t="s">
        <v>127</v>
      </c>
      <c r="K32" s="105">
        <f>'[1]Eisen en Wensen (matrix)'!K47</f>
        <v>10</v>
      </c>
      <c r="L32" s="105">
        <f>'[1]Eisen en Wensen (matrix)'!L47</f>
        <v>10</v>
      </c>
      <c r="M32" s="105">
        <f>'[1]Eisen en Wensen (matrix)'!M47</f>
        <v>10</v>
      </c>
      <c r="N32" s="105">
        <f>'[1]Eisen en Wensen (matrix)'!N47</f>
        <v>10</v>
      </c>
      <c r="O32" s="105">
        <f>'[1]Eisen en Wensen (matrix)'!O47</f>
        <v>10</v>
      </c>
      <c r="P32" s="105">
        <f>'[1]Eisen en Wensen (matrix)'!P47</f>
        <v>0</v>
      </c>
      <c r="Q32" s="105">
        <f>'[1]Eisen en Wensen (matrix)'!Q47</f>
        <v>0</v>
      </c>
      <c r="S32" s="18" t="e">
        <f t="shared" si="0"/>
        <v>#N/A</v>
      </c>
      <c r="T32" s="18" t="s">
        <v>80</v>
      </c>
    </row>
    <row r="33" spans="1:20" ht="197.25" customHeight="1" outlineLevel="1" x14ac:dyDescent="0.25">
      <c r="B33" s="62">
        <v>22</v>
      </c>
      <c r="C33" s="4" t="s">
        <v>40</v>
      </c>
      <c r="D33" s="56"/>
      <c r="E33" s="139" t="s">
        <v>188</v>
      </c>
      <c r="F33" s="164"/>
      <c r="G33" s="165"/>
      <c r="H33" s="105">
        <f>'[1]Eisen en Wensen (matrix)'!$K$48</f>
        <v>10</v>
      </c>
      <c r="J33" s="126" t="s">
        <v>127</v>
      </c>
      <c r="K33" s="105">
        <f>'[1]Eisen en Wensen (matrix)'!K48</f>
        <v>10</v>
      </c>
      <c r="L33" s="105">
        <f>'[1]Eisen en Wensen (matrix)'!L48</f>
        <v>10</v>
      </c>
      <c r="M33" s="105">
        <f>'[1]Eisen en Wensen (matrix)'!M48</f>
        <v>10</v>
      </c>
      <c r="N33" s="105">
        <f>'[1]Eisen en Wensen (matrix)'!N48</f>
        <v>10</v>
      </c>
      <c r="O33" s="105">
        <f>'[1]Eisen en Wensen (matrix)'!O48</f>
        <v>10</v>
      </c>
      <c r="P33" s="105">
        <f>'[1]Eisen en Wensen (matrix)'!P48</f>
        <v>0</v>
      </c>
      <c r="Q33" s="105">
        <f>'[1]Eisen en Wensen (matrix)'!Q48</f>
        <v>0</v>
      </c>
      <c r="S33" s="18" t="e">
        <f t="shared" si="0"/>
        <v>#N/A</v>
      </c>
      <c r="T33" s="18" t="s">
        <v>80</v>
      </c>
    </row>
    <row r="34" spans="1:20" ht="195" outlineLevel="1" x14ac:dyDescent="0.25">
      <c r="B34" s="62">
        <v>23</v>
      </c>
      <c r="C34" s="4" t="s">
        <v>41</v>
      </c>
      <c r="D34" s="56"/>
      <c r="E34" s="139" t="s">
        <v>188</v>
      </c>
      <c r="F34" s="164"/>
      <c r="G34" s="165"/>
      <c r="H34" s="105">
        <f>'[1]Eisen en Wensen (matrix)'!$K$49</f>
        <v>10</v>
      </c>
      <c r="J34" s="126" t="s">
        <v>127</v>
      </c>
      <c r="K34" s="105">
        <f>'[1]Eisen en Wensen (matrix)'!K49</f>
        <v>10</v>
      </c>
      <c r="L34" s="105">
        <f>'[1]Eisen en Wensen (matrix)'!L49</f>
        <v>10</v>
      </c>
      <c r="M34" s="105">
        <f>'[1]Eisen en Wensen (matrix)'!M49</f>
        <v>10</v>
      </c>
      <c r="N34" s="105">
        <f>'[1]Eisen en Wensen (matrix)'!N49</f>
        <v>10</v>
      </c>
      <c r="O34" s="105">
        <f>'[1]Eisen en Wensen (matrix)'!O49</f>
        <v>10</v>
      </c>
      <c r="P34" s="105">
        <f>'[1]Eisen en Wensen (matrix)'!P49</f>
        <v>0</v>
      </c>
      <c r="Q34" s="105">
        <f>'[1]Eisen en Wensen (matrix)'!Q49</f>
        <v>0</v>
      </c>
      <c r="S34" s="18" t="e">
        <f t="shared" si="0"/>
        <v>#N/A</v>
      </c>
      <c r="T34" s="18" t="s">
        <v>80</v>
      </c>
    </row>
    <row r="35" spans="1:20" ht="195.75" outlineLevel="1" thickBot="1" x14ac:dyDescent="0.3">
      <c r="B35" s="62">
        <v>24</v>
      </c>
      <c r="C35" s="7" t="s">
        <v>42</v>
      </c>
      <c r="D35" s="56"/>
      <c r="E35" s="139" t="s">
        <v>188</v>
      </c>
      <c r="F35" s="166"/>
      <c r="G35" s="167"/>
      <c r="H35" s="105">
        <f>'[1]Eisen en Wensen (matrix)'!$K$51</f>
        <v>10</v>
      </c>
      <c r="J35" s="126" t="s">
        <v>127</v>
      </c>
      <c r="K35" s="105">
        <f>'[1]Eisen en Wensen (matrix)'!K51</f>
        <v>10</v>
      </c>
      <c r="L35" s="105">
        <f>'[1]Eisen en Wensen (matrix)'!L51</f>
        <v>10</v>
      </c>
      <c r="M35" s="105">
        <f>'[1]Eisen en Wensen (matrix)'!M51</f>
        <v>10</v>
      </c>
      <c r="N35" s="105">
        <f>'[1]Eisen en Wensen (matrix)'!N51</f>
        <v>10</v>
      </c>
      <c r="O35" s="105">
        <f>'[1]Eisen en Wensen (matrix)'!O51</f>
        <v>10</v>
      </c>
      <c r="P35" s="105">
        <f>'[1]Eisen en Wensen (matrix)'!P51</f>
        <v>0</v>
      </c>
      <c r="Q35" s="105">
        <f>'[1]Eisen en Wensen (matrix)'!Q51</f>
        <v>0</v>
      </c>
      <c r="S35" s="18" t="e">
        <f t="shared" si="0"/>
        <v>#N/A</v>
      </c>
      <c r="T35" s="18" t="s">
        <v>80</v>
      </c>
    </row>
    <row r="36" spans="1:20" ht="295.5" customHeight="1" outlineLevel="1" x14ac:dyDescent="0.25">
      <c r="B36" s="62">
        <v>25</v>
      </c>
      <c r="C36" s="4" t="s">
        <v>43</v>
      </c>
      <c r="D36" s="56"/>
      <c r="E36" s="139" t="s">
        <v>134</v>
      </c>
      <c r="F36" s="75"/>
      <c r="G36" s="58"/>
      <c r="H36" s="105">
        <f>'[1]Eisen en Wensen (matrix)'!$K$55</f>
        <v>10</v>
      </c>
      <c r="J36" s="126" t="s">
        <v>158</v>
      </c>
      <c r="K36" s="105">
        <f>'[1]Eisen en Wensen (matrix)'!K55</f>
        <v>10</v>
      </c>
      <c r="L36" s="105">
        <f>'[1]Eisen en Wensen (matrix)'!L55</f>
        <v>10</v>
      </c>
      <c r="M36" s="105">
        <f>'[1]Eisen en Wensen (matrix)'!M55</f>
        <v>10</v>
      </c>
      <c r="N36" s="105">
        <f>'[1]Eisen en Wensen (matrix)'!N55</f>
        <v>10</v>
      </c>
      <c r="O36" s="105">
        <f>'[1]Eisen en Wensen (matrix)'!O55</f>
        <v>10</v>
      </c>
      <c r="P36" s="105">
        <f>'[1]Eisen en Wensen (matrix)'!P55</f>
        <v>0</v>
      </c>
      <c r="Q36" s="105">
        <f>'[1]Eisen en Wensen (matrix)'!Q55</f>
        <v>0</v>
      </c>
      <c r="S36" s="18" t="e">
        <f t="shared" si="0"/>
        <v>#N/A</v>
      </c>
      <c r="T36" s="18" t="s">
        <v>80</v>
      </c>
    </row>
    <row r="37" spans="1:20" ht="270" outlineLevel="1" x14ac:dyDescent="0.25">
      <c r="B37" s="62">
        <v>26</v>
      </c>
      <c r="C37" s="4" t="s">
        <v>96</v>
      </c>
      <c r="D37" s="56"/>
      <c r="E37" s="139" t="s">
        <v>134</v>
      </c>
      <c r="F37" s="75"/>
      <c r="G37" s="58"/>
      <c r="H37" s="105">
        <v>10</v>
      </c>
      <c r="J37" s="126" t="s">
        <v>159</v>
      </c>
      <c r="K37" s="105">
        <v>10</v>
      </c>
      <c r="L37" s="105">
        <v>10</v>
      </c>
      <c r="M37" s="105">
        <v>10</v>
      </c>
      <c r="N37" s="105">
        <v>10</v>
      </c>
      <c r="O37" s="105">
        <v>10</v>
      </c>
      <c r="P37" s="105">
        <f>'[1]Eisen en Wensen (matrix)'!P58</f>
        <v>0</v>
      </c>
      <c r="Q37" s="105">
        <f>'[1]Eisen en Wensen (matrix)'!Q58</f>
        <v>0</v>
      </c>
      <c r="S37" s="18" t="e">
        <f t="shared" si="0"/>
        <v>#N/A</v>
      </c>
      <c r="T37" s="18" t="s">
        <v>80</v>
      </c>
    </row>
    <row r="38" spans="1:20" ht="318" customHeight="1" outlineLevel="1" x14ac:dyDescent="0.25">
      <c r="B38" s="62">
        <v>27</v>
      </c>
      <c r="C38" s="8" t="s">
        <v>115</v>
      </c>
      <c r="D38" s="56"/>
      <c r="E38" s="139" t="s">
        <v>134</v>
      </c>
      <c r="F38" s="75"/>
      <c r="G38" s="58"/>
      <c r="H38" s="105">
        <f>'[1]Eisen en Wensen (matrix)'!$K$61</f>
        <v>10</v>
      </c>
      <c r="J38" s="126" t="s">
        <v>120</v>
      </c>
      <c r="K38" s="105">
        <f>'[1]Eisen en Wensen (matrix)'!K61</f>
        <v>10</v>
      </c>
      <c r="L38" s="105">
        <f>'[1]Eisen en Wensen (matrix)'!L61</f>
        <v>10</v>
      </c>
      <c r="M38" s="105">
        <f>'[1]Eisen en Wensen (matrix)'!M61</f>
        <v>10</v>
      </c>
      <c r="N38" s="105">
        <f>'[1]Eisen en Wensen (matrix)'!N61</f>
        <v>10</v>
      </c>
      <c r="O38" s="105">
        <f>'[1]Eisen en Wensen (matrix)'!O61</f>
        <v>10</v>
      </c>
      <c r="P38" s="105">
        <f>'[1]Eisen en Wensen (matrix)'!P61</f>
        <v>0</v>
      </c>
      <c r="Q38" s="105">
        <f>'[1]Eisen en Wensen (matrix)'!Q61</f>
        <v>0</v>
      </c>
      <c r="S38" s="18" t="e">
        <f t="shared" si="0"/>
        <v>#N/A</v>
      </c>
      <c r="T38" s="18" t="s">
        <v>80</v>
      </c>
    </row>
    <row r="39" spans="1:20" ht="285" outlineLevel="1" x14ac:dyDescent="0.25">
      <c r="B39" s="62">
        <v>28</v>
      </c>
      <c r="C39" s="4" t="s">
        <v>143</v>
      </c>
      <c r="D39" s="56" t="s">
        <v>7</v>
      </c>
      <c r="E39" s="139" t="s">
        <v>134</v>
      </c>
      <c r="F39" s="75"/>
      <c r="G39" s="58"/>
      <c r="H39" s="105">
        <v>10</v>
      </c>
      <c r="J39" s="126" t="s">
        <v>128</v>
      </c>
      <c r="K39" s="105">
        <v>10</v>
      </c>
      <c r="L39" s="105">
        <f>'[1]Eisen en Wensen (matrix)'!L74</f>
        <v>0</v>
      </c>
      <c r="M39" s="105">
        <v>10</v>
      </c>
      <c r="N39" s="105">
        <v>10</v>
      </c>
      <c r="O39" s="105">
        <v>10</v>
      </c>
      <c r="P39" s="105">
        <f>'[1]Eisen en Wensen (matrix)'!P74</f>
        <v>0</v>
      </c>
      <c r="Q39" s="105">
        <f>'[1]Eisen en Wensen (matrix)'!Q74</f>
        <v>0</v>
      </c>
      <c r="R39" s="17"/>
      <c r="S39" s="18">
        <f t="shared" si="0"/>
        <v>0</v>
      </c>
      <c r="T39" s="18" t="s">
        <v>80</v>
      </c>
    </row>
    <row r="40" spans="1:20" ht="270" outlineLevel="1" x14ac:dyDescent="0.25">
      <c r="B40" s="62">
        <v>29</v>
      </c>
      <c r="C40" s="4" t="s">
        <v>142</v>
      </c>
      <c r="D40" s="56"/>
      <c r="E40" s="139" t="s">
        <v>134</v>
      </c>
      <c r="F40" s="75"/>
      <c r="G40" s="58"/>
      <c r="H40" s="105">
        <v>10</v>
      </c>
      <c r="J40" s="126" t="s">
        <v>130</v>
      </c>
      <c r="K40" s="105">
        <v>10</v>
      </c>
      <c r="L40" s="105">
        <f>'[1]Eisen en Wensen (matrix)'!L75</f>
        <v>0</v>
      </c>
      <c r="M40" s="105">
        <v>10</v>
      </c>
      <c r="N40" s="105">
        <v>10</v>
      </c>
      <c r="O40" s="105">
        <v>10</v>
      </c>
      <c r="P40" s="105">
        <f>'[1]Eisen en Wensen (matrix)'!P75</f>
        <v>0</v>
      </c>
      <c r="Q40" s="105">
        <f>'[1]Eisen en Wensen (matrix)'!Q75</f>
        <v>0</v>
      </c>
      <c r="R40" s="17"/>
      <c r="S40" s="18" t="e">
        <f>INDEX(M:R,ROW(),MATCH(D40,Lijst_Niet_Must,0))</f>
        <v>#N/A</v>
      </c>
      <c r="T40" s="18" t="s">
        <v>80</v>
      </c>
    </row>
    <row r="41" spans="1:20" s="17" customFormat="1" ht="15.75" thickBot="1" x14ac:dyDescent="0.3">
      <c r="A41" s="40"/>
      <c r="B41" s="48"/>
      <c r="C41" s="2"/>
      <c r="D41" s="2"/>
      <c r="E41" s="131"/>
      <c r="F41" s="85"/>
      <c r="H41" s="109"/>
      <c r="I41" s="23"/>
      <c r="J41" s="2"/>
      <c r="K41" s="120"/>
      <c r="L41" s="120"/>
      <c r="M41" s="120"/>
      <c r="N41" s="120"/>
      <c r="O41" s="120"/>
      <c r="P41" s="120"/>
      <c r="Q41" s="120"/>
    </row>
    <row r="42" spans="1:20" ht="30.75" thickBot="1" x14ac:dyDescent="0.3">
      <c r="B42" s="52"/>
      <c r="C42" s="102" t="str">
        <f>Telraam!A11</f>
        <v>Normatieve berekeningen</v>
      </c>
      <c r="D42" s="53"/>
      <c r="E42" s="135"/>
      <c r="F42" s="84"/>
      <c r="G42" s="54"/>
      <c r="H42" s="107"/>
      <c r="J42" s="53"/>
      <c r="K42" s="116" t="s">
        <v>71</v>
      </c>
      <c r="L42" s="117" t="s">
        <v>72</v>
      </c>
      <c r="M42" s="117" t="s">
        <v>73</v>
      </c>
      <c r="N42" s="117" t="s">
        <v>74</v>
      </c>
      <c r="O42" s="117" t="s">
        <v>75</v>
      </c>
      <c r="P42" s="117" t="s">
        <v>76</v>
      </c>
      <c r="Q42" s="118" t="s">
        <v>77</v>
      </c>
      <c r="R42" s="17"/>
      <c r="S42" s="33" t="s">
        <v>78</v>
      </c>
      <c r="T42" s="32" t="s">
        <v>79</v>
      </c>
    </row>
    <row r="43" spans="1:20" ht="318" customHeight="1" outlineLevel="1" x14ac:dyDescent="0.25">
      <c r="B43" s="62">
        <v>30</v>
      </c>
      <c r="C43" s="34" t="s">
        <v>144</v>
      </c>
      <c r="D43" s="56"/>
      <c r="E43" s="139" t="s">
        <v>182</v>
      </c>
      <c r="F43" s="74"/>
      <c r="G43" s="57"/>
      <c r="H43" s="104">
        <v>30</v>
      </c>
      <c r="J43" s="126" t="s">
        <v>116</v>
      </c>
      <c r="K43" s="105">
        <v>30</v>
      </c>
      <c r="L43" s="105">
        <v>30</v>
      </c>
      <c r="M43" s="105">
        <v>30</v>
      </c>
      <c r="N43" s="105">
        <v>30</v>
      </c>
      <c r="O43" s="105">
        <v>30</v>
      </c>
      <c r="P43" s="105">
        <f>'[1]Eisen en Wensen (matrix)'!P41</f>
        <v>0</v>
      </c>
      <c r="Q43" s="105">
        <f>'[1]Eisen en Wensen (matrix)'!Q41</f>
        <v>0</v>
      </c>
      <c r="S43" s="18" t="e">
        <f t="shared" ref="S43:S49" si="1">INDEX(L:Q,ROW(),MATCH(D43,Lijst_Niet_Must,0))</f>
        <v>#N/A</v>
      </c>
      <c r="T43" s="18" t="s">
        <v>80</v>
      </c>
    </row>
    <row r="44" spans="1:20" ht="310.5" customHeight="1" outlineLevel="1" x14ac:dyDescent="0.25">
      <c r="B44" s="62">
        <v>31</v>
      </c>
      <c r="C44" s="4" t="s">
        <v>145</v>
      </c>
      <c r="D44" s="56"/>
      <c r="E44" s="139" t="s">
        <v>183</v>
      </c>
      <c r="F44" s="74"/>
      <c r="G44" s="58"/>
      <c r="H44" s="105">
        <v>30</v>
      </c>
      <c r="J44" s="126" t="s">
        <v>116</v>
      </c>
      <c r="K44" s="105">
        <v>30</v>
      </c>
      <c r="L44" s="105">
        <v>30</v>
      </c>
      <c r="M44" s="105">
        <v>30</v>
      </c>
      <c r="N44" s="105">
        <v>30</v>
      </c>
      <c r="O44" s="105">
        <v>30</v>
      </c>
      <c r="P44" s="105">
        <f>'[1]Eisen en Wensen (matrix)'!P44</f>
        <v>0</v>
      </c>
      <c r="Q44" s="105">
        <f>'[1]Eisen en Wensen (matrix)'!Q44</f>
        <v>0</v>
      </c>
      <c r="S44" s="18" t="e">
        <f t="shared" si="1"/>
        <v>#N/A</v>
      </c>
      <c r="T44" s="18" t="s">
        <v>80</v>
      </c>
    </row>
    <row r="45" spans="1:20" ht="270" outlineLevel="1" x14ac:dyDescent="0.25">
      <c r="B45" s="62">
        <v>32</v>
      </c>
      <c r="C45" s="4" t="s">
        <v>44</v>
      </c>
      <c r="D45" s="56"/>
      <c r="E45" s="139" t="s">
        <v>175</v>
      </c>
      <c r="F45" s="75"/>
      <c r="G45" s="58"/>
      <c r="H45" s="105">
        <f>'[1]Eisen en Wensen (matrix)'!$K$57</f>
        <v>10</v>
      </c>
      <c r="J45" s="126" t="s">
        <v>197</v>
      </c>
      <c r="K45" s="105">
        <f>'[1]Eisen en Wensen (matrix)'!K56</f>
        <v>10</v>
      </c>
      <c r="L45" s="105">
        <f>'[1]Eisen en Wensen (matrix)'!L56</f>
        <v>10</v>
      </c>
      <c r="M45" s="105">
        <f>'[1]Eisen en Wensen (matrix)'!M56</f>
        <v>10</v>
      </c>
      <c r="N45" s="105">
        <f>'[1]Eisen en Wensen (matrix)'!N56</f>
        <v>10</v>
      </c>
      <c r="O45" s="105">
        <f>'[1]Eisen en Wensen (matrix)'!O56</f>
        <v>10</v>
      </c>
      <c r="P45" s="105">
        <f>'[1]Eisen en Wensen (matrix)'!P56</f>
        <v>0</v>
      </c>
      <c r="Q45" s="105">
        <f>'[1]Eisen en Wensen (matrix)'!Q56</f>
        <v>0</v>
      </c>
      <c r="S45" s="18" t="e">
        <f t="shared" si="1"/>
        <v>#N/A</v>
      </c>
      <c r="T45" s="18" t="s">
        <v>80</v>
      </c>
    </row>
    <row r="46" spans="1:20" ht="225" outlineLevel="1" x14ac:dyDescent="0.25">
      <c r="B46" s="62">
        <v>33</v>
      </c>
      <c r="C46" s="4" t="s">
        <v>45</v>
      </c>
      <c r="D46" s="56"/>
      <c r="E46" s="139" t="s">
        <v>175</v>
      </c>
      <c r="F46" s="75"/>
      <c r="G46" s="58"/>
      <c r="H46" s="105">
        <f>'[1]Eisen en Wensen (matrix)'!$K$57</f>
        <v>10</v>
      </c>
      <c r="J46" s="126" t="s">
        <v>129</v>
      </c>
      <c r="K46" s="105">
        <f>'[1]Eisen en Wensen (matrix)'!K57</f>
        <v>10</v>
      </c>
      <c r="L46" s="105">
        <f>'[1]Eisen en Wensen (matrix)'!L57</f>
        <v>10</v>
      </c>
      <c r="M46" s="105">
        <f>'[1]Eisen en Wensen (matrix)'!M57</f>
        <v>10</v>
      </c>
      <c r="N46" s="105">
        <f>'[1]Eisen en Wensen (matrix)'!N57</f>
        <v>10</v>
      </c>
      <c r="O46" s="105">
        <f>'[1]Eisen en Wensen (matrix)'!O57</f>
        <v>10</v>
      </c>
      <c r="P46" s="105">
        <f>'[1]Eisen en Wensen (matrix)'!P57</f>
        <v>0</v>
      </c>
      <c r="Q46" s="105">
        <f>'[1]Eisen en Wensen (matrix)'!Q57</f>
        <v>0</v>
      </c>
      <c r="S46" s="18" t="e">
        <f t="shared" si="1"/>
        <v>#N/A</v>
      </c>
      <c r="T46" s="18" t="s">
        <v>80</v>
      </c>
    </row>
    <row r="47" spans="1:20" ht="315.75" customHeight="1" outlineLevel="1" x14ac:dyDescent="0.25">
      <c r="B47" s="62">
        <v>34</v>
      </c>
      <c r="C47" s="4" t="s">
        <v>146</v>
      </c>
      <c r="D47" s="56"/>
      <c r="E47" s="139" t="s">
        <v>184</v>
      </c>
      <c r="F47" s="74"/>
      <c r="G47" s="58"/>
      <c r="H47" s="105">
        <v>30</v>
      </c>
      <c r="J47" s="126" t="s">
        <v>116</v>
      </c>
      <c r="K47" s="105">
        <v>30</v>
      </c>
      <c r="L47" s="105">
        <v>30</v>
      </c>
      <c r="M47" s="105">
        <v>30</v>
      </c>
      <c r="N47" s="105">
        <v>30</v>
      </c>
      <c r="O47" s="105">
        <v>30</v>
      </c>
      <c r="P47" s="105">
        <f>'[1]Eisen en Wensen (matrix)'!P65</f>
        <v>0</v>
      </c>
      <c r="Q47" s="105">
        <f>'[1]Eisen en Wensen (matrix)'!Q65</f>
        <v>0</v>
      </c>
      <c r="S47" s="18" t="e">
        <f t="shared" si="1"/>
        <v>#N/A</v>
      </c>
      <c r="T47" s="18" t="s">
        <v>80</v>
      </c>
    </row>
    <row r="48" spans="1:20" ht="312" customHeight="1" outlineLevel="1" x14ac:dyDescent="0.25">
      <c r="B48" s="62">
        <v>35</v>
      </c>
      <c r="C48" s="4" t="s">
        <v>47</v>
      </c>
      <c r="D48" s="56"/>
      <c r="E48" s="139" t="s">
        <v>175</v>
      </c>
      <c r="F48" s="75"/>
      <c r="G48" s="58"/>
      <c r="H48" s="105">
        <v>10</v>
      </c>
      <c r="J48" s="126" t="s">
        <v>198</v>
      </c>
      <c r="K48" s="105">
        <v>10</v>
      </c>
      <c r="L48" s="105">
        <f>'[1]Eisen en Wensen (matrix)'!L66</f>
        <v>0</v>
      </c>
      <c r="M48" s="105">
        <v>10</v>
      </c>
      <c r="N48" s="105">
        <v>10</v>
      </c>
      <c r="O48" s="105">
        <v>10</v>
      </c>
      <c r="P48" s="105">
        <f>'[1]Eisen en Wensen (matrix)'!P66</f>
        <v>0</v>
      </c>
      <c r="Q48" s="105">
        <f>'[1]Eisen en Wensen (matrix)'!Q66</f>
        <v>0</v>
      </c>
      <c r="S48" s="18" t="e">
        <f t="shared" si="1"/>
        <v>#N/A</v>
      </c>
      <c r="T48" s="18" t="s">
        <v>80</v>
      </c>
    </row>
    <row r="49" spans="1:20" ht="300" outlineLevel="1" x14ac:dyDescent="0.25">
      <c r="B49" s="62">
        <v>36</v>
      </c>
      <c r="C49" s="4" t="s">
        <v>51</v>
      </c>
      <c r="D49" s="56"/>
      <c r="E49" s="139" t="s">
        <v>175</v>
      </c>
      <c r="F49" s="75"/>
      <c r="G49" s="58"/>
      <c r="H49" s="105">
        <f>'[1]Eisen en Wensen (matrix)'!$K$76</f>
        <v>10</v>
      </c>
      <c r="J49" s="126" t="s">
        <v>199</v>
      </c>
      <c r="K49" s="105">
        <f>'[1]Eisen en Wensen (matrix)'!K76</f>
        <v>10</v>
      </c>
      <c r="L49" s="105">
        <f>'[1]Eisen en Wensen (matrix)'!L76</f>
        <v>0</v>
      </c>
      <c r="M49" s="105">
        <f>'[1]Eisen en Wensen (matrix)'!M76</f>
        <v>10</v>
      </c>
      <c r="N49" s="105">
        <f>'[1]Eisen en Wensen (matrix)'!N76</f>
        <v>10</v>
      </c>
      <c r="O49" s="105">
        <f>'[1]Eisen en Wensen (matrix)'!O76</f>
        <v>10</v>
      </c>
      <c r="P49" s="105">
        <f>'[1]Eisen en Wensen (matrix)'!P76</f>
        <v>0</v>
      </c>
      <c r="Q49" s="105">
        <f>'[1]Eisen en Wensen (matrix)'!Q76</f>
        <v>0</v>
      </c>
      <c r="R49" s="17"/>
      <c r="S49" s="18" t="e">
        <f t="shared" si="1"/>
        <v>#N/A</v>
      </c>
      <c r="T49" s="18" t="s">
        <v>80</v>
      </c>
    </row>
    <row r="50" spans="1:20" s="3" customFormat="1" ht="15.75" thickBot="1" x14ac:dyDescent="0.3">
      <c r="A50" s="41"/>
      <c r="B50" s="49"/>
      <c r="C50" s="12"/>
      <c r="D50" s="13"/>
      <c r="E50" s="136"/>
      <c r="F50" s="77"/>
      <c r="G50" s="13"/>
      <c r="H50" s="110"/>
      <c r="I50" s="24"/>
      <c r="J50" s="127"/>
      <c r="K50" s="121"/>
      <c r="L50" s="121"/>
      <c r="M50" s="121"/>
      <c r="N50" s="121"/>
      <c r="O50" s="121"/>
      <c r="P50" s="121"/>
      <c r="Q50" s="121"/>
    </row>
    <row r="51" spans="1:20" ht="30.75" thickBot="1" x14ac:dyDescent="0.3">
      <c r="B51" s="52"/>
      <c r="C51" s="102" t="str">
        <f>Telraam!A13</f>
        <v>Kosten allocatie</v>
      </c>
      <c r="D51" s="53"/>
      <c r="E51" s="137"/>
      <c r="F51" s="78"/>
      <c r="G51" s="53"/>
      <c r="H51" s="111"/>
      <c r="J51" s="53"/>
      <c r="K51" s="116" t="s">
        <v>71</v>
      </c>
      <c r="L51" s="117" t="s">
        <v>72</v>
      </c>
      <c r="M51" s="117" t="s">
        <v>73</v>
      </c>
      <c r="N51" s="117" t="s">
        <v>74</v>
      </c>
      <c r="O51" s="117" t="s">
        <v>75</v>
      </c>
      <c r="P51" s="117" t="s">
        <v>76</v>
      </c>
      <c r="Q51" s="118" t="s">
        <v>77</v>
      </c>
      <c r="R51" s="17"/>
      <c r="S51" s="33" t="s">
        <v>78</v>
      </c>
      <c r="T51" s="32" t="s">
        <v>79</v>
      </c>
    </row>
    <row r="52" spans="1:20" ht="330.75" customHeight="1" outlineLevel="1" x14ac:dyDescent="0.25">
      <c r="B52" s="62">
        <v>37</v>
      </c>
      <c r="C52" s="34" t="s">
        <v>147</v>
      </c>
      <c r="D52" s="56"/>
      <c r="E52" s="139" t="s">
        <v>185</v>
      </c>
      <c r="F52" s="74"/>
      <c r="G52" s="57"/>
      <c r="H52" s="104">
        <v>30</v>
      </c>
      <c r="J52" s="126" t="s">
        <v>116</v>
      </c>
      <c r="K52" s="105">
        <v>30</v>
      </c>
      <c r="L52" s="105">
        <v>30</v>
      </c>
      <c r="M52" s="105">
        <v>30</v>
      </c>
      <c r="N52" s="105">
        <v>30</v>
      </c>
      <c r="O52" s="105">
        <v>30</v>
      </c>
      <c r="P52" s="105">
        <f>'[1]Eisen en Wensen (matrix)'!P46</f>
        <v>0</v>
      </c>
      <c r="Q52" s="105">
        <f>'[1]Eisen en Wensen (matrix)'!Q46</f>
        <v>0</v>
      </c>
      <c r="S52" s="18" t="e">
        <f t="shared" ref="S52:S59" si="2">INDEX(L:Q,ROW(),MATCH(D52,Lijst_Niet_Must,0))</f>
        <v>#N/A</v>
      </c>
      <c r="T52" s="18" t="s">
        <v>80</v>
      </c>
    </row>
    <row r="53" spans="1:20" ht="308.25" customHeight="1" outlineLevel="1" x14ac:dyDescent="0.25">
      <c r="B53" s="62">
        <v>38</v>
      </c>
      <c r="C53" s="4" t="s">
        <v>148</v>
      </c>
      <c r="D53" s="56"/>
      <c r="E53" s="139" t="s">
        <v>175</v>
      </c>
      <c r="F53" s="75"/>
      <c r="G53" s="58"/>
      <c r="H53" s="105">
        <f>'[1]Eisen en Wensen (matrix)'!$K$59</f>
        <v>10</v>
      </c>
      <c r="J53" s="126" t="s">
        <v>197</v>
      </c>
      <c r="K53" s="105">
        <v>10</v>
      </c>
      <c r="L53" s="105">
        <f>'[1]Eisen en Wensen (matrix)'!L59</f>
        <v>10</v>
      </c>
      <c r="M53" s="105">
        <f>'[1]Eisen en Wensen (matrix)'!M59</f>
        <v>10</v>
      </c>
      <c r="N53" s="105">
        <f>'[1]Eisen en Wensen (matrix)'!N59</f>
        <v>10</v>
      </c>
      <c r="O53" s="105">
        <f>'[1]Eisen en Wensen (matrix)'!O59</f>
        <v>10</v>
      </c>
      <c r="P53" s="105">
        <f>'[1]Eisen en Wensen (matrix)'!P59</f>
        <v>0</v>
      </c>
      <c r="Q53" s="105">
        <f>'[1]Eisen en Wensen (matrix)'!Q59</f>
        <v>0</v>
      </c>
      <c r="S53" s="18" t="e">
        <f t="shared" si="2"/>
        <v>#N/A</v>
      </c>
      <c r="T53" s="18" t="s">
        <v>80</v>
      </c>
    </row>
    <row r="54" spans="1:20" ht="270" outlineLevel="1" x14ac:dyDescent="0.25">
      <c r="B54" s="62">
        <v>39</v>
      </c>
      <c r="C54" s="4" t="s">
        <v>149</v>
      </c>
      <c r="D54" s="56"/>
      <c r="E54" s="139" t="s">
        <v>175</v>
      </c>
      <c r="F54" s="75"/>
      <c r="G54" s="59"/>
      <c r="H54" s="112">
        <f>'[1]Eisen en Wensen (matrix)'!$K$80</f>
        <v>10</v>
      </c>
      <c r="J54" s="126" t="s">
        <v>130</v>
      </c>
      <c r="K54" s="112">
        <f>'[1]Eisen en Wensen (matrix)'!K80</f>
        <v>10</v>
      </c>
      <c r="L54" s="112">
        <f>'[1]Eisen en Wensen (matrix)'!L80</f>
        <v>0</v>
      </c>
      <c r="M54" s="112">
        <f>'[1]Eisen en Wensen (matrix)'!M80</f>
        <v>10</v>
      </c>
      <c r="N54" s="112">
        <f>'[1]Eisen en Wensen (matrix)'!N80</f>
        <v>10</v>
      </c>
      <c r="O54" s="112">
        <f>'[1]Eisen en Wensen (matrix)'!O80</f>
        <v>10</v>
      </c>
      <c r="P54" s="112">
        <f>'[1]Eisen en Wensen (matrix)'!P80</f>
        <v>0</v>
      </c>
      <c r="Q54" s="112">
        <f>'[1]Eisen en Wensen (matrix)'!Q80</f>
        <v>0</v>
      </c>
      <c r="R54" s="17"/>
      <c r="S54" s="18" t="e">
        <f t="shared" si="2"/>
        <v>#N/A</v>
      </c>
      <c r="T54" s="19" t="s">
        <v>80</v>
      </c>
    </row>
    <row r="55" spans="1:20" ht="270" outlineLevel="1" x14ac:dyDescent="0.25">
      <c r="B55" s="62">
        <v>40</v>
      </c>
      <c r="C55" s="4" t="s">
        <v>150</v>
      </c>
      <c r="D55" s="56"/>
      <c r="E55" s="139" t="s">
        <v>175</v>
      </c>
      <c r="F55" s="75"/>
      <c r="G55" s="59"/>
      <c r="H55" s="112">
        <f>'[1]Eisen en Wensen (matrix)'!$K$81</f>
        <v>10</v>
      </c>
      <c r="J55" s="126" t="s">
        <v>130</v>
      </c>
      <c r="K55" s="112">
        <f>'[1]Eisen en Wensen (matrix)'!K81</f>
        <v>10</v>
      </c>
      <c r="L55" s="112">
        <f>'[1]Eisen en Wensen (matrix)'!L81</f>
        <v>0</v>
      </c>
      <c r="M55" s="112">
        <f>'[1]Eisen en Wensen (matrix)'!M81</f>
        <v>10</v>
      </c>
      <c r="N55" s="112">
        <f>'[1]Eisen en Wensen (matrix)'!N81</f>
        <v>10</v>
      </c>
      <c r="O55" s="112">
        <f>'[1]Eisen en Wensen (matrix)'!O81</f>
        <v>10</v>
      </c>
      <c r="P55" s="112">
        <f>'[1]Eisen en Wensen (matrix)'!P81</f>
        <v>0</v>
      </c>
      <c r="Q55" s="112">
        <f>'[1]Eisen en Wensen (matrix)'!Q81</f>
        <v>0</v>
      </c>
      <c r="R55" s="17"/>
      <c r="S55" s="18" t="e">
        <f t="shared" si="2"/>
        <v>#N/A</v>
      </c>
      <c r="T55" s="19" t="s">
        <v>80</v>
      </c>
    </row>
    <row r="56" spans="1:20" ht="229.5" customHeight="1" outlineLevel="1" x14ac:dyDescent="0.25">
      <c r="B56" s="62">
        <v>41</v>
      </c>
      <c r="C56" s="4" t="s">
        <v>151</v>
      </c>
      <c r="D56" s="56"/>
      <c r="E56" s="139" t="s">
        <v>188</v>
      </c>
      <c r="F56" s="162" t="s">
        <v>188</v>
      </c>
      <c r="G56" s="170"/>
      <c r="H56" s="112">
        <f>'[1]Eisen en Wensen (matrix)'!$K$82</f>
        <v>10</v>
      </c>
      <c r="J56" s="126" t="s">
        <v>127</v>
      </c>
      <c r="K56" s="112">
        <f>'[1]Eisen en Wensen (matrix)'!K82</f>
        <v>10</v>
      </c>
      <c r="L56" s="112">
        <f>'[1]Eisen en Wensen (matrix)'!L82</f>
        <v>10</v>
      </c>
      <c r="M56" s="112">
        <f>'[1]Eisen en Wensen (matrix)'!M82</f>
        <v>10</v>
      </c>
      <c r="N56" s="112">
        <f>'[1]Eisen en Wensen (matrix)'!N82</f>
        <v>10</v>
      </c>
      <c r="O56" s="112">
        <f>'[1]Eisen en Wensen (matrix)'!O82</f>
        <v>10</v>
      </c>
      <c r="P56" s="112">
        <f>'[1]Eisen en Wensen (matrix)'!P82</f>
        <v>0</v>
      </c>
      <c r="Q56" s="112">
        <f>'[1]Eisen en Wensen (matrix)'!Q82</f>
        <v>0</v>
      </c>
      <c r="R56" s="17"/>
      <c r="S56" s="18" t="e">
        <f t="shared" si="2"/>
        <v>#N/A</v>
      </c>
      <c r="T56" s="19" t="s">
        <v>80</v>
      </c>
    </row>
    <row r="57" spans="1:20" ht="195" outlineLevel="1" x14ac:dyDescent="0.25">
      <c r="B57" s="62">
        <v>42</v>
      </c>
      <c r="C57" s="4" t="s">
        <v>152</v>
      </c>
      <c r="D57" s="56"/>
      <c r="E57" s="139" t="s">
        <v>188</v>
      </c>
      <c r="F57" s="166"/>
      <c r="G57" s="171"/>
      <c r="H57" s="112">
        <f>'[1]Eisen en Wensen (matrix)'!$K$83</f>
        <v>10</v>
      </c>
      <c r="J57" s="126" t="s">
        <v>127</v>
      </c>
      <c r="K57" s="112">
        <f>'[1]Eisen en Wensen (matrix)'!K83</f>
        <v>10</v>
      </c>
      <c r="L57" s="112">
        <f>'[1]Eisen en Wensen (matrix)'!L83</f>
        <v>10</v>
      </c>
      <c r="M57" s="112">
        <f>'[1]Eisen en Wensen (matrix)'!M83</f>
        <v>10</v>
      </c>
      <c r="N57" s="112">
        <f>'[1]Eisen en Wensen (matrix)'!N83</f>
        <v>10</v>
      </c>
      <c r="O57" s="112">
        <f>'[1]Eisen en Wensen (matrix)'!O83</f>
        <v>10</v>
      </c>
      <c r="P57" s="112">
        <f>'[1]Eisen en Wensen (matrix)'!P83</f>
        <v>0</v>
      </c>
      <c r="Q57" s="112">
        <f>'[1]Eisen en Wensen (matrix)'!Q83</f>
        <v>0</v>
      </c>
      <c r="R57" s="17"/>
      <c r="S57" s="18" t="e">
        <f t="shared" si="2"/>
        <v>#N/A</v>
      </c>
      <c r="T57" s="19" t="s">
        <v>80</v>
      </c>
    </row>
    <row r="58" spans="1:20" ht="257.25" customHeight="1" outlineLevel="1" x14ac:dyDescent="0.25">
      <c r="B58" s="62">
        <v>43</v>
      </c>
      <c r="C58" s="4" t="s">
        <v>153</v>
      </c>
      <c r="D58" s="56"/>
      <c r="E58" s="139" t="s">
        <v>174</v>
      </c>
      <c r="F58" s="75"/>
      <c r="G58" s="59"/>
      <c r="H58" s="112">
        <f>'[1]Eisen en Wensen (matrix)'!$K$84</f>
        <v>10</v>
      </c>
      <c r="J58" s="126" t="s">
        <v>200</v>
      </c>
      <c r="K58" s="112">
        <f>'[1]Eisen en Wensen (matrix)'!K84</f>
        <v>10</v>
      </c>
      <c r="L58" s="112">
        <f>'[1]Eisen en Wensen (matrix)'!L84</f>
        <v>10</v>
      </c>
      <c r="M58" s="112">
        <f>'[1]Eisen en Wensen (matrix)'!M84</f>
        <v>10</v>
      </c>
      <c r="N58" s="112">
        <f>'[1]Eisen en Wensen (matrix)'!N84</f>
        <v>0</v>
      </c>
      <c r="O58" s="112">
        <f>'[1]Eisen en Wensen (matrix)'!O84</f>
        <v>0</v>
      </c>
      <c r="P58" s="112">
        <f>'[1]Eisen en Wensen (matrix)'!P84</f>
        <v>0</v>
      </c>
      <c r="Q58" s="112">
        <f>'[1]Eisen en Wensen (matrix)'!Q84</f>
        <v>0</v>
      </c>
      <c r="R58" s="17"/>
      <c r="S58" s="18" t="e">
        <f t="shared" si="2"/>
        <v>#N/A</v>
      </c>
      <c r="T58" s="19" t="s">
        <v>80</v>
      </c>
    </row>
    <row r="59" spans="1:20" ht="195" outlineLevel="1" x14ac:dyDescent="0.25">
      <c r="B59" s="62">
        <v>44</v>
      </c>
      <c r="C59" s="4" t="s">
        <v>154</v>
      </c>
      <c r="D59" s="56"/>
      <c r="E59" s="139" t="s">
        <v>175</v>
      </c>
      <c r="F59" s="152" t="s">
        <v>94</v>
      </c>
      <c r="G59" s="153"/>
      <c r="H59" s="112">
        <f>'[1]Eisen en Wensen (matrix)'!$K$85</f>
        <v>10</v>
      </c>
      <c r="J59" s="126" t="s">
        <v>131</v>
      </c>
      <c r="K59" s="112">
        <f>'[1]Eisen en Wensen (matrix)'!K85</f>
        <v>10</v>
      </c>
      <c r="L59" s="112">
        <f>'[1]Eisen en Wensen (matrix)'!L85</f>
        <v>10</v>
      </c>
      <c r="M59" s="112">
        <f>'[1]Eisen en Wensen (matrix)'!M85</f>
        <v>10</v>
      </c>
      <c r="N59" s="112">
        <f>'[1]Eisen en Wensen (matrix)'!N85</f>
        <v>0</v>
      </c>
      <c r="O59" s="112">
        <f>'[1]Eisen en Wensen (matrix)'!O85</f>
        <v>0</v>
      </c>
      <c r="P59" s="112">
        <f>'[1]Eisen en Wensen (matrix)'!P85</f>
        <v>0</v>
      </c>
      <c r="Q59" s="112">
        <f>'[1]Eisen en Wensen (matrix)'!Q85</f>
        <v>0</v>
      </c>
      <c r="R59" s="17"/>
      <c r="S59" s="18" t="e">
        <f t="shared" si="2"/>
        <v>#N/A</v>
      </c>
      <c r="T59" s="19" t="s">
        <v>80</v>
      </c>
    </row>
    <row r="60" spans="1:20" ht="15.75" thickBot="1" x14ac:dyDescent="0.3">
      <c r="B60" s="47"/>
      <c r="C60" s="22"/>
      <c r="D60" s="22"/>
      <c r="E60" s="138"/>
      <c r="F60" s="79"/>
      <c r="G60" s="22"/>
      <c r="H60" s="113"/>
      <c r="I60" s="22"/>
      <c r="K60" s="122"/>
      <c r="L60" s="122"/>
      <c r="M60" s="122"/>
      <c r="N60" s="122"/>
      <c r="O60" s="122"/>
      <c r="P60" s="122"/>
      <c r="Q60" s="122"/>
    </row>
    <row r="61" spans="1:20" ht="30.75" thickBot="1" x14ac:dyDescent="0.3">
      <c r="B61" s="52"/>
      <c r="C61" s="102" t="str">
        <f>Telraam!A15</f>
        <v>Rapportage en KPI mogelijkheden</v>
      </c>
      <c r="D61" s="53"/>
      <c r="E61" s="135"/>
      <c r="F61" s="84"/>
      <c r="G61" s="54"/>
      <c r="H61" s="107"/>
      <c r="J61" s="128"/>
      <c r="K61" s="116" t="s">
        <v>71</v>
      </c>
      <c r="L61" s="117" t="s">
        <v>72</v>
      </c>
      <c r="M61" s="117" t="s">
        <v>73</v>
      </c>
      <c r="N61" s="117" t="s">
        <v>74</v>
      </c>
      <c r="O61" s="117" t="s">
        <v>75</v>
      </c>
      <c r="P61" s="117" t="s">
        <v>76</v>
      </c>
      <c r="Q61" s="118" t="s">
        <v>77</v>
      </c>
      <c r="R61" s="17"/>
      <c r="S61" s="33" t="s">
        <v>78</v>
      </c>
      <c r="T61" s="32" t="s">
        <v>79</v>
      </c>
    </row>
    <row r="62" spans="1:20" ht="306" customHeight="1" outlineLevel="1" x14ac:dyDescent="0.25">
      <c r="B62" s="62">
        <v>45</v>
      </c>
      <c r="C62" s="22" t="s">
        <v>95</v>
      </c>
      <c r="D62" s="56"/>
      <c r="E62" s="139" t="s">
        <v>175</v>
      </c>
      <c r="F62" s="74"/>
      <c r="G62" s="57"/>
      <c r="H62" s="104">
        <v>10</v>
      </c>
      <c r="J62" s="126" t="s">
        <v>201</v>
      </c>
      <c r="K62" s="105">
        <v>10</v>
      </c>
      <c r="L62" s="105">
        <v>10</v>
      </c>
      <c r="M62" s="105">
        <v>10</v>
      </c>
      <c r="N62" s="105">
        <v>10</v>
      </c>
      <c r="O62" s="105">
        <v>10</v>
      </c>
      <c r="P62" s="105">
        <f>'[1]Eisen en Wensen (matrix)'!P50</f>
        <v>0</v>
      </c>
      <c r="Q62" s="105">
        <f>'[1]Eisen en Wensen (matrix)'!Q50</f>
        <v>0</v>
      </c>
      <c r="S62" s="18" t="e">
        <f>INDEX(L:Q,ROW(),MATCH(D62,Lijst_Niet_Must,0))</f>
        <v>#N/A</v>
      </c>
      <c r="T62" s="18" t="s">
        <v>80</v>
      </c>
    </row>
    <row r="63" spans="1:20" ht="270" outlineLevel="1" x14ac:dyDescent="0.25">
      <c r="B63" s="62">
        <v>46</v>
      </c>
      <c r="C63" s="6" t="s">
        <v>46</v>
      </c>
      <c r="D63" s="56"/>
      <c r="E63" s="139" t="s">
        <v>175</v>
      </c>
      <c r="F63" s="75"/>
      <c r="G63" s="58"/>
      <c r="H63" s="105">
        <f>'[1]Eisen en Wensen (matrix)'!$K$60</f>
        <v>10</v>
      </c>
      <c r="J63" s="126" t="s">
        <v>197</v>
      </c>
      <c r="K63" s="105">
        <f>'[1]Eisen en Wensen (matrix)'!K60</f>
        <v>10</v>
      </c>
      <c r="L63" s="105">
        <f>'[1]Eisen en Wensen (matrix)'!L60</f>
        <v>10</v>
      </c>
      <c r="M63" s="105">
        <f>'[1]Eisen en Wensen (matrix)'!M60</f>
        <v>10</v>
      </c>
      <c r="N63" s="105">
        <f>'[1]Eisen en Wensen (matrix)'!N60</f>
        <v>10</v>
      </c>
      <c r="O63" s="105">
        <f>'[1]Eisen en Wensen (matrix)'!O60</f>
        <v>10</v>
      </c>
      <c r="P63" s="105">
        <f>'[1]Eisen en Wensen (matrix)'!P60</f>
        <v>0</v>
      </c>
      <c r="Q63" s="105">
        <f>'[1]Eisen en Wensen (matrix)'!Q60</f>
        <v>0</v>
      </c>
      <c r="S63" s="18" t="e">
        <f>INDEX(L:Q,ROW(),MATCH(D63,Lijst_Niet_Must,0))</f>
        <v>#N/A</v>
      </c>
      <c r="T63" s="18" t="s">
        <v>80</v>
      </c>
    </row>
    <row r="64" spans="1:20" ht="309.75" customHeight="1" outlineLevel="1" x14ac:dyDescent="0.25">
      <c r="B64" s="62">
        <v>47</v>
      </c>
      <c r="C64" s="4" t="s">
        <v>48</v>
      </c>
      <c r="D64" s="56"/>
      <c r="E64" s="139" t="s">
        <v>186</v>
      </c>
      <c r="F64" s="74"/>
      <c r="G64" s="58"/>
      <c r="H64" s="105">
        <v>30</v>
      </c>
      <c r="J64" s="126" t="s">
        <v>116</v>
      </c>
      <c r="K64" s="105">
        <v>30</v>
      </c>
      <c r="L64" s="105">
        <v>30</v>
      </c>
      <c r="M64" s="105">
        <v>30</v>
      </c>
      <c r="N64" s="105">
        <v>30</v>
      </c>
      <c r="O64" s="105">
        <v>30</v>
      </c>
      <c r="P64" s="105">
        <f>'[1]Eisen en Wensen (matrix)'!P68</f>
        <v>0</v>
      </c>
      <c r="Q64" s="105">
        <f>'[1]Eisen en Wensen (matrix)'!Q68</f>
        <v>0</v>
      </c>
      <c r="S64" s="18" t="e">
        <f>INDEX(L:Q,ROW(),MATCH(D64,Lijst_Niet_Must,0))</f>
        <v>#N/A</v>
      </c>
      <c r="T64" s="18" t="s">
        <v>80</v>
      </c>
    </row>
    <row r="65" spans="1:20" ht="330.75" customHeight="1" outlineLevel="1" x14ac:dyDescent="0.25">
      <c r="B65" s="62">
        <v>48</v>
      </c>
      <c r="C65" s="4" t="s">
        <v>49</v>
      </c>
      <c r="D65" s="56"/>
      <c r="E65" s="139" t="s">
        <v>187</v>
      </c>
      <c r="F65" s="74"/>
      <c r="G65" s="58"/>
      <c r="H65" s="105">
        <v>30</v>
      </c>
      <c r="J65" s="126" t="s">
        <v>116</v>
      </c>
      <c r="K65" s="105">
        <v>30</v>
      </c>
      <c r="L65" s="105">
        <v>30</v>
      </c>
      <c r="M65" s="105">
        <v>30</v>
      </c>
      <c r="N65" s="105">
        <v>30</v>
      </c>
      <c r="O65" s="105">
        <v>30</v>
      </c>
      <c r="P65" s="105">
        <f>'[1]Eisen en Wensen (matrix)'!P69</f>
        <v>0</v>
      </c>
      <c r="Q65" s="105">
        <f>'[1]Eisen en Wensen (matrix)'!Q69</f>
        <v>0</v>
      </c>
      <c r="S65" s="18" t="e">
        <f>INDEX(L:Q,ROW(),MATCH(D65,Lijst_Niet_Must,0))</f>
        <v>#N/A</v>
      </c>
      <c r="T65" s="18" t="s">
        <v>80</v>
      </c>
    </row>
    <row r="66" spans="1:20" ht="324.75" customHeight="1" outlineLevel="1" x14ac:dyDescent="0.25">
      <c r="B66" s="62">
        <v>49</v>
      </c>
      <c r="C66" s="4" t="s">
        <v>50</v>
      </c>
      <c r="D66" s="56"/>
      <c r="E66" s="139" t="s">
        <v>189</v>
      </c>
      <c r="F66" s="74"/>
      <c r="G66" s="58"/>
      <c r="H66" s="105">
        <v>30</v>
      </c>
      <c r="J66" s="126" t="s">
        <v>202</v>
      </c>
      <c r="K66" s="105">
        <v>30</v>
      </c>
      <c r="L66" s="105">
        <v>30</v>
      </c>
      <c r="M66" s="105">
        <v>30</v>
      </c>
      <c r="N66" s="105">
        <v>30</v>
      </c>
      <c r="O66" s="105">
        <v>30</v>
      </c>
      <c r="P66" s="105">
        <f>'[1]Eisen en Wensen (matrix)'!P70</f>
        <v>0</v>
      </c>
      <c r="Q66" s="105">
        <f>'[1]Eisen en Wensen (matrix)'!Q70</f>
        <v>0</v>
      </c>
      <c r="S66" s="18" t="e">
        <f>INDEX(L:Q,ROW(),MATCH(D66,Lijst_Niet_Must,0))</f>
        <v>#N/A</v>
      </c>
      <c r="T66" s="18" t="s">
        <v>80</v>
      </c>
    </row>
    <row r="67" spans="1:20" s="17" customFormat="1" ht="15.75" thickBot="1" x14ac:dyDescent="0.3">
      <c r="A67" s="40"/>
      <c r="B67" s="48"/>
      <c r="C67" s="2"/>
      <c r="D67" s="2"/>
      <c r="E67" s="131"/>
      <c r="F67" s="85"/>
      <c r="H67" s="109"/>
      <c r="I67" s="23"/>
      <c r="J67" s="2"/>
      <c r="K67" s="120"/>
      <c r="L67" s="120"/>
      <c r="M67" s="120"/>
      <c r="N67" s="120"/>
      <c r="O67" s="120"/>
      <c r="P67" s="120"/>
      <c r="Q67" s="120"/>
    </row>
    <row r="68" spans="1:20" ht="30.75" thickBot="1" x14ac:dyDescent="0.3">
      <c r="B68" s="52"/>
      <c r="C68" s="102" t="str">
        <f>Telraam!A17</f>
        <v>Cloud oplossing (architectuur en gebruik)</v>
      </c>
      <c r="D68" s="53"/>
      <c r="E68" s="135"/>
      <c r="F68" s="84"/>
      <c r="G68" s="54"/>
      <c r="H68" s="107"/>
      <c r="J68" s="128"/>
      <c r="K68" s="116" t="s">
        <v>71</v>
      </c>
      <c r="L68" s="117" t="s">
        <v>72</v>
      </c>
      <c r="M68" s="117" t="s">
        <v>73</v>
      </c>
      <c r="N68" s="117" t="s">
        <v>74</v>
      </c>
      <c r="O68" s="117" t="s">
        <v>75</v>
      </c>
      <c r="P68" s="117" t="s">
        <v>76</v>
      </c>
      <c r="Q68" s="118" t="s">
        <v>77</v>
      </c>
      <c r="R68" s="17"/>
      <c r="S68" s="33" t="s">
        <v>78</v>
      </c>
      <c r="T68" s="32" t="s">
        <v>79</v>
      </c>
    </row>
    <row r="69" spans="1:20" ht="197.25" customHeight="1" outlineLevel="1" x14ac:dyDescent="0.25">
      <c r="B69" s="63">
        <v>50</v>
      </c>
      <c r="C69" s="34" t="s">
        <v>52</v>
      </c>
      <c r="D69" s="56"/>
      <c r="E69" s="139" t="s">
        <v>188</v>
      </c>
      <c r="F69" s="154" t="s">
        <v>188</v>
      </c>
      <c r="G69" s="155"/>
      <c r="H69" s="104">
        <v>200</v>
      </c>
      <c r="J69" s="129" t="s">
        <v>163</v>
      </c>
      <c r="K69" s="105">
        <v>100</v>
      </c>
      <c r="L69" s="105">
        <v>200</v>
      </c>
      <c r="M69" s="105">
        <v>100</v>
      </c>
      <c r="N69" s="105">
        <f>'[1]Eisen en Wensen (matrix)'!N93</f>
        <v>0</v>
      </c>
      <c r="O69" s="105">
        <f>'[1]Eisen en Wensen (matrix)'!O93</f>
        <v>0</v>
      </c>
      <c r="P69" s="105">
        <f>'[1]Eisen en Wensen (matrix)'!P93</f>
        <v>0</v>
      </c>
      <c r="Q69" s="105">
        <f>'[1]Eisen en Wensen (matrix)'!Q93</f>
        <v>0</v>
      </c>
      <c r="S69" s="18" t="e">
        <f>INDEX(M:R,ROW(),MATCH(D69,Lijst_Cloud_Ontwikkeling,0))</f>
        <v>#N/A</v>
      </c>
      <c r="T69" s="18" t="s">
        <v>82</v>
      </c>
    </row>
    <row r="70" spans="1:20" ht="15.75" thickBot="1" x14ac:dyDescent="0.3">
      <c r="H70" s="114"/>
      <c r="K70" s="114"/>
      <c r="L70" s="122"/>
      <c r="M70" s="122"/>
      <c r="N70" s="122"/>
      <c r="O70" s="122"/>
      <c r="P70" s="122"/>
      <c r="Q70" s="122"/>
    </row>
    <row r="71" spans="1:20" ht="30.75" thickBot="1" x14ac:dyDescent="0.3">
      <c r="B71" s="52"/>
      <c r="C71" s="102" t="str">
        <f>Telraam!A19</f>
        <v>Geavanceerde cloud technology</v>
      </c>
      <c r="D71" s="53"/>
      <c r="E71" s="135"/>
      <c r="F71" s="84"/>
      <c r="G71" s="54"/>
      <c r="H71" s="107"/>
      <c r="J71" s="128"/>
      <c r="K71" s="116" t="s">
        <v>71</v>
      </c>
      <c r="L71" s="117" t="s">
        <v>72</v>
      </c>
      <c r="M71" s="117" t="s">
        <v>73</v>
      </c>
      <c r="N71" s="117" t="s">
        <v>74</v>
      </c>
      <c r="O71" s="117" t="s">
        <v>75</v>
      </c>
      <c r="P71" s="117" t="s">
        <v>76</v>
      </c>
      <c r="Q71" s="118" t="s">
        <v>77</v>
      </c>
      <c r="R71" s="17"/>
      <c r="S71" s="33" t="s">
        <v>78</v>
      </c>
      <c r="T71" s="32" t="s">
        <v>79</v>
      </c>
    </row>
    <row r="72" spans="1:20" s="10" customFormat="1" ht="248.25" customHeight="1" outlineLevel="1" x14ac:dyDescent="0.25">
      <c r="A72" s="38"/>
      <c r="B72" s="63">
        <v>51</v>
      </c>
      <c r="C72" s="34" t="s">
        <v>172</v>
      </c>
      <c r="D72" s="56"/>
      <c r="E72" s="139" t="s">
        <v>135</v>
      </c>
      <c r="F72" s="74"/>
      <c r="G72" s="57"/>
      <c r="H72" s="104">
        <v>100</v>
      </c>
      <c r="I72" s="21"/>
      <c r="J72" s="126" t="s">
        <v>132</v>
      </c>
      <c r="K72" s="105">
        <v>100</v>
      </c>
      <c r="L72" s="105">
        <v>100</v>
      </c>
      <c r="M72" s="105">
        <v>0</v>
      </c>
      <c r="N72" s="105">
        <v>0</v>
      </c>
      <c r="O72" s="105">
        <v>0</v>
      </c>
      <c r="P72" s="105">
        <v>0</v>
      </c>
      <c r="Q72" s="105">
        <v>0</v>
      </c>
      <c r="R72"/>
      <c r="S72" s="18" t="e">
        <f>INDEX(L:Q,ROW(),MATCH(D72,Lijst_Must,0))</f>
        <v>#N/A</v>
      </c>
      <c r="T72" s="18" t="s">
        <v>83</v>
      </c>
    </row>
    <row r="73" spans="1:20" ht="249.75" customHeight="1" outlineLevel="1" x14ac:dyDescent="0.25">
      <c r="B73" s="64">
        <v>52</v>
      </c>
      <c r="C73" s="4" t="s">
        <v>53</v>
      </c>
      <c r="D73" s="59"/>
      <c r="E73" s="139" t="s">
        <v>135</v>
      </c>
      <c r="F73" s="75"/>
      <c r="G73" s="58"/>
      <c r="H73" s="105">
        <v>100</v>
      </c>
      <c r="J73" s="126" t="s">
        <v>132</v>
      </c>
      <c r="K73" s="105">
        <v>100</v>
      </c>
      <c r="L73" s="105">
        <v>100</v>
      </c>
      <c r="M73" s="105">
        <v>0</v>
      </c>
      <c r="N73" s="105">
        <v>0</v>
      </c>
      <c r="O73" s="105">
        <v>0</v>
      </c>
      <c r="P73" s="105">
        <v>0</v>
      </c>
      <c r="Q73" s="105">
        <v>0</v>
      </c>
      <c r="S73" s="18" t="e">
        <f>INDEX(L:Q,ROW(),MATCH(D73,Lijst_Must,0))</f>
        <v>#N/A</v>
      </c>
      <c r="T73" s="18" t="s">
        <v>83</v>
      </c>
    </row>
    <row r="75" spans="1:20" ht="36" customHeight="1" x14ac:dyDescent="0.25">
      <c r="B75" s="64"/>
      <c r="C75" s="11" t="s">
        <v>58</v>
      </c>
      <c r="D75" s="156"/>
      <c r="E75" s="157"/>
      <c r="F75" s="157"/>
      <c r="G75" s="158"/>
      <c r="H75" s="61">
        <f>SUM(H7:H73)</f>
        <v>1600</v>
      </c>
      <c r="K75" s="61">
        <v>1600</v>
      </c>
      <c r="S75" s="15" t="e">
        <f>SUM(S7:S73)</f>
        <v>#N/A</v>
      </c>
    </row>
  </sheetData>
  <autoFilter ref="T7:T75"/>
  <mergeCells count="8">
    <mergeCell ref="F59:G59"/>
    <mergeCell ref="F69:G69"/>
    <mergeCell ref="D75:G75"/>
    <mergeCell ref="D3:F3"/>
    <mergeCell ref="F32:G35"/>
    <mergeCell ref="F15:G16"/>
    <mergeCell ref="F19:G19"/>
    <mergeCell ref="F56:G57"/>
  </mergeCells>
  <dataValidations count="7">
    <dataValidation type="list" allowBlank="1" showInputMessage="1" showErrorMessage="1" sqref="D69">
      <formula1>Lijst_Cloud_Ontwikkeling</formula1>
    </dataValidation>
    <dataValidation type="list" allowBlank="1" showInputMessage="1" showErrorMessage="1" sqref="D18">
      <formula1>Lijst_Performance</formula1>
    </dataValidation>
    <dataValidation type="list" allowBlank="1" showInputMessage="1" showErrorMessage="1" sqref="D20 D13 D72:D73">
      <formula1>Lijst_Must</formula1>
    </dataValidation>
    <dataValidation type="list" allowBlank="1" showInputMessage="1" showErrorMessage="1" sqref="D8:D12 D52:D59 D14:D17 D28:D40 D43:D49 D62:D66">
      <formula1>Lijst_Niet_Must</formula1>
    </dataValidation>
    <dataValidation type="list" allowBlank="1" showInputMessage="1" showErrorMessage="1" sqref="D19">
      <formula1>Lijst_SSO</formula1>
    </dataValidation>
    <dataValidation type="list" allowBlank="1" showInputMessage="1" showErrorMessage="1" sqref="D24:D25">
      <formula1>Lijst_eigen_beheer</formula1>
    </dataValidation>
    <dataValidation type="list" allowBlank="1" showInputMessage="1" showErrorMessage="1" sqref="D22:E22 G22">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Parameters!$K$4:$K$6</xm:f>
          </x14:formula1>
          <xm:sqref>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D5" sqref="D5"/>
    </sheetView>
  </sheetViews>
  <sheetFormatPr defaultRowHeight="15" x14ac:dyDescent="0.25"/>
  <cols>
    <col min="1" max="1" width="2.42578125" style="88" customWidth="1"/>
    <col min="2" max="2" width="9.28515625" bestFit="1" customWidth="1"/>
    <col min="3" max="3" width="43.42578125" customWidth="1"/>
    <col min="4" max="4" width="27.7109375" customWidth="1"/>
    <col min="5" max="5" width="15.5703125" customWidth="1"/>
    <col min="6" max="6" width="35" customWidth="1"/>
    <col min="7" max="7" width="31" customWidth="1"/>
    <col min="8" max="8" width="14.42578125" customWidth="1"/>
    <col min="9" max="9" width="30.5703125" customWidth="1"/>
    <col min="10" max="10" width="18.140625" customWidth="1"/>
    <col min="11" max="11" width="41" customWidth="1"/>
  </cols>
  <sheetData>
    <row r="1" spans="1:11" s="88" customFormat="1" x14ac:dyDescent="0.25"/>
    <row r="2" spans="1:11" s="17" customFormat="1" ht="124.5" customHeight="1" x14ac:dyDescent="0.25">
      <c r="A2" s="87"/>
      <c r="B2" s="86" t="s">
        <v>1</v>
      </c>
      <c r="C2" s="86" t="s">
        <v>0</v>
      </c>
      <c r="D2" s="86" t="s">
        <v>11</v>
      </c>
      <c r="E2" s="86" t="s">
        <v>12</v>
      </c>
      <c r="F2" s="86" t="s">
        <v>99</v>
      </c>
      <c r="G2" s="86" t="s">
        <v>17</v>
      </c>
      <c r="H2" s="86" t="s">
        <v>24</v>
      </c>
      <c r="I2" s="86" t="s">
        <v>29</v>
      </c>
      <c r="J2" s="86" t="s">
        <v>30</v>
      </c>
      <c r="K2" s="86" t="s">
        <v>121</v>
      </c>
    </row>
    <row r="4" spans="1:11" s="17" customFormat="1" ht="45" customHeight="1" x14ac:dyDescent="0.25">
      <c r="A4" s="87"/>
      <c r="B4" s="87" t="s">
        <v>2</v>
      </c>
      <c r="C4" s="87" t="s">
        <v>7</v>
      </c>
      <c r="D4" s="87" t="s">
        <v>91</v>
      </c>
      <c r="E4" s="87" t="s">
        <v>13</v>
      </c>
      <c r="F4" s="87" t="s">
        <v>21</v>
      </c>
      <c r="G4" s="87" t="s">
        <v>18</v>
      </c>
      <c r="H4" s="87" t="s">
        <v>25</v>
      </c>
      <c r="I4" s="87" t="s">
        <v>31</v>
      </c>
      <c r="J4" s="87" t="s">
        <v>34</v>
      </c>
      <c r="K4" s="17" t="s">
        <v>123</v>
      </c>
    </row>
    <row r="5" spans="1:11" s="17" customFormat="1" ht="45" customHeight="1" x14ac:dyDescent="0.25">
      <c r="A5" s="87"/>
      <c r="B5" s="87" t="s">
        <v>3</v>
      </c>
      <c r="C5" s="87" t="s">
        <v>8</v>
      </c>
      <c r="D5" s="87" t="s">
        <v>90</v>
      </c>
      <c r="E5" s="87" t="s">
        <v>14</v>
      </c>
      <c r="F5" s="87" t="s">
        <v>22</v>
      </c>
      <c r="G5" s="87" t="s">
        <v>19</v>
      </c>
      <c r="H5" s="87" t="s">
        <v>26</v>
      </c>
      <c r="I5" s="87" t="s">
        <v>32</v>
      </c>
      <c r="J5" s="87" t="s">
        <v>35</v>
      </c>
      <c r="K5" s="17" t="s">
        <v>122</v>
      </c>
    </row>
    <row r="6" spans="1:11" s="17" customFormat="1" ht="45" customHeight="1" x14ac:dyDescent="0.25">
      <c r="A6" s="87"/>
      <c r="B6" s="87"/>
      <c r="C6" s="87" t="s">
        <v>9</v>
      </c>
      <c r="D6" s="87" t="s">
        <v>92</v>
      </c>
      <c r="E6" s="87" t="s">
        <v>15</v>
      </c>
      <c r="F6" s="87" t="s">
        <v>23</v>
      </c>
      <c r="G6" s="87" t="s">
        <v>20</v>
      </c>
      <c r="H6" s="87" t="s">
        <v>27</v>
      </c>
      <c r="I6" s="87" t="s">
        <v>33</v>
      </c>
      <c r="J6" s="87" t="s">
        <v>36</v>
      </c>
      <c r="K6" s="17" t="s">
        <v>124</v>
      </c>
    </row>
    <row r="7" spans="1:11" s="17" customFormat="1" ht="45" customHeight="1" x14ac:dyDescent="0.25">
      <c r="A7" s="87"/>
      <c r="B7" s="87"/>
      <c r="C7" s="87" t="s">
        <v>10</v>
      </c>
      <c r="D7" s="87" t="s">
        <v>93</v>
      </c>
      <c r="E7" s="87" t="s">
        <v>16</v>
      </c>
      <c r="F7" s="87"/>
      <c r="G7" s="87"/>
      <c r="H7" s="87" t="s">
        <v>28</v>
      </c>
      <c r="I7" s="87"/>
      <c r="J7" s="87"/>
    </row>
    <row r="8" spans="1:11" s="17" customFormat="1" ht="45" customHeight="1" x14ac:dyDescent="0.25">
      <c r="A8" s="87"/>
      <c r="B8" s="87"/>
      <c r="C8" s="87" t="s">
        <v>5</v>
      </c>
      <c r="D8" s="87" t="s">
        <v>89</v>
      </c>
      <c r="E8" s="87"/>
      <c r="F8" s="87"/>
      <c r="G8" s="87"/>
      <c r="H8" s="87"/>
      <c r="I8" s="87"/>
      <c r="J8" s="87"/>
    </row>
    <row r="9" spans="1:11" s="17" customFormat="1" ht="45" customHeight="1" x14ac:dyDescent="0.25">
      <c r="A9" s="87"/>
      <c r="B9" s="87"/>
      <c r="C9" s="87" t="s">
        <v>6</v>
      </c>
      <c r="D9" s="87"/>
      <c r="E9" s="87"/>
      <c r="F9" s="87"/>
      <c r="G9" s="87"/>
      <c r="H9" s="87"/>
      <c r="I9" s="87"/>
      <c r="J9" s="8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workbookViewId="0">
      <selection activeCell="A2" sqref="A2"/>
    </sheetView>
  </sheetViews>
  <sheetFormatPr defaultRowHeight="15" x14ac:dyDescent="0.25"/>
  <cols>
    <col min="1" max="1" width="41.7109375" bestFit="1" customWidth="1"/>
    <col min="2" max="2" width="17.85546875" bestFit="1" customWidth="1"/>
    <col min="3" max="3" width="26.7109375" bestFit="1" customWidth="1"/>
  </cols>
  <sheetData>
    <row r="2" spans="1:3" x14ac:dyDescent="0.25">
      <c r="A2" s="50" t="s">
        <v>162</v>
      </c>
      <c r="B2" s="26"/>
    </row>
    <row r="3" spans="1:3" x14ac:dyDescent="0.25">
      <c r="A3" s="26"/>
      <c r="B3" s="26"/>
    </row>
    <row r="4" spans="1:3" x14ac:dyDescent="0.25">
      <c r="A4" s="25" t="s">
        <v>60</v>
      </c>
      <c r="B4" s="25" t="s">
        <v>61</v>
      </c>
      <c r="C4" s="25" t="s">
        <v>62</v>
      </c>
    </row>
    <row r="5" spans="1:3" x14ac:dyDescent="0.25">
      <c r="A5" s="30" t="s">
        <v>63</v>
      </c>
      <c r="B5" s="28">
        <f>SUM(Template!H8:H21)</f>
        <v>260</v>
      </c>
      <c r="C5" s="27" t="s">
        <v>105</v>
      </c>
    </row>
    <row r="6" spans="1:3" x14ac:dyDescent="0.25">
      <c r="A6" s="31"/>
      <c r="B6" s="26"/>
      <c r="C6" s="26"/>
    </row>
    <row r="7" spans="1:3" x14ac:dyDescent="0.25">
      <c r="A7" s="30" t="s">
        <v>64</v>
      </c>
      <c r="B7" s="28">
        <f>SUM(Template!H24:H25)</f>
        <v>400</v>
      </c>
      <c r="C7" s="27" t="s">
        <v>106</v>
      </c>
    </row>
    <row r="8" spans="1:3" x14ac:dyDescent="0.25">
      <c r="A8" s="31"/>
      <c r="B8" s="26"/>
      <c r="C8" s="26"/>
    </row>
    <row r="9" spans="1:3" x14ac:dyDescent="0.25">
      <c r="A9" s="30" t="s">
        <v>65</v>
      </c>
      <c r="B9" s="28">
        <f>SUM(Template!H28:H40)</f>
        <v>200</v>
      </c>
      <c r="C9" s="27" t="s">
        <v>107</v>
      </c>
    </row>
    <row r="10" spans="1:3" x14ac:dyDescent="0.25">
      <c r="A10" s="31"/>
      <c r="B10" s="26"/>
      <c r="C10" s="27"/>
    </row>
    <row r="11" spans="1:3" x14ac:dyDescent="0.25">
      <c r="A11" s="30" t="s">
        <v>66</v>
      </c>
      <c r="B11" s="28">
        <f>SUM(Template!H43:H49)</f>
        <v>130</v>
      </c>
      <c r="C11" s="27" t="s">
        <v>108</v>
      </c>
    </row>
    <row r="12" spans="1:3" x14ac:dyDescent="0.25">
      <c r="A12" s="31"/>
      <c r="B12" s="26"/>
      <c r="C12" s="27"/>
    </row>
    <row r="13" spans="1:3" x14ac:dyDescent="0.25">
      <c r="A13" s="30" t="s">
        <v>67</v>
      </c>
      <c r="B13" s="28">
        <f>SUM(Template!H52:H59)</f>
        <v>100</v>
      </c>
      <c r="C13" s="27" t="s">
        <v>109</v>
      </c>
    </row>
    <row r="14" spans="1:3" x14ac:dyDescent="0.25">
      <c r="A14" s="31"/>
      <c r="B14" s="26"/>
      <c r="C14" s="27"/>
    </row>
    <row r="15" spans="1:3" x14ac:dyDescent="0.25">
      <c r="A15" s="30" t="s">
        <v>68</v>
      </c>
      <c r="B15" s="28">
        <f>SUM(Template!H62:H66)</f>
        <v>110</v>
      </c>
      <c r="C15" s="27" t="s">
        <v>110</v>
      </c>
    </row>
    <row r="16" spans="1:3" x14ac:dyDescent="0.25">
      <c r="A16" s="31"/>
      <c r="B16" s="26"/>
      <c r="C16" s="26"/>
    </row>
    <row r="17" spans="1:3" x14ac:dyDescent="0.25">
      <c r="A17" s="30" t="s">
        <v>69</v>
      </c>
      <c r="B17" s="28">
        <f>SUM(Template!H69:H69)</f>
        <v>200</v>
      </c>
      <c r="C17" s="27" t="s">
        <v>111</v>
      </c>
    </row>
    <row r="18" spans="1:3" x14ac:dyDescent="0.25">
      <c r="A18" s="26"/>
      <c r="B18" s="26"/>
      <c r="C18" s="26"/>
    </row>
    <row r="19" spans="1:3" x14ac:dyDescent="0.25">
      <c r="A19" s="27" t="s">
        <v>70</v>
      </c>
      <c r="B19" s="28">
        <f>SUM(Template!H72:H73)</f>
        <v>200</v>
      </c>
      <c r="C19" s="27" t="s">
        <v>112</v>
      </c>
    </row>
    <row r="21" spans="1:3" s="1" customFormat="1" x14ac:dyDescent="0.25">
      <c r="A21" s="36" t="s">
        <v>85</v>
      </c>
      <c r="B21" s="37">
        <f>SUM(B5:B19)</f>
        <v>1600</v>
      </c>
      <c r="C21" s="42">
        <f>B21/B25</f>
        <v>0.8</v>
      </c>
    </row>
    <row r="22" spans="1:3" x14ac:dyDescent="0.25">
      <c r="C22" s="35"/>
    </row>
    <row r="23" spans="1:3" s="1" customFormat="1" x14ac:dyDescent="0.25">
      <c r="A23" s="36" t="s">
        <v>84</v>
      </c>
      <c r="B23" s="124">
        <f>B21/80*20</f>
        <v>400</v>
      </c>
      <c r="C23" s="42">
        <f>B23/B25</f>
        <v>0.2</v>
      </c>
    </row>
    <row r="24" spans="1:3" x14ac:dyDescent="0.25">
      <c r="B24" s="14"/>
      <c r="C24" s="35"/>
    </row>
    <row r="25" spans="1:3" x14ac:dyDescent="0.25">
      <c r="A25" s="1" t="s">
        <v>86</v>
      </c>
      <c r="B25" s="43">
        <f>B21+B23</f>
        <v>2000</v>
      </c>
      <c r="C25" s="44">
        <v>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haredContentType xmlns="Microsoft.SharePoint.Taxonomy.ContentTypeSync" SourceId="5c8cb159-2b14-44f1-9f1e-2f87ce4796ac" ContentTypeId="0x0101" PreviousValue="false"/>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4FFD2E2E9ABC7141B6A4D6F9B711DFFC" ma:contentTypeVersion="0" ma:contentTypeDescription="Een nieuw document maken." ma:contentTypeScope="" ma:versionID="2b1f194a6012a11bb83d2e33ea154ef5">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2A6592-67A2-4330-B3D0-912DD85585C2}">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F9EE116-D996-4215-B90C-C6BE0FE61F22}">
  <ds:schemaRefs>
    <ds:schemaRef ds:uri="Microsoft.SharePoint.Taxonomy.ContentTypeSync"/>
  </ds:schemaRefs>
</ds:datastoreItem>
</file>

<file path=customXml/itemProps3.xml><?xml version="1.0" encoding="utf-8"?>
<ds:datastoreItem xmlns:ds="http://schemas.openxmlformats.org/officeDocument/2006/customXml" ds:itemID="{C5A175AB-AA17-47F7-A72A-165EE096EFA1}">
  <ds:schemaRefs>
    <ds:schemaRef ds:uri="http://schemas.microsoft.com/office/2006/metadata/customXsn"/>
  </ds:schemaRefs>
</ds:datastoreItem>
</file>

<file path=customXml/itemProps4.xml><?xml version="1.0" encoding="utf-8"?>
<ds:datastoreItem xmlns:ds="http://schemas.openxmlformats.org/officeDocument/2006/customXml" ds:itemID="{ED6CB06D-7359-402E-9381-CB7CE62FD7AA}">
  <ds:schemaRefs>
    <ds:schemaRef ds:uri="http://schemas.microsoft.com/sharepoint/v3/contenttype/forms"/>
  </ds:schemaRefs>
</ds:datastoreItem>
</file>

<file path=customXml/itemProps5.xml><?xml version="1.0" encoding="utf-8"?>
<ds:datastoreItem xmlns:ds="http://schemas.openxmlformats.org/officeDocument/2006/customXml" ds:itemID="{3E5FB8D1-4C3F-4805-8F17-F147588FA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9</vt:i4>
      </vt:variant>
    </vt:vector>
  </HeadingPairs>
  <TitlesOfParts>
    <vt:vector size="13" baseType="lpstr">
      <vt:lpstr>Invulinstructie</vt:lpstr>
      <vt:lpstr>Template</vt:lpstr>
      <vt:lpstr>Parameters</vt:lpstr>
      <vt:lpstr>Telraam</vt:lpstr>
      <vt:lpstr>Lijst_Cloud_Ontwikkeling</vt:lpstr>
      <vt:lpstr>Lijst_Een_Scherm</vt:lpstr>
      <vt:lpstr>Lijst_eigen_beheer</vt:lpstr>
      <vt:lpstr>Lijst_Gartner</vt:lpstr>
      <vt:lpstr>Lijst_Must</vt:lpstr>
      <vt:lpstr>Lijst_Niet_Must</vt:lpstr>
      <vt:lpstr>Lijst_Perc_Kwarten</vt:lpstr>
      <vt:lpstr>Lijst_Performance</vt:lpstr>
      <vt:lpstr>Lijst_SSO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christiaan boiten</dc:creator>
  <cp:lastModifiedBy>Rijswijk, Rene (R.)</cp:lastModifiedBy>
  <dcterms:created xsi:type="dcterms:W3CDTF">2021-06-04T07:53:34Z</dcterms:created>
  <dcterms:modified xsi:type="dcterms:W3CDTF">2022-04-11T10:32:26Z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0x0101004FFD2E2E9ABC7141B6A4D6F9B711DFFC</vt:lpwstr>
  </property>
</Properties>
</file>