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servicepunt71-my.sharepoint.com/personal/h_dahhane_servicepunt71_nl/Documents/Herorientatie Wmo/aanbestedingsstukken laatste redactie/Perceel Oudersdomsproblematiek/"/>
    </mc:Choice>
  </mc:AlternateContent>
  <xr:revisionPtr revIDLastSave="7" documentId="8_{D4FFFF8D-7DED-4B21-9713-C92F520E2A93}" xr6:coauthVersionLast="47" xr6:coauthVersionMax="47" xr10:uidLastSave="{8C91B4F5-A62A-41BF-8E1E-D8A56B9D175B}"/>
  <bookViews>
    <workbookView xWindow="-21720" yWindow="3405" windowWidth="21840" windowHeight="13140" xr2:uid="{57648902-521D-46BC-BD82-F3A1ABFE2810}"/>
  </bookViews>
  <sheets>
    <sheet name="Ambulant Ouderen" sheetId="7"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13" i="7" l="1"/>
  <c r="G13" i="7"/>
  <c r="F13" i="7"/>
  <c r="E13" i="7"/>
  <c r="D13" i="7"/>
  <c r="H12" i="7"/>
  <c r="G12" i="7"/>
  <c r="F12" i="7"/>
  <c r="E12" i="7"/>
  <c r="D12" i="7"/>
  <c r="F11" i="7"/>
  <c r="E11" i="7"/>
  <c r="C11" i="7"/>
  <c r="F10" i="7"/>
  <c r="E10" i="7"/>
  <c r="C10" i="7"/>
  <c r="H9" i="7"/>
  <c r="G9" i="7"/>
  <c r="F9" i="7"/>
  <c r="E9" i="7"/>
  <c r="D9" i="7"/>
</calcChain>
</file>

<file path=xl/sharedStrings.xml><?xml version="1.0" encoding="utf-8"?>
<sst xmlns="http://schemas.openxmlformats.org/spreadsheetml/2006/main" count="33" uniqueCount="29">
  <si>
    <t>Uit Rebel rapportage</t>
  </si>
  <si>
    <t>dagdeeltarief 2022 regulier</t>
  </si>
  <si>
    <t>dagdeeltarief 2022 plus</t>
  </si>
  <si>
    <t xml:space="preserve">Leefgebieden per Module </t>
  </si>
  <si>
    <t>intensiteit 1</t>
  </si>
  <si>
    <t>intensiteit 2</t>
  </si>
  <si>
    <t>intensiteit 3</t>
  </si>
  <si>
    <t>intensiteit 4</t>
  </si>
  <si>
    <t>intensiteit 5</t>
  </si>
  <si>
    <t xml:space="preserve">Ondersteuning </t>
  </si>
  <si>
    <t xml:space="preserve">Sociaal &amp; Persoonlijk Functioneren </t>
  </si>
  <si>
    <r>
      <rPr>
        <i/>
        <u/>
        <sz val="11"/>
        <color theme="1"/>
        <rFont val="Calibri"/>
        <family val="2"/>
        <scheme val="minor"/>
      </rPr>
      <t>Extra</t>
    </r>
    <r>
      <rPr>
        <i/>
        <sz val="11"/>
        <color theme="1"/>
        <rFont val="Calibri"/>
        <family val="2"/>
        <scheme val="minor"/>
      </rPr>
      <t xml:space="preserve"> Ondersteuning bij Zelfzorg en Gezondheid </t>
    </r>
  </si>
  <si>
    <t>**</t>
  </si>
  <si>
    <r>
      <rPr>
        <i/>
        <u/>
        <sz val="11"/>
        <color theme="1"/>
        <rFont val="Calibri"/>
        <family val="2"/>
        <scheme val="minor"/>
      </rPr>
      <t>Extra</t>
    </r>
    <r>
      <rPr>
        <i/>
        <sz val="11"/>
        <color theme="1"/>
        <rFont val="Calibri"/>
        <family val="2"/>
        <scheme val="minor"/>
      </rPr>
      <t xml:space="preserve"> Ondersteuning bij geldzaken </t>
    </r>
  </si>
  <si>
    <t>Daginvulling regulier ***</t>
  </si>
  <si>
    <t>Daginvulling plus****</t>
  </si>
  <si>
    <t>Vervoer regulier per etmaal</t>
  </si>
  <si>
    <t>Vervoer rolstoel per etmaal</t>
  </si>
  <si>
    <r>
      <t xml:space="preserve">**= lichte Ondersteuning vlak van </t>
    </r>
    <r>
      <rPr>
        <sz val="8"/>
        <rFont val="Arial"/>
        <family val="2"/>
      </rPr>
      <t>zelfzorg en financiën zit inbegrepen in leefgebied SPF. Alleen indien er tijdelijke forse inzet nodig is op dit vlak en/of extra andere expertise moeten worden ingeschakeld, worden de Leefgebieden extra Ondersteuning bij zelfzorg en gezondheid en/of extra Ondersteuning bij Geldzaken actief (zie voor exacte invulling de “Resultatengids Arrangementenmodel Leidse regio”) </t>
    </r>
  </si>
  <si>
    <t>***= 1 tot en met 2 dagdelen per week is bedoeld voor de opstartfase van dagbesteding, in de regel zal er daarna doorgeschakeld worden naar een andere Intensiteit.  Intensiteit 5 zal alleen in uitzonderingsgevallen worden toegepast</t>
  </si>
  <si>
    <t>**** = Bij daginvulling wordt een onderscheid gemaakt in daginvulling regulier en plus. Indien het noodzakelijk is voor de Cliënt om deel te nemen aan daginvulling in kleine groepen (groepsgrootte per Begeleider van &lt; 6 cliënten) is daginvulling plus aan de orde. </t>
  </si>
  <si>
    <t xml:space="preserve">De Leidse Regio gemeenten zijn voornemens weektarieven gaan hanteren per 1-1-2023. In de implementatiefase zal de haalbaarheid nader bezien worden </t>
  </si>
  <si>
    <t>Weektarieven Ambulant Ouderdomsproblematiek (prijspeil 2022)</t>
  </si>
  <si>
    <t>uurtarief 2022 Ouderen</t>
  </si>
  <si>
    <t>Modules</t>
  </si>
  <si>
    <t>Waakvlam* (declaratie per uur)</t>
  </si>
  <si>
    <t xml:space="preserve">Nvt </t>
  </si>
  <si>
    <t>* in het geval van (nog tijdelijke) behoefte aan professioneel waakvlamcontact, wat niet in het Voorveld georganiseerd kan worden, wordt deze ingevuld door het mini arrangement “waakvlam Ondersteuning”. Declaratie vindt in tegenstelling tot de intensiteiten wel plaats op basis van werkelijke inzet (PxQ)</t>
  </si>
  <si>
    <t>Voor de tarieven voor de module Ondersteuning is uitgegaan van de bestaande verhouding individuele begeleiding basis en speciaal per doelgroep om tot een gewogen gemiddeld tarief voor de nieuwe vorm Ondersteuning Leefgebieden te komen. Mochten de gemeenten van de Leidse regio alsnog besluiten om een substantieel deel van de Ondersteuning uit de maatwerkvoorziening te halen, dan zullen de gemeenten in overleg met de aanbieders komen tot een aanpassing van het tarief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</si>
</sst>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b/>
      <sz val="11"/>
      <color theme="1"/>
      <name val="Calibri"/>
      <family val="2"/>
      <scheme val="minor"/>
    </font>
    <font>
      <b/>
      <sz val="11"/>
      <name val="Calibri"/>
      <family val="2"/>
      <scheme val="minor"/>
    </font>
    <font>
      <i/>
      <sz val="11"/>
      <color theme="1"/>
      <name val="Calibri"/>
      <family val="2"/>
      <scheme val="minor"/>
    </font>
    <font>
      <u/>
      <sz val="11"/>
      <color theme="1"/>
      <name val="Calibri"/>
      <family val="2"/>
      <scheme val="minor"/>
    </font>
    <font>
      <sz val="8"/>
      <color rgb="FF000000"/>
      <name val="Arial"/>
      <family val="2"/>
    </font>
    <font>
      <sz val="8"/>
      <name val="Arial"/>
      <family val="2"/>
    </font>
    <font>
      <i/>
      <u/>
      <sz val="11"/>
      <color theme="1"/>
      <name val="Calibri"/>
      <family val="2"/>
      <scheme val="minor"/>
    </font>
    <font>
      <sz val="10"/>
      <color rgb="FF0070C0"/>
      <name val="Arial"/>
      <family val="2"/>
    </font>
  </fonts>
  <fills count="7">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9"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23">
    <xf numFmtId="0" fontId="0" fillId="0" borderId="0" xfId="0"/>
    <xf numFmtId="0" fontId="0" fillId="0" borderId="0" xfId="0" applyAlignment="1">
      <alignment wrapText="1"/>
    </xf>
    <xf numFmtId="44" fontId="0" fillId="0" borderId="1" xfId="0" applyNumberFormat="1" applyBorder="1"/>
    <xf numFmtId="0" fontId="1" fillId="0" borderId="0" xfId="0" applyFont="1"/>
    <xf numFmtId="0" fontId="0" fillId="4" borderId="1" xfId="0" applyFill="1" applyBorder="1"/>
    <xf numFmtId="0" fontId="0" fillId="5" borderId="1" xfId="0" applyFill="1" applyBorder="1"/>
    <xf numFmtId="0" fontId="0" fillId="6" borderId="1" xfId="0" applyFill="1" applyBorder="1"/>
    <xf numFmtId="0" fontId="0" fillId="4" borderId="1" xfId="0" applyFill="1" applyBorder="1" applyAlignment="1">
      <alignment horizontal="center"/>
    </xf>
    <xf numFmtId="0" fontId="2" fillId="3" borderId="1" xfId="0" applyFont="1" applyFill="1" applyBorder="1"/>
    <xf numFmtId="0" fontId="2" fillId="3" borderId="1" xfId="0" applyFont="1" applyFill="1" applyBorder="1" applyAlignment="1">
      <alignment wrapText="1"/>
    </xf>
    <xf numFmtId="0" fontId="2" fillId="3" borderId="1" xfId="0" applyFont="1" applyFill="1" applyBorder="1" applyAlignment="1">
      <alignment horizontal="center" wrapText="1"/>
    </xf>
    <xf numFmtId="0" fontId="3" fillId="5" borderId="1" xfId="0" applyFont="1" applyFill="1" applyBorder="1" applyAlignment="1">
      <alignment wrapText="1"/>
    </xf>
    <xf numFmtId="0" fontId="3" fillId="6" borderId="1" xfId="0" applyFont="1" applyFill="1" applyBorder="1" applyAlignment="1">
      <alignment wrapText="1"/>
    </xf>
    <xf numFmtId="0" fontId="1" fillId="3" borderId="1" xfId="0" applyFont="1" applyFill="1" applyBorder="1" applyAlignment="1">
      <alignment horizontal="center"/>
    </xf>
    <xf numFmtId="0" fontId="3" fillId="2" borderId="0" xfId="0" applyFont="1" applyFill="1"/>
    <xf numFmtId="44" fontId="3" fillId="2" borderId="0" xfId="0" applyNumberFormat="1" applyFont="1" applyFill="1" applyAlignment="1">
      <alignment wrapText="1"/>
    </xf>
    <xf numFmtId="0" fontId="4" fillId="0" borderId="0" xfId="0" applyFont="1"/>
    <xf numFmtId="0" fontId="0" fillId="4" borderId="1" xfId="0" applyFill="1" applyBorder="1" applyAlignment="1">
      <alignment horizontal="center" vertical="center"/>
    </xf>
    <xf numFmtId="0" fontId="3" fillId="0" borderId="0" xfId="0" applyFont="1"/>
    <xf numFmtId="0" fontId="3" fillId="0" borderId="0" xfId="0" applyFont="1" applyAlignment="1">
      <alignment wrapText="1"/>
    </xf>
    <xf numFmtId="0" fontId="5" fillId="0" borderId="2" xfId="0" applyFont="1" applyBorder="1" applyAlignment="1">
      <alignment horizontal="left" vertical="center" wrapText="1"/>
    </xf>
    <xf numFmtId="0" fontId="6" fillId="0" borderId="0" xfId="0" applyFont="1" applyAlignment="1">
      <alignment horizontal="left" vertical="center" wrapText="1"/>
    </xf>
    <xf numFmtId="0" fontId="8" fillId="0" borderId="0" xfId="0" applyFont="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262DC-60D6-4C6C-AD5F-1D78DDE9BCF1}">
  <dimension ref="A1:H23"/>
  <sheetViews>
    <sheetView tabSelected="1" zoomScaleNormal="100" zoomScaleSheetLayoutView="100" workbookViewId="0">
      <selection activeCell="D3" sqref="D3"/>
    </sheetView>
  </sheetViews>
  <sheetFormatPr defaultRowHeight="14.25" x14ac:dyDescent="0.45"/>
  <cols>
    <col min="1" max="1" width="27.86328125" customWidth="1"/>
    <col min="2" max="2" width="40.265625" style="1" customWidth="1"/>
    <col min="3" max="3" width="16.86328125" customWidth="1"/>
    <col min="4" max="4" width="10.73046875" customWidth="1"/>
    <col min="5" max="5" width="10.265625" customWidth="1"/>
    <col min="6" max="6" width="10.59765625" customWidth="1"/>
    <col min="7" max="7" width="10.1328125" customWidth="1"/>
    <col min="8" max="8" width="10.73046875" customWidth="1"/>
  </cols>
  <sheetData>
    <row r="1" spans="1:8" x14ac:dyDescent="0.45">
      <c r="A1" s="3" t="s">
        <v>22</v>
      </c>
    </row>
    <row r="2" spans="1:8" x14ac:dyDescent="0.45">
      <c r="A2" s="3"/>
    </row>
    <row r="3" spans="1:8" x14ac:dyDescent="0.45">
      <c r="A3" s="16" t="s">
        <v>0</v>
      </c>
    </row>
    <row r="4" spans="1:8" x14ac:dyDescent="0.45">
      <c r="A4" s="14" t="s">
        <v>23</v>
      </c>
      <c r="B4" s="15">
        <v>53.02</v>
      </c>
    </row>
    <row r="5" spans="1:8" x14ac:dyDescent="0.45">
      <c r="A5" s="14" t="s">
        <v>1</v>
      </c>
      <c r="B5" s="15">
        <v>32.950000000000003</v>
      </c>
    </row>
    <row r="6" spans="1:8" x14ac:dyDescent="0.45">
      <c r="A6" s="14" t="s">
        <v>2</v>
      </c>
      <c r="B6" s="15">
        <v>48.04</v>
      </c>
    </row>
    <row r="8" spans="1:8" ht="28.5" x14ac:dyDescent="0.45">
      <c r="A8" s="8" t="s">
        <v>24</v>
      </c>
      <c r="B8" s="9" t="s">
        <v>3</v>
      </c>
      <c r="C8" s="10" t="s">
        <v>25</v>
      </c>
      <c r="D8" s="13" t="s">
        <v>4</v>
      </c>
      <c r="E8" s="13" t="s">
        <v>5</v>
      </c>
      <c r="F8" s="13" t="s">
        <v>6</v>
      </c>
      <c r="G8" s="13" t="s">
        <v>7</v>
      </c>
      <c r="H8" s="13" t="s">
        <v>8</v>
      </c>
    </row>
    <row r="9" spans="1:8" x14ac:dyDescent="0.45">
      <c r="A9" s="5" t="s">
        <v>9</v>
      </c>
      <c r="B9" s="11" t="s">
        <v>10</v>
      </c>
      <c r="C9" s="2">
        <v>52.8</v>
      </c>
      <c r="D9" s="2">
        <f>SUM($B$4*1)</f>
        <v>53.02</v>
      </c>
      <c r="E9" s="2">
        <f>SUM($B$4*2)</f>
        <v>106.04</v>
      </c>
      <c r="F9" s="2">
        <f>SUM($B$4*3)</f>
        <v>159.06</v>
      </c>
      <c r="G9" s="2">
        <f>SUM($B$4*4.5)</f>
        <v>238.59</v>
      </c>
      <c r="H9" s="2">
        <f>SUM($B$4*6)</f>
        <v>318.12</v>
      </c>
    </row>
    <row r="10" spans="1:8" ht="16.5" customHeight="1" x14ac:dyDescent="0.45">
      <c r="A10" s="5"/>
      <c r="B10" s="11" t="s">
        <v>11</v>
      </c>
      <c r="C10" s="2">
        <f>SUM($C$9)</f>
        <v>52.8</v>
      </c>
      <c r="D10" s="17" t="s">
        <v>12</v>
      </c>
      <c r="E10" s="2">
        <f>SUM($B$4*1.5)</f>
        <v>79.53</v>
      </c>
      <c r="F10" s="2">
        <f t="shared" ref="F10:F11" si="0">SUM($B$4*3)</f>
        <v>159.06</v>
      </c>
      <c r="G10" s="4"/>
      <c r="H10" s="4"/>
    </row>
    <row r="11" spans="1:8" x14ac:dyDescent="0.45">
      <c r="A11" s="5"/>
      <c r="B11" s="11" t="s">
        <v>13</v>
      </c>
      <c r="C11" s="2">
        <f>SUM($C$9)</f>
        <v>52.8</v>
      </c>
      <c r="D11" s="17" t="s">
        <v>12</v>
      </c>
      <c r="E11" s="2">
        <f>SUM($B$4*1.5)</f>
        <v>79.53</v>
      </c>
      <c r="F11" s="2">
        <f t="shared" si="0"/>
        <v>159.06</v>
      </c>
      <c r="G11" s="4"/>
      <c r="H11" s="4"/>
    </row>
    <row r="12" spans="1:8" x14ac:dyDescent="0.45">
      <c r="A12" s="6"/>
      <c r="B12" s="12" t="s">
        <v>14</v>
      </c>
      <c r="C12" s="7" t="s">
        <v>26</v>
      </c>
      <c r="D12" s="2">
        <f>SUM($B$5*1.5)</f>
        <v>49.425000000000004</v>
      </c>
      <c r="E12" s="2">
        <f>SUM($B$5*3.5)</f>
        <v>115.32500000000002</v>
      </c>
      <c r="F12" s="2">
        <f>SUM($B$5*5.5)</f>
        <v>181.22500000000002</v>
      </c>
      <c r="G12" s="2">
        <f>SUM($B$5*7.5)</f>
        <v>247.12500000000003</v>
      </c>
      <c r="H12" s="2">
        <f>SUM($B$5*9.5)</f>
        <v>313.02500000000003</v>
      </c>
    </row>
    <row r="13" spans="1:8" x14ac:dyDescent="0.45">
      <c r="A13" s="6"/>
      <c r="B13" s="12" t="s">
        <v>15</v>
      </c>
      <c r="C13" s="7" t="s">
        <v>26</v>
      </c>
      <c r="D13" s="2">
        <f>SUM($B$6*1.5)</f>
        <v>72.06</v>
      </c>
      <c r="E13" s="2">
        <f>SUM($B$6*3.5)</f>
        <v>168.14</v>
      </c>
      <c r="F13" s="2">
        <f>SUM($B$6*5.5)</f>
        <v>264.21999999999997</v>
      </c>
      <c r="G13" s="2">
        <f>SUM($B$6*7.5)</f>
        <v>360.3</v>
      </c>
      <c r="H13" s="2">
        <f>SUM($B$6*9.5)</f>
        <v>456.38</v>
      </c>
    </row>
    <row r="14" spans="1:8" x14ac:dyDescent="0.45">
      <c r="A14" s="6"/>
      <c r="B14" s="12" t="s">
        <v>16</v>
      </c>
      <c r="C14" s="7" t="s">
        <v>26</v>
      </c>
      <c r="D14" s="2">
        <v>10</v>
      </c>
      <c r="E14" s="4"/>
      <c r="F14" s="4"/>
      <c r="G14" s="4"/>
      <c r="H14" s="4"/>
    </row>
    <row r="15" spans="1:8" x14ac:dyDescent="0.45">
      <c r="A15" s="6"/>
      <c r="B15" s="12" t="s">
        <v>17</v>
      </c>
      <c r="C15" s="7" t="s">
        <v>26</v>
      </c>
      <c r="D15" s="2">
        <v>22.5</v>
      </c>
      <c r="E15" s="4"/>
      <c r="F15" s="4"/>
      <c r="G15" s="4"/>
      <c r="H15" s="4"/>
    </row>
    <row r="16" spans="1:8" ht="18" customHeight="1" x14ac:dyDescent="0.45">
      <c r="A16" s="21" t="s">
        <v>27</v>
      </c>
      <c r="B16" s="21"/>
      <c r="C16" s="21"/>
      <c r="D16" s="21"/>
      <c r="E16" s="21"/>
      <c r="F16" s="21"/>
      <c r="G16" s="21"/>
      <c r="H16" s="21"/>
    </row>
    <row r="17" spans="1:8" ht="25.5" customHeight="1" x14ac:dyDescent="0.45">
      <c r="A17" s="20" t="s">
        <v>18</v>
      </c>
      <c r="B17" s="20"/>
      <c r="C17" s="20"/>
      <c r="D17" s="20"/>
      <c r="E17" s="20"/>
      <c r="F17" s="20"/>
      <c r="G17" s="20"/>
      <c r="H17" s="20"/>
    </row>
    <row r="18" spans="1:8" ht="19.899999999999999" customHeight="1" x14ac:dyDescent="0.45">
      <c r="A18" s="21" t="s">
        <v>19</v>
      </c>
      <c r="B18" s="21"/>
      <c r="C18" s="21"/>
      <c r="D18" s="21"/>
      <c r="E18" s="21"/>
      <c r="F18" s="21"/>
      <c r="G18" s="21"/>
      <c r="H18" s="21"/>
    </row>
    <row r="19" spans="1:8" ht="21.75" customHeight="1" x14ac:dyDescent="0.45">
      <c r="A19" s="21" t="s">
        <v>20</v>
      </c>
      <c r="B19" s="21"/>
      <c r="C19" s="21"/>
      <c r="D19" s="21"/>
      <c r="E19" s="21"/>
      <c r="F19" s="21"/>
      <c r="G19" s="21"/>
      <c r="H19" s="21"/>
    </row>
    <row r="21" spans="1:8" ht="49.5" customHeight="1" x14ac:dyDescent="0.45">
      <c r="A21" s="22" t="s">
        <v>28</v>
      </c>
      <c r="B21" s="22"/>
      <c r="C21" s="22"/>
      <c r="D21" s="22"/>
      <c r="E21" s="22"/>
      <c r="F21" s="22"/>
      <c r="G21" s="22"/>
      <c r="H21" s="22"/>
    </row>
    <row r="23" spans="1:8" x14ac:dyDescent="0.45">
      <c r="A23" s="18" t="s">
        <v>21</v>
      </c>
      <c r="B23" s="19"/>
      <c r="C23" s="18"/>
      <c r="D23" s="18"/>
      <c r="E23" s="18"/>
      <c r="F23" s="18"/>
      <c r="G23" s="18"/>
    </row>
  </sheetData>
  <mergeCells count="5">
    <mergeCell ref="A16:H16"/>
    <mergeCell ref="A17:H17"/>
    <mergeCell ref="A18:H18"/>
    <mergeCell ref="A19:H19"/>
    <mergeCell ref="A21:H21"/>
  </mergeCells>
  <pageMargins left="0.7" right="0.7" top="0.75" bottom="0.75" header="0.3" footer="0.3"/>
  <pageSetup paperSize="9" scale="9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Ambulant Ouderen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Peijs, Remco</dc:creator>
  <cp:keywords/>
  <dc:description/>
  <cp:lastModifiedBy>Dahhane, Hanan</cp:lastModifiedBy>
  <cp:revision/>
  <dcterms:created xsi:type="dcterms:W3CDTF">2022-04-05T08:28:34Z</dcterms:created>
  <dcterms:modified xsi:type="dcterms:W3CDTF">2022-04-10T13:05:52Z</dcterms:modified>
  <cp:category/>
  <cp:contentStatus/>
</cp:coreProperties>
</file>