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avans-my.sharepoint.com/personal/kmc_haast_avans_nl/Documents/Documents/AV middelen/Nota van Inlichtingen/"/>
    </mc:Choice>
  </mc:AlternateContent>
  <xr:revisionPtr revIDLastSave="409" documentId="8_{5443D40D-593F-4AB0-947F-F9C7AE07F9A4}" xr6:coauthVersionLast="47" xr6:coauthVersionMax="47" xr10:uidLastSave="{7B8070B7-A3B5-422D-AB9E-42073619BBF9}"/>
  <workbookProtection workbookAlgorithmName="SHA-512" workbookHashValue="j/YGnajkuLB+s3F6VaMnYLa0/5sLncY5rGIQcY3qHd2ok19zO1JHh5TQnMqhiGq4wcSSaKook5JzuFEeIb/A6g==" workbookSaltValue="Vvj0IeisqUftm0oUyzZBTw==" workbookSpinCount="100000" lockStructure="1"/>
  <bookViews>
    <workbookView xWindow="-25320" yWindow="285" windowWidth="25440" windowHeight="15390" xr2:uid="{23046843-949E-4069-B21F-DF2FB28E2DA8}"/>
  </bookViews>
  <sheets>
    <sheet name="Toelichting" sheetId="11" r:id="rId1"/>
    <sheet name="Totale inschrijfprijs" sheetId="7" r:id="rId2"/>
    <sheet name="Vervangen presentatieschermen" sheetId="10" r:id="rId3"/>
    <sheet name="Verrijdbaar teams scherm" sheetId="9" r:id="rId4"/>
    <sheet name="Inrichting leslokaal" sheetId="4" r:id="rId5"/>
    <sheet name="Dienstverlening" sheetId="6" r:id="rId6"/>
    <sheet name="Verhuur Open Dag" sheetId="2" r:id="rId7"/>
    <sheet name="Opslagpercentages" sheetId="5"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 i="7" l="1"/>
  <c r="E11" i="6"/>
  <c r="F25" i="9"/>
  <c r="F23" i="9"/>
  <c r="E23" i="9"/>
  <c r="F20" i="9"/>
  <c r="G4" i="10"/>
  <c r="F4" i="4"/>
  <c r="F5" i="4"/>
  <c r="F6" i="4"/>
  <c r="F7" i="4"/>
  <c r="F8" i="4"/>
  <c r="F9" i="4"/>
  <c r="F10" i="4"/>
  <c r="F11" i="4"/>
  <c r="F12" i="4"/>
  <c r="F13" i="4"/>
  <c r="F14" i="4"/>
  <c r="F15" i="4"/>
  <c r="F16" i="4"/>
  <c r="F17" i="4"/>
  <c r="F18" i="4"/>
  <c r="F19" i="4"/>
  <c r="F20" i="4"/>
  <c r="F21" i="4"/>
  <c r="F22" i="4"/>
  <c r="F3" i="4"/>
  <c r="F4" i="9"/>
  <c r="F5" i="9"/>
  <c r="F6" i="9"/>
  <c r="F7" i="9"/>
  <c r="F8" i="9"/>
  <c r="F9" i="9"/>
  <c r="F10" i="9"/>
  <c r="F11" i="9"/>
  <c r="F12" i="9"/>
  <c r="F13" i="9"/>
  <c r="F14" i="9"/>
  <c r="F15" i="9"/>
  <c r="F16" i="9"/>
  <c r="F17" i="9"/>
  <c r="F18" i="9"/>
  <c r="F19" i="9"/>
  <c r="F3" i="9"/>
  <c r="G3" i="10"/>
  <c r="E44" i="2" l="1"/>
  <c r="E40" i="2"/>
  <c r="E36" i="2"/>
  <c r="E32" i="2"/>
  <c r="E27" i="2"/>
  <c r="E28" i="2"/>
  <c r="E26" i="2"/>
  <c r="E21" i="2"/>
  <c r="E22" i="2"/>
  <c r="E20" i="2"/>
  <c r="E16" i="2"/>
  <c r="E15" i="2"/>
  <c r="E14" i="2"/>
  <c r="E10" i="2"/>
  <c r="E9" i="2"/>
  <c r="E9" i="6"/>
  <c r="E4" i="6"/>
  <c r="E3" i="6"/>
  <c r="E2" i="6"/>
  <c r="E7" i="6"/>
  <c r="E6" i="6"/>
  <c r="G35" i="10"/>
  <c r="C35" i="10"/>
  <c r="E7" i="10" s="1"/>
  <c r="C52" i="4"/>
  <c r="E26" i="4" s="1"/>
  <c r="F26" i="4" s="1"/>
  <c r="F28" i="4" s="1"/>
  <c r="C4" i="7" s="1"/>
  <c r="C49" i="9"/>
  <c r="C3" i="7" s="1"/>
  <c r="E13" i="6" l="1"/>
  <c r="C5" i="7" s="1"/>
  <c r="E8" i="10"/>
  <c r="G8" i="10" s="1"/>
  <c r="G7" i="10"/>
  <c r="E47" i="2"/>
  <c r="E46" i="2"/>
  <c r="G10" i="10" l="1"/>
  <c r="C2" i="7" s="1"/>
  <c r="E48" i="2"/>
  <c r="E50" i="2" s="1"/>
  <c r="C6"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Eric Marcelissen</author>
    <author>Koen Haast</author>
  </authors>
  <commentList>
    <comment ref="C2" authorId="0" shapeId="0" xr:uid="{12B88806-B5A4-4705-83D2-BA9110B1E816}">
      <text>
        <r>
          <rPr>
            <sz val="9"/>
            <color indexed="81"/>
            <rFont val="Tahoma"/>
            <charset val="1"/>
          </rPr>
          <t>Inschrijfprijs werkblad "Vervanging presentatieschermen"</t>
        </r>
      </text>
    </comment>
    <comment ref="C3" authorId="1" shapeId="0" xr:uid="{2BA06846-4771-499F-9500-5094E8AEC30C}">
      <text>
        <r>
          <rPr>
            <sz val="9"/>
            <color indexed="81"/>
            <rFont val="Tahoma"/>
            <family val="2"/>
          </rPr>
          <t>Inschrijfprijs werkblad 'Verrijdbaar teams scherm'</t>
        </r>
      </text>
    </comment>
    <comment ref="C4" authorId="1" shapeId="0" xr:uid="{201553AB-DF56-4D68-ABC5-E107599ED589}">
      <text>
        <r>
          <rPr>
            <sz val="9"/>
            <color indexed="81"/>
            <rFont val="Tahoma"/>
            <family val="2"/>
          </rPr>
          <t xml:space="preserve">Inschrijfprijs werkblad 'Inrichting leslokaal'
</t>
        </r>
      </text>
    </comment>
    <comment ref="C5" authorId="1" shapeId="0" xr:uid="{BE4722F9-941C-4024-B61F-200CBD88E64C}">
      <text>
        <r>
          <rPr>
            <sz val="9"/>
            <color indexed="81"/>
            <rFont val="Tahoma"/>
            <family val="2"/>
          </rPr>
          <t>Inschrijfprijs werkblad 'Dienstverlening'</t>
        </r>
      </text>
    </comment>
    <comment ref="C6" authorId="1" shapeId="0" xr:uid="{F4ADBD81-991C-4A97-AAB5-0589B35C188D}">
      <text>
        <r>
          <rPr>
            <sz val="9"/>
            <color indexed="81"/>
            <rFont val="Tahoma"/>
            <family val="2"/>
          </rPr>
          <t xml:space="preserve">Inschrijfprijs werkblad 'Verhuur Open Dag'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Eric Marcelissen</author>
  </authors>
  <commentList>
    <comment ref="G10" authorId="0" shapeId="0" xr:uid="{D81740D4-2235-42B7-A6D6-13FB8B675980}">
      <text>
        <r>
          <rPr>
            <sz val="9"/>
            <color indexed="81"/>
            <rFont val="Tahoma"/>
            <charset val="1"/>
          </rPr>
          <t xml:space="preserve">Inschrijfprijs A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Koen Haast</author>
  </authors>
  <commentList>
    <comment ref="F25" authorId="0" shapeId="0" xr:uid="{80F0E185-EACD-464A-A9E4-96138A11965F}">
      <text>
        <r>
          <rPr>
            <sz val="9"/>
            <color indexed="81"/>
            <rFont val="Tahoma"/>
            <family val="2"/>
          </rPr>
          <t>Inschrijfprijs B</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Koen Haast</author>
  </authors>
  <commentList>
    <comment ref="F28" authorId="0" shapeId="0" xr:uid="{225FD639-74AC-412E-BDC3-4657F928090E}">
      <text>
        <r>
          <rPr>
            <sz val="9"/>
            <color indexed="81"/>
            <rFont val="Tahoma"/>
            <family val="2"/>
          </rPr>
          <t xml:space="preserve">Inschrijfprijs C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Koen Haast</author>
  </authors>
  <commentList>
    <comment ref="E13" authorId="0" shapeId="0" xr:uid="{E5E1B6E6-9E4E-4F94-A718-240E07F40E73}">
      <text>
        <r>
          <rPr>
            <sz val="9"/>
            <color indexed="81"/>
            <rFont val="Tahoma"/>
            <family val="2"/>
          </rPr>
          <t xml:space="preserve">Inschrijfprijs D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Koen Haast</author>
  </authors>
  <commentList>
    <comment ref="E50" authorId="0" shapeId="0" xr:uid="{7E2C951B-494A-4CFE-BF8B-B6A8692360D5}">
      <text>
        <r>
          <rPr>
            <sz val="9"/>
            <color indexed="81"/>
            <rFont val="Tahoma"/>
            <family val="2"/>
          </rPr>
          <t xml:space="preserve">Inschrijfprijs E
</t>
        </r>
      </text>
    </comment>
  </commentList>
</comments>
</file>

<file path=xl/sharedStrings.xml><?xml version="1.0" encoding="utf-8"?>
<sst xmlns="http://schemas.openxmlformats.org/spreadsheetml/2006/main" count="258" uniqueCount="164">
  <si>
    <t>Tabblad</t>
  </si>
  <si>
    <t>Prijs</t>
  </si>
  <si>
    <t>Vervangen presentatieschermen</t>
  </si>
  <si>
    <t>Verrijdbaar teams scherm</t>
  </si>
  <si>
    <t>Inrichting leslokaal</t>
  </si>
  <si>
    <t>Dienstverlening</t>
  </si>
  <si>
    <t>Verhuur Open Dag</t>
  </si>
  <si>
    <t>Totale inschrijfprijs</t>
  </si>
  <si>
    <t>Aantal</t>
  </si>
  <si>
    <t>Product</t>
  </si>
  <si>
    <t>Merk of minimaal vergelijkbaar</t>
  </si>
  <si>
    <t>Aangeboden merk</t>
  </si>
  <si>
    <t>Inkoopprijs (in Euro's)</t>
  </si>
  <si>
    <t>Opslagpercentage (%)</t>
  </si>
  <si>
    <t>Integrale netto verkoopprijs (excl. btw)</t>
  </si>
  <si>
    <t>Presentatiescherm (non touch)</t>
  </si>
  <si>
    <t>LG 65SE3KD</t>
  </si>
  <si>
    <t>Presentatiescherm 85 inch (touch)</t>
  </si>
  <si>
    <t>Sharp PN-85TH1</t>
  </si>
  <si>
    <t>Omschrijving</t>
  </si>
  <si>
    <t>Sharp PN-80TC3 vervangen door LG 65SE3KD (non touch) of minimaal vergelijkbaar</t>
  </si>
  <si>
    <t>Alle kosten (exclusief de kosten voor de presentatieschermen zelf) om van de oude siutatie in de nieuwe volledig werkbare situatie te komen.</t>
  </si>
  <si>
    <t>Sharp PN-80TC3 vervangen door Sharp-PN-85TH1 (touch) of minimaal vergelijkbaar</t>
  </si>
  <si>
    <t>Totale inschrijfprijs vervangen presentatieschermen</t>
  </si>
  <si>
    <t xml:space="preserve">Uitsplitsing kosten diensverlening </t>
  </si>
  <si>
    <t>Vervanging Sharp PN-80TC3 naar LG 65SE3KD of minimaal vergelijkbaar</t>
  </si>
  <si>
    <t>Vervanging Sharp PN-80TC3 naar Sharp-PN-85TH1 of minimaal vergelijkbaar</t>
  </si>
  <si>
    <t>Product/Dienst</t>
  </si>
  <si>
    <t>Bedrag</t>
  </si>
  <si>
    <t>Totaal</t>
  </si>
  <si>
    <t>Product of minimaal vergelijkbaar</t>
  </si>
  <si>
    <t>Aangeboden product</t>
  </si>
  <si>
    <t>Inkooprijs/stuk</t>
  </si>
  <si>
    <t>Opslagpercentage</t>
  </si>
  <si>
    <t>LG 65" Ultra HD 4K LED Monitor with built-in speakers</t>
  </si>
  <si>
    <t>Smart Metals Laptopsteun voor vloerlift 052.72x0, 062.727x</t>
  </si>
  <si>
    <t>Smart Metals Draaideel tbv DL2 sleuven incl. 
Schroeven</t>
  </si>
  <si>
    <t>Smart Metals Vloerlift XL max 120kg Black</t>
  </si>
  <si>
    <t>Afdekkap voor 062.72x5 statief</t>
  </si>
  <si>
    <t>Bachmann Desk 1, 2 x 230V, 1 meter GST18-3 
cable</t>
  </si>
  <si>
    <t>Milaan Trolley, Wall, Desktop bracket for DESK 1 
small (2V)</t>
  </si>
  <si>
    <t>ClickShare Button / cable holder</t>
  </si>
  <si>
    <t xml:space="preserve">Extron LockIt Cable Adapter Thether (1 pc) </t>
  </si>
  <si>
    <t xml:space="preserve">HDMI Cable 4.5m </t>
  </si>
  <si>
    <t>Kaiser 4-voudige contactdoos met Wieland in/uit</t>
  </si>
  <si>
    <t>Wieland netsnoer 5m RA/GST</t>
  </si>
  <si>
    <t>Wieland koppelsnoer 1 meter</t>
  </si>
  <si>
    <t>Installatiemateriaal klein o.a. kabelkous</t>
  </si>
  <si>
    <t>Crestron UC Video Conference Smart 
Soundbar/Camera</t>
  </si>
  <si>
    <t>Soundbar bracket max 10kg</t>
  </si>
  <si>
    <t>Kramer minijack-&gt;cinch 1.8m kabel</t>
  </si>
  <si>
    <t>Arbeids- en projectgebonden kosten</t>
  </si>
  <si>
    <t>Totale inschrijfprijs verrijdbaar teams scherm</t>
  </si>
  <si>
    <t>Uitsplitsing arbeids- en projectgebonden kosten</t>
  </si>
  <si>
    <t>Sharp 85" 4K LED touchmonitor 20 points InGlassTouch Screen,</t>
  </si>
  <si>
    <t>Smart Metals Draaideel tbv DL2 sleuven incl. schroeven</t>
  </si>
  <si>
    <t>Bachmann Desk 1, 2 x 230V, 1 meter GST18-3 cable</t>
  </si>
  <si>
    <t>Milaan Trolley, Wall, Desktop bracket for DESK 1 small (2V)</t>
  </si>
  <si>
    <t>Kabel Displayport-HDMI-F 0.15m</t>
  </si>
  <si>
    <t>Extron HDMI LockIt bracket</t>
  </si>
  <si>
    <t>HDMI Cable 4.5m</t>
  </si>
  <si>
    <t>USB 3.0 A-&gt;B kabel 5m</t>
  </si>
  <si>
    <t>Installatiemateriaal</t>
  </si>
  <si>
    <t>Crestron UC Video Conference Smart Soundbar/Camera</t>
  </si>
  <si>
    <t>DeLock USB 3.0 External Hub 4-Port</t>
  </si>
  <si>
    <t>Subtotaal</t>
  </si>
  <si>
    <t>Functie</t>
  </si>
  <si>
    <t>Uurtarief</t>
  </si>
  <si>
    <t>Installatie en oplevering</t>
  </si>
  <si>
    <t>1000 uur</t>
  </si>
  <si>
    <t>Training en instructie</t>
  </si>
  <si>
    <t>Service en support</t>
  </si>
  <si>
    <t>All-in Prijs per reparatie/ storing</t>
  </si>
  <si>
    <t>Reparatie HMDI kabel</t>
  </si>
  <si>
    <t>500 reparaties</t>
  </si>
  <si>
    <t>(Standaard) storing waarbij opdrachtnemer 1 uur op locatie aanwezig is.</t>
  </si>
  <si>
    <t>500 storingen</t>
  </si>
  <si>
    <t>Verhuizing inrichting leslokaal van locatie Onderwijsboulevard 256  Den Bosch naar locatie Parallellweg 21 Den Bosch</t>
  </si>
  <si>
    <t>Onderhoud</t>
  </si>
  <si>
    <t>Ondersteuning t.b.v. uitrol ( uitpakken goederen, plaatsen van label &amp; CMDB rapportage, levering en afvoeren afval)</t>
  </si>
  <si>
    <t>Totale inschrijfprijs dienstverlening</t>
  </si>
  <si>
    <t>Datum</t>
  </si>
  <si>
    <t xml:space="preserve">begin </t>
  </si>
  <si>
    <t>eind</t>
  </si>
  <si>
    <t>Opbouw</t>
  </si>
  <si>
    <t>08.00</t>
  </si>
  <si>
    <t>16.45</t>
  </si>
  <si>
    <t>Technicus overdag tijdens opendag</t>
  </si>
  <si>
    <t>08.30</t>
  </si>
  <si>
    <t>17.00</t>
  </si>
  <si>
    <t>Afbouw</t>
  </si>
  <si>
    <t>12.45</t>
  </si>
  <si>
    <t>Ruimte 1 met 100 mensen</t>
  </si>
  <si>
    <t>Materiaal of minimaal vergelijkbaar</t>
  </si>
  <si>
    <t>Verhuurprijs</t>
  </si>
  <si>
    <t>EV | Geluidsset t.b.v. Spraak | Medium</t>
  </si>
  <si>
    <t>Shure | ULX-D K51 | Double | 2x Handheld Beta87A</t>
  </si>
  <si>
    <t>Ruimte 2 met 100 mensen</t>
  </si>
  <si>
    <t>Shure | ULX-D K51 | Double | 2x DPA Headset Beige | 2x Beltpack</t>
  </si>
  <si>
    <t>Panasonic LCD Scherm | 84" | Incl. Smart Metals Statief</t>
  </si>
  <si>
    <t>Ruimte 3 met 100 mensen</t>
  </si>
  <si>
    <t>Shure | ULX-D K51 | Single | Handheld Beta87A</t>
  </si>
  <si>
    <t xml:space="preserve">LCD Scherm | 70'' | Incl. statief </t>
  </si>
  <si>
    <t>Ruimte 4 met 100 mensen</t>
  </si>
  <si>
    <t xml:space="preserve"> Shure | ULX-D K51 | Single | Handheld Beta87A</t>
  </si>
  <si>
    <t>Panasonic LCD Scherm | 84'' | Incl. Smart Metals Statief</t>
  </si>
  <si>
    <t>Ruimte 5 met 100 mensen</t>
  </si>
  <si>
    <t>Panasonic LCD Scherm | 55'' | incl. Smart Metals statief</t>
  </si>
  <si>
    <t>Personeel</t>
  </si>
  <si>
    <t>Uurprijs</t>
  </si>
  <si>
    <t>2 uur</t>
  </si>
  <si>
    <t>Technicus uurtarief</t>
  </si>
  <si>
    <t>8 uur</t>
  </si>
  <si>
    <t xml:space="preserve"> Allroundtechnicus dagprijs</t>
  </si>
  <si>
    <t>Totaal materiaal verhuur</t>
  </si>
  <si>
    <t>Totaal personeel</t>
  </si>
  <si>
    <t xml:space="preserve">Totaal  </t>
  </si>
  <si>
    <t>Productgroep</t>
  </si>
  <si>
    <t>Passieve beamers</t>
  </si>
  <si>
    <t>Interactieve beamers</t>
  </si>
  <si>
    <t>Passieve borden</t>
  </si>
  <si>
    <t>Interactieve borden</t>
  </si>
  <si>
    <t>Passieve beeldschermen (LED TV's)</t>
  </si>
  <si>
    <t>Actieve beeldschermen (touchscreens)</t>
  </si>
  <si>
    <t>Casting systemen</t>
  </si>
  <si>
    <t>Ophangsystemen</t>
  </si>
  <si>
    <t>Audio</t>
  </si>
  <si>
    <t>Bekabeling en kabelmanagement</t>
  </si>
  <si>
    <t>Accessoires en opties</t>
  </si>
  <si>
    <t>Overig</t>
  </si>
  <si>
    <t xml:space="preserve">Nadere toelichting ten behoeve van de eenheidsprijzen </t>
  </si>
  <si>
    <t>Bijlage Prijsblad  - Toelichting</t>
  </si>
  <si>
    <t xml:space="preserve"> </t>
  </si>
  <si>
    <t>Alle tabbladen dienen ingevuld te worden.</t>
  </si>
  <si>
    <t>Opslagpercentage is ten opzichte van de inkoopprijs en inclusief de verrekening van eventuele bonus en/of kickback-fees afspraken.</t>
  </si>
  <si>
    <t>A</t>
  </si>
  <si>
    <t>C</t>
  </si>
  <si>
    <t>B</t>
  </si>
  <si>
    <t>E</t>
  </si>
  <si>
    <t>D</t>
  </si>
  <si>
    <t>Ingediende uurtarieven, prijzen en opslagpercentages liggen vast gedurende de looptijd van de overeenkomst.</t>
  </si>
  <si>
    <t>Totale inschrijfprijs Inrichting leslokaal</t>
  </si>
  <si>
    <t>Tijdens de schouw worden de opstellingen getoond voor de tabbladen 'Vervangen presentatieschermen' en 'Inrichting leslokaal'.</t>
  </si>
  <si>
    <t>Alle prijzen worden exclusief btw ingevuld.</t>
  </si>
  <si>
    <t>Prijs per presentatiescherm dat vervangen wordt*</t>
  </si>
  <si>
    <r>
      <t xml:space="preserve">Inschrijver dient alle </t>
    </r>
    <r>
      <rPr>
        <b/>
        <sz val="10"/>
        <color rgb="FF000000"/>
        <rFont val="Verdana"/>
        <family val="2"/>
      </rPr>
      <t>gele</t>
    </r>
    <r>
      <rPr>
        <sz val="10"/>
        <color rgb="FF000000"/>
        <rFont val="Verdana"/>
        <family val="2"/>
      </rPr>
      <t xml:space="preserve"> gemarkeerde cellen in te vullen.</t>
    </r>
  </si>
  <si>
    <t>Prijs voor 50 schermen (excl. btw)</t>
  </si>
  <si>
    <t>Arbeids- en projectgebonden kosten.</t>
  </si>
  <si>
    <t>In onderstaande regels uitsplitsen. Indien nodig kunnen regels ingevoegd worden.</t>
  </si>
  <si>
    <t>Prijs per inrichtling leslokaal</t>
  </si>
  <si>
    <t>Prijs inrichting 30 leslokalen</t>
  </si>
  <si>
    <t>Prijs per verrijdbaar teams scherm</t>
  </si>
  <si>
    <t>Prijs voor 40 verrijdbare teams schermen</t>
  </si>
  <si>
    <t>All-in prijs dienstverlening per verhuizing/ scherm</t>
  </si>
  <si>
    <t xml:space="preserve">Verhuizing </t>
  </si>
  <si>
    <t>Voor de weging x10.</t>
  </si>
  <si>
    <t>Totale inschrijfprijs Verhuur Open Dag (voor de weging x10)</t>
  </si>
  <si>
    <r>
      <t xml:space="preserve">Over de opgegeven prijzen en opslagpercentages worden </t>
    </r>
    <r>
      <rPr>
        <u/>
        <sz val="10"/>
        <color rgb="FF000000"/>
        <rFont val="Verdana"/>
        <family val="2"/>
      </rPr>
      <t>geen</t>
    </r>
    <r>
      <rPr>
        <sz val="10"/>
        <color rgb="FF000000"/>
        <rFont val="Verdana"/>
        <family val="2"/>
      </rPr>
      <t xml:space="preserve"> extra toeslagen meer gerekend. 
Alle kosten dienen hierin inbegrepen te zijn. Het is niet toegestaan om naast de vastgestelde prijzen, uurtarieven en opslagpercentages nog ander kosten op te voeren zoals voorrijkosten, inspectiekosten, keuringskosten, garantiekosten, rapportagekosten, projectcoördinatie, proceskosten, schoonmaakkosten, vergaderkosten of welke andere kosten dan ook.</t>
    </r>
  </si>
  <si>
    <t>Er zijn fictieve aantallen (o.a. aantal uren en aantal reparaties) gebruikt om de verschillende componenten op de juiste manier mee te laten wegen.</t>
  </si>
  <si>
    <t>*De ingevulde prijzen voor de dienstverlening dienen in onderstaande regels uitgesplitst te worden. Indien nodig kunnen extra regels ingevoegd worden.</t>
  </si>
  <si>
    <t>INVULLEN IN TENDERNED</t>
  </si>
  <si>
    <t>Op basis van de bijlage 'Overzicht presentatieschermen' 1x per jaar alle presentatieschermen nalopen om te kijken of alles werkt (controle van de correcte werking van het AV-middel, bijbehorende randapparatuur en bekabeling), alle prestatieschermen schoonmaken (glasplaat schoonmaken, stofvrij maken), het up to date brengen en houden van de firmware.</t>
  </si>
  <si>
    <t>Ondersteuning uitrol voor 500 schermen.</t>
  </si>
  <si>
    <t>*wordt niet meegenomen in de Totale inschrijfprijs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</si>
</sst>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name val="Calibri"/>
      <family val="2"/>
    </font>
    <font>
      <sz val="10"/>
      <color rgb="FF000000"/>
      <name val="Calibri"/>
      <family val="2"/>
      <scheme val="minor"/>
    </font>
    <font>
      <sz val="10"/>
      <color theme="1"/>
      <name val="Calibri"/>
      <family val="2"/>
      <scheme val="minor"/>
    </font>
    <font>
      <sz val="12"/>
      <color theme="1"/>
      <name val="Calibri"/>
      <family val="2"/>
      <scheme val="minor"/>
    </font>
    <font>
      <sz val="11"/>
      <color rgb="FF000000"/>
      <name val="Calibri"/>
      <family val="2"/>
      <scheme val="minor"/>
    </font>
    <font>
      <sz val="10"/>
      <name val="Calibri"/>
      <family val="2"/>
      <scheme val="minor"/>
    </font>
    <font>
      <sz val="11"/>
      <name val="Calibri"/>
      <family val="2"/>
      <scheme val="minor"/>
    </font>
    <font>
      <sz val="9"/>
      <color indexed="81"/>
      <name val="Tahoma"/>
      <charset val="1"/>
    </font>
    <font>
      <b/>
      <sz val="11"/>
      <color theme="0"/>
      <name val="Verdana"/>
      <family val="2"/>
    </font>
    <font>
      <b/>
      <sz val="10"/>
      <color rgb="FF000000"/>
      <name val="Verdana"/>
      <family val="2"/>
    </font>
    <font>
      <sz val="10"/>
      <color rgb="FF000000"/>
      <name val="Verdana"/>
      <family val="2"/>
    </font>
    <font>
      <u/>
      <sz val="10"/>
      <color rgb="FF000000"/>
      <name val="Verdana"/>
      <family val="2"/>
    </font>
    <font>
      <sz val="10"/>
      <color theme="1"/>
      <name val="Verdana"/>
      <family val="2"/>
    </font>
    <font>
      <sz val="9"/>
      <color indexed="81"/>
      <name val="Tahoma"/>
      <family val="2"/>
    </font>
  </fonts>
  <fills count="8">
    <fill>
      <patternFill patternType="none"/>
    </fill>
    <fill>
      <patternFill patternType="gray125"/>
    </fill>
    <fill>
      <patternFill patternType="solid">
        <fgColor rgb="FFA5A5A5"/>
      </patternFill>
    </fill>
    <fill>
      <patternFill patternType="solid">
        <fgColor theme="0"/>
        <bgColor indexed="64"/>
      </patternFill>
    </fill>
    <fill>
      <patternFill patternType="solid">
        <fgColor rgb="FFC00000"/>
        <bgColor indexed="64"/>
      </patternFill>
    </fill>
    <fill>
      <patternFill patternType="solid">
        <fgColor rgb="FFFF0000"/>
        <bgColor indexed="64"/>
      </patternFill>
    </fill>
    <fill>
      <patternFill patternType="solid">
        <fgColor theme="7" tint="0.59999389629810485"/>
        <bgColor indexed="64"/>
      </patternFill>
    </fill>
    <fill>
      <patternFill patternType="solid">
        <fgColor theme="0" tint="-4.9989318521683403E-2"/>
        <bgColor indexed="64"/>
      </patternFill>
    </fill>
  </fills>
  <borders count="21">
    <border>
      <left/>
      <right/>
      <top/>
      <bottom/>
      <diagonal/>
    </border>
    <border>
      <left style="double">
        <color rgb="FF3F3F3F"/>
      </left>
      <right style="double">
        <color rgb="FF3F3F3F"/>
      </right>
      <top style="double">
        <color rgb="FF3F3F3F"/>
      </top>
      <bottom style="double">
        <color rgb="FF3F3F3F"/>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double">
        <color rgb="FF3F3F3F"/>
      </left>
      <right style="double">
        <color rgb="FF3F3F3F"/>
      </right>
      <top style="double">
        <color rgb="FF3F3F3F"/>
      </top>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style="double">
        <color rgb="FF3F3F3F"/>
      </top>
      <bottom style="thin">
        <color auto="1"/>
      </bottom>
      <diagonal/>
    </border>
    <border>
      <left/>
      <right style="thin">
        <color auto="1"/>
      </right>
      <top style="double">
        <color rgb="FF3F3F3F"/>
      </top>
      <bottom style="thin">
        <color auto="1"/>
      </bottom>
      <diagonal/>
    </border>
    <border>
      <left style="double">
        <color rgb="FF3F3F3F"/>
      </left>
      <right/>
      <top style="double">
        <color rgb="FF3F3F3F"/>
      </top>
      <bottom style="double">
        <color rgb="FF3F3F3F"/>
      </bottom>
      <diagonal/>
    </border>
    <border>
      <left/>
      <right style="double">
        <color rgb="FF3F3F3F"/>
      </right>
      <top style="double">
        <color rgb="FF3F3F3F"/>
      </top>
      <bottom style="double">
        <color rgb="FF3F3F3F"/>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double">
        <color rgb="FF3F3F3F"/>
      </left>
      <right/>
      <top style="double">
        <color rgb="FF3F3F3F"/>
      </top>
      <bottom/>
      <diagonal/>
    </border>
    <border>
      <left style="double">
        <color rgb="FF3F3F3F"/>
      </left>
      <right style="double">
        <color rgb="FF3F3F3F"/>
      </right>
      <top/>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2" borderId="1" applyNumberFormat="0" applyAlignment="0" applyProtection="0"/>
    <xf numFmtId="0" fontId="7" fillId="0" borderId="0"/>
  </cellStyleXfs>
  <cellXfs count="81">
    <xf numFmtId="0" fontId="0" fillId="0" borderId="0" xfId="0"/>
    <xf numFmtId="0" fontId="0" fillId="0" borderId="0" xfId="0" applyProtection="1">
      <protection hidden="1"/>
    </xf>
    <xf numFmtId="0" fontId="2" fillId="4" borderId="1" xfId="3" applyFill="1" applyProtection="1">
      <protection hidden="1"/>
    </xf>
    <xf numFmtId="0" fontId="0" fillId="0" borderId="2" xfId="0" applyBorder="1" applyProtection="1">
      <protection hidden="1"/>
    </xf>
    <xf numFmtId="44" fontId="0" fillId="0" borderId="2" xfId="0" applyNumberFormat="1" applyBorder="1" applyProtection="1">
      <protection hidden="1"/>
    </xf>
    <xf numFmtId="44" fontId="0" fillId="0" borderId="2" xfId="1" applyFont="1" applyBorder="1" applyProtection="1">
      <protection hidden="1"/>
    </xf>
    <xf numFmtId="0" fontId="0" fillId="0" borderId="6" xfId="0" applyBorder="1" applyProtection="1">
      <protection hidden="1"/>
    </xf>
    <xf numFmtId="0" fontId="0" fillId="0" borderId="15" xfId="0" applyBorder="1" applyProtection="1">
      <protection hidden="1"/>
    </xf>
    <xf numFmtId="44" fontId="0" fillId="0" borderId="7" xfId="0" applyNumberFormat="1" applyBorder="1" applyProtection="1">
      <protection hidden="1"/>
    </xf>
    <xf numFmtId="0" fontId="3" fillId="0" borderId="0" xfId="0" applyFont="1" applyProtection="1">
      <protection hidden="1"/>
    </xf>
    <xf numFmtId="0" fontId="2" fillId="4" borderId="4" xfId="3" applyFill="1" applyBorder="1" applyProtection="1">
      <protection hidden="1"/>
    </xf>
    <xf numFmtId="0" fontId="0" fillId="3" borderId="2" xfId="0" applyFill="1" applyBorder="1" applyProtection="1">
      <protection hidden="1"/>
    </xf>
    <xf numFmtId="49" fontId="0" fillId="3" borderId="2" xfId="0" applyNumberFormat="1" applyFill="1" applyBorder="1" applyProtection="1">
      <protection hidden="1"/>
    </xf>
    <xf numFmtId="44" fontId="0" fillId="3" borderId="2" xfId="1" applyFont="1" applyFill="1" applyBorder="1" applyProtection="1">
      <protection hidden="1"/>
    </xf>
    <xf numFmtId="0" fontId="0" fillId="3" borderId="0" xfId="0" applyFill="1" applyProtection="1">
      <protection hidden="1"/>
    </xf>
    <xf numFmtId="49" fontId="0" fillId="3" borderId="0" xfId="0" applyNumberFormat="1" applyFill="1" applyProtection="1">
      <protection hidden="1"/>
    </xf>
    <xf numFmtId="44" fontId="4" fillId="3" borderId="0" xfId="1" applyFont="1" applyFill="1" applyBorder="1" applyProtection="1">
      <protection hidden="1"/>
    </xf>
    <xf numFmtId="2" fontId="4" fillId="3" borderId="0" xfId="0" applyNumberFormat="1" applyFont="1" applyFill="1" applyAlignment="1" applyProtection="1">
      <alignment horizontal="right" vertical="center"/>
      <protection hidden="1"/>
    </xf>
    <xf numFmtId="44" fontId="0" fillId="3" borderId="0" xfId="1" applyFont="1" applyFill="1" applyBorder="1" applyProtection="1">
      <protection hidden="1"/>
    </xf>
    <xf numFmtId="0" fontId="2" fillId="4" borderId="4" xfId="3" applyFill="1" applyBorder="1" applyAlignment="1" applyProtection="1">
      <alignment wrapText="1"/>
      <protection hidden="1"/>
    </xf>
    <xf numFmtId="0" fontId="0" fillId="3" borderId="2" xfId="0" applyFill="1" applyBorder="1" applyAlignment="1" applyProtection="1">
      <alignment wrapText="1"/>
      <protection hidden="1"/>
    </xf>
    <xf numFmtId="49" fontId="0" fillId="3" borderId="2" xfId="0" applyNumberFormat="1" applyFill="1" applyBorder="1" applyAlignment="1" applyProtection="1">
      <alignment wrapText="1"/>
      <protection hidden="1"/>
    </xf>
    <xf numFmtId="0" fontId="0" fillId="0" borderId="0" xfId="0" applyAlignment="1" applyProtection="1">
      <alignment wrapText="1"/>
      <protection hidden="1"/>
    </xf>
    <xf numFmtId="44" fontId="0" fillId="0" borderId="3" xfId="0" applyNumberFormat="1" applyBorder="1" applyProtection="1">
      <protection hidden="1"/>
    </xf>
    <xf numFmtId="0" fontId="2" fillId="4" borderId="19" xfId="3" applyFill="1" applyBorder="1" applyAlignment="1" applyProtection="1">
      <alignment wrapText="1"/>
      <protection hidden="1"/>
    </xf>
    <xf numFmtId="0" fontId="0" fillId="0" borderId="2" xfId="0" applyBorder="1" applyAlignment="1" applyProtection="1">
      <alignment wrapText="1"/>
      <protection hidden="1"/>
    </xf>
    <xf numFmtId="0" fontId="2" fillId="4" borderId="20" xfId="3" applyFill="1" applyBorder="1" applyAlignment="1" applyProtection="1">
      <alignment wrapText="1"/>
      <protection hidden="1"/>
    </xf>
    <xf numFmtId="0" fontId="0" fillId="0" borderId="16" xfId="0" applyBorder="1" applyProtection="1">
      <protection hidden="1"/>
    </xf>
    <xf numFmtId="44" fontId="0" fillId="0" borderId="17" xfId="1" applyFont="1" applyBorder="1" applyProtection="1">
      <protection hidden="1"/>
    </xf>
    <xf numFmtId="9" fontId="0" fillId="0" borderId="2" xfId="2" applyFont="1" applyBorder="1" applyProtection="1">
      <protection hidden="1"/>
    </xf>
    <xf numFmtId="0" fontId="3" fillId="0" borderId="2" xfId="0" applyFont="1" applyBorder="1" applyProtection="1">
      <protection hidden="1"/>
    </xf>
    <xf numFmtId="44" fontId="0" fillId="0" borderId="3" xfId="1" applyFont="1" applyBorder="1" applyProtection="1">
      <protection hidden="1"/>
    </xf>
    <xf numFmtId="0" fontId="0" fillId="0" borderId="2" xfId="0" applyBorder="1" applyAlignment="1" applyProtection="1">
      <alignment horizontal="center"/>
      <protection hidden="1"/>
    </xf>
    <xf numFmtId="0" fontId="0" fillId="0" borderId="2" xfId="0" applyBorder="1" applyAlignment="1" applyProtection="1">
      <alignment horizontal="center" wrapText="1"/>
      <protection hidden="1"/>
    </xf>
    <xf numFmtId="0" fontId="3" fillId="0" borderId="2" xfId="0" applyFont="1" applyBorder="1" applyAlignment="1" applyProtection="1">
      <alignment wrapText="1"/>
      <protection hidden="1"/>
    </xf>
    <xf numFmtId="4" fontId="0" fillId="0" borderId="3" xfId="0" applyNumberFormat="1" applyBorder="1" applyProtection="1">
      <protection hidden="1"/>
    </xf>
    <xf numFmtId="44" fontId="0" fillId="0" borderId="0" xfId="1" applyFont="1" applyBorder="1" applyProtection="1">
      <protection hidden="1"/>
    </xf>
    <xf numFmtId="44" fontId="0" fillId="0" borderId="0" xfId="1" applyFont="1" applyProtection="1">
      <protection hidden="1"/>
    </xf>
    <xf numFmtId="0" fontId="2" fillId="4" borderId="1" xfId="3" applyFill="1" applyAlignment="1" applyProtection="1">
      <alignment horizontal="left" vertical="center"/>
      <protection hidden="1"/>
    </xf>
    <xf numFmtId="0" fontId="2" fillId="4" borderId="1" xfId="3" applyFill="1" applyAlignment="1" applyProtection="1">
      <alignment horizontal="center" vertical="center"/>
      <protection hidden="1"/>
    </xf>
    <xf numFmtId="0" fontId="2" fillId="4" borderId="1" xfId="3" applyFill="1" applyAlignment="1" applyProtection="1">
      <alignment horizontal="center" vertical="center" wrapText="1"/>
      <protection hidden="1"/>
    </xf>
    <xf numFmtId="0" fontId="6" fillId="0" borderId="2" xfId="4" applyFont="1" applyBorder="1" applyProtection="1">
      <protection hidden="1"/>
    </xf>
    <xf numFmtId="0" fontId="5" fillId="3" borderId="2" xfId="0" applyFont="1" applyFill="1" applyBorder="1" applyAlignment="1" applyProtection="1">
      <alignment horizontal="center" wrapText="1"/>
      <protection hidden="1"/>
    </xf>
    <xf numFmtId="44" fontId="5" fillId="3" borderId="2" xfId="0" applyNumberFormat="1" applyFont="1" applyFill="1" applyBorder="1" applyAlignment="1" applyProtection="1">
      <alignment wrapText="1"/>
      <protection hidden="1"/>
    </xf>
    <xf numFmtId="0" fontId="6" fillId="0" borderId="2" xfId="4" applyFont="1" applyBorder="1" applyAlignment="1" applyProtection="1">
      <alignment wrapText="1"/>
      <protection hidden="1"/>
    </xf>
    <xf numFmtId="14" fontId="0" fillId="0" borderId="2" xfId="0" applyNumberFormat="1" applyBorder="1" applyAlignment="1" applyProtection="1">
      <alignment horizontal="left"/>
      <protection hidden="1"/>
    </xf>
    <xf numFmtId="14" fontId="0" fillId="0" borderId="0" xfId="0" applyNumberFormat="1" applyProtection="1">
      <protection hidden="1"/>
    </xf>
    <xf numFmtId="0" fontId="2" fillId="4" borderId="1" xfId="3" applyFill="1" applyAlignment="1" applyProtection="1">
      <alignment wrapText="1"/>
      <protection hidden="1"/>
    </xf>
    <xf numFmtId="0" fontId="0" fillId="0" borderId="2" xfId="0" applyBorder="1" applyAlignment="1" applyProtection="1">
      <alignment vertical="center"/>
      <protection hidden="1"/>
    </xf>
    <xf numFmtId="0" fontId="0" fillId="0" borderId="2" xfId="0" applyBorder="1" applyAlignment="1" applyProtection="1">
      <alignment horizontal="center" vertical="center"/>
      <protection hidden="1"/>
    </xf>
    <xf numFmtId="0" fontId="0" fillId="0" borderId="6" xfId="0" applyBorder="1" applyAlignment="1" applyProtection="1">
      <alignment wrapText="1"/>
      <protection hidden="1"/>
    </xf>
    <xf numFmtId="44" fontId="0" fillId="0" borderId="5" xfId="0" applyNumberFormat="1" applyBorder="1" applyProtection="1">
      <protection hidden="1"/>
    </xf>
    <xf numFmtId="0" fontId="2" fillId="4" borderId="2" xfId="0" applyFont="1" applyFill="1" applyBorder="1" applyProtection="1">
      <protection hidden="1"/>
    </xf>
    <xf numFmtId="0" fontId="8" fillId="3" borderId="2" xfId="0" applyFont="1" applyFill="1" applyBorder="1" applyAlignment="1" applyProtection="1">
      <alignment wrapText="1"/>
      <protection hidden="1"/>
    </xf>
    <xf numFmtId="0" fontId="12" fillId="5" borderId="18" xfId="0" applyFont="1" applyFill="1" applyBorder="1" applyAlignment="1" applyProtection="1">
      <alignment vertical="center"/>
      <protection hidden="1"/>
    </xf>
    <xf numFmtId="0" fontId="13" fillId="0" borderId="12" xfId="0" applyFont="1" applyBorder="1" applyAlignment="1" applyProtection="1">
      <alignment vertical="center"/>
      <protection hidden="1"/>
    </xf>
    <xf numFmtId="0" fontId="14" fillId="0" borderId="13" xfId="0" applyFont="1" applyBorder="1" applyAlignment="1" applyProtection="1">
      <alignment vertical="center" wrapText="1"/>
      <protection hidden="1"/>
    </xf>
    <xf numFmtId="0" fontId="16" fillId="0" borderId="13" xfId="0" applyFont="1" applyBorder="1" applyAlignment="1" applyProtection="1">
      <alignment vertical="center"/>
      <protection hidden="1"/>
    </xf>
    <xf numFmtId="0" fontId="14" fillId="0" borderId="13" xfId="0" applyFont="1" applyBorder="1" applyAlignment="1" applyProtection="1">
      <alignment horizontal="left" vertical="center" wrapText="1"/>
      <protection hidden="1"/>
    </xf>
    <xf numFmtId="0" fontId="16" fillId="0" borderId="13" xfId="0" applyFont="1" applyBorder="1" applyAlignment="1" applyProtection="1">
      <alignment vertical="center" wrapText="1"/>
      <protection hidden="1"/>
    </xf>
    <xf numFmtId="0" fontId="15" fillId="0" borderId="13" xfId="0" applyFont="1" applyBorder="1" applyAlignment="1" applyProtection="1">
      <alignment horizontal="left" vertical="center" wrapText="1"/>
      <protection hidden="1"/>
    </xf>
    <xf numFmtId="0" fontId="16" fillId="0" borderId="14" xfId="0" applyFont="1" applyBorder="1" applyAlignment="1" applyProtection="1">
      <alignment vertical="center" wrapText="1"/>
      <protection hidden="1"/>
    </xf>
    <xf numFmtId="49" fontId="0" fillId="6" borderId="2" xfId="0" applyNumberFormat="1" applyFill="1" applyBorder="1" applyProtection="1">
      <protection locked="0"/>
    </xf>
    <xf numFmtId="44" fontId="4" fillId="6" borderId="2" xfId="1" applyFont="1" applyFill="1" applyBorder="1" applyProtection="1">
      <protection locked="0"/>
    </xf>
    <xf numFmtId="0" fontId="0" fillId="6" borderId="2" xfId="0" applyFill="1" applyBorder="1" applyProtection="1">
      <protection locked="0"/>
    </xf>
    <xf numFmtId="44" fontId="0" fillId="6" borderId="2" xfId="1" applyFont="1" applyFill="1" applyBorder="1" applyProtection="1">
      <protection locked="0"/>
    </xf>
    <xf numFmtId="0" fontId="0" fillId="6" borderId="2" xfId="0" applyFill="1" applyBorder="1" applyAlignment="1" applyProtection="1">
      <alignment wrapText="1"/>
      <protection locked="0"/>
    </xf>
    <xf numFmtId="9" fontId="0" fillId="6" borderId="2" xfId="2" applyFont="1" applyFill="1" applyBorder="1" applyProtection="1">
      <protection locked="0"/>
    </xf>
    <xf numFmtId="0" fontId="5" fillId="6" borderId="2" xfId="0" applyFont="1" applyFill="1" applyBorder="1" applyAlignment="1" applyProtection="1">
      <alignment horizontal="center" wrapText="1"/>
      <protection locked="0"/>
    </xf>
    <xf numFmtId="44" fontId="6" fillId="6" borderId="2" xfId="1" applyFont="1" applyFill="1" applyBorder="1" applyAlignment="1" applyProtection="1">
      <alignment horizontal="center"/>
      <protection locked="0"/>
    </xf>
    <xf numFmtId="10" fontId="0" fillId="6" borderId="2" xfId="2" applyNumberFormat="1" applyFont="1" applyFill="1" applyBorder="1" applyAlignment="1" applyProtection="1">
      <alignment horizontal="center"/>
      <protection locked="0"/>
    </xf>
    <xf numFmtId="44" fontId="4" fillId="7" borderId="2" xfId="1" applyFont="1" applyFill="1" applyBorder="1" applyProtection="1">
      <protection hidden="1"/>
    </xf>
    <xf numFmtId="44" fontId="5" fillId="6" borderId="2" xfId="1" applyFont="1" applyFill="1" applyBorder="1" applyAlignment="1" applyProtection="1">
      <alignment wrapText="1"/>
      <protection locked="0"/>
    </xf>
    <xf numFmtId="2" fontId="4" fillId="6" borderId="2" xfId="0" applyNumberFormat="1" applyFont="1" applyFill="1" applyBorder="1" applyAlignment="1" applyProtection="1">
      <alignment horizontal="right" vertical="center"/>
      <protection locked="0"/>
    </xf>
    <xf numFmtId="2" fontId="4" fillId="3" borderId="2" xfId="0" applyNumberFormat="1" applyFont="1" applyFill="1" applyBorder="1" applyAlignment="1" applyProtection="1">
      <alignment horizontal="right" vertical="center"/>
      <protection hidden="1"/>
    </xf>
    <xf numFmtId="44" fontId="9" fillId="6" borderId="8" xfId="1" applyFont="1" applyFill="1" applyBorder="1" applyAlignment="1" applyProtection="1">
      <alignment horizontal="center" wrapText="1"/>
      <protection locked="0"/>
    </xf>
    <xf numFmtId="44" fontId="10" fillId="6" borderId="9" xfId="1" applyFont="1" applyFill="1" applyBorder="1" applyAlignment="1" applyProtection="1">
      <alignment horizontal="center"/>
      <protection locked="0"/>
    </xf>
    <xf numFmtId="44" fontId="9" fillId="7" borderId="8" xfId="1" applyFont="1" applyFill="1" applyBorder="1" applyAlignment="1" applyProtection="1">
      <alignment horizontal="center" wrapText="1"/>
      <protection hidden="1"/>
    </xf>
    <xf numFmtId="44" fontId="10" fillId="7" borderId="9" xfId="1" applyFont="1" applyFill="1" applyBorder="1" applyAlignment="1" applyProtection="1">
      <alignment horizontal="center"/>
      <protection hidden="1"/>
    </xf>
    <xf numFmtId="0" fontId="2" fillId="4" borderId="10" xfId="3" applyFill="1" applyBorder="1" applyAlignment="1" applyProtection="1">
      <alignment horizontal="center" vertical="center" wrapText="1"/>
      <protection hidden="1"/>
    </xf>
    <xf numFmtId="0" fontId="0" fillId="0" borderId="11" xfId="0" applyBorder="1" applyAlignment="1" applyProtection="1">
      <alignment horizontal="center" vertical="center" wrapText="1"/>
      <protection hidden="1"/>
    </xf>
  </cellXfs>
  <cellStyles count="5">
    <cellStyle name="Controlecel" xfId="3" builtinId="23"/>
    <cellStyle name="Procent" xfId="2" builtinId="5"/>
    <cellStyle name="Standaard" xfId="0" builtinId="0"/>
    <cellStyle name="Standaard 2" xfId="4" xr:uid="{25C151F7-3D76-427A-B1C8-3347C5720CAA}"/>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6</xdr:col>
      <xdr:colOff>93346</xdr:colOff>
      <xdr:row>1</xdr:row>
      <xdr:rowOff>1</xdr:rowOff>
    </xdr:from>
    <xdr:to>
      <xdr:col>16</xdr:col>
      <xdr:colOff>55245</xdr:colOff>
      <xdr:row>17</xdr:row>
      <xdr:rowOff>171450</xdr:rowOff>
    </xdr:to>
    <xdr:pic>
      <xdr:nvPicPr>
        <xdr:cNvPr id="2" name="Afbeelding 1">
          <a:extLst>
            <a:ext uri="{FF2B5EF4-FFF2-40B4-BE49-F238E27FC236}">
              <a16:creationId xmlns:a16="http://schemas.microsoft.com/office/drawing/2014/main" id="{D3507D50-5EC7-41C6-9151-1C4D9AF6819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342121" y="190501"/>
          <a:ext cx="6067424" cy="4530089"/>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1563F-2D89-4BB8-AD79-8E9286336F95}">
  <dimension ref="A1:A17"/>
  <sheetViews>
    <sheetView tabSelected="1" workbookViewId="0">
      <selection activeCell="F11" sqref="F11"/>
    </sheetView>
  </sheetViews>
  <sheetFormatPr defaultRowHeight="14.4" x14ac:dyDescent="0.3"/>
  <cols>
    <col min="1" max="1" width="99.109375" style="1" customWidth="1"/>
    <col min="2" max="16384" width="8.88671875" style="1"/>
  </cols>
  <sheetData>
    <row r="1" spans="1:1" ht="15" thickBot="1" x14ac:dyDescent="0.35">
      <c r="A1" s="54" t="s">
        <v>131</v>
      </c>
    </row>
    <row r="2" spans="1:1" x14ac:dyDescent="0.3">
      <c r="A2" s="55" t="s">
        <v>130</v>
      </c>
    </row>
    <row r="3" spans="1:1" ht="69" customHeight="1" x14ac:dyDescent="0.3">
      <c r="A3" s="56" t="s">
        <v>157</v>
      </c>
    </row>
    <row r="4" spans="1:1" x14ac:dyDescent="0.3">
      <c r="A4" s="57"/>
    </row>
    <row r="5" spans="1:1" ht="25.2" x14ac:dyDescent="0.3">
      <c r="A5" s="56" t="s">
        <v>134</v>
      </c>
    </row>
    <row r="6" spans="1:1" x14ac:dyDescent="0.3">
      <c r="A6" s="57"/>
    </row>
    <row r="7" spans="1:1" x14ac:dyDescent="0.3">
      <c r="A7" s="58" t="s">
        <v>133</v>
      </c>
    </row>
    <row r="8" spans="1:1" x14ac:dyDescent="0.3">
      <c r="A8" s="58"/>
    </row>
    <row r="9" spans="1:1" ht="25.2" x14ac:dyDescent="0.3">
      <c r="A9" s="59" t="s">
        <v>158</v>
      </c>
    </row>
    <row r="10" spans="1:1" x14ac:dyDescent="0.3">
      <c r="A10" s="60"/>
    </row>
    <row r="11" spans="1:1" ht="25.2" x14ac:dyDescent="0.3">
      <c r="A11" s="58" t="s">
        <v>140</v>
      </c>
    </row>
    <row r="12" spans="1:1" x14ac:dyDescent="0.3">
      <c r="A12" s="58"/>
    </row>
    <row r="13" spans="1:1" x14ac:dyDescent="0.3">
      <c r="A13" s="58" t="s">
        <v>143</v>
      </c>
    </row>
    <row r="14" spans="1:1" x14ac:dyDescent="0.3">
      <c r="A14" s="58"/>
    </row>
    <row r="15" spans="1:1" x14ac:dyDescent="0.3">
      <c r="A15" s="58" t="s">
        <v>145</v>
      </c>
    </row>
    <row r="16" spans="1:1" x14ac:dyDescent="0.3">
      <c r="A16" s="58"/>
    </row>
    <row r="17" spans="1:1" ht="25.2" x14ac:dyDescent="0.3">
      <c r="A17" s="61" t="s">
        <v>142</v>
      </c>
    </row>
  </sheetData>
  <sheetProtection algorithmName="SHA-512" hashValue="gSgVg2kM6yyDya0eqU5J7S5rAb2qRsL3eZs7isSQgFDvl72ywJhh5W/k6IxBCH76sOnDFxMKhPHqNw6Hg8fDjQ==" saltValue="o7Dq3eRN8OYqnx02zzCAKA=="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17678-8B1F-4A3F-ADAF-37AB68DCD0EE}">
  <dimension ref="A1:D8"/>
  <sheetViews>
    <sheetView workbookViewId="0">
      <selection activeCell="C5" sqref="C5"/>
    </sheetView>
  </sheetViews>
  <sheetFormatPr defaultRowHeight="14.4" x14ac:dyDescent="0.3"/>
  <cols>
    <col min="1" max="1" width="30.33203125" style="1" bestFit="1" customWidth="1"/>
    <col min="2" max="2" width="2.21875" style="1" bestFit="1" customWidth="1"/>
    <col min="3" max="3" width="16.88671875" style="1" bestFit="1" customWidth="1"/>
    <col min="4" max="16384" width="8.88671875" style="1"/>
  </cols>
  <sheetData>
    <row r="1" spans="1:4" ht="15.6" thickTop="1" thickBot="1" x14ac:dyDescent="0.35">
      <c r="A1" s="2" t="s">
        <v>0</v>
      </c>
      <c r="B1" s="2"/>
      <c r="C1" s="2" t="s">
        <v>1</v>
      </c>
    </row>
    <row r="2" spans="1:4" ht="15" thickTop="1" x14ac:dyDescent="0.3">
      <c r="A2" s="3" t="s">
        <v>2</v>
      </c>
      <c r="B2" s="3" t="s">
        <v>135</v>
      </c>
      <c r="C2" s="4">
        <f>'Vervangen presentatieschermen'!G10</f>
        <v>0</v>
      </c>
    </row>
    <row r="3" spans="1:4" x14ac:dyDescent="0.3">
      <c r="A3" s="3" t="s">
        <v>3</v>
      </c>
      <c r="B3" s="3" t="s">
        <v>137</v>
      </c>
      <c r="C3" s="4">
        <f>'Verrijdbaar teams scherm'!F25</f>
        <v>0</v>
      </c>
    </row>
    <row r="4" spans="1:4" x14ac:dyDescent="0.3">
      <c r="A4" s="3" t="s">
        <v>4</v>
      </c>
      <c r="B4" s="3" t="s">
        <v>136</v>
      </c>
      <c r="C4" s="5">
        <f>'Inrichting leslokaal'!F28</f>
        <v>0</v>
      </c>
    </row>
    <row r="5" spans="1:4" x14ac:dyDescent="0.3">
      <c r="A5" s="3" t="s">
        <v>5</v>
      </c>
      <c r="B5" s="3" t="s">
        <v>139</v>
      </c>
      <c r="C5" s="4">
        <f>Dienstverlening!E13</f>
        <v>0</v>
      </c>
    </row>
    <row r="6" spans="1:4" x14ac:dyDescent="0.3">
      <c r="A6" s="3" t="s">
        <v>6</v>
      </c>
      <c r="B6" s="3" t="s">
        <v>138</v>
      </c>
      <c r="C6" s="4">
        <f>'Verhuur Open Dag'!E50</f>
        <v>0</v>
      </c>
      <c r="D6" s="1" t="s">
        <v>163</v>
      </c>
    </row>
    <row r="7" spans="1:4" ht="15" thickBot="1" x14ac:dyDescent="0.35"/>
    <row r="8" spans="1:4" ht="15" thickBot="1" x14ac:dyDescent="0.35">
      <c r="A8" s="6" t="s">
        <v>7</v>
      </c>
      <c r="B8" s="7"/>
      <c r="C8" s="8">
        <f>SUM(C2,C3,C4,C5)</f>
        <v>0</v>
      </c>
      <c r="D8" s="9" t="s">
        <v>160</v>
      </c>
    </row>
  </sheetData>
  <sheetProtection algorithmName="SHA-512" hashValue="pJrBirCMl0f7GuUkj4Q1OHWcrQoR8htXmPR4E7mdRJnBLOZJAZ5jyNQE/6fFtsh/V64Fpk8a8HlwSQA4apdU6w==" saltValue="jUyDG5zv3o2pqSYD1mYxQQ==" spinCount="100000" sheet="1" objects="1" scenarios="1"/>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37B80-D76D-4E93-AFC5-46F6D88AFAB2}">
  <dimension ref="A1:G35"/>
  <sheetViews>
    <sheetView workbookViewId="0">
      <selection activeCell="G10" sqref="G10"/>
    </sheetView>
  </sheetViews>
  <sheetFormatPr defaultRowHeight="14.4" x14ac:dyDescent="0.3"/>
  <cols>
    <col min="1" max="1" width="17.5546875" style="1" customWidth="1"/>
    <col min="2" max="2" width="30.6640625" style="1" bestFit="1" customWidth="1"/>
    <col min="3" max="3" width="32.6640625" style="1" customWidth="1"/>
    <col min="4" max="4" width="17.44140625" style="1" customWidth="1"/>
    <col min="5" max="5" width="20.109375" style="1" bestFit="1" customWidth="1"/>
    <col min="6" max="6" width="26" style="1" customWidth="1"/>
    <col min="7" max="7" width="35.5546875" style="1" bestFit="1" customWidth="1"/>
    <col min="8" max="16384" width="8.88671875" style="1"/>
  </cols>
  <sheetData>
    <row r="1" spans="1:7" ht="15" thickBot="1" x14ac:dyDescent="0.35">
      <c r="A1" s="9" t="s">
        <v>2</v>
      </c>
    </row>
    <row r="2" spans="1:7" ht="15" thickTop="1" x14ac:dyDescent="0.3">
      <c r="A2" s="10" t="s">
        <v>8</v>
      </c>
      <c r="B2" s="10" t="s">
        <v>9</v>
      </c>
      <c r="C2" s="10" t="s">
        <v>10</v>
      </c>
      <c r="D2" s="10" t="s">
        <v>11</v>
      </c>
      <c r="E2" s="10" t="s">
        <v>12</v>
      </c>
      <c r="F2" s="10" t="s">
        <v>13</v>
      </c>
      <c r="G2" s="10" t="s">
        <v>14</v>
      </c>
    </row>
    <row r="3" spans="1:7" x14ac:dyDescent="0.3">
      <c r="A3" s="11">
        <v>50</v>
      </c>
      <c r="B3" s="11" t="s">
        <v>15</v>
      </c>
      <c r="C3" s="12" t="s">
        <v>16</v>
      </c>
      <c r="D3" s="62"/>
      <c r="E3" s="63">
        <v>0</v>
      </c>
      <c r="F3" s="73">
        <v>0</v>
      </c>
      <c r="G3" s="13">
        <f>(SUM((E3/100)*F3)+E3)*A3</f>
        <v>0</v>
      </c>
    </row>
    <row r="4" spans="1:7" x14ac:dyDescent="0.3">
      <c r="A4" s="11">
        <v>50</v>
      </c>
      <c r="B4" s="11" t="s">
        <v>17</v>
      </c>
      <c r="C4" s="12" t="s">
        <v>18</v>
      </c>
      <c r="D4" s="62"/>
      <c r="E4" s="63">
        <v>0</v>
      </c>
      <c r="F4" s="73"/>
      <c r="G4" s="13">
        <f>(SUM((E4/100)*F3)+E4)*A4</f>
        <v>0</v>
      </c>
    </row>
    <row r="5" spans="1:7" ht="15" thickBot="1" x14ac:dyDescent="0.35">
      <c r="A5" s="14"/>
      <c r="B5" s="14"/>
      <c r="C5" s="15"/>
      <c r="D5" s="15"/>
      <c r="E5" s="16"/>
      <c r="F5" s="17"/>
      <c r="G5" s="18"/>
    </row>
    <row r="6" spans="1:7" ht="43.8" thickTop="1" x14ac:dyDescent="0.3">
      <c r="A6" s="10" t="s">
        <v>8</v>
      </c>
      <c r="B6" s="10" t="s">
        <v>5</v>
      </c>
      <c r="C6" s="10" t="s">
        <v>19</v>
      </c>
      <c r="D6" s="10"/>
      <c r="E6" s="19" t="s">
        <v>144</v>
      </c>
      <c r="F6" s="10"/>
      <c r="G6" s="10" t="s">
        <v>146</v>
      </c>
    </row>
    <row r="7" spans="1:7" ht="57.6" x14ac:dyDescent="0.3">
      <c r="A7" s="11">
        <v>50</v>
      </c>
      <c r="B7" s="20" t="s">
        <v>20</v>
      </c>
      <c r="C7" s="21" t="s">
        <v>21</v>
      </c>
      <c r="D7" s="12"/>
      <c r="E7" s="71">
        <f>C35</f>
        <v>0</v>
      </c>
      <c r="F7" s="74"/>
      <c r="G7" s="13">
        <f>E7*A7</f>
        <v>0</v>
      </c>
    </row>
    <row r="8" spans="1:7" ht="57.6" x14ac:dyDescent="0.3">
      <c r="A8" s="11">
        <v>50</v>
      </c>
      <c r="B8" s="20" t="s">
        <v>22</v>
      </c>
      <c r="C8" s="21" t="s">
        <v>21</v>
      </c>
      <c r="D8" s="12"/>
      <c r="E8" s="71">
        <f>G35</f>
        <v>0</v>
      </c>
      <c r="F8" s="74"/>
      <c r="G8" s="13">
        <f>E8*A8</f>
        <v>0</v>
      </c>
    </row>
    <row r="9" spans="1:7" ht="15" thickBot="1" x14ac:dyDescent="0.35">
      <c r="A9" s="9" t="s">
        <v>159</v>
      </c>
    </row>
    <row r="10" spans="1:7" ht="29.4" thickBot="1" x14ac:dyDescent="0.35">
      <c r="F10" s="22" t="s">
        <v>23</v>
      </c>
      <c r="G10" s="23">
        <f>SUM(G3,G4,G7,G8)</f>
        <v>0</v>
      </c>
    </row>
    <row r="11" spans="1:7" ht="15" thickBot="1" x14ac:dyDescent="0.35"/>
    <row r="12" spans="1:7" ht="44.4" thickTop="1" thickBot="1" x14ac:dyDescent="0.35">
      <c r="A12" s="24" t="s">
        <v>24</v>
      </c>
      <c r="B12" s="25" t="s">
        <v>25</v>
      </c>
      <c r="E12" s="24" t="s">
        <v>24</v>
      </c>
      <c r="F12" s="25" t="s">
        <v>26</v>
      </c>
    </row>
    <row r="13" spans="1:7" ht="15" thickTop="1" x14ac:dyDescent="0.3">
      <c r="A13" s="19" t="s">
        <v>8</v>
      </c>
      <c r="B13" s="26" t="s">
        <v>27</v>
      </c>
      <c r="C13" s="19" t="s">
        <v>28</v>
      </c>
      <c r="E13" s="19" t="s">
        <v>8</v>
      </c>
      <c r="F13" s="26" t="s">
        <v>27</v>
      </c>
      <c r="G13" s="19" t="s">
        <v>28</v>
      </c>
    </row>
    <row r="14" spans="1:7" x14ac:dyDescent="0.3">
      <c r="A14" s="64"/>
      <c r="B14" s="64"/>
      <c r="C14" s="65">
        <v>0</v>
      </c>
      <c r="E14" s="64"/>
      <c r="F14" s="64"/>
      <c r="G14" s="65">
        <v>0</v>
      </c>
    </row>
    <row r="15" spans="1:7" x14ac:dyDescent="0.3">
      <c r="A15" s="64"/>
      <c r="B15" s="64"/>
      <c r="C15" s="65">
        <v>0</v>
      </c>
      <c r="E15" s="64"/>
      <c r="F15" s="64"/>
      <c r="G15" s="65">
        <v>0</v>
      </c>
    </row>
    <row r="16" spans="1:7" x14ac:dyDescent="0.3">
      <c r="A16" s="64"/>
      <c r="B16" s="64"/>
      <c r="C16" s="65">
        <v>0</v>
      </c>
      <c r="E16" s="64"/>
      <c r="F16" s="64"/>
      <c r="G16" s="65">
        <v>0</v>
      </c>
    </row>
    <row r="17" spans="1:7" x14ac:dyDescent="0.3">
      <c r="A17" s="64"/>
      <c r="B17" s="64"/>
      <c r="C17" s="65">
        <v>0</v>
      </c>
      <c r="E17" s="64"/>
      <c r="F17" s="64"/>
      <c r="G17" s="65">
        <v>0</v>
      </c>
    </row>
    <row r="18" spans="1:7" x14ac:dyDescent="0.3">
      <c r="A18" s="64"/>
      <c r="B18" s="64"/>
      <c r="C18" s="65">
        <v>0</v>
      </c>
      <c r="E18" s="64"/>
      <c r="F18" s="64"/>
      <c r="G18" s="65">
        <v>0</v>
      </c>
    </row>
    <row r="19" spans="1:7" x14ac:dyDescent="0.3">
      <c r="A19" s="64"/>
      <c r="B19" s="64"/>
      <c r="C19" s="65">
        <v>0</v>
      </c>
      <c r="E19" s="64"/>
      <c r="F19" s="64"/>
      <c r="G19" s="65">
        <v>0</v>
      </c>
    </row>
    <row r="20" spans="1:7" x14ac:dyDescent="0.3">
      <c r="A20" s="64"/>
      <c r="B20" s="64"/>
      <c r="C20" s="65">
        <v>0</v>
      </c>
      <c r="E20" s="64"/>
      <c r="F20" s="64"/>
      <c r="G20" s="65">
        <v>0</v>
      </c>
    </row>
    <row r="21" spans="1:7" x14ac:dyDescent="0.3">
      <c r="A21" s="64"/>
      <c r="B21" s="64"/>
      <c r="C21" s="65">
        <v>0</v>
      </c>
      <c r="E21" s="64"/>
      <c r="F21" s="64"/>
      <c r="G21" s="65">
        <v>0</v>
      </c>
    </row>
    <row r="22" spans="1:7" x14ac:dyDescent="0.3">
      <c r="A22" s="64"/>
      <c r="B22" s="64"/>
      <c r="C22" s="65">
        <v>0</v>
      </c>
      <c r="E22" s="64"/>
      <c r="F22" s="64"/>
      <c r="G22" s="65">
        <v>0</v>
      </c>
    </row>
    <row r="23" spans="1:7" x14ac:dyDescent="0.3">
      <c r="A23" s="64"/>
      <c r="B23" s="64"/>
      <c r="C23" s="65">
        <v>0</v>
      </c>
      <c r="E23" s="64"/>
      <c r="F23" s="64"/>
      <c r="G23" s="65">
        <v>0</v>
      </c>
    </row>
    <row r="24" spans="1:7" x14ac:dyDescent="0.3">
      <c r="A24" s="64"/>
      <c r="B24" s="64"/>
      <c r="C24" s="65">
        <v>0</v>
      </c>
      <c r="E24" s="64"/>
      <c r="F24" s="64"/>
      <c r="G24" s="65">
        <v>0</v>
      </c>
    </row>
    <row r="25" spans="1:7" x14ac:dyDescent="0.3">
      <c r="A25" s="64"/>
      <c r="B25" s="64"/>
      <c r="C25" s="65">
        <v>0</v>
      </c>
      <c r="E25" s="64"/>
      <c r="F25" s="64"/>
      <c r="G25" s="65">
        <v>0</v>
      </c>
    </row>
    <row r="26" spans="1:7" x14ac:dyDescent="0.3">
      <c r="A26" s="64"/>
      <c r="B26" s="64"/>
      <c r="C26" s="65">
        <v>0</v>
      </c>
      <c r="E26" s="64"/>
      <c r="F26" s="64"/>
      <c r="G26" s="65">
        <v>0</v>
      </c>
    </row>
    <row r="27" spans="1:7" x14ac:dyDescent="0.3">
      <c r="A27" s="64"/>
      <c r="B27" s="64"/>
      <c r="C27" s="65">
        <v>0</v>
      </c>
      <c r="E27" s="64"/>
      <c r="F27" s="64"/>
      <c r="G27" s="65">
        <v>0</v>
      </c>
    </row>
    <row r="28" spans="1:7" x14ac:dyDescent="0.3">
      <c r="A28" s="64"/>
      <c r="B28" s="64"/>
      <c r="C28" s="65">
        <v>0</v>
      </c>
      <c r="E28" s="64"/>
      <c r="F28" s="64"/>
      <c r="G28" s="65">
        <v>0</v>
      </c>
    </row>
    <row r="29" spans="1:7" x14ac:dyDescent="0.3">
      <c r="A29" s="64"/>
      <c r="B29" s="64"/>
      <c r="C29" s="65">
        <v>0</v>
      </c>
      <c r="E29" s="64"/>
      <c r="F29" s="64"/>
      <c r="G29" s="65">
        <v>0</v>
      </c>
    </row>
    <row r="30" spans="1:7" x14ac:dyDescent="0.3">
      <c r="A30" s="64"/>
      <c r="B30" s="64"/>
      <c r="C30" s="65">
        <v>0</v>
      </c>
      <c r="E30" s="64"/>
      <c r="F30" s="64"/>
      <c r="G30" s="65">
        <v>0</v>
      </c>
    </row>
    <row r="31" spans="1:7" x14ac:dyDescent="0.3">
      <c r="A31" s="64"/>
      <c r="B31" s="64"/>
      <c r="C31" s="65">
        <v>0</v>
      </c>
      <c r="E31" s="64"/>
      <c r="F31" s="64"/>
      <c r="G31" s="65">
        <v>0</v>
      </c>
    </row>
    <row r="32" spans="1:7" x14ac:dyDescent="0.3">
      <c r="A32" s="64"/>
      <c r="B32" s="64"/>
      <c r="C32" s="65">
        <v>0</v>
      </c>
      <c r="E32" s="64"/>
      <c r="F32" s="64"/>
      <c r="G32" s="65">
        <v>0</v>
      </c>
    </row>
    <row r="33" spans="1:7" x14ac:dyDescent="0.3">
      <c r="A33" s="64"/>
      <c r="B33" s="64"/>
      <c r="C33" s="65">
        <v>0</v>
      </c>
      <c r="E33" s="64"/>
      <c r="F33" s="64"/>
      <c r="G33" s="65">
        <v>0</v>
      </c>
    </row>
    <row r="35" spans="1:7" x14ac:dyDescent="0.3">
      <c r="B35" s="27" t="s">
        <v>29</v>
      </c>
      <c r="C35" s="28">
        <f>SUM(C14:C33)</f>
        <v>0</v>
      </c>
      <c r="F35" s="27" t="s">
        <v>29</v>
      </c>
      <c r="G35" s="28">
        <f>SUM(G14:G33)</f>
        <v>0</v>
      </c>
    </row>
  </sheetData>
  <sheetProtection algorithmName="SHA-512" hashValue="IiJnOwoaZE1oYCqdGpM1QMPK1jIjo1xVelW2S4o0APtazElTpMwulr0jIX1i2OREmgDbP/AssVveFyF7H2Qm8Q==" saltValue="ZyJXz/+03EXjorYKMwTzxg==" spinCount="100000" sheet="1" objects="1" scenarios="1"/>
  <mergeCells count="2">
    <mergeCell ref="F3:F4"/>
    <mergeCell ref="F7:F8"/>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F6891-9498-4604-BC4F-454151062DF3}">
  <dimension ref="A1:F49"/>
  <sheetViews>
    <sheetView workbookViewId="0">
      <selection activeCell="E23" sqref="E23"/>
    </sheetView>
  </sheetViews>
  <sheetFormatPr defaultRowHeight="14.4" x14ac:dyDescent="0.3"/>
  <cols>
    <col min="1" max="1" width="23.44140625" style="1" bestFit="1" customWidth="1"/>
    <col min="2" max="2" width="40.109375" style="1" customWidth="1"/>
    <col min="3" max="3" width="19.5546875" style="1" customWidth="1"/>
    <col min="4" max="4" width="15.44140625" style="1" customWidth="1"/>
    <col min="5" max="5" width="19.33203125" style="1" customWidth="1"/>
    <col min="6" max="6" width="16.88671875" style="1" customWidth="1"/>
    <col min="7" max="16384" width="8.88671875" style="1"/>
  </cols>
  <sheetData>
    <row r="1" spans="1:6" ht="15" thickBot="1" x14ac:dyDescent="0.35">
      <c r="A1" s="9" t="s">
        <v>3</v>
      </c>
    </row>
    <row r="2" spans="1:6" ht="15" thickTop="1" x14ac:dyDescent="0.3">
      <c r="A2" s="10" t="s">
        <v>8</v>
      </c>
      <c r="B2" s="10" t="s">
        <v>30</v>
      </c>
      <c r="C2" s="10" t="s">
        <v>31</v>
      </c>
      <c r="D2" s="10" t="s">
        <v>32</v>
      </c>
      <c r="E2" s="10" t="s">
        <v>33</v>
      </c>
      <c r="F2" s="10" t="s">
        <v>28</v>
      </c>
    </row>
    <row r="3" spans="1:6" ht="28.8" x14ac:dyDescent="0.3">
      <c r="A3" s="3">
        <v>40</v>
      </c>
      <c r="B3" s="25" t="s">
        <v>34</v>
      </c>
      <c r="C3" s="66"/>
      <c r="D3" s="65">
        <v>0</v>
      </c>
      <c r="E3" s="67">
        <v>0</v>
      </c>
      <c r="F3" s="4">
        <f>(D3+(D3*E3))*A3</f>
        <v>0</v>
      </c>
    </row>
    <row r="4" spans="1:6" ht="28.8" x14ac:dyDescent="0.3">
      <c r="A4" s="3">
        <v>40</v>
      </c>
      <c r="B4" s="25" t="s">
        <v>35</v>
      </c>
      <c r="C4" s="66"/>
      <c r="D4" s="65">
        <v>0</v>
      </c>
      <c r="E4" s="67">
        <v>0</v>
      </c>
      <c r="F4" s="4">
        <f t="shared" ref="F4:F19" si="0">(D4+(D4*E4))*A4</f>
        <v>0</v>
      </c>
    </row>
    <row r="5" spans="1:6" ht="28.8" x14ac:dyDescent="0.3">
      <c r="A5" s="3">
        <v>160</v>
      </c>
      <c r="B5" s="25" t="s">
        <v>36</v>
      </c>
      <c r="C5" s="66"/>
      <c r="D5" s="65">
        <v>0</v>
      </c>
      <c r="E5" s="67">
        <v>0</v>
      </c>
      <c r="F5" s="4">
        <f t="shared" si="0"/>
        <v>0</v>
      </c>
    </row>
    <row r="6" spans="1:6" x14ac:dyDescent="0.3">
      <c r="A6" s="3">
        <v>40</v>
      </c>
      <c r="B6" s="25" t="s">
        <v>37</v>
      </c>
      <c r="C6" s="66"/>
      <c r="D6" s="65">
        <v>0</v>
      </c>
      <c r="E6" s="67">
        <v>0</v>
      </c>
      <c r="F6" s="4">
        <f t="shared" si="0"/>
        <v>0</v>
      </c>
    </row>
    <row r="7" spans="1:6" x14ac:dyDescent="0.3">
      <c r="A7" s="3">
        <v>40</v>
      </c>
      <c r="B7" s="25" t="s">
        <v>38</v>
      </c>
      <c r="C7" s="66"/>
      <c r="D7" s="65">
        <v>0</v>
      </c>
      <c r="E7" s="67">
        <v>0</v>
      </c>
      <c r="F7" s="4">
        <f t="shared" si="0"/>
        <v>0</v>
      </c>
    </row>
    <row r="8" spans="1:6" ht="28.8" x14ac:dyDescent="0.3">
      <c r="A8" s="3">
        <v>40</v>
      </c>
      <c r="B8" s="25" t="s">
        <v>39</v>
      </c>
      <c r="C8" s="66"/>
      <c r="D8" s="65">
        <v>0</v>
      </c>
      <c r="E8" s="67">
        <v>0</v>
      </c>
      <c r="F8" s="4">
        <f t="shared" si="0"/>
        <v>0</v>
      </c>
    </row>
    <row r="9" spans="1:6" ht="43.2" x14ac:dyDescent="0.3">
      <c r="A9" s="3">
        <v>40</v>
      </c>
      <c r="B9" s="25" t="s">
        <v>40</v>
      </c>
      <c r="C9" s="66"/>
      <c r="D9" s="65">
        <v>0</v>
      </c>
      <c r="E9" s="67">
        <v>0</v>
      </c>
      <c r="F9" s="4">
        <f t="shared" si="0"/>
        <v>0</v>
      </c>
    </row>
    <row r="10" spans="1:6" x14ac:dyDescent="0.3">
      <c r="A10" s="3">
        <v>40</v>
      </c>
      <c r="B10" s="25" t="s">
        <v>41</v>
      </c>
      <c r="C10" s="66"/>
      <c r="D10" s="65">
        <v>0</v>
      </c>
      <c r="E10" s="67">
        <v>0</v>
      </c>
      <c r="F10" s="4">
        <f t="shared" si="0"/>
        <v>0</v>
      </c>
    </row>
    <row r="11" spans="1:6" x14ac:dyDescent="0.3">
      <c r="A11" s="3">
        <v>40</v>
      </c>
      <c r="B11" s="25" t="s">
        <v>42</v>
      </c>
      <c r="C11" s="66"/>
      <c r="D11" s="65">
        <v>0</v>
      </c>
      <c r="E11" s="67">
        <v>0</v>
      </c>
      <c r="F11" s="4">
        <f t="shared" si="0"/>
        <v>0</v>
      </c>
    </row>
    <row r="12" spans="1:6" x14ac:dyDescent="0.3">
      <c r="A12" s="3">
        <v>40</v>
      </c>
      <c r="B12" s="25" t="s">
        <v>43</v>
      </c>
      <c r="C12" s="66"/>
      <c r="D12" s="65">
        <v>0</v>
      </c>
      <c r="E12" s="67">
        <v>0</v>
      </c>
      <c r="F12" s="4">
        <f t="shared" si="0"/>
        <v>0</v>
      </c>
    </row>
    <row r="13" spans="1:6" ht="28.8" x14ac:dyDescent="0.3">
      <c r="A13" s="3">
        <v>40</v>
      </c>
      <c r="B13" s="25" t="s">
        <v>44</v>
      </c>
      <c r="C13" s="66"/>
      <c r="D13" s="65">
        <v>0</v>
      </c>
      <c r="E13" s="67">
        <v>0</v>
      </c>
      <c r="F13" s="4">
        <f t="shared" si="0"/>
        <v>0</v>
      </c>
    </row>
    <row r="14" spans="1:6" x14ac:dyDescent="0.3">
      <c r="A14" s="3">
        <v>40</v>
      </c>
      <c r="B14" s="25" t="s">
        <v>45</v>
      </c>
      <c r="C14" s="66"/>
      <c r="D14" s="65">
        <v>0</v>
      </c>
      <c r="E14" s="67">
        <v>0</v>
      </c>
      <c r="F14" s="4">
        <f t="shared" si="0"/>
        <v>0</v>
      </c>
    </row>
    <row r="15" spans="1:6" x14ac:dyDescent="0.3">
      <c r="A15" s="3">
        <v>40</v>
      </c>
      <c r="B15" s="25" t="s">
        <v>46</v>
      </c>
      <c r="C15" s="66"/>
      <c r="D15" s="65">
        <v>0</v>
      </c>
      <c r="E15" s="67">
        <v>0</v>
      </c>
      <c r="F15" s="4">
        <f t="shared" si="0"/>
        <v>0</v>
      </c>
    </row>
    <row r="16" spans="1:6" x14ac:dyDescent="0.3">
      <c r="A16" s="3">
        <v>40</v>
      </c>
      <c r="B16" s="25" t="s">
        <v>47</v>
      </c>
      <c r="C16" s="66"/>
      <c r="D16" s="65">
        <v>0</v>
      </c>
      <c r="E16" s="67">
        <v>0</v>
      </c>
      <c r="F16" s="4">
        <f t="shared" si="0"/>
        <v>0</v>
      </c>
    </row>
    <row r="17" spans="1:6" ht="28.8" x14ac:dyDescent="0.3">
      <c r="A17" s="3">
        <v>40</v>
      </c>
      <c r="B17" s="25" t="s">
        <v>48</v>
      </c>
      <c r="C17" s="66"/>
      <c r="D17" s="65">
        <v>0</v>
      </c>
      <c r="E17" s="67">
        <v>0</v>
      </c>
      <c r="F17" s="4">
        <f t="shared" si="0"/>
        <v>0</v>
      </c>
    </row>
    <row r="18" spans="1:6" x14ac:dyDescent="0.3">
      <c r="A18" s="3">
        <v>40</v>
      </c>
      <c r="B18" s="25" t="s">
        <v>49</v>
      </c>
      <c r="C18" s="66"/>
      <c r="D18" s="65">
        <v>0</v>
      </c>
      <c r="E18" s="67">
        <v>0</v>
      </c>
      <c r="F18" s="4">
        <f t="shared" si="0"/>
        <v>0</v>
      </c>
    </row>
    <row r="19" spans="1:6" x14ac:dyDescent="0.3">
      <c r="A19" s="3">
        <v>40</v>
      </c>
      <c r="B19" s="25" t="s">
        <v>50</v>
      </c>
      <c r="C19" s="66"/>
      <c r="D19" s="65">
        <v>0</v>
      </c>
      <c r="E19" s="67">
        <v>0</v>
      </c>
      <c r="F19" s="4">
        <f t="shared" si="0"/>
        <v>0</v>
      </c>
    </row>
    <row r="20" spans="1:6" x14ac:dyDescent="0.3">
      <c r="A20" s="3">
        <v>40</v>
      </c>
      <c r="B20" s="3" t="s">
        <v>58</v>
      </c>
      <c r="C20" s="66"/>
      <c r="D20" s="65">
        <v>0</v>
      </c>
      <c r="E20" s="67">
        <v>0</v>
      </c>
      <c r="F20" s="4">
        <f t="shared" ref="F20" si="1">(D20+(D20*E20))*A20</f>
        <v>0</v>
      </c>
    </row>
    <row r="21" spans="1:6" ht="15" thickBot="1" x14ac:dyDescent="0.35">
      <c r="A21" s="3"/>
      <c r="B21" s="3"/>
      <c r="C21" s="3"/>
      <c r="D21" s="5"/>
      <c r="E21" s="29"/>
      <c r="F21" s="4"/>
    </row>
    <row r="22" spans="1:6" ht="43.8" thickTop="1" x14ac:dyDescent="0.3">
      <c r="A22" s="3"/>
      <c r="B22" s="3"/>
      <c r="C22" s="3"/>
      <c r="D22" s="5"/>
      <c r="E22" s="19" t="s">
        <v>151</v>
      </c>
      <c r="F22" s="19" t="s">
        <v>152</v>
      </c>
    </row>
    <row r="23" spans="1:6" ht="28.8" x14ac:dyDescent="0.3">
      <c r="A23" s="25" t="s">
        <v>51</v>
      </c>
      <c r="B23" s="30" t="s">
        <v>148</v>
      </c>
      <c r="C23" s="3"/>
      <c r="D23" s="3"/>
      <c r="E23" s="4">
        <f>C49</f>
        <v>0</v>
      </c>
      <c r="F23" s="4">
        <f>40*E23</f>
        <v>0</v>
      </c>
    </row>
    <row r="24" spans="1:6" ht="15" thickBot="1" x14ac:dyDescent="0.35"/>
    <row r="25" spans="1:6" ht="43.8" thickBot="1" x14ac:dyDescent="0.35">
      <c r="E25" s="22" t="s">
        <v>52</v>
      </c>
      <c r="F25" s="31">
        <f>SUM(F3:F20,F23)</f>
        <v>0</v>
      </c>
    </row>
    <row r="26" spans="1:6" ht="30" thickTop="1" thickBot="1" x14ac:dyDescent="0.35">
      <c r="A26" s="19" t="s">
        <v>53</v>
      </c>
    </row>
    <row r="27" spans="1:6" ht="15" thickTop="1" x14ac:dyDescent="0.3">
      <c r="A27" s="19" t="s">
        <v>8</v>
      </c>
      <c r="B27" s="19" t="s">
        <v>27</v>
      </c>
      <c r="C27" s="19" t="s">
        <v>28</v>
      </c>
    </row>
    <row r="28" spans="1:6" x14ac:dyDescent="0.3">
      <c r="A28" s="64"/>
      <c r="B28" s="64"/>
      <c r="C28" s="65">
        <v>0</v>
      </c>
    </row>
    <row r="29" spans="1:6" x14ac:dyDescent="0.3">
      <c r="A29" s="64"/>
      <c r="B29" s="64"/>
      <c r="C29" s="65">
        <v>0</v>
      </c>
    </row>
    <row r="30" spans="1:6" x14ac:dyDescent="0.3">
      <c r="A30" s="64"/>
      <c r="B30" s="64"/>
      <c r="C30" s="65">
        <v>0</v>
      </c>
    </row>
    <row r="31" spans="1:6" x14ac:dyDescent="0.3">
      <c r="A31" s="64"/>
      <c r="B31" s="64"/>
      <c r="C31" s="65">
        <v>0</v>
      </c>
    </row>
    <row r="32" spans="1:6" x14ac:dyDescent="0.3">
      <c r="A32" s="64"/>
      <c r="B32" s="64"/>
      <c r="C32" s="65">
        <v>0</v>
      </c>
    </row>
    <row r="33" spans="1:3" x14ac:dyDescent="0.3">
      <c r="A33" s="64"/>
      <c r="B33" s="64"/>
      <c r="C33" s="65">
        <v>0</v>
      </c>
    </row>
    <row r="34" spans="1:3" x14ac:dyDescent="0.3">
      <c r="A34" s="64"/>
      <c r="B34" s="64"/>
      <c r="C34" s="65">
        <v>0</v>
      </c>
    </row>
    <row r="35" spans="1:3" x14ac:dyDescent="0.3">
      <c r="A35" s="64"/>
      <c r="B35" s="64"/>
      <c r="C35" s="65">
        <v>0</v>
      </c>
    </row>
    <row r="36" spans="1:3" x14ac:dyDescent="0.3">
      <c r="A36" s="64"/>
      <c r="B36" s="64"/>
      <c r="C36" s="65">
        <v>0</v>
      </c>
    </row>
    <row r="37" spans="1:3" x14ac:dyDescent="0.3">
      <c r="A37" s="64"/>
      <c r="B37" s="64"/>
      <c r="C37" s="65">
        <v>0</v>
      </c>
    </row>
    <row r="38" spans="1:3" x14ac:dyDescent="0.3">
      <c r="A38" s="64"/>
      <c r="B38" s="64"/>
      <c r="C38" s="65">
        <v>0</v>
      </c>
    </row>
    <row r="39" spans="1:3" x14ac:dyDescent="0.3">
      <c r="A39" s="64"/>
      <c r="B39" s="64"/>
      <c r="C39" s="65">
        <v>0</v>
      </c>
    </row>
    <row r="40" spans="1:3" x14ac:dyDescent="0.3">
      <c r="A40" s="64"/>
      <c r="B40" s="64"/>
      <c r="C40" s="65">
        <v>0</v>
      </c>
    </row>
    <row r="41" spans="1:3" x14ac:dyDescent="0.3">
      <c r="A41" s="64"/>
      <c r="B41" s="64"/>
      <c r="C41" s="65">
        <v>0</v>
      </c>
    </row>
    <row r="42" spans="1:3" x14ac:dyDescent="0.3">
      <c r="A42" s="64"/>
      <c r="B42" s="64"/>
      <c r="C42" s="65">
        <v>0</v>
      </c>
    </row>
    <row r="43" spans="1:3" x14ac:dyDescent="0.3">
      <c r="A43" s="64"/>
      <c r="B43" s="64"/>
      <c r="C43" s="65">
        <v>0</v>
      </c>
    </row>
    <row r="44" spans="1:3" x14ac:dyDescent="0.3">
      <c r="A44" s="64"/>
      <c r="B44" s="64"/>
      <c r="C44" s="65">
        <v>0</v>
      </c>
    </row>
    <row r="45" spans="1:3" x14ac:dyDescent="0.3">
      <c r="A45" s="64"/>
      <c r="B45" s="64"/>
      <c r="C45" s="65">
        <v>0</v>
      </c>
    </row>
    <row r="46" spans="1:3" x14ac:dyDescent="0.3">
      <c r="A46" s="64"/>
      <c r="B46" s="64"/>
      <c r="C46" s="65">
        <v>0</v>
      </c>
    </row>
    <row r="47" spans="1:3" x14ac:dyDescent="0.3">
      <c r="A47" s="64"/>
      <c r="B47" s="64"/>
      <c r="C47" s="65">
        <v>0</v>
      </c>
    </row>
    <row r="49" spans="2:3" x14ac:dyDescent="0.3">
      <c r="B49" s="27" t="s">
        <v>29</v>
      </c>
      <c r="C49" s="28">
        <f>SUM(C28:C47)</f>
        <v>0</v>
      </c>
    </row>
  </sheetData>
  <sheetProtection algorithmName="SHA-512" hashValue="3lpHbPRJ0zEkOL7cFyLVgXRux+7GNmfhOX8X8BfuxBnFE3zPjj2NLw1+D8QoOwN172QuXe1RzR6bQmdwSTOb2Q==" saltValue="dAk/PaXGto2oYBevotpEMw==" spinCount="100000" sheet="1" objects="1" scenarios="1"/>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BEBD3-3D18-4243-97A4-6C5E316DB84F}">
  <dimension ref="A1:F52"/>
  <sheetViews>
    <sheetView zoomScale="96" zoomScaleNormal="96" workbookViewId="0">
      <selection activeCell="G6" sqref="G6"/>
    </sheetView>
  </sheetViews>
  <sheetFormatPr defaultRowHeight="48.6" customHeight="1" x14ac:dyDescent="0.3"/>
  <cols>
    <col min="1" max="1" width="22.6640625" style="1" customWidth="1"/>
    <col min="2" max="2" width="55.6640625" style="1" bestFit="1" customWidth="1"/>
    <col min="3" max="3" width="20" style="1" customWidth="1"/>
    <col min="4" max="4" width="13.5546875" style="1" customWidth="1"/>
    <col min="5" max="5" width="25.109375" style="1" bestFit="1" customWidth="1"/>
    <col min="6" max="6" width="25" style="1" bestFit="1" customWidth="1"/>
    <col min="7" max="7" width="18.33203125" style="1" customWidth="1"/>
    <col min="8" max="16384" width="8.88671875" style="1"/>
  </cols>
  <sheetData>
    <row r="1" spans="1:6" ht="15" thickBot="1" x14ac:dyDescent="0.35">
      <c r="A1" s="9" t="s">
        <v>4</v>
      </c>
    </row>
    <row r="2" spans="1:6" ht="48.6" customHeight="1" thickTop="1" x14ac:dyDescent="0.3">
      <c r="A2" s="10" t="s">
        <v>8</v>
      </c>
      <c r="B2" s="10" t="s">
        <v>30</v>
      </c>
      <c r="C2" s="10" t="s">
        <v>31</v>
      </c>
      <c r="D2" s="10" t="s">
        <v>1</v>
      </c>
      <c r="E2" s="10" t="s">
        <v>33</v>
      </c>
      <c r="F2" s="10" t="s">
        <v>28</v>
      </c>
    </row>
    <row r="3" spans="1:6" ht="14.4" x14ac:dyDescent="0.3">
      <c r="A3" s="32">
        <v>30</v>
      </c>
      <c r="B3" s="3" t="s">
        <v>54</v>
      </c>
      <c r="C3" s="64"/>
      <c r="D3" s="65">
        <v>0</v>
      </c>
      <c r="E3" s="67">
        <v>0</v>
      </c>
      <c r="F3" s="5">
        <f>(D3+(D3*E3))*A3</f>
        <v>0</v>
      </c>
    </row>
    <row r="4" spans="1:6" ht="14.4" x14ac:dyDescent="0.3">
      <c r="A4" s="32">
        <v>30</v>
      </c>
      <c r="B4" s="3" t="s">
        <v>35</v>
      </c>
      <c r="C4" s="64"/>
      <c r="D4" s="65">
        <v>0</v>
      </c>
      <c r="E4" s="67">
        <v>0</v>
      </c>
      <c r="F4" s="5">
        <f t="shared" ref="F4:F22" si="0">(D4+(D4*E4))*A4</f>
        <v>0</v>
      </c>
    </row>
    <row r="5" spans="1:6" ht="35.4" customHeight="1" x14ac:dyDescent="0.3">
      <c r="A5" s="32">
        <v>120</v>
      </c>
      <c r="B5" s="3" t="s">
        <v>55</v>
      </c>
      <c r="C5" s="64"/>
      <c r="D5" s="65">
        <v>0</v>
      </c>
      <c r="E5" s="67">
        <v>0</v>
      </c>
      <c r="F5" s="5">
        <f t="shared" si="0"/>
        <v>0</v>
      </c>
    </row>
    <row r="6" spans="1:6" ht="14.4" x14ac:dyDescent="0.3">
      <c r="A6" s="32">
        <v>30</v>
      </c>
      <c r="B6" s="3" t="s">
        <v>37</v>
      </c>
      <c r="C6" s="64"/>
      <c r="D6" s="65">
        <v>0</v>
      </c>
      <c r="E6" s="67">
        <v>0</v>
      </c>
      <c r="F6" s="5">
        <f t="shared" si="0"/>
        <v>0</v>
      </c>
    </row>
    <row r="7" spans="1:6" ht="14.4" x14ac:dyDescent="0.3">
      <c r="A7" s="32">
        <v>30</v>
      </c>
      <c r="B7" s="3" t="s">
        <v>38</v>
      </c>
      <c r="C7" s="64"/>
      <c r="D7" s="65">
        <v>0</v>
      </c>
      <c r="E7" s="67">
        <v>0</v>
      </c>
      <c r="F7" s="5">
        <f t="shared" si="0"/>
        <v>0</v>
      </c>
    </row>
    <row r="8" spans="1:6" ht="14.4" x14ac:dyDescent="0.3">
      <c r="A8" s="32">
        <v>30</v>
      </c>
      <c r="B8" s="25" t="s">
        <v>56</v>
      </c>
      <c r="C8" s="66"/>
      <c r="D8" s="65">
        <v>0</v>
      </c>
      <c r="E8" s="67">
        <v>0</v>
      </c>
      <c r="F8" s="5">
        <f t="shared" si="0"/>
        <v>0</v>
      </c>
    </row>
    <row r="9" spans="1:6" ht="14.4" x14ac:dyDescent="0.3">
      <c r="A9" s="32">
        <v>30</v>
      </c>
      <c r="B9" s="3" t="s">
        <v>57</v>
      </c>
      <c r="C9" s="64"/>
      <c r="D9" s="65">
        <v>0</v>
      </c>
      <c r="E9" s="67">
        <v>0</v>
      </c>
      <c r="F9" s="5">
        <f t="shared" si="0"/>
        <v>0</v>
      </c>
    </row>
    <row r="10" spans="1:6" ht="14.4" x14ac:dyDescent="0.3">
      <c r="A10" s="32">
        <v>30</v>
      </c>
      <c r="B10" s="3" t="s">
        <v>41</v>
      </c>
      <c r="C10" s="64"/>
      <c r="D10" s="65">
        <v>0</v>
      </c>
      <c r="E10" s="67">
        <v>0</v>
      </c>
      <c r="F10" s="5">
        <f t="shared" si="0"/>
        <v>0</v>
      </c>
    </row>
    <row r="11" spans="1:6" ht="14.4" x14ac:dyDescent="0.3">
      <c r="A11" s="32">
        <v>30</v>
      </c>
      <c r="B11" s="3" t="s">
        <v>58</v>
      </c>
      <c r="C11" s="64"/>
      <c r="D11" s="65">
        <v>0</v>
      </c>
      <c r="E11" s="67">
        <v>0</v>
      </c>
      <c r="F11" s="5">
        <f t="shared" si="0"/>
        <v>0</v>
      </c>
    </row>
    <row r="12" spans="1:6" ht="14.4" x14ac:dyDescent="0.3">
      <c r="A12" s="32">
        <v>30</v>
      </c>
      <c r="B12" s="3" t="s">
        <v>59</v>
      </c>
      <c r="C12" s="64"/>
      <c r="D12" s="65">
        <v>0</v>
      </c>
      <c r="E12" s="67">
        <v>0</v>
      </c>
      <c r="F12" s="5">
        <f t="shared" si="0"/>
        <v>0</v>
      </c>
    </row>
    <row r="13" spans="1:6" ht="14.4" x14ac:dyDescent="0.3">
      <c r="A13" s="32">
        <v>30</v>
      </c>
      <c r="B13" s="3" t="s">
        <v>60</v>
      </c>
      <c r="C13" s="64"/>
      <c r="D13" s="65">
        <v>0</v>
      </c>
      <c r="E13" s="67">
        <v>0</v>
      </c>
      <c r="F13" s="5">
        <f t="shared" si="0"/>
        <v>0</v>
      </c>
    </row>
    <row r="14" spans="1:6" ht="14.4" x14ac:dyDescent="0.3">
      <c r="A14" s="32">
        <v>30</v>
      </c>
      <c r="B14" s="3" t="s">
        <v>61</v>
      </c>
      <c r="C14" s="64"/>
      <c r="D14" s="65">
        <v>0</v>
      </c>
      <c r="E14" s="67">
        <v>0</v>
      </c>
      <c r="F14" s="5">
        <f t="shared" si="0"/>
        <v>0</v>
      </c>
    </row>
    <row r="15" spans="1:6" ht="14.4" x14ac:dyDescent="0.3">
      <c r="A15" s="32">
        <v>30</v>
      </c>
      <c r="B15" s="3" t="s">
        <v>44</v>
      </c>
      <c r="C15" s="64"/>
      <c r="D15" s="65">
        <v>0</v>
      </c>
      <c r="E15" s="67">
        <v>0</v>
      </c>
      <c r="F15" s="5">
        <f t="shared" si="0"/>
        <v>0</v>
      </c>
    </row>
    <row r="16" spans="1:6" ht="14.4" x14ac:dyDescent="0.3">
      <c r="A16" s="32">
        <v>30</v>
      </c>
      <c r="B16" s="3" t="s">
        <v>45</v>
      </c>
      <c r="C16" s="64"/>
      <c r="D16" s="65">
        <v>0</v>
      </c>
      <c r="E16" s="67">
        <v>0</v>
      </c>
      <c r="F16" s="5">
        <f t="shared" si="0"/>
        <v>0</v>
      </c>
    </row>
    <row r="17" spans="1:6" ht="14.4" x14ac:dyDescent="0.3">
      <c r="A17" s="32">
        <v>30</v>
      </c>
      <c r="B17" s="3" t="s">
        <v>46</v>
      </c>
      <c r="C17" s="64"/>
      <c r="D17" s="65">
        <v>0</v>
      </c>
      <c r="E17" s="67">
        <v>0</v>
      </c>
      <c r="F17" s="5">
        <f t="shared" si="0"/>
        <v>0</v>
      </c>
    </row>
    <row r="18" spans="1:6" ht="14.4" x14ac:dyDescent="0.3">
      <c r="A18" s="32">
        <v>30</v>
      </c>
      <c r="B18" s="3" t="s">
        <v>62</v>
      </c>
      <c r="C18" s="64"/>
      <c r="D18" s="65">
        <v>0</v>
      </c>
      <c r="E18" s="67">
        <v>0</v>
      </c>
      <c r="F18" s="5">
        <f t="shared" si="0"/>
        <v>0</v>
      </c>
    </row>
    <row r="19" spans="1:6" ht="14.4" x14ac:dyDescent="0.3">
      <c r="A19" s="32">
        <v>30</v>
      </c>
      <c r="B19" s="3" t="s">
        <v>63</v>
      </c>
      <c r="C19" s="64"/>
      <c r="D19" s="65">
        <v>0</v>
      </c>
      <c r="E19" s="67">
        <v>0</v>
      </c>
      <c r="F19" s="5">
        <f t="shared" si="0"/>
        <v>0</v>
      </c>
    </row>
    <row r="20" spans="1:6" ht="14.4" x14ac:dyDescent="0.3">
      <c r="A20" s="32">
        <v>30</v>
      </c>
      <c r="B20" s="3" t="s">
        <v>49</v>
      </c>
      <c r="C20" s="64"/>
      <c r="D20" s="65">
        <v>0</v>
      </c>
      <c r="E20" s="67">
        <v>0</v>
      </c>
      <c r="F20" s="5">
        <f t="shared" si="0"/>
        <v>0</v>
      </c>
    </row>
    <row r="21" spans="1:6" ht="14.4" x14ac:dyDescent="0.3">
      <c r="A21" s="33">
        <v>30</v>
      </c>
      <c r="B21" s="3" t="s">
        <v>64</v>
      </c>
      <c r="C21" s="64"/>
      <c r="D21" s="65">
        <v>0</v>
      </c>
      <c r="E21" s="67">
        <v>0</v>
      </c>
      <c r="F21" s="5">
        <f t="shared" si="0"/>
        <v>0</v>
      </c>
    </row>
    <row r="22" spans="1:6" ht="14.4" x14ac:dyDescent="0.3">
      <c r="A22" s="32">
        <v>30</v>
      </c>
      <c r="B22" s="3" t="s">
        <v>50</v>
      </c>
      <c r="C22" s="64"/>
      <c r="D22" s="65">
        <v>0</v>
      </c>
      <c r="E22" s="67">
        <v>0</v>
      </c>
      <c r="F22" s="5">
        <f t="shared" si="0"/>
        <v>0</v>
      </c>
    </row>
    <row r="23" spans="1:6" ht="14.4" x14ac:dyDescent="0.3">
      <c r="A23" s="32"/>
      <c r="B23" s="3"/>
      <c r="C23" s="3"/>
      <c r="D23" s="5"/>
      <c r="E23" s="29"/>
      <c r="F23" s="5"/>
    </row>
    <row r="24" spans="1:6" ht="15" customHeight="1" thickBot="1" x14ac:dyDescent="0.35"/>
    <row r="25" spans="1:6" ht="15" customHeight="1" thickTop="1" x14ac:dyDescent="0.3">
      <c r="E25" s="10" t="s">
        <v>149</v>
      </c>
      <c r="F25" s="10" t="s">
        <v>150</v>
      </c>
    </row>
    <row r="26" spans="1:6" ht="28.8" x14ac:dyDescent="0.3">
      <c r="A26" s="25" t="s">
        <v>147</v>
      </c>
      <c r="B26" s="34" t="s">
        <v>148</v>
      </c>
      <c r="C26" s="3"/>
      <c r="D26" s="3"/>
      <c r="E26" s="4">
        <f>C52</f>
        <v>0</v>
      </c>
      <c r="F26" s="4">
        <f>E26*30</f>
        <v>0</v>
      </c>
    </row>
    <row r="27" spans="1:6" ht="16.95" customHeight="1" thickBot="1" x14ac:dyDescent="0.35"/>
    <row r="28" spans="1:6" ht="29.4" thickBot="1" x14ac:dyDescent="0.35">
      <c r="E28" s="22" t="s">
        <v>141</v>
      </c>
      <c r="F28" s="35">
        <f>SUM(F3:F22,F26)</f>
        <v>0</v>
      </c>
    </row>
    <row r="29" spans="1:6" ht="30" thickTop="1" thickBot="1" x14ac:dyDescent="0.35">
      <c r="A29" s="19" t="s">
        <v>53</v>
      </c>
    </row>
    <row r="30" spans="1:6" ht="15" thickTop="1" x14ac:dyDescent="0.3">
      <c r="A30" s="19" t="s">
        <v>8</v>
      </c>
      <c r="B30" s="19" t="s">
        <v>27</v>
      </c>
      <c r="C30" s="19" t="s">
        <v>28</v>
      </c>
    </row>
    <row r="31" spans="1:6" ht="14.4" x14ac:dyDescent="0.3">
      <c r="A31" s="64"/>
      <c r="B31" s="64"/>
      <c r="C31" s="65">
        <v>0</v>
      </c>
      <c r="D31" s="36"/>
    </row>
    <row r="32" spans="1:6" ht="14.4" x14ac:dyDescent="0.3">
      <c r="A32" s="64"/>
      <c r="B32" s="64"/>
      <c r="C32" s="65">
        <v>0</v>
      </c>
      <c r="D32" s="36"/>
    </row>
    <row r="33" spans="1:4" ht="14.4" x14ac:dyDescent="0.3">
      <c r="A33" s="64"/>
      <c r="B33" s="64"/>
      <c r="C33" s="65">
        <v>0</v>
      </c>
      <c r="D33" s="36"/>
    </row>
    <row r="34" spans="1:4" ht="14.4" x14ac:dyDescent="0.3">
      <c r="A34" s="64"/>
      <c r="B34" s="64"/>
      <c r="C34" s="65">
        <v>0</v>
      </c>
      <c r="D34" s="36"/>
    </row>
    <row r="35" spans="1:4" ht="14.4" x14ac:dyDescent="0.3">
      <c r="A35" s="64"/>
      <c r="B35" s="64"/>
      <c r="C35" s="65">
        <v>0</v>
      </c>
      <c r="D35" s="36"/>
    </row>
    <row r="36" spans="1:4" ht="14.4" x14ac:dyDescent="0.3">
      <c r="A36" s="64"/>
      <c r="B36" s="64"/>
      <c r="C36" s="65">
        <v>0</v>
      </c>
      <c r="D36" s="36"/>
    </row>
    <row r="37" spans="1:4" ht="14.4" x14ac:dyDescent="0.3">
      <c r="A37" s="64"/>
      <c r="B37" s="64"/>
      <c r="C37" s="65">
        <v>0</v>
      </c>
      <c r="D37" s="36"/>
    </row>
    <row r="38" spans="1:4" ht="14.4" x14ac:dyDescent="0.3">
      <c r="A38" s="64"/>
      <c r="B38" s="64"/>
      <c r="C38" s="65">
        <v>0</v>
      </c>
      <c r="D38" s="36"/>
    </row>
    <row r="39" spans="1:4" ht="14.4" x14ac:dyDescent="0.3">
      <c r="A39" s="64"/>
      <c r="B39" s="64"/>
      <c r="C39" s="65">
        <v>0</v>
      </c>
      <c r="D39" s="36"/>
    </row>
    <row r="40" spans="1:4" ht="14.4" x14ac:dyDescent="0.3">
      <c r="A40" s="64"/>
      <c r="B40" s="64"/>
      <c r="C40" s="65">
        <v>0</v>
      </c>
      <c r="D40" s="36"/>
    </row>
    <row r="41" spans="1:4" ht="14.4" x14ac:dyDescent="0.3">
      <c r="A41" s="64"/>
      <c r="B41" s="64"/>
      <c r="C41" s="65">
        <v>0</v>
      </c>
      <c r="D41" s="36"/>
    </row>
    <row r="42" spans="1:4" ht="14.4" x14ac:dyDescent="0.3">
      <c r="A42" s="64"/>
      <c r="B42" s="64"/>
      <c r="C42" s="65">
        <v>0</v>
      </c>
      <c r="D42" s="36"/>
    </row>
    <row r="43" spans="1:4" ht="14.4" x14ac:dyDescent="0.3">
      <c r="A43" s="64"/>
      <c r="B43" s="64"/>
      <c r="C43" s="65">
        <v>0</v>
      </c>
      <c r="D43" s="36"/>
    </row>
    <row r="44" spans="1:4" ht="14.4" x14ac:dyDescent="0.3">
      <c r="A44" s="64"/>
      <c r="B44" s="64"/>
      <c r="C44" s="65">
        <v>0</v>
      </c>
      <c r="D44" s="36"/>
    </row>
    <row r="45" spans="1:4" ht="14.4" x14ac:dyDescent="0.3">
      <c r="A45" s="64"/>
      <c r="B45" s="64"/>
      <c r="C45" s="65">
        <v>0</v>
      </c>
      <c r="D45" s="36"/>
    </row>
    <row r="46" spans="1:4" ht="14.4" x14ac:dyDescent="0.3">
      <c r="A46" s="64"/>
      <c r="B46" s="64"/>
      <c r="C46" s="65">
        <v>0</v>
      </c>
      <c r="D46" s="36"/>
    </row>
    <row r="47" spans="1:4" ht="14.4" x14ac:dyDescent="0.3">
      <c r="A47" s="64"/>
      <c r="B47" s="64"/>
      <c r="C47" s="65">
        <v>0</v>
      </c>
      <c r="D47" s="36"/>
    </row>
    <row r="48" spans="1:4" ht="14.4" x14ac:dyDescent="0.3">
      <c r="A48" s="64"/>
      <c r="B48" s="64"/>
      <c r="C48" s="65">
        <v>0</v>
      </c>
      <c r="D48" s="36"/>
    </row>
    <row r="49" spans="1:4" ht="14.4" x14ac:dyDescent="0.3">
      <c r="A49" s="64"/>
      <c r="B49" s="64"/>
      <c r="C49" s="65">
        <v>0</v>
      </c>
      <c r="D49" s="36"/>
    </row>
    <row r="50" spans="1:4" ht="14.4" x14ac:dyDescent="0.3">
      <c r="A50" s="64"/>
      <c r="B50" s="64"/>
      <c r="C50" s="65">
        <v>0</v>
      </c>
      <c r="D50" s="36"/>
    </row>
    <row r="51" spans="1:4" ht="14.4" x14ac:dyDescent="0.3"/>
    <row r="52" spans="1:4" ht="14.4" x14ac:dyDescent="0.3">
      <c r="B52" s="27" t="s">
        <v>29</v>
      </c>
      <c r="C52" s="28">
        <f>SUM(C31:C50)</f>
        <v>0</v>
      </c>
      <c r="D52" s="37"/>
    </row>
  </sheetData>
  <sheetProtection algorithmName="SHA-512" hashValue="2lmIdmoO8JNBUjzSWTvd/ot584its6fIp5ga0pghYtKdD7yLGlV/iiyw9XCAO2LbLNown485ySP1KFkkizFBxQ==" saltValue="rdfr2RU/dArc6VG7L1xIwg==" spinCount="100000" sheet="1" objects="1" scenarios="1"/>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90A46-9646-46FE-92AD-06A3709B2AF5}">
  <dimension ref="A1:F13"/>
  <sheetViews>
    <sheetView topLeftCell="A2" workbookViewId="0">
      <selection activeCell="E13" sqref="E13"/>
    </sheetView>
  </sheetViews>
  <sheetFormatPr defaultRowHeight="14.4" x14ac:dyDescent="0.3"/>
  <cols>
    <col min="1" max="1" width="26.5546875" style="1" customWidth="1"/>
    <col min="2" max="2" width="29" style="1" customWidth="1"/>
    <col min="3" max="3" width="14.6640625" style="1" customWidth="1"/>
    <col min="4" max="4" width="15.6640625" style="1" customWidth="1"/>
    <col min="5" max="5" width="15" style="1" bestFit="1" customWidth="1"/>
    <col min="6" max="16384" width="8.88671875" style="1"/>
  </cols>
  <sheetData>
    <row r="1" spans="1:6" ht="15.6" thickTop="1" thickBot="1" x14ac:dyDescent="0.35">
      <c r="A1" s="38" t="s">
        <v>5</v>
      </c>
      <c r="B1" s="39" t="s">
        <v>19</v>
      </c>
      <c r="C1" s="39" t="s">
        <v>66</v>
      </c>
      <c r="D1" s="40" t="s">
        <v>67</v>
      </c>
      <c r="E1" s="39" t="s">
        <v>65</v>
      </c>
    </row>
    <row r="2" spans="1:6" ht="15" thickTop="1" x14ac:dyDescent="0.3">
      <c r="A2" s="41" t="s">
        <v>68</v>
      </c>
      <c r="B2" s="42" t="s">
        <v>69</v>
      </c>
      <c r="C2" s="68"/>
      <c r="D2" s="69">
        <v>0</v>
      </c>
      <c r="E2" s="43">
        <f>1000*D2</f>
        <v>0</v>
      </c>
    </row>
    <row r="3" spans="1:6" x14ac:dyDescent="0.3">
      <c r="A3" s="41" t="s">
        <v>70</v>
      </c>
      <c r="B3" s="42" t="s">
        <v>69</v>
      </c>
      <c r="C3" s="68"/>
      <c r="D3" s="69">
        <v>0</v>
      </c>
      <c r="E3" s="43">
        <f>1000*D3</f>
        <v>0</v>
      </c>
    </row>
    <row r="4" spans="1:6" ht="15" thickBot="1" x14ac:dyDescent="0.35">
      <c r="A4" s="41" t="s">
        <v>71</v>
      </c>
      <c r="B4" s="42" t="s">
        <v>69</v>
      </c>
      <c r="C4" s="68"/>
      <c r="D4" s="69">
        <v>0</v>
      </c>
      <c r="E4" s="43">
        <f>1000*D4</f>
        <v>0</v>
      </c>
    </row>
    <row r="5" spans="1:6" ht="44.4" thickTop="1" thickBot="1" x14ac:dyDescent="0.35">
      <c r="A5" s="38" t="s">
        <v>5</v>
      </c>
      <c r="B5" s="39" t="s">
        <v>19</v>
      </c>
      <c r="C5" s="39"/>
      <c r="D5" s="40" t="s">
        <v>72</v>
      </c>
      <c r="E5" s="39" t="s">
        <v>65</v>
      </c>
    </row>
    <row r="6" spans="1:6" ht="15" thickTop="1" x14ac:dyDescent="0.3">
      <c r="A6" s="41" t="s">
        <v>73</v>
      </c>
      <c r="B6" s="42" t="s">
        <v>74</v>
      </c>
      <c r="C6" s="42"/>
      <c r="D6" s="69">
        <v>0</v>
      </c>
      <c r="E6" s="43">
        <f>500*D6</f>
        <v>0</v>
      </c>
    </row>
    <row r="7" spans="1:6" ht="42" thickBot="1" x14ac:dyDescent="0.35">
      <c r="A7" s="44" t="s">
        <v>75</v>
      </c>
      <c r="B7" s="42" t="s">
        <v>76</v>
      </c>
      <c r="C7" s="42"/>
      <c r="D7" s="69">
        <v>0</v>
      </c>
      <c r="E7" s="43">
        <f>500*D7</f>
        <v>0</v>
      </c>
    </row>
    <row r="8" spans="1:6" ht="34.950000000000003" customHeight="1" thickTop="1" thickBot="1" x14ac:dyDescent="0.35">
      <c r="A8" s="38" t="s">
        <v>5</v>
      </c>
      <c r="B8" s="39" t="s">
        <v>19</v>
      </c>
      <c r="C8" s="79" t="s">
        <v>153</v>
      </c>
      <c r="D8" s="80"/>
      <c r="E8" s="39" t="s">
        <v>65</v>
      </c>
    </row>
    <row r="9" spans="1:6" ht="70.2" thickTop="1" thickBot="1" x14ac:dyDescent="0.35">
      <c r="A9" s="41" t="s">
        <v>154</v>
      </c>
      <c r="B9" s="42" t="s">
        <v>77</v>
      </c>
      <c r="C9" s="75">
        <v>0</v>
      </c>
      <c r="D9" s="76"/>
      <c r="E9" s="43">
        <f>10*C9</f>
        <v>0</v>
      </c>
      <c r="F9" s="1" t="s">
        <v>155</v>
      </c>
    </row>
    <row r="10" spans="1:6" ht="153" thickTop="1" thickBot="1" x14ac:dyDescent="0.35">
      <c r="A10" s="41" t="s">
        <v>78</v>
      </c>
      <c r="B10" s="42" t="s">
        <v>161</v>
      </c>
      <c r="C10" s="77"/>
      <c r="D10" s="78"/>
      <c r="E10" s="72">
        <v>0</v>
      </c>
    </row>
    <row r="11" spans="1:6" ht="55.8" thickTop="1" x14ac:dyDescent="0.3">
      <c r="A11" s="44" t="s">
        <v>79</v>
      </c>
      <c r="B11" s="42" t="s">
        <v>162</v>
      </c>
      <c r="C11" s="75">
        <v>0</v>
      </c>
      <c r="D11" s="76"/>
      <c r="E11" s="43">
        <f>500*C11</f>
        <v>0</v>
      </c>
    </row>
    <row r="12" spans="1:6" ht="15" thickBot="1" x14ac:dyDescent="0.35"/>
    <row r="13" spans="1:6" ht="43.8" thickBot="1" x14ac:dyDescent="0.35">
      <c r="D13" s="22" t="s">
        <v>80</v>
      </c>
      <c r="E13" s="23">
        <f>SUM(E2:E11)</f>
        <v>0</v>
      </c>
    </row>
  </sheetData>
  <sheetProtection algorithmName="SHA-512" hashValue="LR6rpfmM2+fZdH0k/pwqpltWT6BREegPP+szkbfow9A0eYJB7ByoI1tkPa3ei02dJDSrid35w2YJD2aZIouKrA==" saltValue="ZnWs0jk1vA3GjSE0FRZL9w==" spinCount="100000" sheet="1" objects="1" scenarios="1"/>
  <mergeCells count="4">
    <mergeCell ref="C9:D9"/>
    <mergeCell ref="C10:D10"/>
    <mergeCell ref="C11:D11"/>
    <mergeCell ref="C8:D8"/>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925F8-879E-49BF-8167-2FC3C8B66C3C}">
  <dimension ref="A1:Q50"/>
  <sheetViews>
    <sheetView topLeftCell="A37" workbookViewId="0">
      <selection activeCell="B53" sqref="B53"/>
    </sheetView>
  </sheetViews>
  <sheetFormatPr defaultRowHeight="14.4" x14ac:dyDescent="0.3"/>
  <cols>
    <col min="1" max="1" width="23.5546875" style="1" bestFit="1" customWidth="1"/>
    <col min="2" max="2" width="25.6640625" style="1" bestFit="1" customWidth="1"/>
    <col min="3" max="3" width="26.5546875" style="1" customWidth="1"/>
    <col min="4" max="4" width="15.5546875" style="1" customWidth="1"/>
    <col min="5" max="5" width="14" style="1" customWidth="1"/>
    <col min="6" max="16384" width="8.88671875" style="1"/>
  </cols>
  <sheetData>
    <row r="1" spans="1:17" ht="15" thickBot="1" x14ac:dyDescent="0.35">
      <c r="A1" s="9" t="s">
        <v>6</v>
      </c>
    </row>
    <row r="2" spans="1:17" ht="15" thickTop="1" x14ac:dyDescent="0.3">
      <c r="A2" s="10"/>
      <c r="B2" s="19"/>
      <c r="C2" s="10" t="s">
        <v>81</v>
      </c>
      <c r="D2" s="10" t="s">
        <v>82</v>
      </c>
      <c r="E2" s="10" t="s">
        <v>83</v>
      </c>
    </row>
    <row r="3" spans="1:17" x14ac:dyDescent="0.3">
      <c r="A3" s="3" t="s">
        <v>84</v>
      </c>
      <c r="B3" s="3"/>
      <c r="C3" s="45">
        <v>44645</v>
      </c>
      <c r="D3" s="3" t="s">
        <v>85</v>
      </c>
      <c r="E3" s="3" t="s">
        <v>86</v>
      </c>
    </row>
    <row r="4" spans="1:17" ht="28.8" x14ac:dyDescent="0.3">
      <c r="A4" s="25" t="s">
        <v>87</v>
      </c>
      <c r="B4" s="3"/>
      <c r="C4" s="45">
        <v>44646</v>
      </c>
      <c r="D4" s="3" t="s">
        <v>88</v>
      </c>
      <c r="E4" s="3" t="s">
        <v>89</v>
      </c>
    </row>
    <row r="5" spans="1:17" x14ac:dyDescent="0.3">
      <c r="A5" s="3" t="s">
        <v>90</v>
      </c>
      <c r="B5" s="3"/>
      <c r="C5" s="45">
        <v>44648</v>
      </c>
      <c r="D5" s="3" t="s">
        <v>85</v>
      </c>
      <c r="E5" s="3" t="s">
        <v>91</v>
      </c>
    </row>
    <row r="6" spans="1:17" x14ac:dyDescent="0.3">
      <c r="D6" s="46"/>
    </row>
    <row r="7" spans="1:17" ht="15" thickBot="1" x14ac:dyDescent="0.35">
      <c r="A7" s="30" t="s">
        <v>92</v>
      </c>
    </row>
    <row r="8" spans="1:17" ht="30" thickTop="1" thickBot="1" x14ac:dyDescent="0.35">
      <c r="A8" s="2" t="s">
        <v>8</v>
      </c>
      <c r="B8" s="47" t="s">
        <v>93</v>
      </c>
      <c r="C8" s="2" t="s">
        <v>31</v>
      </c>
      <c r="D8" s="2" t="s">
        <v>94</v>
      </c>
      <c r="E8" s="2" t="s">
        <v>29</v>
      </c>
    </row>
    <row r="9" spans="1:17" ht="29.4" thickTop="1" x14ac:dyDescent="0.3">
      <c r="A9" s="32">
        <v>1</v>
      </c>
      <c r="B9" s="25" t="s">
        <v>95</v>
      </c>
      <c r="C9" s="66"/>
      <c r="D9" s="65">
        <v>0</v>
      </c>
      <c r="E9" s="5">
        <f>D9*A9</f>
        <v>0</v>
      </c>
    </row>
    <row r="10" spans="1:17" ht="28.8" x14ac:dyDescent="0.3">
      <c r="A10" s="32">
        <v>1</v>
      </c>
      <c r="B10" s="25" t="s">
        <v>96</v>
      </c>
      <c r="C10" s="66"/>
      <c r="D10" s="65">
        <v>0</v>
      </c>
      <c r="E10" s="5">
        <f>D10*A10</f>
        <v>0</v>
      </c>
    </row>
    <row r="12" spans="1:17" ht="15" thickBot="1" x14ac:dyDescent="0.35">
      <c r="A12" s="30" t="s">
        <v>97</v>
      </c>
      <c r="B12" s="22"/>
      <c r="C12" s="22"/>
    </row>
    <row r="13" spans="1:17" ht="30" thickTop="1" thickBot="1" x14ac:dyDescent="0.35">
      <c r="A13" s="2" t="s">
        <v>8</v>
      </c>
      <c r="B13" s="47" t="s">
        <v>93</v>
      </c>
      <c r="C13" s="2" t="s">
        <v>31</v>
      </c>
      <c r="D13" s="2" t="s">
        <v>94</v>
      </c>
      <c r="E13" s="2" t="s">
        <v>29</v>
      </c>
    </row>
    <row r="14" spans="1:17" ht="29.4" thickTop="1" x14ac:dyDescent="0.3">
      <c r="A14" s="48">
        <v>1</v>
      </c>
      <c r="B14" s="25" t="s">
        <v>95</v>
      </c>
      <c r="C14" s="66"/>
      <c r="D14" s="65">
        <v>0</v>
      </c>
      <c r="E14" s="5">
        <f>D14*A14</f>
        <v>0</v>
      </c>
      <c r="Q14" s="1" t="s">
        <v>132</v>
      </c>
    </row>
    <row r="15" spans="1:17" ht="43.2" x14ac:dyDescent="0.3">
      <c r="A15" s="48">
        <v>1</v>
      </c>
      <c r="B15" s="25" t="s">
        <v>98</v>
      </c>
      <c r="C15" s="66"/>
      <c r="D15" s="65">
        <v>0</v>
      </c>
      <c r="E15" s="5">
        <f>D15*A15</f>
        <v>0</v>
      </c>
    </row>
    <row r="16" spans="1:17" ht="28.8" x14ac:dyDescent="0.3">
      <c r="A16" s="48">
        <v>1</v>
      </c>
      <c r="B16" s="25" t="s">
        <v>99</v>
      </c>
      <c r="C16" s="66"/>
      <c r="D16" s="65">
        <v>0</v>
      </c>
      <c r="E16" s="5">
        <f>D16*A16</f>
        <v>0</v>
      </c>
    </row>
    <row r="17" spans="1:5" x14ac:dyDescent="0.3">
      <c r="B17" s="22"/>
      <c r="C17" s="22"/>
    </row>
    <row r="18" spans="1:5" ht="15" thickBot="1" x14ac:dyDescent="0.35">
      <c r="A18" s="30" t="s">
        <v>100</v>
      </c>
      <c r="B18" s="22"/>
      <c r="C18" s="22"/>
    </row>
    <row r="19" spans="1:5" ht="30" thickTop="1" thickBot="1" x14ac:dyDescent="0.35">
      <c r="A19" s="2" t="s">
        <v>8</v>
      </c>
      <c r="B19" s="47" t="s">
        <v>93</v>
      </c>
      <c r="C19" s="2" t="s">
        <v>31</v>
      </c>
      <c r="D19" s="2" t="s">
        <v>94</v>
      </c>
      <c r="E19" s="2" t="s">
        <v>29</v>
      </c>
    </row>
    <row r="20" spans="1:5" ht="29.4" thickTop="1" x14ac:dyDescent="0.3">
      <c r="A20" s="49">
        <v>1</v>
      </c>
      <c r="B20" s="25" t="s">
        <v>95</v>
      </c>
      <c r="C20" s="66"/>
      <c r="D20" s="65">
        <v>0</v>
      </c>
      <c r="E20" s="5">
        <f>D20*A20</f>
        <v>0</v>
      </c>
    </row>
    <row r="21" spans="1:5" ht="28.8" x14ac:dyDescent="0.3">
      <c r="A21" s="49">
        <v>1</v>
      </c>
      <c r="B21" s="25" t="s">
        <v>101</v>
      </c>
      <c r="C21" s="66"/>
      <c r="D21" s="65">
        <v>0</v>
      </c>
      <c r="E21" s="5">
        <f t="shared" ref="E21:E22" si="0">D21*A21</f>
        <v>0</v>
      </c>
    </row>
    <row r="22" spans="1:5" ht="28.8" x14ac:dyDescent="0.3">
      <c r="A22" s="49">
        <v>2</v>
      </c>
      <c r="B22" s="25" t="s">
        <v>102</v>
      </c>
      <c r="C22" s="66"/>
      <c r="D22" s="65">
        <v>0</v>
      </c>
      <c r="E22" s="5">
        <f t="shared" si="0"/>
        <v>0</v>
      </c>
    </row>
    <row r="23" spans="1:5" x14ac:dyDescent="0.3">
      <c r="B23" s="22"/>
      <c r="C23" s="22"/>
    </row>
    <row r="24" spans="1:5" ht="15" thickBot="1" x14ac:dyDescent="0.35">
      <c r="A24" s="30" t="s">
        <v>103</v>
      </c>
      <c r="B24" s="22"/>
      <c r="C24" s="22"/>
    </row>
    <row r="25" spans="1:5" ht="30" thickTop="1" thickBot="1" x14ac:dyDescent="0.35">
      <c r="A25" s="2" t="s">
        <v>8</v>
      </c>
      <c r="B25" s="47" t="s">
        <v>93</v>
      </c>
      <c r="C25" s="2" t="s">
        <v>31</v>
      </c>
      <c r="D25" s="2" t="s">
        <v>94</v>
      </c>
      <c r="E25" s="2" t="s">
        <v>29</v>
      </c>
    </row>
    <row r="26" spans="1:5" ht="29.4" thickTop="1" x14ac:dyDescent="0.3">
      <c r="A26" s="32">
        <v>1</v>
      </c>
      <c r="B26" s="25" t="s">
        <v>95</v>
      </c>
      <c r="C26" s="66"/>
      <c r="D26" s="65">
        <v>0</v>
      </c>
      <c r="E26" s="5">
        <f>D26*A26</f>
        <v>0</v>
      </c>
    </row>
    <row r="27" spans="1:5" ht="28.8" x14ac:dyDescent="0.3">
      <c r="A27" s="32">
        <v>1</v>
      </c>
      <c r="B27" s="25" t="s">
        <v>104</v>
      </c>
      <c r="C27" s="66"/>
      <c r="D27" s="65">
        <v>0</v>
      </c>
      <c r="E27" s="5">
        <f t="shared" ref="E27:E28" si="1">D27*A27</f>
        <v>0</v>
      </c>
    </row>
    <row r="28" spans="1:5" ht="28.8" x14ac:dyDescent="0.3">
      <c r="A28" s="32">
        <v>1</v>
      </c>
      <c r="B28" s="25" t="s">
        <v>105</v>
      </c>
      <c r="C28" s="66"/>
      <c r="D28" s="65">
        <v>0</v>
      </c>
      <c r="E28" s="5">
        <f t="shared" si="1"/>
        <v>0</v>
      </c>
    </row>
    <row r="29" spans="1:5" x14ac:dyDescent="0.3">
      <c r="B29" s="22"/>
      <c r="C29" s="22"/>
    </row>
    <row r="30" spans="1:5" ht="15" thickBot="1" x14ac:dyDescent="0.35">
      <c r="A30" s="30" t="s">
        <v>106</v>
      </c>
      <c r="B30" s="22"/>
      <c r="C30" s="22"/>
    </row>
    <row r="31" spans="1:5" ht="30" thickTop="1" thickBot="1" x14ac:dyDescent="0.35">
      <c r="A31" s="2" t="s">
        <v>8</v>
      </c>
      <c r="B31" s="47" t="s">
        <v>93</v>
      </c>
      <c r="C31" s="2" t="s">
        <v>31</v>
      </c>
      <c r="D31" s="2" t="s">
        <v>94</v>
      </c>
      <c r="E31" s="2" t="s">
        <v>29</v>
      </c>
    </row>
    <row r="32" spans="1:5" ht="29.4" thickTop="1" x14ac:dyDescent="0.3">
      <c r="A32" s="32">
        <v>2</v>
      </c>
      <c r="B32" s="25" t="s">
        <v>107</v>
      </c>
      <c r="C32" s="66"/>
      <c r="D32" s="65">
        <v>0</v>
      </c>
      <c r="E32" s="5">
        <f>D32*A32</f>
        <v>0</v>
      </c>
    </row>
    <row r="33" spans="1:5" x14ac:dyDescent="0.3">
      <c r="B33" s="22"/>
      <c r="C33" s="22"/>
    </row>
    <row r="34" spans="1:5" ht="15" thickBot="1" x14ac:dyDescent="0.35">
      <c r="A34" s="30" t="s">
        <v>84</v>
      </c>
      <c r="B34" s="22"/>
      <c r="C34" s="22"/>
    </row>
    <row r="35" spans="1:5" ht="15.6" thickTop="1" thickBot="1" x14ac:dyDescent="0.35">
      <c r="A35" s="2" t="s">
        <v>8</v>
      </c>
      <c r="B35" s="2" t="s">
        <v>108</v>
      </c>
      <c r="C35" s="2"/>
      <c r="D35" s="2" t="s">
        <v>109</v>
      </c>
      <c r="E35" s="2" t="s">
        <v>29</v>
      </c>
    </row>
    <row r="36" spans="1:5" ht="15" thickTop="1" x14ac:dyDescent="0.3">
      <c r="A36" s="32" t="s">
        <v>110</v>
      </c>
      <c r="B36" s="25" t="s">
        <v>111</v>
      </c>
      <c r="C36" s="25"/>
      <c r="D36" s="65">
        <v>0</v>
      </c>
      <c r="E36" s="5">
        <f>D36*2</f>
        <v>0</v>
      </c>
    </row>
    <row r="37" spans="1:5" x14ac:dyDescent="0.3">
      <c r="B37" s="22"/>
      <c r="C37" s="22"/>
    </row>
    <row r="38" spans="1:5" ht="29.4" thickBot="1" x14ac:dyDescent="0.35">
      <c r="A38" s="34" t="s">
        <v>87</v>
      </c>
      <c r="B38" s="22"/>
      <c r="C38" s="22"/>
    </row>
    <row r="39" spans="1:5" ht="15.6" thickTop="1" thickBot="1" x14ac:dyDescent="0.35">
      <c r="A39" s="2" t="s">
        <v>8</v>
      </c>
      <c r="B39" s="2" t="s">
        <v>108</v>
      </c>
      <c r="C39" s="2"/>
      <c r="D39" s="2" t="s">
        <v>109</v>
      </c>
      <c r="E39" s="2" t="s">
        <v>29</v>
      </c>
    </row>
    <row r="40" spans="1:5" ht="15" thickTop="1" x14ac:dyDescent="0.3">
      <c r="A40" s="32" t="s">
        <v>112</v>
      </c>
      <c r="B40" s="25" t="s">
        <v>113</v>
      </c>
      <c r="C40" s="25"/>
      <c r="D40" s="65">
        <v>0</v>
      </c>
      <c r="E40" s="5">
        <f>D40*8</f>
        <v>0</v>
      </c>
    </row>
    <row r="41" spans="1:5" x14ac:dyDescent="0.3">
      <c r="B41" s="22"/>
      <c r="C41" s="22"/>
    </row>
    <row r="42" spans="1:5" ht="15" thickBot="1" x14ac:dyDescent="0.35">
      <c r="A42" s="30" t="s">
        <v>90</v>
      </c>
      <c r="B42" s="22"/>
      <c r="C42" s="22"/>
    </row>
    <row r="43" spans="1:5" ht="15.6" thickTop="1" thickBot="1" x14ac:dyDescent="0.35">
      <c r="A43" s="2" t="s">
        <v>8</v>
      </c>
      <c r="B43" s="2" t="s">
        <v>108</v>
      </c>
      <c r="C43" s="2"/>
      <c r="D43" s="2" t="s">
        <v>109</v>
      </c>
      <c r="E43" s="2" t="s">
        <v>29</v>
      </c>
    </row>
    <row r="44" spans="1:5" ht="15" thickTop="1" x14ac:dyDescent="0.3">
      <c r="A44" s="32" t="s">
        <v>110</v>
      </c>
      <c r="B44" s="25" t="s">
        <v>111</v>
      </c>
      <c r="C44" s="25"/>
      <c r="D44" s="65">
        <v>0</v>
      </c>
      <c r="E44" s="5">
        <f>D44*2</f>
        <v>0</v>
      </c>
    </row>
    <row r="46" spans="1:5" ht="28.8" x14ac:dyDescent="0.3">
      <c r="D46" s="25" t="s">
        <v>114</v>
      </c>
      <c r="E46" s="5">
        <f>SUM(E9,E10,E14,E15,E16,E20,E21,E22,E26,E27,E28,E32)</f>
        <v>0</v>
      </c>
    </row>
    <row r="47" spans="1:5" x14ac:dyDescent="0.3">
      <c r="D47" s="3" t="s">
        <v>115</v>
      </c>
      <c r="E47" s="5">
        <f>SUM(E36,E40,E44)</f>
        <v>0</v>
      </c>
    </row>
    <row r="48" spans="1:5" x14ac:dyDescent="0.3">
      <c r="D48" s="3" t="s">
        <v>116</v>
      </c>
      <c r="E48" s="5">
        <f>SUM(E46:E47)</f>
        <v>0</v>
      </c>
    </row>
    <row r="49" spans="4:5" ht="15" thickBot="1" x14ac:dyDescent="0.35"/>
    <row r="50" spans="4:5" ht="72.599999999999994" thickBot="1" x14ac:dyDescent="0.35">
      <c r="D50" s="50" t="s">
        <v>156</v>
      </c>
      <c r="E50" s="51">
        <f>E48*10</f>
        <v>0</v>
      </c>
    </row>
  </sheetData>
  <sheetProtection algorithmName="SHA-512" hashValue="d8dKULAUR/PBpfttPTPNkTGPC4oOpcvTmYako0yxHq0XV+txgoXVmcK0MGwnQTQxtlWvvrP439ZdIBfYtraLRw==" saltValue="+ABVsdhQjeLsboD9DdF6xQ==" spinCount="100000" sheet="1" objects="1" scenarios="1"/>
  <pageMargins left="0.7" right="0.7" top="0.75" bottom="0.75" header="0.3" footer="0.3"/>
  <pageSetup paperSize="9" orientation="portrait" verticalDpi="0"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F1209-48C3-4E8F-83B1-AC6FF043DFB9}">
  <dimension ref="A1:B13"/>
  <sheetViews>
    <sheetView workbookViewId="0">
      <selection activeCell="G10" sqref="G10"/>
    </sheetView>
  </sheetViews>
  <sheetFormatPr defaultRowHeight="14.4" x14ac:dyDescent="0.3"/>
  <cols>
    <col min="1" max="1" width="33.44140625" style="1" customWidth="1"/>
    <col min="2" max="2" width="16.6640625" style="1" bestFit="1" customWidth="1"/>
    <col min="3" max="16384" width="8.88671875" style="1"/>
  </cols>
  <sheetData>
    <row r="1" spans="1:2" x14ac:dyDescent="0.3">
      <c r="A1" s="52" t="s">
        <v>117</v>
      </c>
      <c r="B1" s="52" t="s">
        <v>33</v>
      </c>
    </row>
    <row r="2" spans="1:2" x14ac:dyDescent="0.3">
      <c r="A2" s="53" t="s">
        <v>118</v>
      </c>
      <c r="B2" s="70">
        <v>0</v>
      </c>
    </row>
    <row r="3" spans="1:2" x14ac:dyDescent="0.3">
      <c r="A3" s="53" t="s">
        <v>119</v>
      </c>
      <c r="B3" s="70">
        <v>0</v>
      </c>
    </row>
    <row r="4" spans="1:2" x14ac:dyDescent="0.3">
      <c r="A4" s="53" t="s">
        <v>120</v>
      </c>
      <c r="B4" s="70">
        <v>0</v>
      </c>
    </row>
    <row r="5" spans="1:2" x14ac:dyDescent="0.3">
      <c r="A5" s="53" t="s">
        <v>121</v>
      </c>
      <c r="B5" s="70">
        <v>0</v>
      </c>
    </row>
    <row r="6" spans="1:2" x14ac:dyDescent="0.3">
      <c r="A6" s="53" t="s">
        <v>122</v>
      </c>
      <c r="B6" s="70">
        <v>0</v>
      </c>
    </row>
    <row r="7" spans="1:2" x14ac:dyDescent="0.3">
      <c r="A7" s="53" t="s">
        <v>123</v>
      </c>
      <c r="B7" s="70">
        <v>0</v>
      </c>
    </row>
    <row r="8" spans="1:2" x14ac:dyDescent="0.3">
      <c r="A8" s="53" t="s">
        <v>124</v>
      </c>
      <c r="B8" s="70">
        <v>0</v>
      </c>
    </row>
    <row r="9" spans="1:2" x14ac:dyDescent="0.3">
      <c r="A9" s="53" t="s">
        <v>125</v>
      </c>
      <c r="B9" s="70">
        <v>0</v>
      </c>
    </row>
    <row r="10" spans="1:2" x14ac:dyDescent="0.3">
      <c r="A10" s="53" t="s">
        <v>126</v>
      </c>
      <c r="B10" s="70">
        <v>0</v>
      </c>
    </row>
    <row r="11" spans="1:2" x14ac:dyDescent="0.3">
      <c r="A11" s="53" t="s">
        <v>127</v>
      </c>
      <c r="B11" s="70">
        <v>0</v>
      </c>
    </row>
    <row r="12" spans="1:2" x14ac:dyDescent="0.3">
      <c r="A12" s="53" t="s">
        <v>128</v>
      </c>
      <c r="B12" s="70">
        <v>0</v>
      </c>
    </row>
    <row r="13" spans="1:2" x14ac:dyDescent="0.3">
      <c r="A13" s="53" t="s">
        <v>129</v>
      </c>
      <c r="B13" s="70">
        <v>0</v>
      </c>
    </row>
  </sheetData>
  <sheetProtection algorithmName="SHA-512" hashValue="G2V8h7Sj8Uawa0b7k+WbkX/m4B9BZiCOjYiVlBav4Yv7SYfaNlNZ9KSaIZEGAIoLtJnw0vvW6XjuVnOQt60X1A==" saltValue="t79oThhCkhxZBfN7QTygK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F6126B906334943AC7EF77F5FEA33F5" ma:contentTypeVersion="2" ma:contentTypeDescription="Create a new document." ma:contentTypeScope="" ma:versionID="2f71c1c0e54f4fcbcf6210001c05c024">
  <xsd:schema xmlns:xsd="http://www.w3.org/2001/XMLSchema" xmlns:xs="http://www.w3.org/2001/XMLSchema" xmlns:p="http://schemas.microsoft.com/office/2006/metadata/properties" xmlns:ns2="cf9816c3-252f-47c8-b272-6513f4052575" targetNamespace="http://schemas.microsoft.com/office/2006/metadata/properties" ma:root="true" ma:fieldsID="d9137896c12517ea94b0afaacd2bd411" ns2:_="">
    <xsd:import namespace="cf9816c3-252f-47c8-b272-6513f405257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9816c3-252f-47c8-b272-6513f40525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2F65DA-6312-412F-9DE4-C012868EFB3F}">
  <ds:schemaRef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purl.org/dc/terms/"/>
    <ds:schemaRef ds:uri="http://schemas.microsoft.com/office/infopath/2007/PartnerControls"/>
    <ds:schemaRef ds:uri="cf9816c3-252f-47c8-b272-6513f4052575"/>
    <ds:schemaRef ds:uri="http://www.w3.org/XML/1998/namespace"/>
  </ds:schemaRefs>
</ds:datastoreItem>
</file>

<file path=customXml/itemProps2.xml><?xml version="1.0" encoding="utf-8"?>
<ds:datastoreItem xmlns:ds="http://schemas.openxmlformats.org/officeDocument/2006/customXml" ds:itemID="{67C77492-5FCA-4317-B724-3878F885F7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9816c3-252f-47c8-b272-6513f40525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AB4502-8CD9-4FE3-98B0-6DB37781CF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8</vt:i4>
      </vt:variant>
    </vt:vector>
  </HeadingPairs>
  <TitlesOfParts>
    <vt:vector size="8" baseType="lpstr">
      <vt:lpstr>Toelichting</vt:lpstr>
      <vt:lpstr>Totale inschrijfprijs</vt:lpstr>
      <vt:lpstr>Vervangen presentatieschermen</vt:lpstr>
      <vt:lpstr>Verrijdbaar teams scherm</vt:lpstr>
      <vt:lpstr>Inrichting leslokaal</vt:lpstr>
      <vt:lpstr>Dienstverlening</vt:lpstr>
      <vt:lpstr>Verhuur Open Dag</vt:lpstr>
      <vt:lpstr>Opslagpercentages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Koen Haast</dc:creator>
  <cp:keywords/>
  <dc:description/>
  <cp:lastModifiedBy>Koen Haast</cp:lastModifiedBy>
  <cp:revision/>
  <dcterms:created xsi:type="dcterms:W3CDTF">2021-12-08T16:25:15Z</dcterms:created>
  <dcterms:modified xsi:type="dcterms:W3CDTF">2022-02-04T09:53:49Z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0x0101008F6126B906334943AC7EF77F5FEA33F5</vt:lpwstr>
  </property>
</Properties>
</file>