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pdrachtgevers\Dordrecht\RAW-raamovereenkomsten\RROKK RR&amp;I 2022-2025\ABL\"/>
    </mc:Choice>
  </mc:AlternateContent>
  <xr:revisionPtr revIDLastSave="0" documentId="8_{C53E8242-AD38-4B6E-A4BC-BF712FA4B092}" xr6:coauthVersionLast="47" xr6:coauthVersionMax="47" xr10:uidLastSave="{00000000-0000-0000-0000-000000000000}"/>
  <bookViews>
    <workbookView xWindow="0" yWindow="348" windowWidth="25716" windowHeight="18252" xr2:uid="{465F85F8-04CF-4326-955F-0F5892F639BF}"/>
  </bookViews>
  <sheets>
    <sheet name="Blad1" sheetId="1" r:id="rId1"/>
    <sheet name="Oefen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F10" i="1"/>
  <c r="G10" i="1" s="1"/>
  <c r="F41" i="1"/>
  <c r="G41" i="1" s="1"/>
  <c r="I8" i="2"/>
  <c r="E7" i="2"/>
  <c r="F7" i="2"/>
  <c r="E16" i="2" s="1"/>
  <c r="I7" i="2"/>
  <c r="E78" i="1"/>
  <c r="E77" i="1"/>
  <c r="A77" i="1"/>
  <c r="H55" i="1"/>
  <c r="F55" i="1"/>
  <c r="G55" i="1" s="1"/>
  <c r="H54" i="1"/>
  <c r="F54" i="1"/>
  <c r="G54" i="1" s="1"/>
  <c r="H53" i="1"/>
  <c r="F53" i="1"/>
  <c r="G53" i="1" s="1"/>
  <c r="H52" i="1"/>
  <c r="F52" i="1"/>
  <c r="G52" i="1" s="1"/>
  <c r="H51" i="1"/>
  <c r="F51" i="1"/>
  <c r="G51" i="1" s="1"/>
  <c r="H50" i="1"/>
  <c r="F50" i="1"/>
  <c r="G50" i="1" s="1"/>
  <c r="H49" i="1"/>
  <c r="G49" i="1"/>
  <c r="F49" i="1"/>
  <c r="H48" i="1"/>
  <c r="F48" i="1"/>
  <c r="G48" i="1" s="1"/>
  <c r="H47" i="1"/>
  <c r="F47" i="1"/>
  <c r="G47" i="1" s="1"/>
  <c r="H46" i="1"/>
  <c r="F46" i="1"/>
  <c r="G46" i="1" s="1"/>
  <c r="H45" i="1"/>
  <c r="F45" i="1"/>
  <c r="G45" i="1" s="1"/>
  <c r="H44" i="1"/>
  <c r="F44" i="1"/>
  <c r="G44" i="1" s="1"/>
  <c r="H43" i="1"/>
  <c r="F43" i="1"/>
  <c r="G43" i="1" s="1"/>
  <c r="H42" i="1"/>
  <c r="F42" i="1"/>
  <c r="G42" i="1" s="1"/>
  <c r="H41" i="1"/>
  <c r="H40" i="1"/>
  <c r="H39" i="1"/>
  <c r="F39" i="1"/>
  <c r="G39" i="1" s="1"/>
  <c r="H38" i="1"/>
  <c r="F38" i="1"/>
  <c r="G38" i="1" s="1"/>
  <c r="H37" i="1"/>
  <c r="F37" i="1"/>
  <c r="G37" i="1" s="1"/>
  <c r="H36" i="1"/>
  <c r="F36" i="1"/>
  <c r="G36" i="1" s="1"/>
  <c r="H35" i="1"/>
  <c r="F35" i="1"/>
  <c r="G35" i="1" s="1"/>
  <c r="H34" i="1"/>
  <c r="F34" i="1"/>
  <c r="G34" i="1" s="1"/>
  <c r="E33" i="1"/>
  <c r="H25" i="1"/>
  <c r="F25" i="1"/>
  <c r="G25" i="1" s="1"/>
  <c r="H24" i="1"/>
  <c r="F24" i="1"/>
  <c r="G24" i="1" s="1"/>
  <c r="H23" i="1"/>
  <c r="F23" i="1"/>
  <c r="G23" i="1" s="1"/>
  <c r="H22" i="1"/>
  <c r="F22" i="1"/>
  <c r="G22" i="1" s="1"/>
  <c r="H21" i="1"/>
  <c r="F21" i="1"/>
  <c r="G21" i="1" s="1"/>
  <c r="H20" i="1"/>
  <c r="F20" i="1"/>
  <c r="G20" i="1" s="1"/>
  <c r="H19" i="1"/>
  <c r="F19" i="1"/>
  <c r="G19" i="1" s="1"/>
  <c r="H18" i="1"/>
  <c r="F18" i="1"/>
  <c r="G18" i="1" s="1"/>
  <c r="H17" i="1"/>
  <c r="F17" i="1"/>
  <c r="G17" i="1" s="1"/>
  <c r="H16" i="1"/>
  <c r="F16" i="1"/>
  <c r="G16" i="1" s="1"/>
  <c r="H15" i="1"/>
  <c r="F15" i="1"/>
  <c r="G15" i="1" s="1"/>
  <c r="H14" i="1"/>
  <c r="F14" i="1"/>
  <c r="G14" i="1" s="1"/>
  <c r="H13" i="1"/>
  <c r="F13" i="1"/>
  <c r="G13" i="1" s="1"/>
  <c r="F12" i="1"/>
  <c r="G12" i="1" s="1"/>
  <c r="H12" i="1"/>
  <c r="H11" i="1"/>
  <c r="F11" i="1"/>
  <c r="G11" i="1" s="1"/>
  <c r="H9" i="1"/>
  <c r="F9" i="1"/>
  <c r="G9" i="1" s="1"/>
  <c r="H8" i="1"/>
  <c r="F8" i="1"/>
  <c r="G8" i="1" s="1"/>
  <c r="H7" i="1"/>
  <c r="F7" i="1"/>
  <c r="G7" i="1" s="1"/>
  <c r="H6" i="1"/>
  <c r="F6" i="1"/>
  <c r="G6" i="1" s="1"/>
  <c r="H5" i="1"/>
  <c r="F5" i="1"/>
  <c r="G5" i="1" s="1"/>
  <c r="H4" i="1"/>
  <c r="F4" i="1"/>
  <c r="G4" i="1" s="1"/>
  <c r="H10" i="1" l="1"/>
  <c r="H26" i="1"/>
  <c r="H56" i="1"/>
  <c r="F40" i="1"/>
  <c r="G40" i="1" s="1"/>
  <c r="G26" i="1"/>
  <c r="F26" i="1" s="1"/>
  <c r="B77" i="1" l="1"/>
  <c r="C77" i="1" s="1"/>
  <c r="D77" i="1" s="1"/>
  <c r="G77" i="1" s="1"/>
  <c r="G56" i="1"/>
  <c r="F77" i="1" l="1"/>
  <c r="H77" i="1" s="1"/>
  <c r="F56" i="1"/>
  <c r="F57" i="1" l="1"/>
  <c r="B78" i="1" s="1"/>
  <c r="C78" i="1" s="1"/>
  <c r="D78" i="1" s="1"/>
  <c r="F78" i="1" l="1"/>
  <c r="H78" i="1" s="1"/>
  <c r="H79" i="1" s="1"/>
  <c r="E58" i="1" s="1"/>
  <c r="G78" i="1"/>
</calcChain>
</file>

<file path=xl/sharedStrings.xml><?xml version="1.0" encoding="utf-8"?>
<sst xmlns="http://schemas.openxmlformats.org/spreadsheetml/2006/main" count="51" uniqueCount="47">
  <si>
    <t>Type</t>
  </si>
  <si>
    <t xml:space="preserve">kenteken / kenmerk </t>
  </si>
  <si>
    <t>Elektrisch of Waterstof</t>
  </si>
  <si>
    <t>Wegings- factor</t>
  </si>
  <si>
    <t>Vermogen motor in KW op kenteken</t>
  </si>
  <si>
    <t>Emissieklasse motor</t>
  </si>
  <si>
    <t>Wegings-factor * KWh</t>
  </si>
  <si>
    <t>Tabel wegingsfactoren</t>
  </si>
  <si>
    <t>Relatietabel.</t>
  </si>
  <si>
    <t>R</t>
  </si>
  <si>
    <t>Mx</t>
  </si>
  <si>
    <t>My</t>
  </si>
  <si>
    <t>KW max</t>
  </si>
  <si>
    <t>gele cel invullen</t>
  </si>
  <si>
    <t>Weging *</t>
  </si>
  <si>
    <t>C1</t>
  </si>
  <si>
    <t>C2</t>
  </si>
  <si>
    <t>C3</t>
  </si>
  <si>
    <t>y1</t>
  </si>
  <si>
    <t>y2</t>
  </si>
  <si>
    <t>KW</t>
  </si>
  <si>
    <t>uren of km</t>
  </si>
  <si>
    <t>Gemiddelde kwaliteitswaarde</t>
  </si>
  <si>
    <t xml:space="preserve">Weging van de emissie-klasse, zie tabel </t>
  </si>
  <si>
    <t>Wegingsfactor x KW x uur</t>
  </si>
  <si>
    <t>totaal aantal uur inzet.</t>
  </si>
  <si>
    <t>Stage 3B, TIER 4 interim of EURO V</t>
  </si>
  <si>
    <t>Naam Inschrijver:</t>
  </si>
  <si>
    <t>Naam gemandateerde functionaris:</t>
  </si>
  <si>
    <t>Paraaf gemandateerde functionaris</t>
  </si>
  <si>
    <t>Datum ondertekening:</t>
  </si>
  <si>
    <t>Wegings-factor van de emissie-klasse, zie relatietabel.</t>
  </si>
  <si>
    <t>Stage 4, TIER 4 final of EURO VI met HVO100</t>
  </si>
  <si>
    <t>Stage 4, TIER 4 final of EURO VI</t>
  </si>
  <si>
    <t>Stage 3A; TIER3  of EURO III of lager</t>
  </si>
  <si>
    <t>Kwaliteitswaarde:</t>
  </si>
  <si>
    <t>Opgave kwaliteitswaarde emissie van gemotoriseerd materieel jaar 1 en 2</t>
  </si>
  <si>
    <t>Opgave kwaliteitswaarde emissie van  gemotoriseerd materieel jaar 3 en 4</t>
  </si>
  <si>
    <t xml:space="preserve">Gemiddelde kwaliteitswaarde jaren     1 t/m 4: </t>
  </si>
  <si>
    <t>kenteken / kenmerk</t>
  </si>
  <si>
    <t>aanneemsom</t>
  </si>
  <si>
    <t>deelopdracht</t>
  </si>
  <si>
    <t>KWW</t>
  </si>
  <si>
    <t>boete:</t>
  </si>
  <si>
    <t>KWA</t>
  </si>
  <si>
    <t>boete factor</t>
  </si>
  <si>
    <t>boete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</si>
</sst>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0_ ;\-#,##0.00\ "/>
    <numFmt numFmtId="165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rgb="FF0F214A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vertAlign val="superscript"/>
      <sz val="11"/>
      <color theme="1"/>
      <name val="Calibri"/>
      <family val="2"/>
      <scheme val="minor"/>
    </font>
    <font>
      <sz val="22"/>
      <color theme="1"/>
      <name val="STXingka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3" fillId="3" borderId="1" xfId="0" applyFont="1" applyFill="1" applyBorder="1"/>
    <xf numFmtId="0" fontId="0" fillId="0" borderId="0" xfId="0" applyBorder="1"/>
    <xf numFmtId="0" fontId="0" fillId="0" borderId="0" xfId="0" applyFill="1" applyBorder="1" applyAlignment="1">
      <alignment horizontal="left"/>
    </xf>
    <xf numFmtId="0" fontId="4" fillId="0" borderId="0" xfId="0" applyFont="1"/>
    <xf numFmtId="0" fontId="5" fillId="0" borderId="0" xfId="0" applyFont="1"/>
    <xf numFmtId="9" fontId="0" fillId="0" borderId="0" xfId="2" applyFont="1"/>
    <xf numFmtId="9" fontId="0" fillId="0" borderId="0" xfId="0" applyNumberFormat="1"/>
    <xf numFmtId="0" fontId="6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" fontId="6" fillId="2" borderId="1" xfId="2" applyNumberFormat="1" applyFont="1" applyFill="1" applyBorder="1" applyAlignment="1">
      <alignment horizontal="center"/>
    </xf>
    <xf numFmtId="44" fontId="6" fillId="2" borderId="1" xfId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9" fontId="6" fillId="0" borderId="0" xfId="0" applyNumberFormat="1" applyFont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44" fontId="3" fillId="3" borderId="1" xfId="1" applyFont="1" applyFill="1" applyBorder="1"/>
    <xf numFmtId="0" fontId="0" fillId="3" borderId="1" xfId="0" applyFont="1" applyFill="1" applyBorder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/>
    </xf>
    <xf numFmtId="0" fontId="0" fillId="3" borderId="0" xfId="0" applyFont="1" applyFill="1" applyBorder="1"/>
    <xf numFmtId="0" fontId="0" fillId="0" borderId="0" xfId="0" applyFill="1" applyBorder="1"/>
    <xf numFmtId="164" fontId="0" fillId="0" borderId="0" xfId="1" applyNumberFormat="1" applyFont="1"/>
    <xf numFmtId="164" fontId="0" fillId="0" borderId="5" xfId="1" applyNumberFormat="1" applyFont="1" applyBorder="1"/>
    <xf numFmtId="164" fontId="0" fillId="0" borderId="0" xfId="0" applyNumberFormat="1"/>
    <xf numFmtId="0" fontId="0" fillId="0" borderId="4" xfId="0" applyFill="1" applyBorder="1" applyAlignment="1">
      <alignment horizontal="left" vertical="center"/>
    </xf>
    <xf numFmtId="165" fontId="3" fillId="3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165" fontId="3" fillId="0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0" borderId="0" xfId="0" applyNumberFormat="1"/>
    <xf numFmtId="44" fontId="0" fillId="0" borderId="0" xfId="1" applyFont="1"/>
    <xf numFmtId="0" fontId="7" fillId="2" borderId="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0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15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11DA1-3D55-450F-B254-BADB4BA123BC}">
  <dimension ref="A1:N85"/>
  <sheetViews>
    <sheetView tabSelected="1" workbookViewId="0">
      <selection activeCell="L89" sqref="L89"/>
    </sheetView>
  </sheetViews>
  <sheetFormatPr defaultRowHeight="14.4" x14ac:dyDescent="0.3"/>
  <cols>
    <col min="1" max="1" width="19" customWidth="1"/>
    <col min="2" max="2" width="11.33203125" customWidth="1"/>
    <col min="3" max="3" width="10.77734375" customWidth="1"/>
    <col min="4" max="4" width="9.88671875" customWidth="1"/>
    <col min="5" max="5" width="12.6640625" customWidth="1"/>
    <col min="6" max="6" width="14.6640625" hidden="1" customWidth="1"/>
    <col min="7" max="7" width="8.88671875" hidden="1" customWidth="1"/>
    <col min="8" max="8" width="13" hidden="1" customWidth="1"/>
    <col min="9" max="10" width="8.88671875" customWidth="1"/>
  </cols>
  <sheetData>
    <row r="1" spans="1:14" ht="18" x14ac:dyDescent="0.35">
      <c r="A1" s="13" t="s">
        <v>36</v>
      </c>
    </row>
    <row r="3" spans="1:14" ht="86.4" x14ac:dyDescent="0.3">
      <c r="A3" s="1" t="s">
        <v>0</v>
      </c>
      <c r="B3" s="2" t="s">
        <v>1</v>
      </c>
      <c r="C3" s="2" t="s">
        <v>31</v>
      </c>
      <c r="D3" s="2" t="s">
        <v>4</v>
      </c>
      <c r="E3" s="2" t="s">
        <v>25</v>
      </c>
      <c r="F3" s="3" t="s">
        <v>24</v>
      </c>
    </row>
    <row r="4" spans="1:14" x14ac:dyDescent="0.3">
      <c r="A4" s="4"/>
      <c r="B4" s="4"/>
      <c r="C4" s="42"/>
      <c r="D4" s="5"/>
      <c r="E4" s="4"/>
      <c r="F4" s="6" t="str">
        <f>IF(A4="","",IF(OR(A4="",B4="",C4="",D4="",E4=""),"invoer onvolledig",IF(OR(C4="",A4="",B4="",D4="",E4=""),"verbeter opgave",IF(OR(C4=D$64,C4=D$65,C4=D$66,C4=D$67,C4=D$68),C4*D4*E4,"verbeter opgave"))))</f>
        <v/>
      </c>
      <c r="G4">
        <f>IF(F4="verbeter opgave",1,0)</f>
        <v>0</v>
      </c>
      <c r="H4">
        <f>D4*E4</f>
        <v>0</v>
      </c>
    </row>
    <row r="5" spans="1:14" x14ac:dyDescent="0.3">
      <c r="A5" s="4"/>
      <c r="B5" s="4"/>
      <c r="C5" s="42"/>
      <c r="D5" s="5"/>
      <c r="E5" s="4"/>
      <c r="F5" s="6" t="str">
        <f t="shared" ref="F5:F25" si="0">IF(A5="","",IF(OR(A5="",B5="",C5="",D5="",E5=""),"invoer onvolledig",IF(OR(C5="",A5="",B5="",D5="",E5=""),"verbeter opgave",IF(OR(C5=D$64,C5=D$65,C5=D$66,C5=D$67,C5=D$68),C5*D5*E5,"verbeter opgave"))))</f>
        <v/>
      </c>
      <c r="G5">
        <f t="shared" ref="G5:G24" si="1">IF(F5="verbeter opgave",1,0)</f>
        <v>0</v>
      </c>
      <c r="H5">
        <f t="shared" ref="H5:H25" si="2">D5*E5</f>
        <v>0</v>
      </c>
      <c r="N5" s="14"/>
    </row>
    <row r="6" spans="1:14" x14ac:dyDescent="0.3">
      <c r="A6" s="4"/>
      <c r="B6" s="4"/>
      <c r="C6" s="42"/>
      <c r="D6" s="5"/>
      <c r="E6" s="4"/>
      <c r="F6" s="6" t="str">
        <f t="shared" si="0"/>
        <v/>
      </c>
      <c r="G6">
        <f t="shared" si="1"/>
        <v>0</v>
      </c>
      <c r="H6">
        <f t="shared" si="2"/>
        <v>0</v>
      </c>
      <c r="N6" s="14"/>
    </row>
    <row r="7" spans="1:14" x14ac:dyDescent="0.3">
      <c r="A7" s="4"/>
      <c r="B7" s="4"/>
      <c r="C7" s="42"/>
      <c r="D7" s="5"/>
      <c r="E7" s="4"/>
      <c r="F7" s="6" t="str">
        <f t="shared" si="0"/>
        <v/>
      </c>
      <c r="G7">
        <f t="shared" si="1"/>
        <v>0</v>
      </c>
      <c r="H7">
        <f t="shared" si="2"/>
        <v>0</v>
      </c>
      <c r="N7" s="14"/>
    </row>
    <row r="8" spans="1:14" x14ac:dyDescent="0.3">
      <c r="A8" s="4"/>
      <c r="B8" s="4"/>
      <c r="C8" s="42"/>
      <c r="D8" s="5"/>
      <c r="E8" s="4"/>
      <c r="F8" s="6" t="str">
        <f t="shared" si="0"/>
        <v/>
      </c>
      <c r="G8">
        <f t="shared" si="1"/>
        <v>0</v>
      </c>
      <c r="H8">
        <f t="shared" si="2"/>
        <v>0</v>
      </c>
      <c r="N8" s="14"/>
    </row>
    <row r="9" spans="1:14" x14ac:dyDescent="0.3">
      <c r="A9" s="4"/>
      <c r="B9" s="4"/>
      <c r="C9" s="42"/>
      <c r="D9" s="5"/>
      <c r="E9" s="4"/>
      <c r="F9" s="6" t="str">
        <f t="shared" si="0"/>
        <v/>
      </c>
      <c r="G9">
        <f t="shared" si="1"/>
        <v>0</v>
      </c>
      <c r="H9">
        <f t="shared" si="2"/>
        <v>0</v>
      </c>
      <c r="N9" s="15"/>
    </row>
    <row r="10" spans="1:14" x14ac:dyDescent="0.3">
      <c r="A10" s="4"/>
      <c r="B10" s="4"/>
      <c r="C10" s="42"/>
      <c r="D10" s="5"/>
      <c r="E10" s="4"/>
      <c r="F10" s="6" t="str">
        <f t="shared" si="0"/>
        <v/>
      </c>
      <c r="G10">
        <f t="shared" si="1"/>
        <v>0</v>
      </c>
      <c r="H10">
        <f t="shared" si="2"/>
        <v>0</v>
      </c>
    </row>
    <row r="11" spans="1:14" x14ac:dyDescent="0.3">
      <c r="A11" s="4"/>
      <c r="B11" s="4"/>
      <c r="C11" s="42"/>
      <c r="D11" s="5"/>
      <c r="E11" s="4"/>
      <c r="F11" s="6" t="str">
        <f t="shared" si="0"/>
        <v/>
      </c>
      <c r="G11">
        <f t="shared" si="1"/>
        <v>0</v>
      </c>
      <c r="H11">
        <f t="shared" si="2"/>
        <v>0</v>
      </c>
    </row>
    <row r="12" spans="1:14" x14ac:dyDescent="0.3">
      <c r="A12" s="4"/>
      <c r="B12" s="4"/>
      <c r="C12" s="42"/>
      <c r="D12" s="5"/>
      <c r="E12" s="4"/>
      <c r="F12" s="6" t="str">
        <f t="shared" si="0"/>
        <v/>
      </c>
      <c r="G12">
        <f t="shared" si="1"/>
        <v>0</v>
      </c>
      <c r="H12">
        <f t="shared" si="2"/>
        <v>0</v>
      </c>
    </row>
    <row r="13" spans="1:14" x14ac:dyDescent="0.3">
      <c r="A13" s="4"/>
      <c r="B13" s="4"/>
      <c r="C13" s="42"/>
      <c r="D13" s="5"/>
      <c r="E13" s="4"/>
      <c r="F13" s="6" t="str">
        <f t="shared" si="0"/>
        <v/>
      </c>
      <c r="G13">
        <f t="shared" si="1"/>
        <v>0</v>
      </c>
      <c r="H13">
        <f t="shared" si="2"/>
        <v>0</v>
      </c>
    </row>
    <row r="14" spans="1:14" x14ac:dyDescent="0.3">
      <c r="A14" s="4"/>
      <c r="B14" s="4"/>
      <c r="C14" s="42"/>
      <c r="D14" s="5"/>
      <c r="E14" s="4"/>
      <c r="F14" s="6" t="str">
        <f t="shared" si="0"/>
        <v/>
      </c>
      <c r="G14">
        <f>IF(F14="verbeter opgave",1,0)</f>
        <v>0</v>
      </c>
      <c r="H14">
        <f t="shared" si="2"/>
        <v>0</v>
      </c>
    </row>
    <row r="15" spans="1:14" x14ac:dyDescent="0.3">
      <c r="A15" s="4"/>
      <c r="B15" s="4"/>
      <c r="C15" s="32"/>
      <c r="D15" s="5"/>
      <c r="E15" s="4"/>
      <c r="F15" s="6" t="str">
        <f t="shared" si="0"/>
        <v/>
      </c>
      <c r="G15">
        <f t="shared" si="1"/>
        <v>0</v>
      </c>
      <c r="H15">
        <f t="shared" si="2"/>
        <v>0</v>
      </c>
      <c r="J15" s="10"/>
    </row>
    <row r="16" spans="1:14" x14ac:dyDescent="0.3">
      <c r="A16" s="4"/>
      <c r="B16" s="4"/>
      <c r="C16" s="32"/>
      <c r="D16" s="5"/>
      <c r="E16" s="4"/>
      <c r="F16" s="6" t="str">
        <f t="shared" si="0"/>
        <v/>
      </c>
      <c r="G16">
        <f t="shared" si="1"/>
        <v>0</v>
      </c>
      <c r="H16">
        <f t="shared" si="2"/>
        <v>0</v>
      </c>
      <c r="J16" s="10"/>
    </row>
    <row r="17" spans="1:8" x14ac:dyDescent="0.3">
      <c r="A17" s="4"/>
      <c r="B17" s="4"/>
      <c r="C17" s="32"/>
      <c r="D17" s="5"/>
      <c r="E17" s="4"/>
      <c r="F17" s="6" t="str">
        <f t="shared" si="0"/>
        <v/>
      </c>
      <c r="G17">
        <f t="shared" si="1"/>
        <v>0</v>
      </c>
      <c r="H17">
        <f t="shared" si="2"/>
        <v>0</v>
      </c>
    </row>
    <row r="18" spans="1:8" x14ac:dyDescent="0.3">
      <c r="A18" s="4"/>
      <c r="B18" s="4"/>
      <c r="C18" s="32"/>
      <c r="D18" s="5"/>
      <c r="E18" s="4"/>
      <c r="F18" s="6" t="str">
        <f t="shared" si="0"/>
        <v/>
      </c>
      <c r="G18">
        <f>IF(F18="verbeter opgave",1,0)</f>
        <v>0</v>
      </c>
      <c r="H18">
        <f t="shared" si="2"/>
        <v>0</v>
      </c>
    </row>
    <row r="19" spans="1:8" x14ac:dyDescent="0.3">
      <c r="A19" s="4"/>
      <c r="B19" s="4"/>
      <c r="C19" s="32"/>
      <c r="D19" s="5"/>
      <c r="E19" s="4"/>
      <c r="F19" s="6" t="str">
        <f t="shared" si="0"/>
        <v/>
      </c>
      <c r="G19">
        <f t="shared" si="1"/>
        <v>0</v>
      </c>
      <c r="H19">
        <f t="shared" si="2"/>
        <v>0</v>
      </c>
    </row>
    <row r="20" spans="1:8" x14ac:dyDescent="0.3">
      <c r="A20" s="4"/>
      <c r="B20" s="4"/>
      <c r="C20" s="32"/>
      <c r="D20" s="5"/>
      <c r="E20" s="4"/>
      <c r="F20" s="6" t="str">
        <f t="shared" si="0"/>
        <v/>
      </c>
      <c r="G20">
        <f t="shared" si="1"/>
        <v>0</v>
      </c>
      <c r="H20">
        <f t="shared" si="2"/>
        <v>0</v>
      </c>
    </row>
    <row r="21" spans="1:8" x14ac:dyDescent="0.3">
      <c r="A21" s="4"/>
      <c r="B21" s="4"/>
      <c r="C21" s="32"/>
      <c r="D21" s="5"/>
      <c r="E21" s="4"/>
      <c r="F21" s="6" t="str">
        <f t="shared" si="0"/>
        <v/>
      </c>
      <c r="G21">
        <f t="shared" si="1"/>
        <v>0</v>
      </c>
      <c r="H21">
        <f t="shared" si="2"/>
        <v>0</v>
      </c>
    </row>
    <row r="22" spans="1:8" x14ac:dyDescent="0.3">
      <c r="A22" s="4"/>
      <c r="B22" s="4"/>
      <c r="C22" s="32"/>
      <c r="D22" s="5"/>
      <c r="E22" s="4"/>
      <c r="F22" s="6" t="str">
        <f t="shared" si="0"/>
        <v/>
      </c>
      <c r="G22">
        <f t="shared" si="1"/>
        <v>0</v>
      </c>
      <c r="H22">
        <f t="shared" si="2"/>
        <v>0</v>
      </c>
    </row>
    <row r="23" spans="1:8" x14ac:dyDescent="0.3">
      <c r="A23" s="4"/>
      <c r="B23" s="4"/>
      <c r="C23" s="32"/>
      <c r="D23" s="5"/>
      <c r="E23" s="4"/>
      <c r="F23" s="6" t="str">
        <f t="shared" si="0"/>
        <v/>
      </c>
      <c r="G23">
        <f t="shared" si="1"/>
        <v>0</v>
      </c>
      <c r="H23">
        <f t="shared" si="2"/>
        <v>0</v>
      </c>
    </row>
    <row r="24" spans="1:8" x14ac:dyDescent="0.3">
      <c r="A24" s="4"/>
      <c r="B24" s="4"/>
      <c r="C24" s="32"/>
      <c r="D24" s="5"/>
      <c r="E24" s="4"/>
      <c r="F24" s="6" t="str">
        <f t="shared" si="0"/>
        <v/>
      </c>
      <c r="G24">
        <f t="shared" si="1"/>
        <v>0</v>
      </c>
      <c r="H24">
        <f t="shared" si="2"/>
        <v>0</v>
      </c>
    </row>
    <row r="25" spans="1:8" x14ac:dyDescent="0.3">
      <c r="A25" s="4"/>
      <c r="B25" s="4"/>
      <c r="C25" s="32"/>
      <c r="D25" s="4"/>
      <c r="E25" s="4"/>
      <c r="F25" s="6" t="str">
        <f t="shared" si="0"/>
        <v/>
      </c>
      <c r="G25">
        <f>IF(F25="verbeter opgave",1,0)</f>
        <v>0</v>
      </c>
      <c r="H25">
        <f t="shared" si="2"/>
        <v>0</v>
      </c>
    </row>
    <row r="26" spans="1:8" x14ac:dyDescent="0.3">
      <c r="B26" s="10"/>
      <c r="C26" s="11"/>
      <c r="D26" s="34"/>
      <c r="E26" s="34"/>
      <c r="F26" s="28">
        <f>IF(G26&lt;&gt;0,"verbeter opgave",SUM(F4:F25))</f>
        <v>0</v>
      </c>
      <c r="G26">
        <f>SUM(G4:G25)</f>
        <v>0</v>
      </c>
      <c r="H26" s="33">
        <f>SUM(H4:H25)</f>
        <v>0</v>
      </c>
    </row>
    <row r="27" spans="1:8" hidden="1" x14ac:dyDescent="0.3">
      <c r="C27" s="8"/>
      <c r="F27" s="9">
        <f>IF(F26=0,0,F26/H26)</f>
        <v>0</v>
      </c>
    </row>
    <row r="28" spans="1:8" hidden="1" x14ac:dyDescent="0.3">
      <c r="C28" s="8"/>
      <c r="F28" s="9"/>
    </row>
    <row r="29" spans="1:8" ht="30" hidden="1" customHeight="1" x14ac:dyDescent="0.3">
      <c r="B29" s="38" t="s">
        <v>35</v>
      </c>
      <c r="E29" s="41"/>
    </row>
    <row r="31" spans="1:8" ht="18" x14ac:dyDescent="0.35">
      <c r="A31" s="13" t="s">
        <v>37</v>
      </c>
    </row>
    <row r="33" spans="1:8" ht="57.6" x14ac:dyDescent="0.3">
      <c r="A33" s="1" t="s">
        <v>0</v>
      </c>
      <c r="B33" s="2" t="s">
        <v>39</v>
      </c>
      <c r="C33" s="2" t="s">
        <v>23</v>
      </c>
      <c r="D33" s="2" t="s">
        <v>4</v>
      </c>
      <c r="E33" s="2" t="str">
        <f>E3</f>
        <v>totaal aantal uur inzet.</v>
      </c>
      <c r="F33" s="3" t="s">
        <v>6</v>
      </c>
    </row>
    <row r="34" spans="1:8" x14ac:dyDescent="0.3">
      <c r="A34" s="4"/>
      <c r="B34" s="4"/>
      <c r="C34" s="43"/>
      <c r="D34" s="5"/>
      <c r="E34" s="4"/>
      <c r="F34" s="6" t="str">
        <f>IF(A34="","",IF(OR(A34="",B34="",C34="",D34="",E34=""),"invoer onvolledig",IF(OR(C34="",A34="",B34="",D34="",E34=""),"verbeter opgave",IF(OR(C34=D$64,C34=D$65,C34=D$66,C34=D$67,C34=D$68),C34*D34*E34,"verbeter opgave"))))</f>
        <v/>
      </c>
      <c r="G34">
        <f t="shared" ref="G34:G48" si="3">IF(F34="verbeter opgave",1,0)</f>
        <v>0</v>
      </c>
      <c r="H34">
        <f>D34*E34</f>
        <v>0</v>
      </c>
    </row>
    <row r="35" spans="1:8" x14ac:dyDescent="0.3">
      <c r="A35" s="4"/>
      <c r="B35" s="4"/>
      <c r="C35" s="42"/>
      <c r="D35" s="5"/>
      <c r="E35" s="4"/>
      <c r="F35" s="6" t="str">
        <f t="shared" ref="F35:F55" si="4">IF(A35="","",IF(OR(A35="",B35="",C35="",D35="",E35=""),"invoer onvolledig",IF(OR(C35="",A35="",B35="",D35="",E35=""),"verbeter opgave",IF(OR(C35=D$64,C35=D$65,C35=D$66,C35=D$67,C35=D$68),C35*D35*E35,"verbeter opgave"))))</f>
        <v/>
      </c>
      <c r="G35">
        <f t="shared" si="3"/>
        <v>0</v>
      </c>
      <c r="H35">
        <f t="shared" ref="H35:H55" si="5">D35*E35</f>
        <v>0</v>
      </c>
    </row>
    <row r="36" spans="1:8" x14ac:dyDescent="0.3">
      <c r="A36" s="4"/>
      <c r="B36" s="4"/>
      <c r="C36" s="42"/>
      <c r="D36" s="5"/>
      <c r="E36" s="4"/>
      <c r="F36" s="6" t="str">
        <f t="shared" si="4"/>
        <v/>
      </c>
      <c r="G36">
        <f t="shared" si="3"/>
        <v>0</v>
      </c>
      <c r="H36">
        <f t="shared" si="5"/>
        <v>0</v>
      </c>
    </row>
    <row r="37" spans="1:8" x14ac:dyDescent="0.3">
      <c r="A37" s="4"/>
      <c r="B37" s="4"/>
      <c r="C37" s="42"/>
      <c r="D37" s="5"/>
      <c r="E37" s="4"/>
      <c r="F37" s="6" t="str">
        <f t="shared" si="4"/>
        <v/>
      </c>
      <c r="G37">
        <f t="shared" si="3"/>
        <v>0</v>
      </c>
      <c r="H37">
        <f t="shared" si="5"/>
        <v>0</v>
      </c>
    </row>
    <row r="38" spans="1:8" x14ac:dyDescent="0.3">
      <c r="A38" s="4"/>
      <c r="B38" s="4"/>
      <c r="C38" s="42"/>
      <c r="D38" s="5"/>
      <c r="E38" s="4"/>
      <c r="F38" s="6" t="str">
        <f t="shared" si="4"/>
        <v/>
      </c>
      <c r="G38">
        <f t="shared" si="3"/>
        <v>0</v>
      </c>
      <c r="H38">
        <f t="shared" si="5"/>
        <v>0</v>
      </c>
    </row>
    <row r="39" spans="1:8" x14ac:dyDescent="0.3">
      <c r="A39" s="4"/>
      <c r="B39" s="4"/>
      <c r="C39" s="42"/>
      <c r="D39" s="5"/>
      <c r="E39" s="4"/>
      <c r="F39" s="6" t="str">
        <f t="shared" si="4"/>
        <v/>
      </c>
      <c r="G39">
        <f t="shared" si="3"/>
        <v>0</v>
      </c>
      <c r="H39">
        <f t="shared" si="5"/>
        <v>0</v>
      </c>
    </row>
    <row r="40" spans="1:8" x14ac:dyDescent="0.3">
      <c r="A40" s="4"/>
      <c r="B40" s="4"/>
      <c r="C40" s="42"/>
      <c r="D40" s="5"/>
      <c r="E40" s="4"/>
      <c r="F40" s="6" t="str">
        <f t="shared" si="4"/>
        <v/>
      </c>
      <c r="G40">
        <f t="shared" si="3"/>
        <v>0</v>
      </c>
      <c r="H40">
        <f t="shared" si="5"/>
        <v>0</v>
      </c>
    </row>
    <row r="41" spans="1:8" x14ac:dyDescent="0.3">
      <c r="A41" s="4"/>
      <c r="B41" s="4"/>
      <c r="C41" s="42"/>
      <c r="D41" s="5"/>
      <c r="E41" s="4"/>
      <c r="F41" s="6" t="str">
        <f t="shared" si="4"/>
        <v/>
      </c>
      <c r="G41">
        <f t="shared" si="3"/>
        <v>0</v>
      </c>
      <c r="H41">
        <f t="shared" si="5"/>
        <v>0</v>
      </c>
    </row>
    <row r="42" spans="1:8" x14ac:dyDescent="0.3">
      <c r="A42" s="4"/>
      <c r="B42" s="4"/>
      <c r="C42" s="42"/>
      <c r="D42" s="5"/>
      <c r="E42" s="4"/>
      <c r="F42" s="6" t="str">
        <f t="shared" si="4"/>
        <v/>
      </c>
      <c r="G42">
        <f t="shared" si="3"/>
        <v>0</v>
      </c>
      <c r="H42">
        <f t="shared" si="5"/>
        <v>0</v>
      </c>
    </row>
    <row r="43" spans="1:8" x14ac:dyDescent="0.3">
      <c r="A43" s="4"/>
      <c r="B43" s="4"/>
      <c r="C43" s="42"/>
      <c r="D43" s="5"/>
      <c r="E43" s="4"/>
      <c r="F43" s="6" t="str">
        <f t="shared" si="4"/>
        <v/>
      </c>
      <c r="G43">
        <f t="shared" si="3"/>
        <v>0</v>
      </c>
      <c r="H43">
        <f t="shared" si="5"/>
        <v>0</v>
      </c>
    </row>
    <row r="44" spans="1:8" x14ac:dyDescent="0.3">
      <c r="A44" s="4"/>
      <c r="B44" s="4"/>
      <c r="C44" s="42"/>
      <c r="D44" s="5"/>
      <c r="E44" s="4"/>
      <c r="F44" s="6" t="str">
        <f t="shared" si="4"/>
        <v/>
      </c>
      <c r="G44">
        <f t="shared" si="3"/>
        <v>0</v>
      </c>
      <c r="H44">
        <f t="shared" si="5"/>
        <v>0</v>
      </c>
    </row>
    <row r="45" spans="1:8" x14ac:dyDescent="0.3">
      <c r="A45" s="4"/>
      <c r="B45" s="4"/>
      <c r="C45" s="7"/>
      <c r="D45" s="5"/>
      <c r="E45" s="4"/>
      <c r="F45" s="6" t="str">
        <f t="shared" si="4"/>
        <v/>
      </c>
      <c r="G45">
        <f t="shared" si="3"/>
        <v>0</v>
      </c>
      <c r="H45">
        <f t="shared" si="5"/>
        <v>0</v>
      </c>
    </row>
    <row r="46" spans="1:8" x14ac:dyDescent="0.3">
      <c r="A46" s="4"/>
      <c r="B46" s="4"/>
      <c r="C46" s="7"/>
      <c r="D46" s="5"/>
      <c r="E46" s="4"/>
      <c r="F46" s="6" t="str">
        <f t="shared" si="4"/>
        <v/>
      </c>
      <c r="G46">
        <f t="shared" si="3"/>
        <v>0</v>
      </c>
      <c r="H46">
        <f t="shared" si="5"/>
        <v>0</v>
      </c>
    </row>
    <row r="47" spans="1:8" x14ac:dyDescent="0.3">
      <c r="A47" s="4"/>
      <c r="B47" s="4"/>
      <c r="C47" s="7"/>
      <c r="D47" s="5"/>
      <c r="E47" s="4"/>
      <c r="F47" s="6" t="str">
        <f t="shared" si="4"/>
        <v/>
      </c>
      <c r="G47">
        <f t="shared" si="3"/>
        <v>0</v>
      </c>
      <c r="H47">
        <f t="shared" si="5"/>
        <v>0</v>
      </c>
    </row>
    <row r="48" spans="1:8" x14ac:dyDescent="0.3">
      <c r="A48" s="4"/>
      <c r="B48" s="4"/>
      <c r="C48" s="7"/>
      <c r="D48" s="5"/>
      <c r="E48" s="4"/>
      <c r="F48" s="6" t="str">
        <f t="shared" si="4"/>
        <v/>
      </c>
      <c r="G48">
        <f t="shared" si="3"/>
        <v>0</v>
      </c>
      <c r="H48">
        <f t="shared" si="5"/>
        <v>0</v>
      </c>
    </row>
    <row r="49" spans="1:8" x14ac:dyDescent="0.3">
      <c r="A49" s="4"/>
      <c r="B49" s="4"/>
      <c r="C49" s="7"/>
      <c r="D49" s="5"/>
      <c r="E49" s="4"/>
      <c r="F49" s="6" t="str">
        <f t="shared" si="4"/>
        <v/>
      </c>
      <c r="G49">
        <f t="shared" ref="G49:G54" si="6">IF(F49="verbeter opgave",1,0)</f>
        <v>0</v>
      </c>
      <c r="H49">
        <f t="shared" si="5"/>
        <v>0</v>
      </c>
    </row>
    <row r="50" spans="1:8" x14ac:dyDescent="0.3">
      <c r="A50" s="4"/>
      <c r="B50" s="4"/>
      <c r="C50" s="7"/>
      <c r="D50" s="5"/>
      <c r="E50" s="4"/>
      <c r="F50" s="6" t="str">
        <f t="shared" si="4"/>
        <v/>
      </c>
      <c r="G50">
        <f t="shared" si="6"/>
        <v>0</v>
      </c>
      <c r="H50">
        <f t="shared" si="5"/>
        <v>0</v>
      </c>
    </row>
    <row r="51" spans="1:8" x14ac:dyDescent="0.3">
      <c r="A51" s="4"/>
      <c r="B51" s="4"/>
      <c r="C51" s="7"/>
      <c r="D51" s="5"/>
      <c r="E51" s="4"/>
      <c r="F51" s="6" t="str">
        <f t="shared" si="4"/>
        <v/>
      </c>
      <c r="G51">
        <f t="shared" si="6"/>
        <v>0</v>
      </c>
      <c r="H51">
        <f t="shared" si="5"/>
        <v>0</v>
      </c>
    </row>
    <row r="52" spans="1:8" x14ac:dyDescent="0.3">
      <c r="A52" s="4"/>
      <c r="B52" s="4"/>
      <c r="C52" s="7"/>
      <c r="D52" s="5"/>
      <c r="E52" s="4"/>
      <c r="F52" s="6" t="str">
        <f t="shared" si="4"/>
        <v/>
      </c>
      <c r="G52">
        <f t="shared" si="6"/>
        <v>0</v>
      </c>
      <c r="H52">
        <f t="shared" si="5"/>
        <v>0</v>
      </c>
    </row>
    <row r="53" spans="1:8" x14ac:dyDescent="0.3">
      <c r="A53" s="4"/>
      <c r="B53" s="4"/>
      <c r="C53" s="7"/>
      <c r="D53" s="5"/>
      <c r="E53" s="4"/>
      <c r="F53" s="6" t="str">
        <f t="shared" si="4"/>
        <v/>
      </c>
      <c r="G53">
        <f t="shared" si="6"/>
        <v>0</v>
      </c>
      <c r="H53">
        <f t="shared" si="5"/>
        <v>0</v>
      </c>
    </row>
    <row r="54" spans="1:8" x14ac:dyDescent="0.3">
      <c r="A54" s="4"/>
      <c r="B54" s="4"/>
      <c r="C54" s="7"/>
      <c r="D54" s="5"/>
      <c r="E54" s="4"/>
      <c r="F54" s="6" t="str">
        <f t="shared" si="4"/>
        <v/>
      </c>
      <c r="G54">
        <f t="shared" si="6"/>
        <v>0</v>
      </c>
      <c r="H54">
        <f t="shared" si="5"/>
        <v>0</v>
      </c>
    </row>
    <row r="55" spans="1:8" x14ac:dyDescent="0.3">
      <c r="A55" s="4"/>
      <c r="B55" s="4"/>
      <c r="C55" s="7"/>
      <c r="D55" s="4"/>
      <c r="E55" s="4"/>
      <c r="F55" s="6" t="str">
        <f t="shared" si="4"/>
        <v/>
      </c>
      <c r="G55">
        <f>IF(F55="verbeter opgave",1,0)</f>
        <v>0</v>
      </c>
      <c r="H55">
        <f t="shared" si="5"/>
        <v>0</v>
      </c>
    </row>
    <row r="56" spans="1:8" x14ac:dyDescent="0.3">
      <c r="B56" s="10"/>
      <c r="C56" s="11"/>
      <c r="D56" s="34"/>
      <c r="E56" s="34"/>
      <c r="F56" s="28">
        <f>IF(G56&lt;&gt;0,"verbeter opgave",SUM(F34:F55))</f>
        <v>0</v>
      </c>
      <c r="G56">
        <f>SUM(G4:G55)</f>
        <v>0</v>
      </c>
      <c r="H56" s="33">
        <f>SUM(H34:H55)</f>
        <v>0</v>
      </c>
    </row>
    <row r="57" spans="1:8" x14ac:dyDescent="0.3">
      <c r="C57" s="11"/>
      <c r="D57" s="10"/>
      <c r="E57" s="10"/>
      <c r="F57" s="9">
        <f>IF(F56=0,0,F56/H56)</f>
        <v>0</v>
      </c>
    </row>
    <row r="58" spans="1:8" ht="30" customHeight="1" x14ac:dyDescent="0.3">
      <c r="B58" s="49" t="s">
        <v>38</v>
      </c>
      <c r="C58" s="49"/>
      <c r="D58" s="50"/>
      <c r="E58" s="39" t="str">
        <f>IF(COUNTA(E4:E25,E34:E55)=0,"",IF(G56&lt;&gt;0, "verbeter opgave",H79))</f>
        <v/>
      </c>
      <c r="F58" s="27"/>
    </row>
    <row r="60" spans="1:8" ht="16.2" hidden="1" x14ac:dyDescent="0.3">
      <c r="A60" s="40"/>
    </row>
    <row r="61" spans="1:8" hidden="1" x14ac:dyDescent="0.3"/>
    <row r="62" spans="1:8" x14ac:dyDescent="0.3">
      <c r="A62" t="s">
        <v>8</v>
      </c>
    </row>
    <row r="63" spans="1:8" ht="28.8" x14ac:dyDescent="0.3">
      <c r="A63" s="51" t="s">
        <v>5</v>
      </c>
      <c r="B63" s="51"/>
      <c r="C63" s="51"/>
      <c r="D63" s="29" t="s">
        <v>3</v>
      </c>
    </row>
    <row r="64" spans="1:8" x14ac:dyDescent="0.3">
      <c r="A64" s="52" t="s">
        <v>34</v>
      </c>
      <c r="B64" s="52"/>
      <c r="C64" s="52"/>
      <c r="D64" s="30">
        <v>0</v>
      </c>
    </row>
    <row r="65" spans="1:8" x14ac:dyDescent="0.3">
      <c r="A65" s="48" t="s">
        <v>26</v>
      </c>
      <c r="B65" s="48"/>
      <c r="C65" s="48"/>
      <c r="D65" s="30">
        <v>3</v>
      </c>
    </row>
    <row r="66" spans="1:8" x14ac:dyDescent="0.3">
      <c r="A66" s="48" t="s">
        <v>33</v>
      </c>
      <c r="B66" s="48"/>
      <c r="C66" s="48"/>
      <c r="D66" s="30">
        <v>6</v>
      </c>
    </row>
    <row r="67" spans="1:8" x14ac:dyDescent="0.3">
      <c r="A67" s="48" t="s">
        <v>32</v>
      </c>
      <c r="B67" s="48"/>
      <c r="C67" s="48"/>
      <c r="D67" s="30">
        <v>9</v>
      </c>
    </row>
    <row r="68" spans="1:8" x14ac:dyDescent="0.3">
      <c r="A68" s="48" t="s">
        <v>2</v>
      </c>
      <c r="B68" s="48"/>
      <c r="C68" s="48"/>
      <c r="D68" s="30">
        <v>10</v>
      </c>
    </row>
    <row r="69" spans="1:8" x14ac:dyDescent="0.3">
      <c r="A69" s="12" t="s">
        <v>7</v>
      </c>
    </row>
    <row r="71" spans="1:8" hidden="1" x14ac:dyDescent="0.3"/>
    <row r="72" spans="1:8" hidden="1" x14ac:dyDescent="0.3">
      <c r="C72" s="16" t="s">
        <v>9</v>
      </c>
      <c r="D72" s="17" t="s">
        <v>10</v>
      </c>
      <c r="E72" s="18" t="s">
        <v>11</v>
      </c>
      <c r="F72" s="16" t="s">
        <v>12</v>
      </c>
      <c r="G72" s="19"/>
      <c r="H72" s="20"/>
    </row>
    <row r="73" spans="1:8" ht="15.6" hidden="1" x14ac:dyDescent="0.3">
      <c r="C73" s="7">
        <v>10</v>
      </c>
      <c r="D73" s="21">
        <v>0</v>
      </c>
      <c r="E73" s="7">
        <v>10</v>
      </c>
      <c r="F73" s="22">
        <v>500000</v>
      </c>
      <c r="G73" s="46" t="s">
        <v>13</v>
      </c>
      <c r="H73" s="47"/>
    </row>
    <row r="74" spans="1:8" hidden="1" x14ac:dyDescent="0.3">
      <c r="A74" s="20"/>
      <c r="F74" s="19"/>
    </row>
    <row r="75" spans="1:8" hidden="1" x14ac:dyDescent="0.3">
      <c r="B75" s="23" t="s">
        <v>14</v>
      </c>
      <c r="C75" s="19" t="s">
        <v>15</v>
      </c>
      <c r="D75" s="24" t="s">
        <v>16</v>
      </c>
      <c r="E75" t="s">
        <v>17</v>
      </c>
      <c r="F75" s="19" t="s">
        <v>18</v>
      </c>
      <c r="G75" s="19" t="s">
        <v>19</v>
      </c>
      <c r="H75" s="19" t="s">
        <v>20</v>
      </c>
    </row>
    <row r="76" spans="1:8" hidden="1" x14ac:dyDescent="0.3">
      <c r="B76" s="23" t="s">
        <v>21</v>
      </c>
      <c r="D76" s="20"/>
      <c r="H76" s="25"/>
    </row>
    <row r="77" spans="1:8" hidden="1" x14ac:dyDescent="0.3">
      <c r="A77">
        <f>A76+1</f>
        <v>1</v>
      </c>
      <c r="B77" s="26">
        <f>F27</f>
        <v>0</v>
      </c>
      <c r="C77">
        <f>B77^2-2*B77*D$73+D$73^2</f>
        <v>0</v>
      </c>
      <c r="D77" s="20">
        <f>C77+E$73^2-C$73^2</f>
        <v>0</v>
      </c>
      <c r="E77">
        <f>-2*E$73</f>
        <v>-20</v>
      </c>
      <c r="F77">
        <f>-(E77+SQRT(E77^2-4*1*D77))/2</f>
        <v>0</v>
      </c>
      <c r="G77">
        <f>-($E77-SQRT($E77^2-4*1*$D77))/2</f>
        <v>20</v>
      </c>
      <c r="H77" s="35">
        <f>F$73*F77/E$73</f>
        <v>0</v>
      </c>
    </row>
    <row r="78" spans="1:8" hidden="1" x14ac:dyDescent="0.3">
      <c r="A78">
        <v>2</v>
      </c>
      <c r="B78" s="26">
        <f>F57</f>
        <v>0</v>
      </c>
      <c r="C78">
        <f>B78^2-2*B78*D$73+D$73^2</f>
        <v>0</v>
      </c>
      <c r="D78" s="20">
        <f>C78+E$73^2-C$73^2</f>
        <v>0</v>
      </c>
      <c r="E78">
        <f>-2*E$73</f>
        <v>-20</v>
      </c>
      <c r="F78">
        <f>-(E78+SQRT(E78^2-4*1*D78))/2</f>
        <v>0</v>
      </c>
      <c r="G78">
        <f>-($E78-SQRT($E78^2-4*1*$D78))/2</f>
        <v>20</v>
      </c>
      <c r="H78" s="36">
        <f>F$73*F78/E$73</f>
        <v>0</v>
      </c>
    </row>
    <row r="79" spans="1:8" hidden="1" x14ac:dyDescent="0.3">
      <c r="B79" t="s">
        <v>22</v>
      </c>
      <c r="H79" s="37">
        <f>AVERAGE(H77:H78)</f>
        <v>0</v>
      </c>
    </row>
    <row r="80" spans="1:8" hidden="1" x14ac:dyDescent="0.3"/>
    <row r="82" spans="1:5" x14ac:dyDescent="0.3">
      <c r="A82" s="31" t="s">
        <v>27</v>
      </c>
      <c r="C82" s="53"/>
      <c r="D82" s="53"/>
      <c r="E82" s="53"/>
    </row>
    <row r="83" spans="1:5" x14ac:dyDescent="0.3">
      <c r="A83" s="31" t="s">
        <v>28</v>
      </c>
      <c r="C83" s="53"/>
      <c r="D83" s="53"/>
      <c r="E83" s="53"/>
    </row>
    <row r="84" spans="1:5" ht="45" customHeight="1" x14ac:dyDescent="0.3">
      <c r="A84" s="31" t="s">
        <v>29</v>
      </c>
      <c r="C84" s="56"/>
      <c r="D84" s="55"/>
      <c r="E84" s="55"/>
    </row>
    <row r="85" spans="1:5" x14ac:dyDescent="0.3">
      <c r="A85" s="31" t="s">
        <v>30</v>
      </c>
      <c r="C85" s="54"/>
      <c r="D85" s="53"/>
      <c r="E85" s="53"/>
    </row>
  </sheetData>
  <sheetProtection algorithmName="SHA-512" hashValue="UXPenCYt7E+P82mf4KGc12pA3iWWdWdnU9A7KjM2X6M4XIhjGvz8aBlPilgqgyUBYpTEcvxQ3x9J9VivFlEL9w==" saltValue="6QITBKq16LiiNqgpOyAr1A==" spinCount="100000" sheet="1" objects="1" scenarios="1"/>
  <protectedRanges>
    <protectedRange sqref="A4:E25 C82:E85 A34:E55" name="Bereik1"/>
  </protectedRanges>
  <mergeCells count="12">
    <mergeCell ref="A68:C68"/>
    <mergeCell ref="B58:D58"/>
    <mergeCell ref="A63:C63"/>
    <mergeCell ref="A64:C64"/>
    <mergeCell ref="A65:C65"/>
    <mergeCell ref="A66:C66"/>
    <mergeCell ref="A67:C67"/>
    <mergeCell ref="C82:E82"/>
    <mergeCell ref="C83:E83"/>
    <mergeCell ref="C84:E84"/>
    <mergeCell ref="C85:E85"/>
    <mergeCell ref="G73:H73"/>
  </mergeCells>
  <conditionalFormatting sqref="C15:C25">
    <cfRule type="expression" dxfId="4" priority="8">
      <formula>OR(IF($C15=1,1),IF($C15=2,1),IF($C15=4,1),IF($C15=5,1),IF($C15=7,1),IF($C15=8,1))</formula>
    </cfRule>
  </conditionalFormatting>
  <conditionalFormatting sqref="C35:C44">
    <cfRule type="expression" dxfId="3" priority="3">
      <formula>OR(IF($C35=1,1),IF($C35=2,1),IF($C35=4,1),IF($C35=5,1),IF($C35=7,1),IF($C35=8,1))</formula>
    </cfRule>
  </conditionalFormatting>
  <conditionalFormatting sqref="C4:C14">
    <cfRule type="expression" dxfId="2" priority="2">
      <formula>OR(IF($C4=1,1),IF($C4=2,1),IF($C4=4,1),IF($C4=5,1),IF($C4=7,1),IF($C4=8,1))</formula>
    </cfRule>
  </conditionalFormatting>
  <conditionalFormatting sqref="C34">
    <cfRule type="expression" dxfId="0" priority="1">
      <formula>OR(IF($C34=1,1),IF($C34=2,1),IF($C34=4,1),IF($C34=5,1),IF($C34=7,1),IF($C34=8,1))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8AE0-C26A-4AFC-B4FA-27399ADA64F7}">
  <dimension ref="B5:I16"/>
  <sheetViews>
    <sheetView workbookViewId="0">
      <selection activeCell="J24" sqref="J24"/>
    </sheetView>
  </sheetViews>
  <sheetFormatPr defaultRowHeight="14.4" x14ac:dyDescent="0.3"/>
  <cols>
    <col min="4" max="4" width="16" style="44" bestFit="1" customWidth="1"/>
    <col min="5" max="6" width="12.33203125" bestFit="1" customWidth="1"/>
    <col min="9" max="9" width="10.33203125" bestFit="1" customWidth="1"/>
  </cols>
  <sheetData>
    <row r="5" spans="2:9" x14ac:dyDescent="0.3">
      <c r="E5" t="s">
        <v>44</v>
      </c>
      <c r="F5" t="s">
        <v>42</v>
      </c>
    </row>
    <row r="6" spans="2:9" x14ac:dyDescent="0.3">
      <c r="B6" t="s">
        <v>40</v>
      </c>
      <c r="D6" s="44">
        <v>1000000</v>
      </c>
      <c r="E6" s="45">
        <v>200000</v>
      </c>
      <c r="F6" s="44">
        <v>100000</v>
      </c>
    </row>
    <row r="7" spans="2:9" x14ac:dyDescent="0.3">
      <c r="E7" s="14">
        <f>E6/D6</f>
        <v>0.2</v>
      </c>
      <c r="F7" s="14">
        <f>F6/D6</f>
        <v>0.1</v>
      </c>
      <c r="I7" s="15">
        <f>E7-F7</f>
        <v>0.1</v>
      </c>
    </row>
    <row r="8" spans="2:9" x14ac:dyDescent="0.3">
      <c r="C8" s="15"/>
      <c r="I8" s="44">
        <f>I7*D10*2</f>
        <v>3000</v>
      </c>
    </row>
    <row r="10" spans="2:9" x14ac:dyDescent="0.3">
      <c r="B10" t="s">
        <v>41</v>
      </c>
      <c r="D10" s="44">
        <v>15000</v>
      </c>
    </row>
    <row r="12" spans="2:9" x14ac:dyDescent="0.3">
      <c r="B12" t="s">
        <v>44</v>
      </c>
      <c r="D12" s="44">
        <v>200000</v>
      </c>
    </row>
    <row r="13" spans="2:9" x14ac:dyDescent="0.3">
      <c r="B13" t="s">
        <v>42</v>
      </c>
      <c r="D13" s="44">
        <v>150000</v>
      </c>
    </row>
    <row r="15" spans="2:9" x14ac:dyDescent="0.3">
      <c r="C15" t="s">
        <v>45</v>
      </c>
      <c r="E15" t="s">
        <v>46</v>
      </c>
    </row>
    <row r="16" spans="2:9" x14ac:dyDescent="0.3">
      <c r="B16" t="s">
        <v>43</v>
      </c>
      <c r="C16">
        <v>2</v>
      </c>
      <c r="E16" s="44">
        <f>(E7-F7)*D10*C16</f>
        <v>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Oefening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Rietveld</dc:creator>
  <cp:lastModifiedBy>Kees Rietveld</cp:lastModifiedBy>
  <cp:lastPrinted>2022-03-16T07:21:32Z</cp:lastPrinted>
  <dcterms:created xsi:type="dcterms:W3CDTF">2022-01-11T13:43:15Z</dcterms:created>
  <dcterms:modified xsi:type="dcterms:W3CDTF">2022-03-16T07:50:40Z</dcterms:modified>
</cp:coreProperties>
</file>