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Aeres/EA reizen 2022/Aanbestedingsdocument en bijlagen/Concept/"/>
    </mc:Choice>
  </mc:AlternateContent>
  <xr:revisionPtr revIDLastSave="0" documentId="13_ncr:1_{B539D43A-8D72-F144-BB11-380A64E88418}" xr6:coauthVersionLast="47" xr6:coauthVersionMax="47" xr10:uidLastSave="{00000000-0000-0000-0000-000000000000}"/>
  <bookViews>
    <workbookView xWindow="28800" yWindow="500" windowWidth="29580" windowHeight="19400" xr2:uid="{26A0E56A-9CA4-EB40-BF12-5B4691CBE874}"/>
  </bookViews>
  <sheets>
    <sheet name="Waardemodel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2" l="1"/>
  <c r="K26" i="2"/>
  <c r="J26" i="2"/>
  <c r="I26" i="2"/>
  <c r="H26" i="2"/>
  <c r="G26" i="2"/>
  <c r="F26" i="2"/>
  <c r="E26" i="2"/>
  <c r="D26" i="2"/>
  <c r="C26" i="2"/>
  <c r="B26" i="2"/>
  <c r="K15" i="2"/>
  <c r="J15" i="2"/>
  <c r="I15" i="2"/>
  <c r="H15" i="2"/>
  <c r="G15" i="2"/>
  <c r="F15" i="2"/>
  <c r="E15" i="2"/>
  <c r="D15" i="2"/>
  <c r="C15" i="2"/>
  <c r="B15" i="2"/>
  <c r="B32" i="2"/>
  <c r="B21" i="2"/>
  <c r="L14" i="2"/>
  <c r="L29" i="2"/>
  <c r="L27" i="2"/>
  <c r="L18" i="2"/>
  <c r="L16" i="2"/>
  <c r="I4" i="2"/>
  <c r="B4" i="2"/>
  <c r="E4" i="2"/>
  <c r="F4" i="2"/>
  <c r="J3" i="2"/>
  <c r="I7" i="2"/>
  <c r="H4" i="2"/>
  <c r="H7" i="2"/>
  <c r="G4" i="2"/>
  <c r="G7" i="2"/>
  <c r="F7" i="2"/>
  <c r="F8" i="2"/>
  <c r="E7" i="2"/>
  <c r="E8" i="2"/>
  <c r="D4" i="2"/>
  <c r="D7" i="2"/>
  <c r="D8" i="2"/>
  <c r="C4" i="2"/>
  <c r="C7" i="2"/>
  <c r="C8" i="2"/>
  <c r="I5" i="2"/>
  <c r="H5" i="2"/>
  <c r="G5" i="2"/>
  <c r="F5" i="2"/>
  <c r="E5" i="2"/>
  <c r="D5" i="2"/>
  <c r="C5" i="2"/>
  <c r="J7" i="2"/>
  <c r="J5" i="2"/>
  <c r="B10" i="2"/>
  <c r="B29" i="2"/>
  <c r="B30" i="2"/>
  <c r="B27" i="2"/>
  <c r="C29" i="2"/>
  <c r="C30" i="2"/>
  <c r="C27" i="2"/>
  <c r="D29" i="2"/>
  <c r="D30" i="2"/>
  <c r="D27" i="2"/>
  <c r="E29" i="2"/>
  <c r="E27" i="2"/>
  <c r="F29" i="2"/>
  <c r="F30" i="2"/>
  <c r="F27" i="2"/>
  <c r="G29" i="2"/>
  <c r="G27" i="2"/>
  <c r="H29" i="2"/>
  <c r="H27" i="2"/>
  <c r="I29" i="2"/>
  <c r="I27" i="2"/>
  <c r="J29" i="2"/>
  <c r="J27" i="2"/>
  <c r="K29" i="2"/>
  <c r="K27" i="2"/>
  <c r="G18" i="2"/>
  <c r="G16" i="2"/>
  <c r="B5" i="2"/>
  <c r="B7" i="2"/>
  <c r="B8" i="2"/>
  <c r="B18" i="2"/>
  <c r="B19" i="2"/>
  <c r="B16" i="2"/>
  <c r="C18" i="2"/>
  <c r="C19" i="2"/>
  <c r="C16" i="2"/>
  <c r="D18" i="2"/>
  <c r="D19" i="2"/>
  <c r="D16" i="2"/>
  <c r="E18" i="2"/>
  <c r="E16" i="2"/>
  <c r="F18" i="2"/>
  <c r="F19" i="2"/>
  <c r="F16" i="2"/>
  <c r="H18" i="2"/>
  <c r="H16" i="2"/>
  <c r="I18" i="2"/>
  <c r="I16" i="2"/>
  <c r="J18" i="2"/>
  <c r="J16" i="2"/>
  <c r="K18" i="2"/>
  <c r="K16" i="2"/>
</calcChain>
</file>

<file path=xl/sharedStrings.xml><?xml version="1.0" encoding="utf-8"?>
<sst xmlns="http://schemas.openxmlformats.org/spreadsheetml/2006/main" count="84" uniqueCount="45">
  <si>
    <t>Perceel 1 
open vragen + bijbehorende waarde beoordeling</t>
  </si>
  <si>
    <t>6.1.1
Plan van aanpak</t>
  </si>
  <si>
    <t>6.1.2
Tevredenheid</t>
  </si>
  <si>
    <t>6.1.3 Beschrijving boekingsproces</t>
  </si>
  <si>
    <t>6.1.4 
Calamiteiten</t>
  </si>
  <si>
    <t>6.1.5
Duurzaamheid</t>
  </si>
  <si>
    <t>6.1.6 Inzet van partners</t>
  </si>
  <si>
    <t>6.1.7 Goed werkgeverschap</t>
  </si>
  <si>
    <t>6.1.8 Kosten</t>
  </si>
  <si>
    <t>Totaal:</t>
  </si>
  <si>
    <t>Percentage</t>
  </si>
  <si>
    <t>5 uitmuntend</t>
  </si>
  <si>
    <t>4 goed</t>
  </si>
  <si>
    <t>3 voldoende</t>
  </si>
  <si>
    <t>2 matig</t>
  </si>
  <si>
    <t>1 onvoldoende</t>
  </si>
  <si>
    <t>KO</t>
  </si>
  <si>
    <t>Totaal kwaliteit</t>
  </si>
  <si>
    <t>raming</t>
  </si>
  <si>
    <t xml:space="preserve"> </t>
  </si>
  <si>
    <t>3x of meer 'matig' = uitsluiting</t>
  </si>
  <si>
    <t>2x onvoldoende of meer = uitsluiting</t>
  </si>
  <si>
    <t>Perceel 2
open vragen + bijbehorende waarde beoordeling</t>
  </si>
  <si>
    <t>6.2.1
Plan van aanpak</t>
  </si>
  <si>
    <t>6.2.2
Tevredenheid</t>
  </si>
  <si>
    <t>6.2.3 Beschrijving boekingsproces</t>
  </si>
  <si>
    <t>6.2.4 
Calamiteiten</t>
  </si>
  <si>
    <t>6.2.5
Duurzaamheid</t>
  </si>
  <si>
    <t>6.2.6 Kosten</t>
  </si>
  <si>
    <t>6.2.7  Casus 1</t>
  </si>
  <si>
    <t>6.2.8  Casus 2</t>
  </si>
  <si>
    <t>6.2.9  Casus 3</t>
  </si>
  <si>
    <t>6.2.10  Casus 4</t>
  </si>
  <si>
    <t>Perceel 3
open vragen + bijbehorende waarde beoordeling</t>
  </si>
  <si>
    <t>6.3.1
Plan van aanpak</t>
  </si>
  <si>
    <t>6.3.2
Tevredenheid</t>
  </si>
  <si>
    <t>6.3.3 Beschrijving boekingsproces</t>
  </si>
  <si>
    <t>6.3.4 
Calamiteiten</t>
  </si>
  <si>
    <t>6.3.5
Duurzaamheid</t>
  </si>
  <si>
    <t>6.3.6 Kosten</t>
  </si>
  <si>
    <t>6.3.7  Casus 1</t>
  </si>
  <si>
    <t>6.3.8  Casus 2</t>
  </si>
  <si>
    <t>6.3.9  Casus 3</t>
  </si>
  <si>
    <t>6.3.10  Casus 4</t>
  </si>
  <si>
    <t>Raming op basis van 1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</si>
</sst>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164" formatCode="&quot;€&quot;\ #,##0.00"/>
    <numFmt numFmtId="165" formatCode="0.0%"/>
    <numFmt numFmtId="166" formatCode="_ [$€-2]\ * #,##0.00_ ;_ [$€-2]\ * \-#,##0.00_ ;_ [$€-2]\ * &quot;-&quot;??_ ;_ @_ "/>
  </numFmts>
  <fonts count="12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i/>
      <sz val="10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7" fillId="4" borderId="1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164" fontId="4" fillId="2" borderId="4" xfId="0" applyNumberFormat="1" applyFont="1" applyFill="1" applyBorder="1" applyAlignment="1">
      <alignment horizontal="justify" vertical="center" wrapText="1"/>
    </xf>
    <xf numFmtId="165" fontId="7" fillId="4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5" borderId="0" xfId="0" applyFont="1" applyFill="1"/>
    <xf numFmtId="44" fontId="10" fillId="5" borderId="0" xfId="2" applyFont="1" applyFill="1"/>
    <xf numFmtId="0" fontId="7" fillId="3" borderId="1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164" fontId="10" fillId="2" borderId="4" xfId="0" applyNumberFormat="1" applyFont="1" applyFill="1" applyBorder="1" applyAlignment="1">
      <alignment horizontal="justify" vertical="center" wrapText="1"/>
    </xf>
    <xf numFmtId="164" fontId="11" fillId="9" borderId="1" xfId="0" applyNumberFormat="1" applyFont="1" applyFill="1" applyBorder="1" applyAlignment="1">
      <alignment vertical="center"/>
    </xf>
    <xf numFmtId="0" fontId="1" fillId="0" borderId="0" xfId="0" applyFont="1"/>
    <xf numFmtId="44" fontId="1" fillId="0" borderId="0" xfId="2" applyFont="1"/>
    <xf numFmtId="44" fontId="1" fillId="5" borderId="0" xfId="2" applyFont="1" applyFill="1"/>
    <xf numFmtId="0" fontId="1" fillId="5" borderId="0" xfId="0" applyFont="1" applyFill="1"/>
    <xf numFmtId="44" fontId="1" fillId="5" borderId="0" xfId="0" applyNumberFormat="1" applyFont="1" applyFill="1"/>
    <xf numFmtId="0" fontId="7" fillId="3" borderId="2" xfId="0" applyFont="1" applyFill="1" applyBorder="1" applyAlignment="1">
      <alignment horizontal="center" vertical="center" wrapText="1"/>
    </xf>
    <xf numFmtId="9" fontId="1" fillId="10" borderId="1" xfId="1" applyFont="1" applyFill="1" applyBorder="1"/>
    <xf numFmtId="0" fontId="1" fillId="10" borderId="1" xfId="0" applyFont="1" applyFill="1" applyBorder="1"/>
    <xf numFmtId="166" fontId="1" fillId="10" borderId="1" xfId="0" applyNumberFormat="1" applyFont="1" applyFill="1" applyBorder="1" applyAlignment="1">
      <alignment horizontal="center"/>
    </xf>
    <xf numFmtId="166" fontId="4" fillId="10" borderId="4" xfId="0" applyNumberFormat="1" applyFont="1" applyFill="1" applyBorder="1" applyAlignment="1">
      <alignment horizontal="center" vertical="center" wrapText="1"/>
    </xf>
    <xf numFmtId="166" fontId="10" fillId="10" borderId="4" xfId="0" applyNumberFormat="1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vertical="center"/>
    </xf>
    <xf numFmtId="0" fontId="8" fillId="10" borderId="2" xfId="0" applyFont="1" applyFill="1" applyBorder="1" applyAlignment="1">
      <alignment horizontal="center" vertical="center"/>
    </xf>
    <xf numFmtId="44" fontId="10" fillId="11" borderId="0" xfId="2" applyFont="1" applyFill="1"/>
    <xf numFmtId="0" fontId="1" fillId="11" borderId="0" xfId="0" applyFont="1" applyFill="1"/>
    <xf numFmtId="9" fontId="1" fillId="10" borderId="2" xfId="1" applyFont="1" applyFill="1" applyBorder="1"/>
    <xf numFmtId="164" fontId="5" fillId="2" borderId="4" xfId="0" applyNumberFormat="1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8" fillId="10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M50"/>
  <sheetViews>
    <sheetView showGridLines="0" tabSelected="1" zoomScale="120" zoomScaleNormal="120" workbookViewId="0">
      <selection activeCell="E24" sqref="E24"/>
    </sheetView>
  </sheetViews>
  <sheetFormatPr baseColWidth="10" defaultColWidth="11" defaultRowHeight="13" x14ac:dyDescent="0.15"/>
  <cols>
    <col min="1" max="1" width="24.33203125" style="1" customWidth="1"/>
    <col min="2" max="7" width="20" style="1" customWidth="1"/>
    <col min="8" max="11" width="19.6640625" style="1" customWidth="1"/>
    <col min="12" max="12" width="21.83203125" style="1" customWidth="1"/>
    <col min="13" max="16384" width="11" style="1"/>
  </cols>
  <sheetData>
    <row r="1" spans="1:13" ht="64" customHeight="1" thickBot="1" x14ac:dyDescent="0.2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7"/>
      <c r="K1" s="16"/>
      <c r="L1" s="16"/>
      <c r="M1" s="16"/>
    </row>
    <row r="2" spans="1:13" s="7" customFormat="1" ht="48" customHeight="1" thickBot="1" x14ac:dyDescent="0.2">
      <c r="A2" s="33"/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34" t="s">
        <v>9</v>
      </c>
    </row>
    <row r="3" spans="1:13" ht="15" thickBot="1" x14ac:dyDescent="0.2">
      <c r="A3" s="2" t="s">
        <v>10</v>
      </c>
      <c r="B3" s="6">
        <v>0.05</v>
      </c>
      <c r="C3" s="6">
        <v>0.05</v>
      </c>
      <c r="D3" s="6">
        <v>0.05</v>
      </c>
      <c r="E3" s="6">
        <v>0.05</v>
      </c>
      <c r="F3" s="6">
        <v>0.05</v>
      </c>
      <c r="G3" s="6">
        <v>0.3</v>
      </c>
      <c r="H3" s="6">
        <v>0.1</v>
      </c>
      <c r="I3" s="6">
        <v>0.35</v>
      </c>
      <c r="J3" s="31">
        <f>SUM(B3:I3)</f>
        <v>1</v>
      </c>
      <c r="K3" s="16"/>
      <c r="L3" s="16"/>
      <c r="M3" s="16"/>
    </row>
    <row r="4" spans="1:13" ht="14" x14ac:dyDescent="0.15">
      <c r="A4" s="3" t="s">
        <v>11</v>
      </c>
      <c r="B4" s="5">
        <f>B3*J4</f>
        <v>2500</v>
      </c>
      <c r="C4" s="5">
        <f>J4*C3</f>
        <v>2500</v>
      </c>
      <c r="D4" s="5">
        <f>J4*D3</f>
        <v>2500</v>
      </c>
      <c r="E4" s="5">
        <f>J4*E3</f>
        <v>2500</v>
      </c>
      <c r="F4" s="5">
        <f>J4*F3</f>
        <v>2500</v>
      </c>
      <c r="G4" s="5">
        <f>G3*J4</f>
        <v>15000</v>
      </c>
      <c r="H4" s="5">
        <f>H3*J4</f>
        <v>5000</v>
      </c>
      <c r="I4" s="5">
        <f>I3*J4</f>
        <v>17500</v>
      </c>
      <c r="J4" s="24">
        <v>50000</v>
      </c>
      <c r="K4" s="16"/>
      <c r="L4" s="16"/>
      <c r="M4" s="16"/>
    </row>
    <row r="5" spans="1:13" ht="14" x14ac:dyDescent="0.15">
      <c r="A5" s="3" t="s">
        <v>12</v>
      </c>
      <c r="B5" s="5">
        <f>B4*0.5</f>
        <v>1250</v>
      </c>
      <c r="C5" s="5">
        <f t="shared" ref="C5:I5" si="0">C4*0.5</f>
        <v>1250</v>
      </c>
      <c r="D5" s="5">
        <f t="shared" si="0"/>
        <v>1250</v>
      </c>
      <c r="E5" s="5">
        <f t="shared" si="0"/>
        <v>1250</v>
      </c>
      <c r="F5" s="5">
        <f t="shared" si="0"/>
        <v>1250</v>
      </c>
      <c r="G5" s="5">
        <f t="shared" si="0"/>
        <v>7500</v>
      </c>
      <c r="H5" s="5">
        <f t="shared" si="0"/>
        <v>2500</v>
      </c>
      <c r="I5" s="5">
        <f t="shared" si="0"/>
        <v>8750</v>
      </c>
      <c r="J5" s="25">
        <f>J4*0.5</f>
        <v>25000</v>
      </c>
      <c r="K5" s="16"/>
      <c r="L5" s="16"/>
      <c r="M5" s="16"/>
    </row>
    <row r="6" spans="1:13" ht="14" x14ac:dyDescent="0.15">
      <c r="A6" s="3" t="s">
        <v>13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24">
        <v>0</v>
      </c>
      <c r="K6" s="16"/>
      <c r="L6" s="16"/>
      <c r="M6" s="16"/>
    </row>
    <row r="7" spans="1:13" ht="17" customHeight="1" x14ac:dyDescent="0.15">
      <c r="A7" s="3" t="s">
        <v>14</v>
      </c>
      <c r="B7" s="14">
        <f>(0-B4)*2</f>
        <v>-5000</v>
      </c>
      <c r="C7" s="14">
        <f t="shared" ref="C7:I7" si="1">0-C4</f>
        <v>-2500</v>
      </c>
      <c r="D7" s="14">
        <f t="shared" si="1"/>
        <v>-2500</v>
      </c>
      <c r="E7" s="14">
        <f t="shared" si="1"/>
        <v>-2500</v>
      </c>
      <c r="F7" s="14">
        <f t="shared" si="1"/>
        <v>-2500</v>
      </c>
      <c r="G7" s="14">
        <f t="shared" si="1"/>
        <v>-15000</v>
      </c>
      <c r="H7" s="14">
        <f t="shared" si="1"/>
        <v>-5000</v>
      </c>
      <c r="I7" s="14">
        <f t="shared" si="1"/>
        <v>-17500</v>
      </c>
      <c r="J7" s="26">
        <f>0-J4</f>
        <v>-50000</v>
      </c>
      <c r="K7" s="16"/>
      <c r="L7" s="16"/>
      <c r="M7" s="16"/>
    </row>
    <row r="8" spans="1:13" ht="17" customHeight="1" x14ac:dyDescent="0.15">
      <c r="A8" s="3" t="s">
        <v>15</v>
      </c>
      <c r="B8" s="32">
        <f t="shared" ref="B8:E8" si="2">B7*4</f>
        <v>-20000</v>
      </c>
      <c r="C8" s="32">
        <f t="shared" si="2"/>
        <v>-10000</v>
      </c>
      <c r="D8" s="32">
        <f t="shared" si="2"/>
        <v>-10000</v>
      </c>
      <c r="E8" s="32">
        <f t="shared" si="2"/>
        <v>-10000</v>
      </c>
      <c r="F8" s="32">
        <f>F7*4</f>
        <v>-10000</v>
      </c>
      <c r="G8" s="4" t="s">
        <v>16</v>
      </c>
      <c r="H8" s="4" t="s">
        <v>16</v>
      </c>
      <c r="I8" s="4" t="s">
        <v>16</v>
      </c>
      <c r="J8" s="23"/>
      <c r="K8" s="16"/>
      <c r="L8" s="16"/>
      <c r="M8" s="16"/>
    </row>
    <row r="9" spans="1:13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25" customHeight="1" x14ac:dyDescent="0.15">
      <c r="A10" s="10" t="s">
        <v>17</v>
      </c>
      <c r="B10" s="27">
        <f>J4</f>
        <v>50000</v>
      </c>
      <c r="C10" s="10" t="s">
        <v>18</v>
      </c>
      <c r="D10" s="15">
        <v>200000</v>
      </c>
      <c r="E10" s="17" t="s">
        <v>19</v>
      </c>
      <c r="F10" s="29" t="s">
        <v>20</v>
      </c>
      <c r="G10" s="30"/>
      <c r="H10" s="29" t="s">
        <v>21</v>
      </c>
      <c r="I10" s="30"/>
      <c r="J10" s="16"/>
      <c r="K10" s="16"/>
      <c r="L10" s="16"/>
      <c r="M10" s="16"/>
    </row>
    <row r="11" spans="1:13" ht="17" customHeight="1" thickBot="1" x14ac:dyDescent="0.2">
      <c r="A11" s="11"/>
      <c r="B11" s="12"/>
      <c r="C11" s="12"/>
      <c r="D11" s="12"/>
      <c r="E11" s="12"/>
      <c r="F11" s="12"/>
      <c r="G11" s="16"/>
      <c r="H11" s="16"/>
      <c r="I11" s="16"/>
      <c r="J11" s="16"/>
      <c r="K11" s="16"/>
      <c r="L11" s="16"/>
      <c r="M11" s="16"/>
    </row>
    <row r="12" spans="1:13" ht="64" customHeight="1" thickBot="1" x14ac:dyDescent="0.2">
      <c r="A12" s="38" t="s">
        <v>22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  <c r="M12" s="16"/>
    </row>
    <row r="13" spans="1:13" s="7" customFormat="1" ht="46.5" customHeight="1" thickBot="1" x14ac:dyDescent="0.2">
      <c r="A13" s="3"/>
      <c r="B13" s="21" t="s">
        <v>23</v>
      </c>
      <c r="C13" s="21" t="s">
        <v>24</v>
      </c>
      <c r="D13" s="21" t="s">
        <v>25</v>
      </c>
      <c r="E13" s="21" t="s">
        <v>26</v>
      </c>
      <c r="F13" s="21" t="s">
        <v>27</v>
      </c>
      <c r="G13" s="21" t="s">
        <v>28</v>
      </c>
      <c r="H13" s="21" t="s">
        <v>29</v>
      </c>
      <c r="I13" s="21" t="s">
        <v>30</v>
      </c>
      <c r="J13" s="21" t="s">
        <v>31</v>
      </c>
      <c r="K13" s="21" t="s">
        <v>32</v>
      </c>
      <c r="L13" s="28" t="s">
        <v>9</v>
      </c>
    </row>
    <row r="14" spans="1:13" ht="15" thickBot="1" x14ac:dyDescent="0.2">
      <c r="A14" s="2" t="s">
        <v>10</v>
      </c>
      <c r="B14" s="6">
        <v>0.05</v>
      </c>
      <c r="C14" s="6">
        <v>0.05</v>
      </c>
      <c r="D14" s="6">
        <v>0.05</v>
      </c>
      <c r="E14" s="6">
        <v>0.05</v>
      </c>
      <c r="F14" s="6">
        <v>0.05</v>
      </c>
      <c r="G14" s="6">
        <v>0.15</v>
      </c>
      <c r="H14" s="6">
        <v>0.15</v>
      </c>
      <c r="I14" s="6">
        <v>0.15</v>
      </c>
      <c r="J14" s="6">
        <v>0.15</v>
      </c>
      <c r="K14" s="6">
        <v>0.15</v>
      </c>
      <c r="L14" s="22">
        <f>SUM(B14:K14)</f>
        <v>1</v>
      </c>
      <c r="M14" s="16"/>
    </row>
    <row r="15" spans="1:13" ht="14" x14ac:dyDescent="0.15">
      <c r="A15" s="3" t="s">
        <v>11</v>
      </c>
      <c r="B15" s="5">
        <f>B14*L15</f>
        <v>2500</v>
      </c>
      <c r="C15" s="5">
        <f>C14*L15</f>
        <v>2500</v>
      </c>
      <c r="D15" s="5">
        <f>D14*L15</f>
        <v>2500</v>
      </c>
      <c r="E15" s="5">
        <f>E14*L15</f>
        <v>2500</v>
      </c>
      <c r="F15" s="5">
        <f>F14*L15</f>
        <v>2500</v>
      </c>
      <c r="G15" s="5">
        <f>G14*L15</f>
        <v>7500</v>
      </c>
      <c r="H15" s="5">
        <f>H14*L15</f>
        <v>7500</v>
      </c>
      <c r="I15" s="5">
        <f>I14*L15</f>
        <v>7500</v>
      </c>
      <c r="J15" s="5">
        <f>J14*L15</f>
        <v>7500</v>
      </c>
      <c r="K15" s="5">
        <f>K14*L15</f>
        <v>7500</v>
      </c>
      <c r="L15" s="24">
        <v>50000</v>
      </c>
      <c r="M15" s="16"/>
    </row>
    <row r="16" spans="1:13" ht="14" x14ac:dyDescent="0.15">
      <c r="A16" s="3" t="s">
        <v>12</v>
      </c>
      <c r="B16" s="5">
        <f>B15*0.5</f>
        <v>1250</v>
      </c>
      <c r="C16" s="5">
        <f t="shared" ref="C16:F16" si="3">C15*0.5</f>
        <v>1250</v>
      </c>
      <c r="D16" s="5">
        <f t="shared" si="3"/>
        <v>1250</v>
      </c>
      <c r="E16" s="5">
        <f t="shared" si="3"/>
        <v>1250</v>
      </c>
      <c r="F16" s="5">
        <f t="shared" si="3"/>
        <v>1250</v>
      </c>
      <c r="G16" s="5">
        <f t="shared" ref="G16" si="4">G15*0.5</f>
        <v>3750</v>
      </c>
      <c r="H16" s="5">
        <f>H15*0.5</f>
        <v>3750</v>
      </c>
      <c r="I16" s="5">
        <f>I15*0.5</f>
        <v>3750</v>
      </c>
      <c r="J16" s="5">
        <f>J15*0.5</f>
        <v>3750</v>
      </c>
      <c r="K16" s="5">
        <f>K15*0.5</f>
        <v>3750</v>
      </c>
      <c r="L16" s="25">
        <f t="shared" ref="L16" si="5">L15*0.5</f>
        <v>25000</v>
      </c>
      <c r="M16" s="16"/>
    </row>
    <row r="17" spans="1:13" ht="14" x14ac:dyDescent="0.15">
      <c r="A17" s="3" t="s">
        <v>13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24">
        <v>0</v>
      </c>
      <c r="M17" s="16"/>
    </row>
    <row r="18" spans="1:13" ht="17" customHeight="1" x14ac:dyDescent="0.15">
      <c r="A18" s="3" t="s">
        <v>14</v>
      </c>
      <c r="B18" s="14">
        <f>0-B15</f>
        <v>-2500</v>
      </c>
      <c r="C18" s="14">
        <f t="shared" ref="C18:F18" si="6">0-C15</f>
        <v>-2500</v>
      </c>
      <c r="D18" s="14">
        <f t="shared" si="6"/>
        <v>-2500</v>
      </c>
      <c r="E18" s="14">
        <f t="shared" si="6"/>
        <v>-2500</v>
      </c>
      <c r="F18" s="14">
        <f t="shared" si="6"/>
        <v>-2500</v>
      </c>
      <c r="G18" s="14">
        <f t="shared" ref="G18" si="7">0-G15</f>
        <v>-7500</v>
      </c>
      <c r="H18" s="14">
        <f>0-H15</f>
        <v>-7500</v>
      </c>
      <c r="I18" s="14">
        <f>0-I15</f>
        <v>-7500</v>
      </c>
      <c r="J18" s="14">
        <f>0-J15</f>
        <v>-7500</v>
      </c>
      <c r="K18" s="14">
        <f>0-K15</f>
        <v>-7500</v>
      </c>
      <c r="L18" s="26">
        <f t="shared" ref="L18" si="8">0-L15</f>
        <v>-50000</v>
      </c>
      <c r="M18" s="16"/>
    </row>
    <row r="19" spans="1:13" ht="17" customHeight="1" x14ac:dyDescent="0.15">
      <c r="A19" s="3" t="s">
        <v>15</v>
      </c>
      <c r="B19" s="32">
        <f t="shared" ref="B19" si="9">B18*4</f>
        <v>-10000</v>
      </c>
      <c r="C19" s="32">
        <f t="shared" ref="C19" si="10">C18*4</f>
        <v>-10000</v>
      </c>
      <c r="D19" s="32">
        <f t="shared" ref="D19:F19" si="11">D18*4</f>
        <v>-10000</v>
      </c>
      <c r="E19" s="32" t="s">
        <v>16</v>
      </c>
      <c r="F19" s="32">
        <f t="shared" si="11"/>
        <v>-10000</v>
      </c>
      <c r="G19" s="4" t="s">
        <v>16</v>
      </c>
      <c r="H19" s="4" t="s">
        <v>16</v>
      </c>
      <c r="I19" s="4" t="s">
        <v>16</v>
      </c>
      <c r="J19" s="4" t="s">
        <v>16</v>
      </c>
      <c r="K19" s="4" t="s">
        <v>16</v>
      </c>
      <c r="L19" s="23"/>
      <c r="M19" s="16"/>
    </row>
    <row r="20" spans="1:13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ht="25" customHeight="1" x14ac:dyDescent="0.15">
      <c r="A21" s="10" t="s">
        <v>17</v>
      </c>
      <c r="B21" s="27">
        <f>L15</f>
        <v>50000</v>
      </c>
      <c r="C21" s="10" t="s">
        <v>18</v>
      </c>
      <c r="D21" s="15">
        <v>200000</v>
      </c>
      <c r="E21" s="17" t="s">
        <v>19</v>
      </c>
      <c r="F21" s="29" t="s">
        <v>20</v>
      </c>
      <c r="G21" s="30"/>
      <c r="H21" s="29" t="s">
        <v>21</v>
      </c>
      <c r="I21" s="30"/>
      <c r="J21" s="16"/>
      <c r="K21" s="16"/>
      <c r="L21" s="16"/>
      <c r="M21" s="16"/>
    </row>
    <row r="22" spans="1:13" ht="17" customHeight="1" thickBot="1" x14ac:dyDescent="0.2">
      <c r="A22" s="11"/>
      <c r="B22" s="12"/>
      <c r="C22" s="12"/>
      <c r="D22" s="12"/>
      <c r="E22" s="12"/>
      <c r="F22" s="12"/>
      <c r="G22" s="16"/>
      <c r="H22" s="16"/>
      <c r="I22" s="16"/>
      <c r="J22" s="16"/>
      <c r="K22" s="16"/>
      <c r="L22" s="16"/>
      <c r="M22" s="16"/>
    </row>
    <row r="23" spans="1:13" ht="64" customHeight="1" thickBot="1" x14ac:dyDescent="0.2">
      <c r="A23" s="41" t="s">
        <v>33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3"/>
      <c r="M23" s="16"/>
    </row>
    <row r="24" spans="1:13" s="7" customFormat="1" ht="53.25" customHeight="1" thickBot="1" x14ac:dyDescent="0.2">
      <c r="A24" s="13"/>
      <c r="B24" s="21" t="s">
        <v>34</v>
      </c>
      <c r="C24" s="21" t="s">
        <v>35</v>
      </c>
      <c r="D24" s="21" t="s">
        <v>36</v>
      </c>
      <c r="E24" s="21" t="s">
        <v>37</v>
      </c>
      <c r="F24" s="21" t="s">
        <v>38</v>
      </c>
      <c r="G24" s="21" t="s">
        <v>39</v>
      </c>
      <c r="H24" s="21" t="s">
        <v>40</v>
      </c>
      <c r="I24" s="21" t="s">
        <v>41</v>
      </c>
      <c r="J24" s="21" t="s">
        <v>42</v>
      </c>
      <c r="K24" s="21" t="s">
        <v>43</v>
      </c>
      <c r="L24" s="28" t="s">
        <v>9</v>
      </c>
    </row>
    <row r="25" spans="1:13" ht="14" x14ac:dyDescent="0.15">
      <c r="A25" s="2" t="s">
        <v>10</v>
      </c>
      <c r="B25" s="6">
        <v>0.05</v>
      </c>
      <c r="C25" s="6">
        <v>0.05</v>
      </c>
      <c r="D25" s="6">
        <v>0.05</v>
      </c>
      <c r="E25" s="6">
        <v>0.15</v>
      </c>
      <c r="F25" s="6">
        <v>0.05</v>
      </c>
      <c r="G25" s="6">
        <v>0.15</v>
      </c>
      <c r="H25" s="6">
        <v>0.125</v>
      </c>
      <c r="I25" s="6">
        <v>0.125</v>
      </c>
      <c r="J25" s="6">
        <v>0.125</v>
      </c>
      <c r="K25" s="6">
        <v>0.125</v>
      </c>
      <c r="L25" s="22">
        <f>SUM(B25:K25)</f>
        <v>1</v>
      </c>
      <c r="M25" s="16"/>
    </row>
    <row r="26" spans="1:13" ht="14" x14ac:dyDescent="0.15">
      <c r="A26" s="3" t="s">
        <v>11</v>
      </c>
      <c r="B26" s="5">
        <f>B25*L26</f>
        <v>3750</v>
      </c>
      <c r="C26" s="5">
        <f>C25*L26</f>
        <v>3750</v>
      </c>
      <c r="D26" s="5">
        <f>D25*L26</f>
        <v>3750</v>
      </c>
      <c r="E26" s="5">
        <f>E25*L26</f>
        <v>11250</v>
      </c>
      <c r="F26" s="5">
        <f>F25*L26</f>
        <v>3750</v>
      </c>
      <c r="G26" s="5">
        <f>G25*L26</f>
        <v>11250</v>
      </c>
      <c r="H26" s="5">
        <f>H25*L26</f>
        <v>9375</v>
      </c>
      <c r="I26" s="5">
        <f>I25*L26</f>
        <v>9375</v>
      </c>
      <c r="J26" s="5">
        <f>J25*L26</f>
        <v>9375</v>
      </c>
      <c r="K26" s="5">
        <f>K25*L26</f>
        <v>9375</v>
      </c>
      <c r="L26" s="24">
        <v>75000</v>
      </c>
      <c r="M26" s="16"/>
    </row>
    <row r="27" spans="1:13" ht="14" x14ac:dyDescent="0.15">
      <c r="A27" s="3" t="s">
        <v>12</v>
      </c>
      <c r="B27" s="5">
        <f>B26*0.5</f>
        <v>1875</v>
      </c>
      <c r="C27" s="5">
        <f t="shared" ref="C27:G27" si="12">C26*0.5</f>
        <v>1875</v>
      </c>
      <c r="D27" s="5">
        <f t="shared" si="12"/>
        <v>1875</v>
      </c>
      <c r="E27" s="5">
        <f t="shared" si="12"/>
        <v>5625</v>
      </c>
      <c r="F27" s="5">
        <f t="shared" si="12"/>
        <v>1875</v>
      </c>
      <c r="G27" s="5">
        <f t="shared" si="12"/>
        <v>5625</v>
      </c>
      <c r="H27" s="5">
        <f>H26*0.5</f>
        <v>4687.5</v>
      </c>
      <c r="I27" s="5">
        <f>I26*0.5</f>
        <v>4687.5</v>
      </c>
      <c r="J27" s="5">
        <f>J26*0.5</f>
        <v>4687.5</v>
      </c>
      <c r="K27" s="5">
        <f>K26*0.5</f>
        <v>4687.5</v>
      </c>
      <c r="L27" s="25">
        <f t="shared" ref="L27" si="13">L26*0.5</f>
        <v>37500</v>
      </c>
      <c r="M27" s="16"/>
    </row>
    <row r="28" spans="1:13" ht="14" x14ac:dyDescent="0.15">
      <c r="A28" s="3" t="s">
        <v>13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24">
        <v>0</v>
      </c>
      <c r="M28" s="16"/>
    </row>
    <row r="29" spans="1:13" ht="17" customHeight="1" x14ac:dyDescent="0.15">
      <c r="A29" s="3" t="s">
        <v>14</v>
      </c>
      <c r="B29" s="14">
        <f>0-B26</f>
        <v>-3750</v>
      </c>
      <c r="C29" s="14">
        <f t="shared" ref="C29:G29" si="14">0-C26</f>
        <v>-3750</v>
      </c>
      <c r="D29" s="14">
        <f t="shared" si="14"/>
        <v>-3750</v>
      </c>
      <c r="E29" s="14">
        <f t="shared" si="14"/>
        <v>-11250</v>
      </c>
      <c r="F29" s="14">
        <f t="shared" si="14"/>
        <v>-3750</v>
      </c>
      <c r="G29" s="14">
        <f t="shared" si="14"/>
        <v>-11250</v>
      </c>
      <c r="H29" s="14">
        <f>0-H26</f>
        <v>-9375</v>
      </c>
      <c r="I29" s="14">
        <f>0-I26</f>
        <v>-9375</v>
      </c>
      <c r="J29" s="14">
        <f>0-J26</f>
        <v>-9375</v>
      </c>
      <c r="K29" s="14">
        <f>0-K26</f>
        <v>-9375</v>
      </c>
      <c r="L29" s="26">
        <f t="shared" ref="L29" si="15">0-L26</f>
        <v>-75000</v>
      </c>
      <c r="M29" s="16"/>
    </row>
    <row r="30" spans="1:13" ht="17" customHeight="1" x14ac:dyDescent="0.15">
      <c r="A30" s="3" t="s">
        <v>15</v>
      </c>
      <c r="B30" s="32">
        <f t="shared" ref="B30" si="16">B29*4</f>
        <v>-15000</v>
      </c>
      <c r="C30" s="32">
        <f t="shared" ref="C30" si="17">C29*4</f>
        <v>-15000</v>
      </c>
      <c r="D30" s="32">
        <f t="shared" ref="D30" si="18">D29*4</f>
        <v>-15000</v>
      </c>
      <c r="E30" s="32" t="s">
        <v>16</v>
      </c>
      <c r="F30" s="32">
        <f t="shared" ref="F30" si="19">F29*4</f>
        <v>-15000</v>
      </c>
      <c r="G30" s="4" t="s">
        <v>16</v>
      </c>
      <c r="H30" s="4" t="s">
        <v>16</v>
      </c>
      <c r="I30" s="4" t="s">
        <v>16</v>
      </c>
      <c r="J30" s="4" t="s">
        <v>16</v>
      </c>
      <c r="K30" s="4" t="s">
        <v>16</v>
      </c>
      <c r="L30" s="23"/>
      <c r="M30" s="16"/>
    </row>
    <row r="31" spans="1:13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25" customHeight="1" x14ac:dyDescent="0.15">
      <c r="A32" s="10" t="s">
        <v>17</v>
      </c>
      <c r="B32" s="27">
        <f>L26</f>
        <v>75000</v>
      </c>
      <c r="C32" s="10" t="s">
        <v>18</v>
      </c>
      <c r="D32" s="15">
        <v>250000</v>
      </c>
      <c r="E32" s="17" t="s">
        <v>19</v>
      </c>
      <c r="F32" s="29" t="s">
        <v>20</v>
      </c>
      <c r="G32" s="30"/>
      <c r="H32" s="29" t="s">
        <v>21</v>
      </c>
      <c r="I32" s="30"/>
      <c r="J32" s="16"/>
      <c r="K32" s="16"/>
      <c r="L32" s="16"/>
      <c r="M32" s="16"/>
    </row>
    <row r="33" spans="1:13" x14ac:dyDescent="0.15">
      <c r="A33" s="16"/>
      <c r="B33" s="16"/>
      <c r="C33" s="16"/>
      <c r="D33" s="16"/>
      <c r="E33" s="18"/>
      <c r="F33" s="18"/>
      <c r="G33" s="18"/>
      <c r="H33" s="18"/>
      <c r="I33" s="19"/>
      <c r="J33" s="16"/>
      <c r="K33" s="16"/>
      <c r="L33" s="16"/>
      <c r="M33" s="16"/>
    </row>
    <row r="34" spans="1:13" x14ac:dyDescent="0.15">
      <c r="A34" s="8" t="s">
        <v>44</v>
      </c>
      <c r="B34" s="16"/>
      <c r="C34" s="16"/>
      <c r="D34" s="16"/>
      <c r="E34" s="18"/>
      <c r="F34" s="18"/>
      <c r="G34" s="18"/>
      <c r="H34" s="18"/>
      <c r="I34" s="19"/>
      <c r="J34" s="16"/>
      <c r="K34" s="16"/>
      <c r="L34" s="16"/>
      <c r="M34" s="16"/>
    </row>
    <row r="35" spans="1:13" x14ac:dyDescent="0.15">
      <c r="A35" s="16"/>
      <c r="B35" s="16"/>
      <c r="C35" s="16" t="s">
        <v>19</v>
      </c>
      <c r="D35" s="16"/>
      <c r="E35" s="20"/>
      <c r="F35" s="20"/>
      <c r="G35" s="20"/>
      <c r="H35" s="20"/>
      <c r="I35" s="19"/>
      <c r="J35" s="16"/>
      <c r="K35" s="16"/>
      <c r="L35" s="16"/>
      <c r="M35" s="16"/>
    </row>
    <row r="36" spans="1:13" x14ac:dyDescent="0.15">
      <c r="A36" s="16"/>
      <c r="B36" s="16"/>
      <c r="C36" s="16"/>
      <c r="D36" s="16"/>
      <c r="E36" s="19"/>
      <c r="F36" s="19"/>
      <c r="G36" s="19"/>
      <c r="H36" s="19"/>
      <c r="I36" s="19"/>
      <c r="J36" s="16"/>
      <c r="K36" s="16"/>
      <c r="L36" s="16"/>
      <c r="M36" s="16"/>
    </row>
    <row r="37" spans="1:13" x14ac:dyDescent="0.15">
      <c r="A37" s="16"/>
      <c r="B37" s="16"/>
      <c r="C37" s="16"/>
      <c r="D37" s="16"/>
      <c r="E37" s="19"/>
      <c r="F37" s="19"/>
      <c r="G37" s="19"/>
      <c r="H37" s="19"/>
      <c r="I37" s="19"/>
      <c r="J37" s="16"/>
      <c r="K37" s="16"/>
      <c r="L37" s="16"/>
      <c r="M37" s="16"/>
    </row>
    <row r="38" spans="1:13" x14ac:dyDescent="0.15">
      <c r="A38" s="16"/>
      <c r="B38" s="16"/>
      <c r="C38" s="16"/>
      <c r="D38" s="16"/>
      <c r="E38" s="9"/>
      <c r="F38" s="9"/>
      <c r="G38" s="19"/>
      <c r="H38" s="19"/>
      <c r="I38" s="19"/>
      <c r="J38" s="16"/>
      <c r="K38" s="16"/>
      <c r="L38" s="16"/>
      <c r="M38" s="16"/>
    </row>
    <row r="39" spans="1:13" x14ac:dyDescent="0.15">
      <c r="A39" s="16"/>
      <c r="B39" s="16"/>
      <c r="C39" s="16"/>
      <c r="D39" s="16"/>
      <c r="E39" s="9"/>
      <c r="F39" s="9"/>
      <c r="G39" s="19"/>
      <c r="H39" s="19"/>
      <c r="I39" s="19"/>
      <c r="J39" s="16"/>
      <c r="K39" s="16"/>
      <c r="L39" s="16"/>
      <c r="M39" s="16"/>
    </row>
    <row r="40" spans="1:13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3:13" x14ac:dyDescent="0.1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3:13" x14ac:dyDescent="0.1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</sheetData>
  <sheetProtection algorithmName="SHA-512" hashValue="+xAImu4KldBoRlVDxNjScvcdrp9o6IuILJdJH/l92jnMoJy34aVDaB/25VlhSLicCUpRemC5H3mgLOFFDjEJuw==" saltValue="oSTWrgXGnUS0JFMZZBxAuA==" spinCount="100000" sheet="1" objects="1" scenarios="1"/>
  <mergeCells count="4">
    <mergeCell ref="A2"/>
    <mergeCell ref="A1:J1"/>
    <mergeCell ref="A12:L12"/>
    <mergeCell ref="A23:L23"/>
  </mergeCell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9E048D3F074DA054CA896A86D284" ma:contentTypeVersion="2" ma:contentTypeDescription="Een nieuw document maken." ma:contentTypeScope="" ma:versionID="2eece4ff55bb987b282bccb6d372e9e3">
  <xsd:schema xmlns:xsd="http://www.w3.org/2001/XMLSchema" xmlns:xs="http://www.w3.org/2001/XMLSchema" xmlns:p="http://schemas.microsoft.com/office/2006/metadata/properties" xmlns:ns2="f54f3d12-6714-4d85-a2a8-5b917b2afbe6" targetNamespace="http://schemas.microsoft.com/office/2006/metadata/properties" ma:root="true" ma:fieldsID="856e6f5fee3cc5f339af5ab06aea699a" ns2:_="">
    <xsd:import namespace="f54f3d12-6714-4d85-a2a8-5b917b2afb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f3d12-6714-4d85-a2a8-5b917b2af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80715-084D-46CC-8E97-E4EEA4A9A2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69E41D-87E9-4F37-82BE-E23C18F0D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f3d12-6714-4d85-a2a8-5b917b2af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D47598-6400-4E25-8B61-7494DFA1CD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Manager/>
  <Company>inkoopadviesbureau BiC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Oosterhoff</dc:creator>
  <cp:keywords/>
  <dc:description>Copyright BiC!</dc:description>
  <cp:lastModifiedBy>Microsoft Office User</cp:lastModifiedBy>
  <cp:revision/>
  <dcterms:created xsi:type="dcterms:W3CDTF">2020-03-23T12:24:07Z</dcterms:created>
  <dcterms:modified xsi:type="dcterms:W3CDTF">2022-03-21T15:16:09Z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0x01010078719E048D3F074DA054CA896A86D284</vt:lpwstr>
  </property>
</Properties>
</file>