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 INKOOP\IUC21\IUC21-640 VABI-2 (opvr. Bedrijfsinfo.)\05 - OVEREENKOMSTEN\NvI\"/>
    </mc:Choice>
  </mc:AlternateContent>
  <bookViews>
    <workbookView xWindow="0" yWindow="0" windowWidth="20160" windowHeight="8460" activeTab="1"/>
  </bookViews>
  <sheets>
    <sheet name="Vergelijkingswaarde" sheetId="3" r:id="rId1"/>
    <sheet name="Verbruik rapporten" sheetId="4" r:id="rId2"/>
    <sheet name="Maatwerkrapporten" sheetId="5" r:id="rId3"/>
    <sheet name="BPK-Grafiek" sheetId="1" r:id="rId4"/>
    <sheet name="DATA" sheetId="2" state="hidden" r:id="rId5"/>
  </sheets>
  <definedNames>
    <definedName name="_AMO_UniqueIdentifier" hidden="1">"'a8b43c25-150a-4d84-a538-779f9bcc13c1'"</definedName>
    <definedName name="staffel">'Verbruik rapporten'!$D$76:$I$87</definedName>
    <definedName name="staffel2">'Verbruik rapporten'!$D$50:$I$61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76" i="4" l="1"/>
  <c r="K50" i="4"/>
  <c r="F98" i="4"/>
  <c r="E97" i="4"/>
  <c r="F97" i="4"/>
  <c r="G97" i="4"/>
  <c r="G98" i="4" s="1"/>
  <c r="E92" i="4"/>
  <c r="F92" i="4"/>
  <c r="G92" i="4"/>
  <c r="D92" i="4"/>
  <c r="D97" i="4"/>
  <c r="D87" i="4"/>
  <c r="J87" i="4" s="1"/>
  <c r="D86" i="4"/>
  <c r="J86" i="4" s="1"/>
  <c r="D85" i="4"/>
  <c r="J85" i="4" s="1"/>
  <c r="D84" i="4"/>
  <c r="J84" i="4" s="1"/>
  <c r="D83" i="4"/>
  <c r="J83" i="4" s="1"/>
  <c r="D82" i="4"/>
  <c r="J82" i="4" s="1"/>
  <c r="D81" i="4"/>
  <c r="J81" i="4" s="1"/>
  <c r="D80" i="4"/>
  <c r="J80" i="4" s="1"/>
  <c r="D79" i="4"/>
  <c r="J79" i="4" s="1"/>
  <c r="D78" i="4"/>
  <c r="J78" i="4" s="1"/>
  <c r="D77" i="4"/>
  <c r="J77" i="4" s="1"/>
  <c r="J76" i="4"/>
  <c r="G76" i="4"/>
  <c r="H76" i="4" s="1"/>
  <c r="I76" i="4" s="1"/>
  <c r="D99" i="4" l="1"/>
  <c r="D100" i="4" s="1"/>
  <c r="K83" i="4"/>
  <c r="E99" i="4"/>
  <c r="E100" i="4" s="1"/>
  <c r="E98" i="4"/>
  <c r="G79" i="4"/>
  <c r="H79" i="4" s="1"/>
  <c r="I79" i="4" s="1"/>
  <c r="G87" i="4"/>
  <c r="K79" i="4"/>
  <c r="K87" i="4"/>
  <c r="G83" i="4"/>
  <c r="H83" i="4" s="1"/>
  <c r="I83" i="4" s="1"/>
  <c r="G77" i="4"/>
  <c r="H77" i="4" s="1"/>
  <c r="I77" i="4" s="1"/>
  <c r="G99" i="4" s="1"/>
  <c r="G100" i="4" s="1"/>
  <c r="K81" i="4"/>
  <c r="G85" i="4"/>
  <c r="H85" i="4" s="1"/>
  <c r="I85" i="4" s="1"/>
  <c r="K77" i="4"/>
  <c r="G81" i="4"/>
  <c r="H81" i="4" s="1"/>
  <c r="I81" i="4" s="1"/>
  <c r="K85" i="4"/>
  <c r="G78" i="4"/>
  <c r="H78" i="4" s="1"/>
  <c r="I78" i="4" s="1"/>
  <c r="K78" i="4"/>
  <c r="G80" i="4"/>
  <c r="H80" i="4" s="1"/>
  <c r="I80" i="4" s="1"/>
  <c r="K80" i="4"/>
  <c r="G82" i="4"/>
  <c r="H82" i="4" s="1"/>
  <c r="I82" i="4" s="1"/>
  <c r="K82" i="4"/>
  <c r="G84" i="4"/>
  <c r="H84" i="4" s="1"/>
  <c r="I84" i="4" s="1"/>
  <c r="K84" i="4"/>
  <c r="G86" i="4"/>
  <c r="H86" i="4" s="1"/>
  <c r="I86" i="4" s="1"/>
  <c r="K86" i="4"/>
  <c r="D46" i="5"/>
  <c r="E46" i="5"/>
  <c r="F46" i="5"/>
  <c r="G24" i="3" s="1"/>
  <c r="G46" i="5"/>
  <c r="H24" i="3" s="1"/>
  <c r="F24" i="3"/>
  <c r="E24" i="3"/>
  <c r="G45" i="5"/>
  <c r="F45" i="5"/>
  <c r="E45" i="5"/>
  <c r="D45" i="5"/>
  <c r="G90" i="4"/>
  <c r="F90" i="4"/>
  <c r="E90" i="4"/>
  <c r="D90" i="4"/>
  <c r="D8" i="5"/>
  <c r="C6" i="5"/>
  <c r="C4" i="5"/>
  <c r="F99" i="4" l="1"/>
  <c r="F100" i="4" s="1"/>
  <c r="H87" i="4"/>
  <c r="I87" i="4" s="1"/>
  <c r="D61" i="4"/>
  <c r="K61" i="4" s="1"/>
  <c r="D60" i="4"/>
  <c r="K60" i="4" s="1"/>
  <c r="D59" i="4"/>
  <c r="K59" i="4" s="1"/>
  <c r="D58" i="4"/>
  <c r="K58" i="4" s="1"/>
  <c r="D57" i="4"/>
  <c r="J57" i="4" s="1"/>
  <c r="D56" i="4"/>
  <c r="K56" i="4" s="1"/>
  <c r="D55" i="4"/>
  <c r="D54" i="4"/>
  <c r="K54" i="4" s="1"/>
  <c r="D53" i="4"/>
  <c r="K53" i="4" s="1"/>
  <c r="D52" i="4"/>
  <c r="K52" i="4" s="1"/>
  <c r="D51" i="4"/>
  <c r="J50" i="4"/>
  <c r="G50" i="4"/>
  <c r="H50" i="4" s="1"/>
  <c r="I50" i="4" s="1"/>
  <c r="D8" i="4"/>
  <c r="C6" i="4"/>
  <c r="C4" i="4"/>
  <c r="E29" i="3"/>
  <c r="F29" i="3" s="1"/>
  <c r="G29" i="3" s="1"/>
  <c r="H29" i="3" s="1"/>
  <c r="L26" i="3"/>
  <c r="K26" i="3"/>
  <c r="J26" i="3"/>
  <c r="E22" i="3"/>
  <c r="F22" i="3" s="1"/>
  <c r="G22" i="3" s="1"/>
  <c r="H22" i="3" s="1"/>
  <c r="H18" i="3"/>
  <c r="G18" i="3"/>
  <c r="F18" i="3"/>
  <c r="E18" i="3"/>
  <c r="H17" i="3"/>
  <c r="G17" i="3"/>
  <c r="F17" i="3"/>
  <c r="E17" i="3"/>
  <c r="H14" i="3"/>
  <c r="G14" i="3"/>
  <c r="F14" i="3"/>
  <c r="E14" i="3"/>
  <c r="G12" i="3"/>
  <c r="H12" i="3" s="1"/>
  <c r="F12" i="3"/>
  <c r="J9" i="3"/>
  <c r="L9" i="3" s="1"/>
  <c r="J8" i="3"/>
  <c r="L8" i="3" s="1"/>
  <c r="J55" i="4" l="1"/>
  <c r="J51" i="4"/>
  <c r="J53" i="4"/>
  <c r="J59" i="4"/>
  <c r="J61" i="4"/>
  <c r="F93" i="4"/>
  <c r="G51" i="4"/>
  <c r="H51" i="4" s="1"/>
  <c r="I51" i="4" s="1"/>
  <c r="K51" i="4"/>
  <c r="G53" i="4"/>
  <c r="H53" i="4" s="1"/>
  <c r="I53" i="4" s="1"/>
  <c r="G55" i="4"/>
  <c r="H55" i="4" s="1"/>
  <c r="I55" i="4" s="1"/>
  <c r="K55" i="4"/>
  <c r="G57" i="4"/>
  <c r="H57" i="4" s="1"/>
  <c r="I57" i="4" s="1"/>
  <c r="K57" i="4"/>
  <c r="G59" i="4"/>
  <c r="H59" i="4" s="1"/>
  <c r="I59" i="4" s="1"/>
  <c r="G61" i="4"/>
  <c r="H61" i="4" s="1"/>
  <c r="I61" i="4" s="1"/>
  <c r="G93" i="4"/>
  <c r="J52" i="4"/>
  <c r="J54" i="4"/>
  <c r="J56" i="4"/>
  <c r="J58" i="4"/>
  <c r="J60" i="4"/>
  <c r="G52" i="4"/>
  <c r="G54" i="4"/>
  <c r="H54" i="4" s="1"/>
  <c r="I54" i="4" s="1"/>
  <c r="G56" i="4"/>
  <c r="H56" i="4" s="1"/>
  <c r="I56" i="4" s="1"/>
  <c r="G58" i="4"/>
  <c r="H58" i="4" s="1"/>
  <c r="I58" i="4" s="1"/>
  <c r="G60" i="4"/>
  <c r="H60" i="4" s="1"/>
  <c r="I60" i="4" s="1"/>
  <c r="E93" i="4"/>
  <c r="F82" i="1"/>
  <c r="F19" i="1"/>
  <c r="G19" i="1" s="1"/>
  <c r="F18" i="1"/>
  <c r="F20" i="1" s="1"/>
  <c r="G20" i="1" s="1"/>
  <c r="F13" i="1"/>
  <c r="D7" i="2" s="1"/>
  <c r="F7" i="2" s="1"/>
  <c r="G12" i="1"/>
  <c r="F11" i="1"/>
  <c r="G11" i="1" s="1"/>
  <c r="G13" i="1" s="1"/>
  <c r="H52" i="4" l="1"/>
  <c r="I52" i="4" s="1"/>
  <c r="D94" i="4" s="1"/>
  <c r="D95" i="4" s="1"/>
  <c r="D102" i="4" s="1"/>
  <c r="E94" i="4"/>
  <c r="F94" i="4"/>
  <c r="G18" i="1"/>
  <c r="E15" i="1"/>
  <c r="F95" i="4" l="1"/>
  <c r="F102" i="4" s="1"/>
  <c r="G23" i="3" s="1"/>
  <c r="G31" i="3" s="1"/>
  <c r="E95" i="4"/>
  <c r="E102" i="4" s="1"/>
  <c r="E23" i="3"/>
  <c r="E31" i="3" s="1"/>
  <c r="G94" i="4"/>
  <c r="G95" i="4" l="1"/>
  <c r="G102" i="4" s="1"/>
  <c r="H23" i="3" s="1"/>
  <c r="H31" i="3" s="1"/>
  <c r="F23" i="3"/>
  <c r="F31" i="3" s="1"/>
  <c r="E33" i="3" l="1"/>
  <c r="F8" i="1" s="1"/>
  <c r="C7" i="2" s="1"/>
  <c r="E7" i="2" s="1"/>
  <c r="F14" i="1" s="1"/>
  <c r="D105" i="4"/>
  <c r="D48" i="5"/>
</calcChain>
</file>

<file path=xl/sharedStrings.xml><?xml version="1.0" encoding="utf-8"?>
<sst xmlns="http://schemas.openxmlformats.org/spreadsheetml/2006/main" count="267" uniqueCount="145">
  <si>
    <t>Europese Aanbesteding</t>
  </si>
  <si>
    <t>BPK-Grafiek</t>
  </si>
  <si>
    <t>Vergelijkingswaarde</t>
  </si>
  <si>
    <t>Indicatie eigen score</t>
  </si>
  <si>
    <t>Score Kwaliteit</t>
  </si>
  <si>
    <t>Procenten</t>
  </si>
  <si>
    <t xml:space="preserve">Kwaliteit in eisen </t>
  </si>
  <si>
    <t>%</t>
  </si>
  <si>
    <t>Totaal kwaliteit</t>
  </si>
  <si>
    <t>Indicatie BPK-score</t>
  </si>
  <si>
    <t>*1</t>
  </si>
  <si>
    <t>Opbouw Score voor kwaliteit</t>
  </si>
  <si>
    <t>Punten</t>
  </si>
  <si>
    <t xml:space="preserve">Eisen </t>
  </si>
  <si>
    <t>Wensen</t>
  </si>
  <si>
    <t>Totaal</t>
  </si>
  <si>
    <t xml:space="preserve"> </t>
  </si>
  <si>
    <t>Hulpdata Grafiek Superformule</t>
  </si>
  <si>
    <t>Hulpvelden</t>
  </si>
  <si>
    <t>Uw inschrijving</t>
  </si>
  <si>
    <t>LET OP  !!!</t>
  </si>
  <si>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</si>
  <si>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</si>
  <si>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</si>
  <si>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</si>
  <si>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</si>
  <si>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</si>
  <si>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</si>
  <si>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</si>
  <si>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</si>
  <si>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</si>
  <si>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</si>
  <si>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</si>
  <si>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</si>
  <si>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</si>
  <si>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</si>
  <si>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</si>
  <si>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</si>
  <si>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</si>
  <si>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</si>
  <si>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</si>
  <si>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</si>
  <si>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</si>
  <si>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</si>
  <si>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</si>
  <si>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</si>
  <si>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</si>
  <si>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</si>
  <si>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</si>
  <si>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</si>
  <si>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</si>
  <si>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</si>
  <si>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</si>
  <si>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</si>
  <si>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</si>
  <si>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</si>
  <si>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</si>
  <si>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</si>
  <si>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Qbonus</t>
  </si>
  <si>
    <t>Totaaloverzicht</t>
  </si>
  <si>
    <t>naam Inschrijver:</t>
  </si>
  <si>
    <t>Dimensionering</t>
  </si>
  <si>
    <t>GEBRUIKERS</t>
  </si>
  <si>
    <t>GEBRUIK</t>
  </si>
  <si>
    <t>Kostenelementen</t>
  </si>
  <si>
    <t>Gunningswaarde</t>
  </si>
  <si>
    <t>Leveranciers Cash Out</t>
  </si>
  <si>
    <t>Oplossing / Licenties</t>
  </si>
  <si>
    <t xml:space="preserve"> (prijzen exclusief BTW)</t>
  </si>
  <si>
    <t>Artikelnummer</t>
  </si>
  <si>
    <t>Versie</t>
  </si>
  <si>
    <t>Omschrijving</t>
  </si>
  <si>
    <t>Dimensioneringsscenario (fictief)</t>
  </si>
  <si>
    <t>VERBRUIK</t>
  </si>
  <si>
    <t>Basisprijs</t>
  </si>
  <si>
    <t>Grondslag Abonnement</t>
  </si>
  <si>
    <t>Korting</t>
  </si>
  <si>
    <t xml:space="preserve">"&gt;" meer dan </t>
  </si>
  <si>
    <t>per staffel</t>
  </si>
  <si>
    <t>over totaal aantal</t>
  </si>
  <si>
    <t>inclusief</t>
  </si>
  <si>
    <t>staffel</t>
  </si>
  <si>
    <t xml:space="preserve">van </t>
  </si>
  <si>
    <t>tot en met</t>
  </si>
  <si>
    <t>cumulatief</t>
  </si>
  <si>
    <t>Cumulatief</t>
  </si>
  <si>
    <t>Uitbreiding</t>
  </si>
  <si>
    <t>korting</t>
  </si>
  <si>
    <t>STAFFEL 1</t>
  </si>
  <si>
    <t>STAFFEL 2</t>
  </si>
  <si>
    <t>&gt;</t>
  </si>
  <si>
    <t>STAFFEL 3</t>
  </si>
  <si>
    <t>STAFFEL 4</t>
  </si>
  <si>
    <t>STAFFEL 5</t>
  </si>
  <si>
    <t>STAFFEL 6</t>
  </si>
  <si>
    <t>STAFFEL 7</t>
  </si>
  <si>
    <t>STAFFEL 8</t>
  </si>
  <si>
    <t>STAFFEL 9</t>
  </si>
  <si>
    <t>STAFFEL 10</t>
  </si>
  <si>
    <t>STAFFEL 11</t>
  </si>
  <si>
    <t>STAFFEL 12</t>
  </si>
  <si>
    <t>per entiteit</t>
  </si>
  <si>
    <t>Wij vragen u een staffelvolume in te vullen tot minimaal 50.000 unieke opgevraagde entiteiten per jaar</t>
  </si>
  <si>
    <t>prijs</t>
  </si>
  <si>
    <t>per opvraging</t>
  </si>
  <si>
    <t>gebruik</t>
  </si>
  <si>
    <t>Kosten gebruik</t>
  </si>
  <si>
    <t>Fictief gebruik cumulatief</t>
  </si>
  <si>
    <t>Prijs per gebruik</t>
  </si>
  <si>
    <t xml:space="preserve"> Totaalprijs gebruik per jaar</t>
  </si>
  <si>
    <t>Subtotalen per jaar</t>
  </si>
  <si>
    <t>Totale cash out 4 jaren</t>
  </si>
  <si>
    <r>
      <t>Toelichting / onderbouwing</t>
    </r>
    <r>
      <rPr>
        <sz val="12"/>
        <color theme="1"/>
        <rFont val="Verdana"/>
        <family val="2"/>
      </rPr>
      <t xml:space="preserve"> </t>
    </r>
  </si>
  <si>
    <t>Vrije velden voor toelichting / onderbouwing / Licentie, Onderhoud &amp; Support en overige kosten.</t>
  </si>
  <si>
    <t>kenmerk IUC21-640</t>
  </si>
  <si>
    <t>Europese Aanbesteding BedrijfsInformatie perceel 2</t>
  </si>
  <si>
    <t>Waarvan aantal gebruikers Perceel 2</t>
  </si>
  <si>
    <t>éénmalige opvragingen Perceel 2</t>
  </si>
  <si>
    <t>meermalige opvragingen Perceel 2</t>
  </si>
  <si>
    <t>Produktnaam Oplossing</t>
  </si>
  <si>
    <t>Benodigde componenten</t>
  </si>
  <si>
    <t>Staffel verbruiksabonnement Perceel 2</t>
  </si>
  <si>
    <t>Kosten gebruik Perceel 2</t>
  </si>
  <si>
    <t>Aantal gebruikers Perceel 2</t>
  </si>
  <si>
    <t>meermalige opvragingen niet-NL Perceel 2</t>
  </si>
  <si>
    <t>éénmalige opvragingen niet-NL Perceel 2</t>
  </si>
  <si>
    <r>
      <t xml:space="preserve">Voordat de TAB-bladen </t>
    </r>
    <r>
      <rPr>
        <i/>
        <sz val="12"/>
        <color theme="0"/>
        <rFont val="Verdana"/>
        <family val="2"/>
      </rPr>
      <t>"TBV PRIJSMODEL (1)"</t>
    </r>
    <r>
      <rPr>
        <sz val="12"/>
        <color theme="0"/>
        <rFont val="Verdana"/>
        <family val="2"/>
      </rPr>
      <t xml:space="preserve"> EN </t>
    </r>
    <r>
      <rPr>
        <i/>
        <sz val="12"/>
        <color theme="0"/>
        <rFont val="Verdana"/>
        <family val="2"/>
      </rPr>
      <t>"TBV PRIJSMODEL (2)"</t>
    </r>
    <r>
      <rPr>
        <sz val="12"/>
        <color theme="0"/>
        <rFont val="Verdana"/>
        <family val="2"/>
      </rPr>
      <t xml:space="preserve"> gekopieerd worden kan naar het Prijsmodel, moeten eerst onderstaande waarden ( oranje velden ) worden geselecteerd en worden gekopieerd en geplakt worden als WAARDEN (ctrl-C, plakken speciaal "waarden")</t>
    </r>
  </si>
  <si>
    <r>
      <t xml:space="preserve">Eigen inschatting score kwaliteit </t>
    </r>
    <r>
      <rPr>
        <vertAlign val="superscript"/>
        <sz val="11"/>
        <color theme="1"/>
        <rFont val="Verdana"/>
        <family val="2"/>
      </rPr>
      <t>*1</t>
    </r>
  </si>
  <si>
    <t xml:space="preserve"> Kenmerk: IUC21-640</t>
  </si>
  <si>
    <t>Bedrijfsinformatie Perceel 2</t>
  </si>
  <si>
    <t>Verbruik rapporten</t>
  </si>
  <si>
    <t>Maatwerkrapporten</t>
  </si>
  <si>
    <t xml:space="preserve">maatwerkrapporten </t>
  </si>
  <si>
    <t>maatwerkrapport binnen 24u</t>
  </si>
  <si>
    <t>Grondslag</t>
  </si>
  <si>
    <t>invultoelichting
Conform EIS 18 wenst Opdrachtgever binnen 24 uur te kunnen beschikken een spoedrapport wanneer informatie in de database ontbreekt. Alleen bij resultaat is de vergoeding van toepassing. Vul hieronder in het gele veld uw prijs in voor een dergelijk maatwerkrapport.</t>
  </si>
  <si>
    <r>
      <t xml:space="preserve">Staffel verbruiksabonnement Perceel 2, </t>
    </r>
    <r>
      <rPr>
        <b/>
        <sz val="12"/>
        <color theme="5" tint="-0.249977111117893"/>
        <rFont val="Verdana"/>
        <family val="2"/>
      </rPr>
      <t>eenmalige opvragingen</t>
    </r>
  </si>
  <si>
    <t>Staffel verbruiksabonnement Perceel 2, meermalige opvragingen</t>
  </si>
  <si>
    <t>enkele opvraging van beschikbare data conform eis 8 over een entiteit</t>
  </si>
  <si>
    <t>meervoudige opvraging van beschikbare data conform eis 8 over een entiteit</t>
  </si>
  <si>
    <t>Wij vragen u een staffelvolume in te vullen tot minimaal 10.000 unieke opgevraagde entiteiten per jaar</t>
  </si>
  <si>
    <t>Uitbreiding fictief gebruik</t>
  </si>
  <si>
    <t>prijs en fictief gebruik eenmalige opvraging</t>
  </si>
  <si>
    <t>prijs en fictief gebruik meermalige opvraging</t>
  </si>
  <si>
    <t xml:space="preserve">invultoelichting
De zeven deelnemers (zie Deelnemerslijst organisaties) aan Perceel 2 willen kunnen beschikken over informatie over buitenlandse entiteiten zoals in BijlageA2_Specificatie_vd_Opdracht_P2_Def beschreven. Bij Perceel 2 kunt u offreren met een prijs per verbruik (pay per use), waarbij per gebruiker wordt gefactureerd volgens werkelijk verbruik. Bij de publicatie van Nota_van_Inlichten 1 is EIS 4 aangepast. In plaats van een gecombineerd tarief is het nu mogelijk verschillende tarieven te hanteren voor enkelevoudige en meervoudige opvragingen. De meervoudige opvragingen betreffen de prijs voor een volledige opvraging en aanlevering van mutaties gedurende een periode van 12 maanden. Effectief dient dezelfde gebruiker in die twaalf maanden onbeperkt update-downloads te kunnen maken van de gegevens betreffende de meervoudige opgevraagde entiteit.
De genoemde aantallen voor Perceel 2 zijn indicatief en bedoeld om een beeld te krijgen van de kosten bij verschillende volumes. De jaren 2022 en 2023 betreffen een inschatting voor actuele gebruikers van de zeven deelnemers. U kunt aan de dimensionering geen rechten ontlenen.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</si>
</sst>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 &quot;€&quot;\ * #,##0.00_ ;_ &quot;€&quot;\ * \-#,##0.00_ ;_ &quot;€&quot;\ * &quot;-&quot;??_ ;_ @_ "/>
    <numFmt numFmtId="43" formatCode="_ * #,##0.00_ ;_ * \-#,##0.00_ ;_ * &quot;-&quot;??_ ;_ @_ "/>
    <numFmt numFmtId="164" formatCode="&quot;€&quot;#,##0.00_);\(&quot;€&quot;#,##0.00\)"/>
    <numFmt numFmtId="165" formatCode="_(&quot;€&quot;* #,##0.00_);_(&quot;€&quot;* \(#,##0.00\);_(&quot;€&quot;* &quot;-&quot;??_);_(@_)"/>
    <numFmt numFmtId="166" formatCode="_(* #,##0.00_);_(* \(#,##0.00\);_(* &quot;-&quot;??_);_(@_)"/>
    <numFmt numFmtId="167" formatCode="0.0"/>
    <numFmt numFmtId="168" formatCode="0.000"/>
    <numFmt numFmtId="169" formatCode="_ &quot;€&quot;\ * #,##0_ ;_ &quot;€&quot;\ * \-#,##0_ ;_ &quot;€&quot;\ * &quot;-&quot;??_ ;_ @_ "/>
    <numFmt numFmtId="170" formatCode="&quot;€&quot;\ #,##0.00_-"/>
    <numFmt numFmtId="171" formatCode="_-* #,##0_-;_-* #,##0\-;_-* &quot;-&quot;??_-;_-@_-"/>
    <numFmt numFmtId="172" formatCode="0_ ;\-0\ "/>
    <numFmt numFmtId="173" formatCode="_ * #,##0_ ;_ * \-#,##0_ ;_ * &quot;-&quot;??_ ;_ @_ "/>
    <numFmt numFmtId="174" formatCode="0.0%"/>
    <numFmt numFmtId="175" formatCode="#,##0_ ;\-#,##0\ "/>
  </numFmts>
  <fonts count="51" x14ac:knownFonts="1">
    <font>
      <sz val="11"/>
      <color theme="1"/>
      <name val="Calibri"/>
      <family val="2"/>
      <scheme val="minor"/>
    </font>
    <font>
      <sz val="11"/>
      <color theme="1"/>
      <name val="Calibri"/>
      <family val="2"/>
      <scheme val="minor"/>
    </font>
    <font>
      <sz val="8"/>
      <name val="Verdana"/>
      <family val="2"/>
    </font>
    <font>
      <sz val="11"/>
      <color theme="1"/>
      <name val="Verdana"/>
      <family val="2"/>
    </font>
    <font>
      <b/>
      <sz val="18"/>
      <color theme="1"/>
      <name val="Verdana"/>
      <family val="2"/>
    </font>
    <font>
      <sz val="10"/>
      <color theme="1"/>
      <name val="Verdana"/>
      <family val="2"/>
    </font>
    <font>
      <b/>
      <sz val="14"/>
      <color theme="1"/>
      <name val="Verdana"/>
      <family val="2"/>
    </font>
    <font>
      <b/>
      <sz val="18"/>
      <color theme="0"/>
      <name val="Verdana"/>
      <family val="2"/>
    </font>
    <font>
      <b/>
      <sz val="11"/>
      <color theme="1"/>
      <name val="Verdana"/>
      <family val="2"/>
    </font>
    <font>
      <sz val="10"/>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i/>
      <sz val="10"/>
      <color theme="1"/>
      <name val="Verdana"/>
      <family val="2"/>
    </font>
    <font>
      <sz val="11"/>
      <color theme="0"/>
      <name val="Calibri"/>
      <family val="2"/>
      <scheme val="minor"/>
    </font>
    <font>
      <b/>
      <u/>
      <sz val="10"/>
      <color theme="1"/>
      <name val="Verdana"/>
      <family val="2"/>
    </font>
    <font>
      <b/>
      <sz val="10"/>
      <color theme="0"/>
      <name val="Verdana"/>
      <family val="2"/>
    </font>
    <font>
      <b/>
      <sz val="10"/>
      <color theme="1"/>
      <name val="Verdana"/>
      <family val="2"/>
    </font>
    <font>
      <sz val="10"/>
      <color indexed="9"/>
      <name val="Verdana"/>
      <family val="2"/>
    </font>
    <font>
      <b/>
      <sz val="8"/>
      <color indexed="10"/>
      <name val="Verdana"/>
      <family val="2"/>
    </font>
    <font>
      <b/>
      <sz val="10"/>
      <name val="Verdana"/>
      <family val="2"/>
    </font>
    <font>
      <b/>
      <i/>
      <sz val="10"/>
      <color theme="1"/>
      <name val="Verdana"/>
      <family val="2"/>
    </font>
    <font>
      <b/>
      <sz val="12"/>
      <color theme="1"/>
      <name val="Verdana"/>
      <family val="2"/>
    </font>
    <font>
      <b/>
      <sz val="8"/>
      <name val="Verdana"/>
      <family val="2"/>
    </font>
    <font>
      <sz val="20"/>
      <color theme="1"/>
      <name val="Verdana"/>
      <family val="2"/>
    </font>
    <font>
      <b/>
      <sz val="14"/>
      <name val="Verdana"/>
      <family val="2"/>
    </font>
    <font>
      <b/>
      <sz val="12"/>
      <color indexed="10"/>
      <name val="Verdana"/>
      <family val="2"/>
    </font>
    <font>
      <sz val="8"/>
      <color theme="1"/>
      <name val="Verdana"/>
      <family val="2"/>
    </font>
    <font>
      <sz val="12"/>
      <color indexed="8"/>
      <name val="Verdana"/>
      <family val="2"/>
    </font>
    <font>
      <b/>
      <sz val="18"/>
      <color indexed="10"/>
      <name val="Verdana"/>
      <family val="2"/>
    </font>
    <font>
      <sz val="18"/>
      <color theme="1"/>
      <name val="Verdana"/>
      <family val="2"/>
    </font>
    <font>
      <sz val="18"/>
      <color indexed="8"/>
      <name val="Verdana"/>
      <family val="2"/>
    </font>
    <font>
      <b/>
      <sz val="8"/>
      <color theme="1"/>
      <name val="Verdana"/>
      <family val="2"/>
    </font>
    <font>
      <sz val="8"/>
      <color indexed="8"/>
      <name val="Verdana"/>
      <family val="2"/>
    </font>
    <font>
      <b/>
      <sz val="16"/>
      <color theme="0"/>
      <name val="Verdana"/>
      <family val="2"/>
    </font>
    <font>
      <b/>
      <sz val="8"/>
      <color theme="0"/>
      <name val="Verdana"/>
      <family val="2"/>
    </font>
    <font>
      <sz val="10"/>
      <color indexed="8"/>
      <name val="Verdana"/>
      <family val="2"/>
    </font>
    <font>
      <b/>
      <i/>
      <sz val="10"/>
      <name val="Verdana"/>
      <family val="2"/>
    </font>
    <font>
      <i/>
      <sz val="8"/>
      <color theme="1"/>
      <name val="Verdana"/>
      <family val="2"/>
    </font>
    <font>
      <sz val="10"/>
      <color theme="0"/>
      <name val="Verdana"/>
      <family val="2"/>
    </font>
    <font>
      <sz val="12"/>
      <color theme="1"/>
      <name val="Verdana"/>
      <family val="2"/>
    </font>
    <font>
      <sz val="11"/>
      <color theme="0"/>
      <name val="Verdana"/>
      <family val="2"/>
    </font>
    <font>
      <sz val="24"/>
      <color theme="0"/>
      <name val="Verdana"/>
      <family val="2"/>
    </font>
    <font>
      <b/>
      <sz val="11"/>
      <color theme="0"/>
      <name val="Verdana"/>
      <family val="2"/>
    </font>
    <font>
      <i/>
      <sz val="11"/>
      <color theme="0"/>
      <name val="Verdana"/>
      <family val="2"/>
    </font>
    <font>
      <b/>
      <sz val="12"/>
      <color theme="0"/>
      <name val="Verdana"/>
      <family val="2"/>
    </font>
    <font>
      <sz val="12"/>
      <color theme="0"/>
      <name val="Verdana"/>
      <family val="2"/>
    </font>
    <font>
      <i/>
      <sz val="12"/>
      <color theme="0"/>
      <name val="Verdana"/>
      <family val="2"/>
    </font>
    <font>
      <b/>
      <sz val="12"/>
      <color theme="5" tint="-0.249977111117893"/>
      <name val="Verdana"/>
      <family val="2"/>
    </font>
    <font>
      <sz val="10"/>
      <color theme="5" tint="-0.249977111117893"/>
      <name val="Verdana"/>
      <family val="2"/>
    </font>
  </fonts>
  <fills count="10">
    <fill>
      <patternFill patternType="none"/>
    </fill>
    <fill>
      <patternFill patternType="gray125"/>
    </fill>
    <fill>
      <patternFill patternType="solid">
        <fgColor rgb="FF8FCAE7"/>
        <bgColor indexed="64"/>
      </patternFill>
    </fill>
    <fill>
      <patternFill patternType="solid">
        <fgColor rgb="FF92D050"/>
        <bgColor indexed="64"/>
      </patternFill>
    </fill>
    <fill>
      <patternFill patternType="solid">
        <fgColor theme="0"/>
        <bgColor indexed="64"/>
      </patternFill>
    </fill>
    <fill>
      <patternFill patternType="solid">
        <fgColor rgb="FFF4F169"/>
        <bgColor indexed="64"/>
      </patternFill>
    </fill>
    <fill>
      <patternFill patternType="solid">
        <fgColor rgb="FFFFFF99"/>
        <bgColor indexed="64"/>
      </patternFill>
    </fill>
    <fill>
      <patternFill patternType="solid">
        <fgColor rgb="FF00B050"/>
        <bgColor indexed="64"/>
      </patternFill>
    </fill>
    <fill>
      <patternFill patternType="solid">
        <fgColor indexed="43"/>
        <bgColor indexed="64"/>
      </patternFill>
    </fill>
    <fill>
      <patternFill patternType="solid">
        <fgColor theme="4" tint="0.79998168889431442"/>
        <bgColor indexed="64"/>
      </patternFill>
    </fill>
  </fills>
  <borders count="18">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s>
  <cellStyleXfs count="7">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cellStyleXfs>
  <cellXfs count="298">
    <xf numFmtId="0" fontId="0" fillId="0" borderId="0" xfId="0"/>
    <xf numFmtId="0" fontId="2" fillId="0" borderId="0" xfId="0" applyFont="1" applyAlignment="1" applyProtection="1">
      <protection hidden="1"/>
    </xf>
    <xf numFmtId="0" fontId="3" fillId="0" borderId="0" xfId="0" applyFont="1" applyProtection="1">
      <protection hidden="1"/>
    </xf>
    <xf numFmtId="0" fontId="4" fillId="2" borderId="0" xfId="0" applyFont="1" applyFill="1" applyAlignment="1" applyProtection="1">
      <protection hidden="1"/>
    </xf>
    <xf numFmtId="0" fontId="5" fillId="2" borderId="0" xfId="0" applyFont="1" applyFill="1" applyProtection="1">
      <protection hidden="1"/>
    </xf>
    <xf numFmtId="0" fontId="3" fillId="2" borderId="0" xfId="0" applyFont="1" applyFill="1" applyBorder="1" applyAlignment="1" applyProtection="1">
      <protection hidden="1"/>
    </xf>
    <xf numFmtId="0" fontId="6" fillId="2" borderId="0" xfId="0" applyFont="1" applyFill="1" applyAlignment="1" applyProtection="1">
      <protection hidden="1"/>
    </xf>
    <xf numFmtId="0" fontId="7" fillId="2" borderId="0" xfId="0" applyFont="1" applyFill="1" applyBorder="1" applyProtection="1">
      <protection hidden="1"/>
    </xf>
    <xf numFmtId="0" fontId="8" fillId="2" borderId="0" xfId="0" applyFont="1" applyFill="1" applyAlignment="1" applyProtection="1">
      <alignment vertical="center"/>
      <protection hidden="1"/>
    </xf>
    <xf numFmtId="1" fontId="9" fillId="0" borderId="1" xfId="0" applyNumberFormat="1" applyFont="1" applyFill="1" applyBorder="1" applyProtection="1">
      <protection hidden="1"/>
    </xf>
    <xf numFmtId="1" fontId="2" fillId="0" borderId="1" xfId="0" applyNumberFormat="1" applyFont="1" applyFill="1" applyBorder="1" applyAlignment="1" applyProtection="1">
      <alignment horizontal="right"/>
      <protection hidden="1"/>
    </xf>
    <xf numFmtId="1" fontId="2" fillId="0" borderId="1" xfId="0" applyNumberFormat="1" applyFont="1" applyFill="1" applyBorder="1" applyProtection="1">
      <protection hidden="1"/>
    </xf>
    <xf numFmtId="1" fontId="10" fillId="0" borderId="1" xfId="0" applyNumberFormat="1" applyFont="1" applyFill="1" applyBorder="1" applyProtection="1">
      <protection hidden="1"/>
    </xf>
    <xf numFmtId="165" fontId="2" fillId="0" borderId="0" xfId="2" applyFont="1" applyAlignment="1" applyProtection="1">
      <alignment horizontal="left"/>
      <protection hidden="1"/>
    </xf>
    <xf numFmtId="0" fontId="3" fillId="0" borderId="0" xfId="0" applyFont="1" applyAlignment="1" applyProtection="1">
      <alignment wrapText="1"/>
      <protection hidden="1"/>
    </xf>
    <xf numFmtId="164" fontId="11" fillId="3" borderId="2" xfId="2" quotePrefix="1" applyNumberFormat="1" applyFont="1" applyFill="1" applyBorder="1" applyAlignment="1" applyProtection="1">
      <alignment horizontal="right" vertical="center" wrapText="1"/>
      <protection hidden="1"/>
    </xf>
    <xf numFmtId="0" fontId="3" fillId="0" borderId="0" xfId="0" applyFont="1" applyProtection="1">
      <protection locked="0"/>
    </xf>
    <xf numFmtId="0" fontId="3" fillId="0" borderId="0" xfId="0" applyFont="1" applyAlignment="1" applyProtection="1">
      <alignment wrapText="1"/>
      <protection locked="0"/>
    </xf>
    <xf numFmtId="0" fontId="8" fillId="2" borderId="4" xfId="0" applyFont="1" applyFill="1" applyBorder="1" applyAlignment="1" applyProtection="1">
      <alignment horizontal="right" vertical="center" wrapText="1"/>
      <protection hidden="1"/>
    </xf>
    <xf numFmtId="3" fontId="11" fillId="4" borderId="2" xfId="0" quotePrefix="1" applyNumberFormat="1" applyFont="1" applyFill="1" applyBorder="1" applyAlignment="1" applyProtection="1">
      <alignment horizontal="right" vertical="center" wrapText="1"/>
      <protection hidden="1"/>
    </xf>
    <xf numFmtId="167" fontId="11" fillId="0" borderId="3" xfId="0" applyNumberFormat="1" applyFont="1" applyBorder="1" applyAlignment="1" applyProtection="1">
      <alignment horizontal="right" vertical="center"/>
      <protection hidden="1"/>
    </xf>
    <xf numFmtId="167" fontId="11" fillId="0" borderId="4" xfId="0" applyNumberFormat="1" applyFont="1" applyBorder="1" applyAlignment="1" applyProtection="1">
      <alignment horizontal="left" vertical="center"/>
      <protection hidden="1"/>
    </xf>
    <xf numFmtId="3" fontId="11" fillId="5" borderId="2" xfId="0" quotePrefix="1" applyNumberFormat="1" applyFont="1" applyFill="1" applyBorder="1" applyAlignment="1" applyProtection="1">
      <alignment horizontal="right" vertical="center" wrapText="1"/>
      <protection locked="0"/>
    </xf>
    <xf numFmtId="0" fontId="3" fillId="0" borderId="3" xfId="0" applyFont="1" applyBorder="1" applyAlignment="1" applyProtection="1">
      <alignment horizontal="center" vertical="center"/>
      <protection hidden="1"/>
    </xf>
    <xf numFmtId="0" fontId="3" fillId="0" borderId="4" xfId="0" applyFont="1" applyBorder="1" applyAlignment="1" applyProtection="1">
      <alignment horizontal="right" vertical="center"/>
      <protection hidden="1"/>
    </xf>
    <xf numFmtId="3" fontId="3" fillId="0" borderId="2" xfId="0" applyNumberFormat="1" applyFont="1" applyBorder="1" applyAlignment="1" applyProtection="1">
      <alignment horizontal="right" vertical="center"/>
      <protection hidden="1"/>
    </xf>
    <xf numFmtId="168" fontId="13" fillId="0" borderId="2" xfId="0" applyNumberFormat="1" applyFont="1" applyFill="1" applyBorder="1" applyAlignment="1" applyProtection="1">
      <alignment horizontal="right" vertical="center"/>
      <protection hidden="1"/>
    </xf>
    <xf numFmtId="0" fontId="12" fillId="0" borderId="3" xfId="0" applyFont="1" applyBorder="1" applyAlignment="1" applyProtection="1">
      <alignment horizontal="right" vertical="center"/>
      <protection hidden="1"/>
    </xf>
    <xf numFmtId="0" fontId="14" fillId="0" borderId="5" xfId="4" applyFont="1" applyBorder="1" applyAlignment="1" applyProtection="1">
      <alignment vertical="center"/>
      <protection hidden="1"/>
    </xf>
    <xf numFmtId="0" fontId="11" fillId="0" borderId="4" xfId="4" applyFont="1" applyBorder="1" applyAlignment="1" applyProtection="1">
      <alignment vertical="center"/>
      <protection hidden="1"/>
    </xf>
    <xf numFmtId="0" fontId="11" fillId="0" borderId="6" xfId="4" applyFont="1" applyBorder="1" applyAlignment="1" applyProtection="1">
      <alignment vertical="center"/>
      <protection hidden="1"/>
    </xf>
    <xf numFmtId="0" fontId="11" fillId="0" borderId="0" xfId="4" applyFont="1" applyBorder="1" applyAlignment="1" applyProtection="1">
      <alignment horizontal="left" vertical="center"/>
      <protection hidden="1"/>
    </xf>
    <xf numFmtId="0" fontId="12" fillId="0" borderId="0" xfId="0" applyFont="1" applyBorder="1" applyAlignment="1" applyProtection="1">
      <alignment horizontal="right" vertical="center"/>
      <protection hidden="1"/>
    </xf>
    <xf numFmtId="0" fontId="8" fillId="2" borderId="7" xfId="0" applyFont="1" applyFill="1" applyBorder="1" applyAlignment="1" applyProtection="1">
      <alignment horizontal="right" vertical="center" wrapText="1"/>
      <protection hidden="1"/>
    </xf>
    <xf numFmtId="0" fontId="11" fillId="0" borderId="0" xfId="0" applyFont="1" applyProtection="1">
      <protection hidden="1"/>
    </xf>
    <xf numFmtId="0" fontId="0" fillId="0" borderId="0" xfId="0" applyProtection="1">
      <protection hidden="1"/>
    </xf>
    <xf numFmtId="0" fontId="3" fillId="0" borderId="2" xfId="0" applyFont="1" applyBorder="1" applyAlignment="1" applyProtection="1">
      <alignment horizontal="right" vertical="center"/>
      <protection hidden="1"/>
    </xf>
    <xf numFmtId="0" fontId="11" fillId="0" borderId="3" xfId="3" applyNumberFormat="1" applyFont="1" applyBorder="1" applyAlignment="1" applyProtection="1">
      <alignment vertical="center"/>
      <protection hidden="1"/>
    </xf>
    <xf numFmtId="167" fontId="11" fillId="0" borderId="0" xfId="0" applyNumberFormat="1" applyFont="1" applyBorder="1" applyAlignment="1" applyProtection="1">
      <alignment horizontal="left" vertical="center"/>
      <protection hidden="1"/>
    </xf>
    <xf numFmtId="3" fontId="3" fillId="0" borderId="0" xfId="0" applyNumberFormat="1" applyFont="1" applyBorder="1" applyAlignment="1" applyProtection="1">
      <alignment horizontal="right" vertical="center"/>
      <protection hidden="1"/>
    </xf>
    <xf numFmtId="167" fontId="11" fillId="0" borderId="0" xfId="0" applyNumberFormat="1" applyFont="1" applyBorder="1" applyAlignment="1" applyProtection="1">
      <alignment horizontal="right" vertical="center"/>
      <protection hidden="1"/>
    </xf>
    <xf numFmtId="0" fontId="2" fillId="0" borderId="0" xfId="0" applyFont="1" applyAlignment="1" applyProtection="1"/>
    <xf numFmtId="0" fontId="16" fillId="2" borderId="0" xfId="0" applyFont="1" applyFill="1" applyAlignment="1" applyProtection="1">
      <alignment horizontal="right"/>
    </xf>
    <xf numFmtId="0" fontId="5" fillId="2" borderId="0" xfId="0" applyFont="1" applyFill="1" applyProtection="1"/>
    <xf numFmtId="0" fontId="4" fillId="2" borderId="0" xfId="0" applyFont="1" applyFill="1" applyAlignment="1" applyProtection="1"/>
    <xf numFmtId="0" fontId="17" fillId="2" borderId="0" xfId="0" applyFont="1" applyFill="1" applyProtection="1"/>
    <xf numFmtId="0" fontId="18" fillId="2" borderId="0" xfId="0" applyFont="1" applyFill="1" applyAlignment="1" applyProtection="1"/>
    <xf numFmtId="0" fontId="16" fillId="2" borderId="0" xfId="0" applyFont="1" applyFill="1" applyAlignment="1" applyProtection="1"/>
    <xf numFmtId="0" fontId="18" fillId="2" borderId="0" xfId="0" applyFont="1" applyFill="1" applyProtection="1"/>
    <xf numFmtId="0" fontId="19" fillId="2" borderId="0" xfId="0" applyFont="1" applyFill="1" applyProtection="1"/>
    <xf numFmtId="170" fontId="2" fillId="0" borderId="0" xfId="0" applyNumberFormat="1" applyFont="1" applyAlignment="1" applyProtection="1"/>
    <xf numFmtId="44" fontId="2" fillId="0" borderId="0" xfId="5" applyFont="1" applyAlignment="1" applyProtection="1">
      <alignment horizontal="left"/>
    </xf>
    <xf numFmtId="1" fontId="9" fillId="0" borderId="1" xfId="0" applyNumberFormat="1" applyFont="1" applyFill="1" applyBorder="1" applyProtection="1"/>
    <xf numFmtId="1" fontId="2" fillId="0" borderId="1" xfId="0" applyNumberFormat="1" applyFont="1" applyFill="1" applyBorder="1" applyProtection="1"/>
    <xf numFmtId="1" fontId="2" fillId="0" borderId="1" xfId="0" applyNumberFormat="1" applyFont="1" applyFill="1" applyBorder="1" applyAlignment="1" applyProtection="1">
      <alignment horizontal="right"/>
    </xf>
    <xf numFmtId="1" fontId="9" fillId="0" borderId="0" xfId="0" applyNumberFormat="1" applyFont="1" applyFill="1" applyBorder="1" applyProtection="1"/>
    <xf numFmtId="1" fontId="2" fillId="0" borderId="0" xfId="0" applyNumberFormat="1" applyFont="1" applyFill="1" applyBorder="1" applyProtection="1"/>
    <xf numFmtId="1" fontId="2" fillId="0" borderId="0" xfId="0" applyNumberFormat="1" applyFont="1" applyFill="1" applyBorder="1" applyAlignment="1" applyProtection="1">
      <alignment horizontal="right"/>
    </xf>
    <xf numFmtId="0" fontId="20" fillId="0" borderId="0" xfId="0" applyFont="1" applyProtection="1"/>
    <xf numFmtId="0" fontId="6" fillId="2" borderId="8" xfId="0" applyFont="1" applyFill="1" applyBorder="1" applyAlignment="1" applyProtection="1">
      <alignment horizontal="left"/>
    </xf>
    <xf numFmtId="0" fontId="6" fillId="2" borderId="7" xfId="0" applyFont="1" applyFill="1" applyBorder="1" applyAlignment="1" applyProtection="1">
      <alignment horizontal="left"/>
    </xf>
    <xf numFmtId="170" fontId="5" fillId="2" borderId="7" xfId="0" applyNumberFormat="1" applyFont="1" applyFill="1" applyBorder="1" applyAlignment="1" applyProtection="1">
      <alignment horizontal="right"/>
    </xf>
    <xf numFmtId="170" fontId="5" fillId="2" borderId="7" xfId="0" applyNumberFormat="1" applyFont="1" applyFill="1" applyBorder="1" applyProtection="1"/>
    <xf numFmtId="170" fontId="5" fillId="2" borderId="9" xfId="0" applyNumberFormat="1" applyFont="1" applyFill="1" applyBorder="1" applyProtection="1"/>
    <xf numFmtId="0" fontId="18" fillId="2" borderId="6" xfId="0" applyFont="1" applyFill="1" applyBorder="1" applyProtection="1"/>
    <xf numFmtId="0" fontId="18" fillId="2" borderId="0" xfId="0" applyFont="1" applyFill="1" applyBorder="1" applyProtection="1"/>
    <xf numFmtId="1" fontId="18" fillId="2" borderId="10" xfId="0" applyNumberFormat="1" applyFont="1" applyFill="1" applyBorder="1" applyAlignment="1" applyProtection="1">
      <alignment horizontal="right"/>
    </xf>
    <xf numFmtId="0" fontId="18" fillId="2" borderId="10" xfId="0" applyNumberFormat="1" applyFont="1" applyFill="1" applyBorder="1" applyAlignment="1" applyProtection="1">
      <alignment horizontal="right"/>
    </xf>
    <xf numFmtId="0" fontId="18" fillId="2" borderId="11" xfId="0" applyNumberFormat="1" applyFont="1" applyFill="1" applyBorder="1" applyAlignment="1" applyProtection="1">
      <alignment horizontal="right"/>
    </xf>
    <xf numFmtId="0" fontId="21" fillId="2" borderId="6" xfId="0" applyFont="1" applyFill="1" applyBorder="1" applyAlignment="1" applyProtection="1">
      <alignment horizontal="right" vertical="center"/>
    </xf>
    <xf numFmtId="0" fontId="22" fillId="2" borderId="12" xfId="0" applyFont="1" applyFill="1" applyBorder="1" applyAlignment="1" applyProtection="1">
      <alignment horizontal="right"/>
    </xf>
    <xf numFmtId="0" fontId="20" fillId="0" borderId="0" xfId="0" applyFont="1" applyBorder="1" applyProtection="1"/>
    <xf numFmtId="0" fontId="20" fillId="0" borderId="12" xfId="0" applyFont="1" applyBorder="1" applyProtection="1"/>
    <xf numFmtId="0" fontId="5" fillId="2" borderId="12" xfId="0" applyFont="1" applyFill="1" applyBorder="1" applyAlignment="1" applyProtection="1">
      <alignment horizontal="right"/>
    </xf>
    <xf numFmtId="171" fontId="5" fillId="4" borderId="2" xfId="6" applyNumberFormat="1" applyFont="1" applyFill="1" applyBorder="1" applyAlignment="1" applyProtection="1">
      <alignment horizontal="center"/>
    </xf>
    <xf numFmtId="0" fontId="23" fillId="2" borderId="0" xfId="0" applyFont="1" applyFill="1" applyBorder="1" applyAlignment="1" applyProtection="1">
      <alignment horizontal="left" vertical="center"/>
    </xf>
    <xf numFmtId="170" fontId="5" fillId="2" borderId="9" xfId="0" applyNumberFormat="1" applyFont="1" applyFill="1" applyBorder="1" applyAlignment="1" applyProtection="1">
      <alignment horizontal="right"/>
    </xf>
    <xf numFmtId="0" fontId="20" fillId="0" borderId="8" xfId="0" applyFont="1" applyBorder="1" applyProtection="1"/>
    <xf numFmtId="0" fontId="20" fillId="0" borderId="7" xfId="0" applyFont="1" applyBorder="1" applyProtection="1"/>
    <xf numFmtId="0" fontId="20" fillId="0" borderId="9" xfId="0" applyFont="1" applyBorder="1" applyProtection="1"/>
    <xf numFmtId="0" fontId="21" fillId="2" borderId="13" xfId="0" applyFont="1" applyFill="1" applyBorder="1" applyAlignment="1" applyProtection="1">
      <alignment horizontal="right" vertical="center"/>
    </xf>
    <xf numFmtId="0" fontId="5" fillId="2" borderId="11" xfId="0" applyFont="1" applyFill="1" applyBorder="1" applyAlignment="1" applyProtection="1">
      <alignment horizontal="right"/>
    </xf>
    <xf numFmtId="0" fontId="18" fillId="2" borderId="6" xfId="0" applyFont="1" applyFill="1" applyBorder="1" applyAlignment="1" applyProtection="1">
      <alignment horizontal="right"/>
    </xf>
    <xf numFmtId="0" fontId="18" fillId="2" borderId="0" xfId="0" applyFont="1" applyFill="1" applyBorder="1" applyAlignment="1" applyProtection="1">
      <alignment horizontal="right"/>
    </xf>
    <xf numFmtId="44" fontId="2" fillId="0" borderId="2" xfId="5" applyFont="1" applyFill="1" applyBorder="1" applyProtection="1"/>
    <xf numFmtId="1" fontId="2" fillId="0" borderId="12" xfId="0" applyNumberFormat="1" applyFont="1" applyFill="1" applyBorder="1" applyAlignment="1" applyProtection="1">
      <alignment horizontal="right"/>
    </xf>
    <xf numFmtId="44" fontId="2" fillId="3" borderId="2" xfId="5" applyFont="1" applyFill="1" applyBorder="1" applyProtection="1"/>
    <xf numFmtId="0" fontId="18" fillId="2" borderId="6" xfId="0" applyFont="1" applyFill="1" applyBorder="1" applyAlignment="1" applyProtection="1">
      <alignment vertical="center"/>
    </xf>
    <xf numFmtId="0" fontId="18" fillId="2" borderId="0" xfId="0" applyFont="1" applyFill="1" applyBorder="1" applyAlignment="1" applyProtection="1">
      <alignment horizontal="right" vertical="center"/>
    </xf>
    <xf numFmtId="44" fontId="24" fillId="7" borderId="2" xfId="5" applyNumberFormat="1" applyFont="1" applyFill="1" applyBorder="1" applyAlignment="1" applyProtection="1">
      <alignment vertical="center"/>
    </xf>
    <xf numFmtId="0" fontId="18" fillId="2" borderId="13" xfId="0" applyFont="1" applyFill="1" applyBorder="1" applyProtection="1"/>
    <xf numFmtId="0" fontId="18" fillId="2" borderId="10" xfId="0" applyFont="1" applyFill="1" applyBorder="1" applyProtection="1"/>
    <xf numFmtId="1" fontId="2" fillId="0" borderId="10" xfId="0" applyNumberFormat="1" applyFont="1" applyFill="1" applyBorder="1" applyProtection="1"/>
    <xf numFmtId="1" fontId="2" fillId="0" borderId="10" xfId="0" applyNumberFormat="1" applyFont="1" applyFill="1" applyBorder="1" applyAlignment="1" applyProtection="1">
      <alignment horizontal="right"/>
    </xf>
    <xf numFmtId="1" fontId="2" fillId="0" borderId="11" xfId="0" applyNumberFormat="1" applyFont="1" applyFill="1" applyBorder="1" applyAlignment="1" applyProtection="1">
      <alignment horizontal="right"/>
    </xf>
    <xf numFmtId="0" fontId="25" fillId="0" borderId="0" xfId="0" applyFont="1" applyAlignment="1" applyProtection="1">
      <alignment horizontal="center"/>
    </xf>
    <xf numFmtId="0" fontId="26" fillId="0" borderId="0" xfId="0" applyFont="1" applyAlignment="1" applyProtection="1"/>
    <xf numFmtId="0" fontId="9" fillId="0" borderId="0" xfId="0" applyFont="1" applyAlignment="1" applyProtection="1"/>
    <xf numFmtId="0" fontId="3" fillId="0" borderId="0" xfId="0" applyFont="1" applyProtection="1"/>
    <xf numFmtId="0" fontId="9" fillId="0" borderId="0" xfId="0" applyFont="1" applyProtection="1"/>
    <xf numFmtId="170" fontId="3" fillId="0" borderId="0" xfId="0" applyNumberFormat="1" applyFont="1" applyProtection="1"/>
    <xf numFmtId="170" fontId="3" fillId="0" borderId="0" xfId="0" applyNumberFormat="1" applyFont="1" applyAlignment="1" applyProtection="1">
      <alignment horizontal="right"/>
    </xf>
    <xf numFmtId="170" fontId="27" fillId="0" borderId="0" xfId="0" applyNumberFormat="1" applyFont="1" applyProtection="1"/>
    <xf numFmtId="0" fontId="23" fillId="2" borderId="0" xfId="0" applyFont="1" applyFill="1" applyBorder="1" applyProtection="1"/>
    <xf numFmtId="170" fontId="23" fillId="2" borderId="0" xfId="0" applyNumberFormat="1" applyFont="1" applyFill="1" applyBorder="1" applyProtection="1"/>
    <xf numFmtId="170" fontId="23" fillId="2" borderId="0" xfId="0" applyNumberFormat="1" applyFont="1" applyFill="1" applyBorder="1" applyAlignment="1" applyProtection="1">
      <alignment horizontal="right"/>
    </xf>
    <xf numFmtId="1" fontId="28" fillId="2" borderId="0" xfId="0" applyNumberFormat="1" applyFont="1" applyFill="1" applyBorder="1" applyProtection="1"/>
    <xf numFmtId="0" fontId="27" fillId="0" borderId="0" xfId="0" applyFont="1" applyProtection="1"/>
    <xf numFmtId="0" fontId="29" fillId="0" borderId="0" xfId="0" applyFont="1" applyProtection="1"/>
    <xf numFmtId="0" fontId="30" fillId="0" borderId="0" xfId="0" applyFont="1" applyProtection="1"/>
    <xf numFmtId="0" fontId="4" fillId="2" borderId="0" xfId="0" applyFont="1" applyFill="1" applyBorder="1" applyProtection="1"/>
    <xf numFmtId="170" fontId="4" fillId="2" borderId="0" xfId="0" applyNumberFormat="1" applyFont="1" applyFill="1" applyBorder="1" applyProtection="1"/>
    <xf numFmtId="170" fontId="4" fillId="2" borderId="0" xfId="0" applyNumberFormat="1" applyFont="1" applyFill="1" applyBorder="1" applyAlignment="1" applyProtection="1">
      <alignment horizontal="right"/>
    </xf>
    <xf numFmtId="1" fontId="31" fillId="2" borderId="0" xfId="0" applyNumberFormat="1" applyFont="1" applyFill="1" applyBorder="1" applyProtection="1"/>
    <xf numFmtId="170" fontId="30" fillId="0" borderId="0" xfId="0" applyNumberFormat="1" applyFont="1" applyProtection="1"/>
    <xf numFmtId="0" fontId="32" fillId="0" borderId="0" xfId="0" applyFont="1" applyProtection="1"/>
    <xf numFmtId="0" fontId="6" fillId="2" borderId="0" xfId="0" applyFont="1" applyFill="1" applyBorder="1" applyProtection="1"/>
    <xf numFmtId="170" fontId="33" fillId="2" borderId="0" xfId="0" applyNumberFormat="1" applyFont="1" applyFill="1" applyBorder="1" applyProtection="1"/>
    <xf numFmtId="170" fontId="33" fillId="2" borderId="0" xfId="0" applyNumberFormat="1" applyFont="1" applyFill="1" applyBorder="1" applyAlignment="1" applyProtection="1">
      <alignment horizontal="right"/>
    </xf>
    <xf numFmtId="0" fontId="34" fillId="0" borderId="0" xfId="0" applyFont="1" applyProtection="1"/>
    <xf numFmtId="0" fontId="35" fillId="2" borderId="0" xfId="0" applyFont="1" applyFill="1" applyBorder="1" applyProtection="1"/>
    <xf numFmtId="0" fontId="33" fillId="2" borderId="0" xfId="0" applyNumberFormat="1" applyFont="1" applyFill="1" applyBorder="1" applyAlignment="1" applyProtection="1">
      <alignment horizontal="left"/>
    </xf>
    <xf numFmtId="1" fontId="33" fillId="2" borderId="0" xfId="0" applyNumberFormat="1" applyFont="1" applyFill="1" applyBorder="1" applyAlignment="1" applyProtection="1">
      <alignment horizontal="right"/>
    </xf>
    <xf numFmtId="0" fontId="21" fillId="0" borderId="0" xfId="0" applyFont="1" applyFill="1" applyBorder="1" applyProtection="1"/>
    <xf numFmtId="170" fontId="2" fillId="0" borderId="0" xfId="0" applyNumberFormat="1" applyFont="1" applyFill="1" applyBorder="1" applyProtection="1"/>
    <xf numFmtId="170" fontId="2" fillId="0" borderId="0" xfId="0" applyNumberFormat="1" applyFont="1" applyFill="1" applyBorder="1" applyAlignment="1" applyProtection="1">
      <alignment horizontal="right"/>
    </xf>
    <xf numFmtId="170" fontId="23" fillId="2" borderId="8" xfId="0" applyNumberFormat="1" applyFont="1" applyFill="1" applyBorder="1" applyAlignment="1" applyProtection="1">
      <alignment vertical="center"/>
    </xf>
    <xf numFmtId="170" fontId="36" fillId="2" borderId="7" xfId="0" applyNumberFormat="1" applyFont="1" applyFill="1" applyBorder="1" applyProtection="1"/>
    <xf numFmtId="170" fontId="36" fillId="2" borderId="7" xfId="0" applyNumberFormat="1" applyFont="1" applyFill="1" applyBorder="1" applyAlignment="1" applyProtection="1">
      <alignment horizontal="right"/>
    </xf>
    <xf numFmtId="170" fontId="36" fillId="2" borderId="9" xfId="0" applyNumberFormat="1" applyFont="1" applyFill="1" applyBorder="1" applyAlignment="1" applyProtection="1">
      <alignment horizontal="right"/>
    </xf>
    <xf numFmtId="170" fontId="18" fillId="2" borderId="10" xfId="0" applyNumberFormat="1" applyFont="1" applyFill="1" applyBorder="1" applyAlignment="1" applyProtection="1">
      <alignment horizontal="left"/>
    </xf>
    <xf numFmtId="170" fontId="18" fillId="2" borderId="10" xfId="0" applyNumberFormat="1" applyFont="1" applyFill="1" applyBorder="1" applyAlignment="1" applyProtection="1"/>
    <xf numFmtId="170" fontId="18" fillId="2" borderId="11" xfId="0" applyNumberFormat="1" applyFont="1" applyFill="1" applyBorder="1" applyAlignment="1" applyProtection="1"/>
    <xf numFmtId="0" fontId="37" fillId="8" borderId="14" xfId="0" applyFont="1" applyFill="1" applyBorder="1" applyAlignment="1" applyProtection="1">
      <alignment horizontal="left"/>
      <protection locked="0"/>
    </xf>
    <xf numFmtId="172" fontId="37" fillId="8" borderId="14" xfId="6" applyNumberFormat="1" applyFont="1" applyFill="1" applyBorder="1" applyAlignment="1" applyProtection="1">
      <alignment horizontal="left"/>
      <protection locked="0"/>
    </xf>
    <xf numFmtId="0" fontId="37" fillId="8" borderId="2" xfId="0" applyFont="1" applyFill="1" applyBorder="1" applyAlignment="1" applyProtection="1">
      <alignment horizontal="left"/>
      <protection locked="0"/>
    </xf>
    <xf numFmtId="172" fontId="37" fillId="8" borderId="2" xfId="6" applyNumberFormat="1" applyFont="1" applyFill="1" applyBorder="1" applyAlignment="1" applyProtection="1">
      <alignment horizontal="left"/>
      <protection locked="0"/>
    </xf>
    <xf numFmtId="1" fontId="2" fillId="0" borderId="0" xfId="0" applyNumberFormat="1" applyFont="1" applyFill="1" applyBorder="1" applyAlignment="1" applyProtection="1">
      <alignment vertical="top"/>
    </xf>
    <xf numFmtId="0" fontId="23" fillId="2" borderId="8" xfId="0" applyFont="1" applyFill="1" applyBorder="1" applyAlignment="1" applyProtection="1">
      <alignment horizontal="left" vertical="center"/>
    </xf>
    <xf numFmtId="0" fontId="22" fillId="2" borderId="15" xfId="0" applyFont="1" applyFill="1" applyBorder="1" applyAlignment="1" applyProtection="1">
      <alignment horizontal="right"/>
    </xf>
    <xf numFmtId="0" fontId="24" fillId="0" borderId="0" xfId="0" applyFont="1" applyAlignment="1" applyProtection="1">
      <alignment horizontal="right"/>
    </xf>
    <xf numFmtId="0" fontId="5" fillId="2" borderId="15" xfId="0" applyFont="1" applyFill="1" applyBorder="1" applyAlignment="1" applyProtection="1">
      <alignment horizontal="right"/>
    </xf>
    <xf numFmtId="171" fontId="5" fillId="4" borderId="2" xfId="6" applyNumberFormat="1" applyFont="1" applyFill="1" applyBorder="1" applyProtection="1"/>
    <xf numFmtId="0" fontId="23" fillId="2" borderId="6" xfId="0" applyFont="1" applyFill="1" applyBorder="1" applyAlignment="1" applyProtection="1">
      <alignment horizontal="left" vertical="center"/>
    </xf>
    <xf numFmtId="0" fontId="38" fillId="2" borderId="15" xfId="0" applyFont="1" applyFill="1" applyBorder="1" applyAlignment="1" applyProtection="1">
      <alignment horizontal="right"/>
    </xf>
    <xf numFmtId="0" fontId="5" fillId="2" borderId="14" xfId="0" applyFont="1" applyFill="1" applyBorder="1" applyAlignment="1" applyProtection="1">
      <alignment horizontal="right"/>
    </xf>
    <xf numFmtId="0" fontId="18" fillId="0" borderId="0" xfId="0" applyFont="1" applyProtection="1"/>
    <xf numFmtId="0" fontId="23" fillId="2" borderId="8" xfId="0" applyFont="1" applyFill="1" applyBorder="1" applyAlignment="1" applyProtection="1">
      <alignment horizontal="left"/>
    </xf>
    <xf numFmtId="0" fontId="18" fillId="2" borderId="7" xfId="0" applyFont="1" applyFill="1" applyBorder="1" applyAlignment="1" applyProtection="1">
      <alignment horizontal="right"/>
    </xf>
    <xf numFmtId="170" fontId="18" fillId="2" borderId="7" xfId="0" applyNumberFormat="1" applyFont="1" applyFill="1" applyBorder="1" applyAlignment="1" applyProtection="1">
      <alignment horizontal="center"/>
    </xf>
    <xf numFmtId="0" fontId="18" fillId="2" borderId="6" xfId="0" applyFont="1" applyFill="1" applyBorder="1" applyAlignment="1" applyProtection="1">
      <alignment horizontal="center"/>
    </xf>
    <xf numFmtId="170" fontId="18" fillId="2" borderId="0" xfId="0" applyNumberFormat="1" applyFont="1" applyFill="1" applyBorder="1" applyAlignment="1" applyProtection="1">
      <alignment horizontal="center"/>
    </xf>
    <xf numFmtId="170" fontId="18" fillId="2" borderId="12" xfId="0" applyNumberFormat="1" applyFont="1" applyFill="1" applyBorder="1" applyAlignment="1" applyProtection="1">
      <alignment horizontal="center"/>
    </xf>
    <xf numFmtId="0" fontId="18" fillId="2" borderId="0" xfId="0" applyFont="1" applyFill="1" applyBorder="1" applyAlignment="1" applyProtection="1">
      <alignment horizontal="center"/>
    </xf>
    <xf numFmtId="0" fontId="18" fillId="2" borderId="10" xfId="0" applyFont="1" applyFill="1" applyBorder="1" applyAlignment="1" applyProtection="1">
      <alignment horizontal="center"/>
    </xf>
    <xf numFmtId="44" fontId="5" fillId="8" borderId="2" xfId="5" applyFont="1" applyFill="1" applyBorder="1" applyAlignment="1" applyProtection="1">
      <alignment horizontal="center" vertical="center"/>
      <protection locked="0"/>
    </xf>
    <xf numFmtId="170" fontId="18" fillId="2" borderId="10" xfId="0" applyNumberFormat="1" applyFont="1" applyFill="1" applyBorder="1" applyAlignment="1" applyProtection="1">
      <alignment horizontal="center"/>
    </xf>
    <xf numFmtId="170" fontId="18" fillId="2" borderId="11" xfId="0" applyNumberFormat="1" applyFont="1" applyFill="1" applyBorder="1" applyAlignment="1" applyProtection="1">
      <alignment horizontal="center"/>
    </xf>
    <xf numFmtId="0" fontId="23" fillId="2" borderId="3" xfId="0" applyFont="1" applyFill="1" applyBorder="1" applyProtection="1"/>
    <xf numFmtId="1" fontId="18" fillId="2" borderId="5" xfId="0" applyNumberFormat="1" applyFont="1" applyFill="1" applyBorder="1" applyAlignment="1" applyProtection="1">
      <alignment horizontal="right"/>
    </xf>
    <xf numFmtId="1" fontId="18" fillId="2" borderId="4" xfId="0" applyNumberFormat="1" applyFont="1" applyFill="1" applyBorder="1" applyAlignment="1" applyProtection="1">
      <alignment horizontal="right"/>
    </xf>
    <xf numFmtId="0" fontId="5" fillId="4" borderId="2" xfId="0" applyFont="1" applyFill="1" applyBorder="1" applyAlignment="1" applyProtection="1">
      <alignment horizontal="right"/>
    </xf>
    <xf numFmtId="173" fontId="5" fillId="4" borderId="2" xfId="6" applyNumberFormat="1" applyFont="1" applyFill="1" applyBorder="1" applyAlignment="1" applyProtection="1">
      <alignment horizontal="right"/>
    </xf>
    <xf numFmtId="44" fontId="5" fillId="0" borderId="2" xfId="5" applyFont="1" applyFill="1" applyBorder="1" applyAlignment="1" applyProtection="1"/>
    <xf numFmtId="0" fontId="18" fillId="0" borderId="2" xfId="0" applyFont="1" applyBorder="1" applyProtection="1"/>
    <xf numFmtId="170" fontId="18" fillId="3" borderId="16" xfId="0" applyNumberFormat="1" applyFont="1" applyFill="1" applyBorder="1" applyProtection="1"/>
    <xf numFmtId="0" fontId="23" fillId="2" borderId="3" xfId="0" applyFont="1" applyFill="1" applyBorder="1" applyAlignment="1" applyProtection="1">
      <alignment vertical="center"/>
    </xf>
    <xf numFmtId="170" fontId="5" fillId="2" borderId="5" xfId="0" applyNumberFormat="1" applyFont="1" applyFill="1" applyBorder="1" applyProtection="1"/>
    <xf numFmtId="170" fontId="5" fillId="2" borderId="4" xfId="0" applyNumberFormat="1" applyFont="1" applyFill="1" applyBorder="1" applyProtection="1"/>
    <xf numFmtId="170" fontId="23" fillId="2" borderId="9" xfId="0" applyNumberFormat="1" applyFont="1" applyFill="1" applyBorder="1" applyAlignment="1" applyProtection="1">
      <alignment horizontal="left"/>
    </xf>
    <xf numFmtId="170" fontId="18" fillId="2" borderId="6" xfId="0" applyNumberFormat="1" applyFont="1" applyFill="1" applyBorder="1" applyAlignment="1" applyProtection="1">
      <alignment horizontal="center"/>
    </xf>
    <xf numFmtId="170" fontId="18" fillId="2" borderId="6" xfId="0" applyNumberFormat="1" applyFont="1" applyFill="1" applyBorder="1" applyAlignment="1" applyProtection="1">
      <alignment horizontal="left"/>
    </xf>
    <xf numFmtId="170" fontId="18" fillId="2" borderId="0" xfId="0" applyNumberFormat="1" applyFont="1" applyFill="1" applyBorder="1" applyAlignment="1" applyProtection="1">
      <alignment horizontal="right"/>
    </xf>
    <xf numFmtId="170" fontId="18" fillId="2" borderId="12" xfId="0" applyNumberFormat="1" applyFont="1" applyFill="1" applyBorder="1" applyAlignment="1" applyProtection="1">
      <alignment horizontal="right"/>
    </xf>
    <xf numFmtId="0" fontId="5" fillId="2" borderId="6" xfId="0" applyFont="1" applyFill="1" applyBorder="1" applyAlignment="1" applyProtection="1">
      <alignment horizontal="left"/>
    </xf>
    <xf numFmtId="49" fontId="18" fillId="2" borderId="0" xfId="0" applyNumberFormat="1" applyFont="1" applyFill="1" applyBorder="1" applyAlignment="1" applyProtection="1">
      <alignment horizontal="right"/>
    </xf>
    <xf numFmtId="170" fontId="5" fillId="2" borderId="0" xfId="0" applyNumberFormat="1" applyFont="1" applyFill="1" applyBorder="1" applyProtection="1"/>
    <xf numFmtId="0" fontId="18" fillId="2" borderId="13" xfId="0" applyFont="1" applyFill="1" applyBorder="1" applyAlignment="1" applyProtection="1">
      <alignment horizontal="right"/>
    </xf>
    <xf numFmtId="170" fontId="18" fillId="2" borderId="10" xfId="0" applyNumberFormat="1" applyFont="1" applyFill="1" applyBorder="1" applyAlignment="1" applyProtection="1">
      <alignment horizontal="right"/>
    </xf>
    <xf numFmtId="0" fontId="5" fillId="0" borderId="14" xfId="0" applyFont="1" applyFill="1" applyBorder="1" applyAlignment="1" applyProtection="1">
      <alignment horizontal="right"/>
    </xf>
    <xf numFmtId="3" fontId="5" fillId="0" borderId="2" xfId="6" applyNumberFormat="1" applyFont="1" applyFill="1" applyBorder="1" applyAlignment="1" applyProtection="1">
      <alignment horizontal="center"/>
    </xf>
    <xf numFmtId="171" fontId="37" fillId="0" borderId="2" xfId="6" applyNumberFormat="1" applyFont="1" applyFill="1" applyBorder="1" applyAlignment="1" applyProtection="1">
      <alignment horizontal="center"/>
      <protection locked="0"/>
    </xf>
    <xf numFmtId="174" fontId="5" fillId="8" borderId="2" xfId="3" applyNumberFormat="1" applyFont="1" applyFill="1" applyBorder="1" applyAlignment="1" applyProtection="1">
      <alignment horizontal="right"/>
      <protection locked="0"/>
    </xf>
    <xf numFmtId="175" fontId="28" fillId="0" borderId="14" xfId="6" applyNumberFormat="1" applyFont="1" applyFill="1" applyBorder="1" applyAlignment="1" applyProtection="1">
      <alignment horizontal="right"/>
    </xf>
    <xf numFmtId="44" fontId="28" fillId="0" borderId="14" xfId="5" applyFont="1" applyFill="1" applyBorder="1" applyAlignment="1" applyProtection="1">
      <alignment horizontal="center"/>
    </xf>
    <xf numFmtId="44" fontId="39" fillId="0" borderId="2" xfId="5" applyFont="1" applyFill="1" applyBorder="1" applyAlignment="1" applyProtection="1">
      <alignment horizontal="left"/>
    </xf>
    <xf numFmtId="0" fontId="40" fillId="4" borderId="0" xfId="0" applyFont="1" applyFill="1" applyAlignment="1" applyProtection="1">
      <alignment horizontal="center"/>
    </xf>
    <xf numFmtId="0" fontId="5" fillId="0" borderId="2" xfId="0" applyFont="1" applyFill="1" applyBorder="1" applyAlignment="1" applyProtection="1">
      <alignment horizontal="right"/>
    </xf>
    <xf numFmtId="174" fontId="5" fillId="0" borderId="2" xfId="3" applyNumberFormat="1" applyFont="1" applyFill="1" applyBorder="1" applyAlignment="1" applyProtection="1">
      <alignment horizontal="right"/>
      <protection locked="0"/>
    </xf>
    <xf numFmtId="0" fontId="9" fillId="0" borderId="2" xfId="0" applyFont="1" applyFill="1" applyBorder="1" applyAlignment="1" applyProtection="1">
      <alignment horizontal="right"/>
    </xf>
    <xf numFmtId="171" fontId="37" fillId="0" borderId="2" xfId="6" applyNumberFormat="1" applyFont="1" applyFill="1" applyBorder="1" applyAlignment="1" applyProtection="1">
      <alignment horizontal="center"/>
    </xf>
    <xf numFmtId="0" fontId="9" fillId="0" borderId="0" xfId="0" applyFont="1" applyFill="1" applyBorder="1" applyAlignment="1" applyProtection="1">
      <alignment horizontal="right"/>
    </xf>
    <xf numFmtId="3" fontId="5" fillId="0" borderId="0" xfId="6" applyNumberFormat="1" applyFont="1" applyFill="1" applyBorder="1" applyAlignment="1" applyProtection="1">
      <alignment horizontal="center"/>
    </xf>
    <xf numFmtId="175" fontId="28" fillId="0" borderId="0" xfId="6" applyNumberFormat="1" applyFont="1" applyFill="1" applyBorder="1" applyAlignment="1" applyProtection="1">
      <alignment horizontal="center"/>
    </xf>
    <xf numFmtId="44" fontId="28" fillId="0" borderId="0" xfId="5" applyFont="1" applyFill="1" applyBorder="1" applyAlignment="1" applyProtection="1">
      <alignment horizontal="center"/>
    </xf>
    <xf numFmtId="44" fontId="18" fillId="0" borderId="0" xfId="0" applyNumberFormat="1" applyFont="1" applyProtection="1"/>
    <xf numFmtId="44" fontId="5" fillId="0" borderId="17" xfId="5" applyFont="1" applyFill="1" applyBorder="1" applyAlignment="1" applyProtection="1"/>
    <xf numFmtId="49" fontId="9" fillId="0" borderId="2" xfId="0" applyNumberFormat="1" applyFont="1" applyFill="1" applyBorder="1" applyAlignment="1" applyProtection="1">
      <alignment horizontal="center" vertical="center" wrapText="1"/>
    </xf>
    <xf numFmtId="0" fontId="18" fillId="0" borderId="0" xfId="0" applyFont="1" applyAlignment="1" applyProtection="1">
      <alignment horizontal="center"/>
    </xf>
    <xf numFmtId="170" fontId="21" fillId="7" borderId="2" xfId="5" applyNumberFormat="1" applyFont="1" applyFill="1" applyBorder="1" applyAlignment="1" applyProtection="1">
      <alignment vertical="center"/>
      <protection hidden="1"/>
    </xf>
    <xf numFmtId="1" fontId="9" fillId="0" borderId="6" xfId="0" applyNumberFormat="1" applyFont="1" applyFill="1" applyBorder="1" applyProtection="1"/>
    <xf numFmtId="0" fontId="23" fillId="2" borderId="8" xfId="0" applyFont="1" applyFill="1" applyBorder="1" applyProtection="1"/>
    <xf numFmtId="17" fontId="5" fillId="2" borderId="7" xfId="0" quotePrefix="1" applyNumberFormat="1" applyFont="1" applyFill="1" applyBorder="1" applyAlignment="1" applyProtection="1">
      <alignment horizontal="left"/>
    </xf>
    <xf numFmtId="0" fontId="18" fillId="2" borderId="7" xfId="0" applyNumberFormat="1" applyFont="1" applyFill="1" applyBorder="1" applyAlignment="1" applyProtection="1">
      <alignment horizontal="right"/>
    </xf>
    <xf numFmtId="0" fontId="5" fillId="2" borderId="13" xfId="0" applyFont="1" applyFill="1" applyBorder="1" applyAlignment="1" applyProtection="1">
      <alignment horizontal="left"/>
    </xf>
    <xf numFmtId="170" fontId="5" fillId="2" borderId="10" xfId="0" applyNumberFormat="1" applyFont="1" applyFill="1" applyBorder="1" applyProtection="1"/>
    <xf numFmtId="170" fontId="5" fillId="2" borderId="10" xfId="0" applyNumberFormat="1" applyFont="1" applyFill="1" applyBorder="1" applyAlignment="1" applyProtection="1">
      <alignment horizontal="right"/>
    </xf>
    <xf numFmtId="0" fontId="5" fillId="0" borderId="0" xfId="0" applyFont="1" applyFill="1" applyBorder="1" applyAlignment="1" applyProtection="1">
      <alignment horizontal="right"/>
    </xf>
    <xf numFmtId="172" fontId="5" fillId="8" borderId="6" xfId="6" applyNumberFormat="1" applyFont="1" applyFill="1" applyBorder="1" applyAlignment="1" applyProtection="1">
      <alignment vertical="top"/>
    </xf>
    <xf numFmtId="172" fontId="5" fillId="8" borderId="0" xfId="6" applyNumberFormat="1" applyFont="1" applyFill="1" applyBorder="1" applyAlignment="1" applyProtection="1">
      <alignment vertical="top"/>
    </xf>
    <xf numFmtId="172" fontId="5" fillId="8" borderId="13" xfId="6" applyNumberFormat="1" applyFont="1" applyFill="1" applyBorder="1" applyAlignment="1" applyProtection="1">
      <alignment vertical="top"/>
    </xf>
    <xf numFmtId="172" fontId="5" fillId="8" borderId="10" xfId="6" applyNumberFormat="1" applyFont="1" applyFill="1" applyBorder="1" applyAlignment="1" applyProtection="1">
      <alignment vertical="top"/>
    </xf>
    <xf numFmtId="0" fontId="5" fillId="0" borderId="0" xfId="0" applyFont="1" applyProtection="1"/>
    <xf numFmtId="172" fontId="37" fillId="8" borderId="3" xfId="6" applyNumberFormat="1" applyFont="1" applyFill="1" applyBorder="1" applyAlignment="1" applyProtection="1">
      <alignment horizontal="center"/>
      <protection locked="0"/>
    </xf>
    <xf numFmtId="172" fontId="37" fillId="8" borderId="5" xfId="6" applyNumberFormat="1" applyFont="1" applyFill="1" applyBorder="1" applyAlignment="1" applyProtection="1">
      <alignment horizontal="center"/>
      <protection locked="0"/>
    </xf>
    <xf numFmtId="172" fontId="37" fillId="8" borderId="4" xfId="6" applyNumberFormat="1" applyFont="1" applyFill="1" applyBorder="1" applyAlignment="1" applyProtection="1">
      <alignment horizontal="center"/>
      <protection locked="0"/>
    </xf>
    <xf numFmtId="0" fontId="15" fillId="4" borderId="0" xfId="0" applyFont="1" applyFill="1" applyBorder="1" applyProtection="1">
      <protection hidden="1"/>
    </xf>
    <xf numFmtId="0" fontId="42" fillId="4" borderId="0" xfId="0" applyFont="1" applyFill="1" applyBorder="1" applyProtection="1">
      <protection hidden="1"/>
    </xf>
    <xf numFmtId="0" fontId="42" fillId="4" borderId="0" xfId="0" applyFont="1" applyFill="1" applyBorder="1" applyAlignment="1" applyProtection="1">
      <alignment wrapText="1"/>
      <protection hidden="1"/>
    </xf>
    <xf numFmtId="0" fontId="44" fillId="4" borderId="0" xfId="0" applyFont="1" applyFill="1" applyBorder="1" applyAlignment="1" applyProtection="1">
      <alignment horizontal="left" vertical="center"/>
      <protection hidden="1"/>
    </xf>
    <xf numFmtId="0" fontId="42" fillId="4" borderId="0" xfId="0" applyFont="1" applyFill="1" applyBorder="1" applyAlignment="1" applyProtection="1">
      <alignment horizontal="center" vertical="center"/>
      <protection hidden="1"/>
    </xf>
    <xf numFmtId="165" fontId="42" fillId="4" borderId="0" xfId="2" applyNumberFormat="1" applyFont="1" applyFill="1" applyBorder="1" applyAlignment="1" applyProtection="1">
      <alignment horizontal="right" vertical="center" wrapText="1"/>
      <protection hidden="1"/>
    </xf>
    <xf numFmtId="167" fontId="42" fillId="4" borderId="0" xfId="0" applyNumberFormat="1" applyFont="1" applyFill="1" applyBorder="1" applyAlignment="1" applyProtection="1">
      <alignment horizontal="right" vertical="center" wrapText="1"/>
      <protection hidden="1"/>
    </xf>
    <xf numFmtId="168" fontId="45" fillId="4" borderId="0" xfId="0" applyNumberFormat="1" applyFont="1" applyFill="1" applyBorder="1" applyAlignment="1" applyProtection="1">
      <alignment horizontal="right" vertical="center"/>
      <protection hidden="1"/>
    </xf>
    <xf numFmtId="1" fontId="45" fillId="4" borderId="0" xfId="0" applyNumberFormat="1" applyFont="1" applyFill="1" applyBorder="1" applyAlignment="1" applyProtection="1">
      <alignment horizontal="right" vertical="center"/>
      <protection hidden="1"/>
    </xf>
    <xf numFmtId="0" fontId="46" fillId="4" borderId="0" xfId="0" applyFont="1" applyFill="1" applyBorder="1" applyAlignment="1" applyProtection="1">
      <alignment vertical="center"/>
      <protection hidden="1"/>
    </xf>
    <xf numFmtId="0" fontId="47" fillId="4" borderId="0" xfId="0" applyFont="1" applyFill="1" applyBorder="1" applyAlignment="1" applyProtection="1">
      <alignment vertical="center"/>
      <protection hidden="1"/>
    </xf>
    <xf numFmtId="0" fontId="42" fillId="4" borderId="0" xfId="0" applyFont="1" applyFill="1" applyBorder="1" applyAlignment="1" applyProtection="1">
      <alignment vertical="center"/>
      <protection hidden="1"/>
    </xf>
    <xf numFmtId="0" fontId="44" fillId="4" borderId="0" xfId="0" applyFont="1" applyFill="1" applyBorder="1" applyAlignment="1" applyProtection="1">
      <alignment horizontal="left" vertical="center"/>
      <protection locked="0"/>
    </xf>
    <xf numFmtId="0" fontId="44" fillId="4" borderId="0" xfId="0" applyFont="1" applyFill="1" applyBorder="1" applyAlignment="1" applyProtection="1">
      <alignment horizontal="right" vertical="center"/>
      <protection locked="0"/>
    </xf>
    <xf numFmtId="0" fontId="42" fillId="4" borderId="0" xfId="0" applyFont="1" applyFill="1" applyBorder="1" applyProtection="1">
      <protection locked="0"/>
    </xf>
    <xf numFmtId="0" fontId="45" fillId="4" borderId="0" xfId="0" applyFont="1" applyFill="1" applyBorder="1" applyAlignment="1" applyProtection="1">
      <alignment horizontal="center" vertical="center"/>
      <protection locked="0"/>
    </xf>
    <xf numFmtId="164" fontId="45" fillId="4" borderId="0" xfId="2" applyNumberFormat="1" applyFont="1" applyFill="1" applyBorder="1" applyAlignment="1" applyProtection="1">
      <alignment horizontal="right" vertical="center"/>
      <protection locked="0"/>
    </xf>
    <xf numFmtId="167" fontId="45" fillId="4" borderId="0" xfId="0" applyNumberFormat="1" applyFont="1" applyFill="1" applyBorder="1" applyAlignment="1" applyProtection="1">
      <alignment horizontal="right" vertical="center"/>
      <protection locked="0"/>
    </xf>
    <xf numFmtId="168" fontId="45" fillId="4" borderId="0" xfId="0" applyNumberFormat="1" applyFont="1" applyFill="1" applyBorder="1" applyAlignment="1" applyProtection="1">
      <alignment horizontal="right" vertical="center"/>
      <protection locked="0"/>
    </xf>
    <xf numFmtId="0" fontId="44" fillId="4" borderId="0" xfId="0" applyFont="1" applyFill="1" applyBorder="1" applyAlignment="1" applyProtection="1">
      <alignment vertical="center"/>
      <protection locked="0"/>
    </xf>
    <xf numFmtId="166" fontId="42" fillId="4" borderId="0" xfId="1" applyNumberFormat="1" applyFont="1" applyFill="1" applyBorder="1" applyAlignment="1" applyProtection="1">
      <alignment vertical="center"/>
      <protection locked="0"/>
    </xf>
    <xf numFmtId="166" fontId="44" fillId="4" borderId="0" xfId="1" applyNumberFormat="1" applyFont="1" applyFill="1" applyBorder="1" applyAlignment="1" applyProtection="1">
      <alignment vertical="center"/>
      <protection locked="0"/>
    </xf>
    <xf numFmtId="0" fontId="42" fillId="4" borderId="0" xfId="0" applyFont="1" applyFill="1" applyBorder="1" applyAlignment="1" applyProtection="1">
      <alignment vertical="center" wrapText="1"/>
      <protection locked="0"/>
    </xf>
    <xf numFmtId="0" fontId="42" fillId="4" borderId="0" xfId="0" applyFont="1" applyFill="1" applyBorder="1" applyAlignment="1" applyProtection="1">
      <alignment vertical="center"/>
      <protection locked="0"/>
    </xf>
    <xf numFmtId="0" fontId="42" fillId="4" borderId="0" xfId="0" applyFont="1" applyFill="1" applyBorder="1" applyAlignment="1" applyProtection="1">
      <alignment wrapText="1"/>
      <protection locked="0"/>
    </xf>
    <xf numFmtId="2" fontId="42" fillId="4" borderId="0" xfId="0" applyNumberFormat="1" applyFont="1" applyFill="1" applyBorder="1" applyProtection="1">
      <protection locked="0"/>
    </xf>
    <xf numFmtId="166" fontId="42" fillId="4" borderId="0" xfId="1" applyFont="1" applyFill="1" applyBorder="1" applyAlignment="1" applyProtection="1">
      <alignment horizontal="right"/>
      <protection locked="0"/>
    </xf>
    <xf numFmtId="0" fontId="15" fillId="4" borderId="0" xfId="0" applyFont="1" applyFill="1" applyBorder="1" applyProtection="1">
      <protection locked="0"/>
    </xf>
    <xf numFmtId="0" fontId="42" fillId="4" borderId="0" xfId="0" applyFont="1" applyFill="1" applyBorder="1" applyAlignment="1" applyProtection="1">
      <alignment horizontal="center" vertical="center"/>
      <protection locked="0"/>
    </xf>
    <xf numFmtId="169" fontId="42" fillId="4" borderId="0" xfId="2" applyNumberFormat="1" applyFont="1" applyFill="1" applyBorder="1" applyAlignment="1" applyProtection="1">
      <alignment horizontal="right" vertical="center"/>
      <protection locked="0"/>
    </xf>
    <xf numFmtId="1" fontId="42" fillId="4" borderId="0" xfId="0" applyNumberFormat="1" applyFont="1" applyFill="1" applyBorder="1" applyAlignment="1" applyProtection="1">
      <alignment horizontal="right" vertical="center"/>
      <protection locked="0"/>
    </xf>
    <xf numFmtId="165" fontId="42" fillId="4" borderId="0" xfId="2" applyFont="1" applyFill="1" applyBorder="1" applyAlignment="1" applyProtection="1">
      <alignment horizontal="center" vertical="center"/>
      <protection locked="0"/>
    </xf>
    <xf numFmtId="0" fontId="42" fillId="4" borderId="0" xfId="0" applyFont="1" applyFill="1" applyBorder="1" applyAlignment="1" applyProtection="1">
      <alignment horizontal="right" vertical="center"/>
      <protection locked="0"/>
    </xf>
    <xf numFmtId="1" fontId="42" fillId="4" borderId="0" xfId="1" applyNumberFormat="1" applyFont="1" applyFill="1" applyBorder="1" applyAlignment="1" applyProtection="1">
      <alignment horizontal="center" vertical="center"/>
      <protection locked="0"/>
    </xf>
    <xf numFmtId="1" fontId="42" fillId="4" borderId="0" xfId="0" applyNumberFormat="1" applyFont="1" applyFill="1" applyBorder="1" applyAlignment="1" applyProtection="1">
      <alignment horizontal="center" vertical="center"/>
      <protection locked="0"/>
    </xf>
    <xf numFmtId="165" fontId="42" fillId="4" borderId="0" xfId="2" applyFont="1" applyFill="1" applyBorder="1" applyAlignment="1" applyProtection="1">
      <alignment horizontal="right" vertical="center"/>
      <protection locked="0"/>
    </xf>
    <xf numFmtId="0" fontId="15" fillId="4" borderId="0" xfId="0" applyFont="1" applyFill="1" applyBorder="1" applyAlignment="1" applyProtection="1">
      <alignment horizontal="center" vertical="center"/>
      <protection locked="0"/>
    </xf>
    <xf numFmtId="0" fontId="5" fillId="4" borderId="0" xfId="0" applyFont="1" applyFill="1" applyBorder="1" applyAlignment="1" applyProtection="1">
      <alignment horizontal="right" vertical="center" wrapText="1"/>
    </xf>
    <xf numFmtId="170" fontId="18" fillId="2" borderId="13" xfId="0" applyNumberFormat="1" applyFont="1" applyFill="1" applyBorder="1" applyAlignment="1" applyProtection="1">
      <alignment horizontal="left"/>
    </xf>
    <xf numFmtId="170" fontId="18" fillId="2" borderId="11" xfId="0" applyNumberFormat="1" applyFont="1" applyFill="1" applyBorder="1" applyAlignment="1" applyProtection="1">
      <alignment horizontal="right"/>
    </xf>
    <xf numFmtId="0" fontId="37" fillId="8" borderId="14" xfId="0" applyFont="1" applyFill="1" applyBorder="1" applyAlignment="1" applyProtection="1">
      <alignment horizontal="left"/>
    </xf>
    <xf numFmtId="172" fontId="37" fillId="8" borderId="14" xfId="6" applyNumberFormat="1" applyFont="1" applyFill="1" applyBorder="1" applyAlignment="1" applyProtection="1">
      <alignment horizontal="left"/>
    </xf>
    <xf numFmtId="172" fontId="37" fillId="8" borderId="3" xfId="6" applyNumberFormat="1" applyFont="1" applyFill="1" applyBorder="1" applyAlignment="1" applyProtection="1">
      <alignment horizontal="center"/>
    </xf>
    <xf numFmtId="172" fontId="37" fillId="8" borderId="5" xfId="6" applyNumberFormat="1" applyFont="1" applyFill="1" applyBorder="1" applyAlignment="1" applyProtection="1">
      <alignment horizontal="center"/>
    </xf>
    <xf numFmtId="172" fontId="37" fillId="8" borderId="4" xfId="6" applyNumberFormat="1" applyFont="1" applyFill="1" applyBorder="1" applyAlignment="1" applyProtection="1">
      <alignment horizontal="center"/>
    </xf>
    <xf numFmtId="0" fontId="37" fillId="8" borderId="2" xfId="0" applyFont="1" applyFill="1" applyBorder="1" applyAlignment="1" applyProtection="1">
      <alignment horizontal="left"/>
    </xf>
    <xf numFmtId="172" fontId="37" fillId="8" borderId="2" xfId="6" applyNumberFormat="1" applyFont="1" applyFill="1" applyBorder="1" applyAlignment="1" applyProtection="1">
      <alignment horizontal="left"/>
    </xf>
    <xf numFmtId="170" fontId="21" fillId="7" borderId="2" xfId="5" applyNumberFormat="1" applyFont="1" applyFill="1" applyBorder="1" applyAlignment="1" applyProtection="1">
      <alignment vertical="center"/>
    </xf>
    <xf numFmtId="170" fontId="18" fillId="2" borderId="6" xfId="0" applyNumberFormat="1" applyFont="1" applyFill="1" applyBorder="1" applyAlignment="1" applyProtection="1">
      <alignment wrapText="1"/>
    </xf>
    <xf numFmtId="0" fontId="6" fillId="2" borderId="0" xfId="0" applyFont="1" applyFill="1" applyAlignment="1" applyProtection="1">
      <alignment horizontal="left" vertical="top" wrapText="1"/>
    </xf>
    <xf numFmtId="0" fontId="5" fillId="6" borderId="0" xfId="0" applyFont="1" applyFill="1" applyAlignment="1" applyProtection="1">
      <alignment horizontal="center"/>
      <protection locked="0"/>
    </xf>
    <xf numFmtId="170" fontId="18" fillId="2" borderId="6" xfId="0" applyNumberFormat="1" applyFont="1" applyFill="1" applyBorder="1" applyAlignment="1" applyProtection="1">
      <alignment horizontal="left" wrapText="1"/>
    </xf>
    <xf numFmtId="170" fontId="18" fillId="2" borderId="0" xfId="0" applyNumberFormat="1" applyFont="1" applyFill="1" applyBorder="1" applyAlignment="1" applyProtection="1">
      <alignment horizontal="left" wrapText="1"/>
    </xf>
    <xf numFmtId="172" fontId="37" fillId="8" borderId="3" xfId="6" applyNumberFormat="1" applyFont="1" applyFill="1" applyBorder="1" applyAlignment="1" applyProtection="1">
      <alignment horizontal="center"/>
      <protection locked="0"/>
    </xf>
    <xf numFmtId="172" fontId="37" fillId="8" borderId="5" xfId="6" applyNumberFormat="1" applyFont="1" applyFill="1" applyBorder="1" applyAlignment="1" applyProtection="1">
      <alignment horizontal="center"/>
      <protection locked="0"/>
    </xf>
    <xf numFmtId="172" fontId="37" fillId="8" borderId="4" xfId="6" applyNumberFormat="1" applyFont="1" applyFill="1" applyBorder="1" applyAlignment="1" applyProtection="1">
      <alignment horizontal="center"/>
      <protection locked="0"/>
    </xf>
    <xf numFmtId="1" fontId="9" fillId="0" borderId="0" xfId="0" applyNumberFormat="1" applyFont="1" applyFill="1" applyBorder="1" applyAlignment="1" applyProtection="1">
      <alignment horizontal="left" vertical="top" wrapText="1"/>
    </xf>
    <xf numFmtId="172" fontId="37" fillId="8" borderId="3" xfId="6" applyNumberFormat="1" applyFont="1" applyFill="1" applyBorder="1" applyAlignment="1" applyProtection="1">
      <alignment horizontal="center"/>
    </xf>
    <xf numFmtId="172" fontId="37" fillId="8" borderId="5" xfId="6" applyNumberFormat="1" applyFont="1" applyFill="1" applyBorder="1" applyAlignment="1" applyProtection="1">
      <alignment horizontal="center"/>
    </xf>
    <xf numFmtId="172" fontId="37" fillId="8" borderId="4" xfId="6" applyNumberFormat="1" applyFont="1" applyFill="1" applyBorder="1" applyAlignment="1" applyProtection="1">
      <alignment horizontal="center"/>
    </xf>
    <xf numFmtId="0" fontId="8" fillId="0" borderId="3" xfId="0" applyFont="1" applyBorder="1" applyAlignment="1" applyProtection="1">
      <alignment horizontal="right" vertical="center"/>
      <protection hidden="1"/>
    </xf>
    <xf numFmtId="0" fontId="8" fillId="0" borderId="4" xfId="0" applyFont="1" applyBorder="1" applyAlignment="1" applyProtection="1">
      <alignment horizontal="right" vertical="center"/>
      <protection hidden="1"/>
    </xf>
    <xf numFmtId="0" fontId="8" fillId="0" borderId="2" xfId="0" applyFont="1" applyBorder="1" applyAlignment="1" applyProtection="1">
      <alignment horizontal="right" vertical="center"/>
      <protection hidden="1"/>
    </xf>
    <xf numFmtId="0" fontId="8" fillId="2" borderId="3" xfId="0" applyFont="1" applyFill="1" applyBorder="1" applyAlignment="1" applyProtection="1">
      <alignment horizontal="left" vertical="center" wrapText="1"/>
      <protection hidden="1"/>
    </xf>
    <xf numFmtId="0" fontId="8" fillId="2" borderId="4" xfId="0" applyFont="1" applyFill="1" applyBorder="1" applyAlignment="1" applyProtection="1">
      <alignment horizontal="left" vertical="center" wrapText="1"/>
      <protection hidden="1"/>
    </xf>
    <xf numFmtId="0" fontId="8" fillId="2" borderId="3" xfId="0" applyFont="1" applyFill="1" applyBorder="1" applyAlignment="1" applyProtection="1">
      <alignment horizontal="right" vertical="center" wrapText="1"/>
      <protection hidden="1"/>
    </xf>
    <xf numFmtId="0" fontId="8" fillId="2" borderId="4" xfId="0" applyFont="1" applyFill="1" applyBorder="1" applyAlignment="1" applyProtection="1">
      <alignment horizontal="right" vertical="center" wrapText="1"/>
      <protection hidden="1"/>
    </xf>
    <xf numFmtId="0" fontId="3" fillId="0" borderId="3" xfId="0" applyFont="1" applyBorder="1" applyAlignment="1" applyProtection="1">
      <alignment horizontal="right" vertical="center"/>
      <protection hidden="1"/>
    </xf>
    <xf numFmtId="0" fontId="3" fillId="0" borderId="4" xfId="0" applyFont="1" applyBorder="1" applyAlignment="1" applyProtection="1">
      <alignment horizontal="right" vertical="center"/>
      <protection hidden="1"/>
    </xf>
    <xf numFmtId="0" fontId="8" fillId="2" borderId="6" xfId="0" applyFont="1" applyFill="1" applyBorder="1" applyAlignment="1" applyProtection="1">
      <alignment horizontal="center" vertical="center"/>
      <protection hidden="1"/>
    </xf>
    <xf numFmtId="0" fontId="8" fillId="2" borderId="0" xfId="0" applyFont="1" applyFill="1" applyBorder="1" applyAlignment="1" applyProtection="1">
      <alignment horizontal="center" vertical="center"/>
      <protection hidden="1"/>
    </xf>
    <xf numFmtId="0" fontId="8" fillId="0" borderId="2" xfId="0" applyFont="1" applyFill="1" applyBorder="1" applyAlignment="1" applyProtection="1">
      <alignment horizontal="right" vertical="center"/>
      <protection hidden="1"/>
    </xf>
    <xf numFmtId="0" fontId="8" fillId="0" borderId="0" xfId="0" applyFont="1" applyFill="1" applyBorder="1" applyAlignment="1" applyProtection="1">
      <alignment horizontal="right" vertical="center"/>
      <protection hidden="1"/>
    </xf>
    <xf numFmtId="0" fontId="43" fillId="4" borderId="0" xfId="0" applyFont="1" applyFill="1" applyBorder="1" applyAlignment="1" applyProtection="1">
      <alignment vertical="center"/>
      <protection hidden="1"/>
    </xf>
    <xf numFmtId="0" fontId="47" fillId="4" borderId="0" xfId="0" applyFont="1" applyFill="1" applyBorder="1" applyAlignment="1" applyProtection="1">
      <alignment horizontal="left" vertical="top" wrapText="1"/>
      <protection hidden="1"/>
    </xf>
    <xf numFmtId="0" fontId="49" fillId="2" borderId="8" xfId="0" applyFont="1" applyFill="1" applyBorder="1" applyAlignment="1" applyProtection="1">
      <alignment horizontal="left"/>
    </xf>
    <xf numFmtId="0" fontId="50" fillId="4" borderId="0" xfId="0" applyFont="1" applyFill="1" applyAlignment="1" applyProtection="1">
      <alignment horizontal="center"/>
    </xf>
    <xf numFmtId="170" fontId="49" fillId="0" borderId="0" xfId="0" applyNumberFormat="1" applyFont="1" applyProtection="1"/>
    <xf numFmtId="0" fontId="23" fillId="9" borderId="3" xfId="0" applyFont="1" applyFill="1" applyBorder="1" applyAlignment="1" applyProtection="1">
      <alignment horizontal="left"/>
    </xf>
    <xf numFmtId="0" fontId="23" fillId="9" borderId="5" xfId="0" applyFont="1" applyFill="1" applyBorder="1" applyAlignment="1" applyProtection="1">
      <alignment horizontal="left"/>
    </xf>
    <xf numFmtId="0" fontId="23" fillId="9" borderId="4" xfId="0" applyFont="1" applyFill="1" applyBorder="1" applyAlignment="1" applyProtection="1">
      <alignment horizontal="left"/>
    </xf>
    <xf numFmtId="0" fontId="5" fillId="0" borderId="17" xfId="5" applyNumberFormat="1" applyFont="1" applyFill="1" applyBorder="1" applyAlignment="1" applyProtection="1"/>
  </cellXfs>
  <cellStyles count="7">
    <cellStyle name="Komma" xfId="1" builtinId="3"/>
    <cellStyle name="Komma 2" xfId="6"/>
    <cellStyle name="Procent" xfId="3" builtinId="5"/>
    <cellStyle name="Standaard" xfId="0" builtinId="0"/>
    <cellStyle name="Standaard 3" xfId="4"/>
    <cellStyle name="Valuta" xfId="2" builtinId="4"/>
    <cellStyle name="Valuta 2" xfId="5"/>
  </cellStyles>
  <dxfs count="89">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ill>
        <patternFill>
          <bgColor rgb="FF92D050"/>
        </patternFill>
      </fill>
    </dxf>
    <dxf>
      <fill>
        <patternFill>
          <bgColor rgb="FFFF0000"/>
        </patternFill>
      </fill>
    </dxf>
    <dxf>
      <fill>
        <patternFill>
          <bgColor rgb="FF92D050"/>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ill>
        <patternFill>
          <bgColor theme="0" tint="-0.14996795556505021"/>
        </patternFill>
      </fill>
    </dxf>
    <dxf>
      <fill>
        <patternFill>
          <bgColor rgb="FFFFFF99"/>
        </patternFill>
      </fill>
    </dxf>
    <dxf>
      <fill>
        <patternFill>
          <bgColor rgb="FFFF0000"/>
        </patternFill>
      </fill>
    </dxf>
    <dxf>
      <fill>
        <patternFill>
          <bgColor rgb="FF92D050"/>
        </patternFill>
      </fill>
    </dxf>
    <dxf>
      <fill>
        <patternFill>
          <bgColor rgb="FFFF0000"/>
        </patternFill>
      </fill>
    </dxf>
    <dxf>
      <fill>
        <patternFill>
          <bgColor rgb="FF92D050"/>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ill>
        <patternFill>
          <bgColor theme="0" tint="-0.14996795556505021"/>
        </patternFill>
      </fill>
    </dxf>
    <dxf>
      <fill>
        <patternFill>
          <bgColor rgb="FFFFFF99"/>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0</c:v>
                </c:pt>
                <c:pt idx="1">
                  <c:v>1.25</c:v>
                </c:pt>
                <c:pt idx="2">
                  <c:v>2.5</c:v>
                </c:pt>
                <c:pt idx="3">
                  <c:v>5</c:v>
                </c:pt>
                <c:pt idx="4">
                  <c:v>10</c:v>
                </c:pt>
                <c:pt idx="5">
                  <c:v>15</c:v>
                </c:pt>
                <c:pt idx="6">
                  <c:v>20</c:v>
                </c:pt>
                <c:pt idx="7">
                  <c:v>25</c:v>
                </c:pt>
                <c:pt idx="8">
                  <c:v>30</c:v>
                </c:pt>
                <c:pt idx="9">
                  <c:v>35</c:v>
                </c:pt>
                <c:pt idx="10">
                  <c:v>40</c:v>
                </c:pt>
                <c:pt idx="11">
                  <c:v>45</c:v>
                </c:pt>
                <c:pt idx="12">
                  <c:v>50</c:v>
                </c:pt>
                <c:pt idx="13">
                  <c:v>55.000000000000007</c:v>
                </c:pt>
                <c:pt idx="14">
                  <c:v>60</c:v>
                </c:pt>
                <c:pt idx="15">
                  <c:v>65</c:v>
                </c:pt>
                <c:pt idx="16">
                  <c:v>70</c:v>
                </c:pt>
                <c:pt idx="17">
                  <c:v>75</c:v>
                </c:pt>
                <c:pt idx="18">
                  <c:v>80</c:v>
                </c:pt>
                <c:pt idx="19">
                  <c:v>85</c:v>
                </c:pt>
                <c:pt idx="20">
                  <c:v>90</c:v>
                </c:pt>
                <c:pt idx="21">
                  <c:v>95</c:v>
                </c:pt>
                <c:pt idx="22">
                  <c:v>100</c:v>
                </c:pt>
              </c:numCache>
            </c:numRef>
          </c:xVal>
          <c:yVal>
            <c:numRef>
              <c:f>DATA!$D$19:$Z$19</c:f>
              <c:numCache>
                <c:formatCode>_(* #,##0.00_);_(* \(#,##0.00\);_(* "-"??_);_(@_)</c:formatCode>
                <c:ptCount val="23"/>
                <c:pt idx="0">
                  <c:v>0</c:v>
                </c:pt>
                <c:pt idx="1">
                  <c:v>23437.5</c:v>
                </c:pt>
                <c:pt idx="2">
                  <c:v>46875</c:v>
                </c:pt>
                <c:pt idx="3">
                  <c:v>93750</c:v>
                </c:pt>
                <c:pt idx="4">
                  <c:v>187500</c:v>
                </c:pt>
                <c:pt idx="5">
                  <c:v>281250</c:v>
                </c:pt>
                <c:pt idx="6">
                  <c:v>375000</c:v>
                </c:pt>
                <c:pt idx="7">
                  <c:v>468750</c:v>
                </c:pt>
                <c:pt idx="8">
                  <c:v>562500</c:v>
                </c:pt>
                <c:pt idx="9">
                  <c:v>656250</c:v>
                </c:pt>
                <c:pt idx="10">
                  <c:v>750000</c:v>
                </c:pt>
                <c:pt idx="11">
                  <c:v>843750</c:v>
                </c:pt>
                <c:pt idx="12">
                  <c:v>937500</c:v>
                </c:pt>
                <c:pt idx="13">
                  <c:v>1031250</c:v>
                </c:pt>
                <c:pt idx="14">
                  <c:v>1125000</c:v>
                </c:pt>
                <c:pt idx="15">
                  <c:v>1218750</c:v>
                </c:pt>
                <c:pt idx="16">
                  <c:v>1312500</c:v>
                </c:pt>
                <c:pt idx="17">
                  <c:v>1406250</c:v>
                </c:pt>
                <c:pt idx="18">
                  <c:v>1500000</c:v>
                </c:pt>
                <c:pt idx="19">
                  <c:v>1593750</c:v>
                </c:pt>
                <c:pt idx="20">
                  <c:v>1687500</c:v>
                </c:pt>
                <c:pt idx="21">
                  <c:v>1781250</c:v>
                </c:pt>
                <c:pt idx="22">
                  <c:v>1875000</c:v>
                </c:pt>
              </c:numCache>
            </c:numRef>
          </c:yVal>
          <c:smooth val="0"/>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15.999999999999998</c:v>
                </c:pt>
                <c:pt idx="1">
                  <c:v>17.049999999999997</c:v>
                </c:pt>
                <c:pt idx="2">
                  <c:v>18.099999999999998</c:v>
                </c:pt>
                <c:pt idx="3">
                  <c:v>20.2</c:v>
                </c:pt>
                <c:pt idx="4">
                  <c:v>24.399999999999995</c:v>
                </c:pt>
                <c:pt idx="5">
                  <c:v>28.599999999999998</c:v>
                </c:pt>
                <c:pt idx="6">
                  <c:v>32.800000000000004</c:v>
                </c:pt>
                <c:pt idx="7">
                  <c:v>37</c:v>
                </c:pt>
                <c:pt idx="8">
                  <c:v>41.199999999999996</c:v>
                </c:pt>
                <c:pt idx="9">
                  <c:v>45.4</c:v>
                </c:pt>
                <c:pt idx="10">
                  <c:v>49.6</c:v>
                </c:pt>
                <c:pt idx="11">
                  <c:v>53.800000000000004</c:v>
                </c:pt>
                <c:pt idx="12">
                  <c:v>57.999999999999993</c:v>
                </c:pt>
                <c:pt idx="13">
                  <c:v>62.2</c:v>
                </c:pt>
                <c:pt idx="14">
                  <c:v>66.400000000000006</c:v>
                </c:pt>
                <c:pt idx="15">
                  <c:v>70.599999999999994</c:v>
                </c:pt>
                <c:pt idx="16">
                  <c:v>74.8</c:v>
                </c:pt>
                <c:pt idx="17">
                  <c:v>79</c:v>
                </c:pt>
                <c:pt idx="18">
                  <c:v>83.2</c:v>
                </c:pt>
                <c:pt idx="19">
                  <c:v>87.4</c:v>
                </c:pt>
                <c:pt idx="20">
                  <c:v>91.600000000000009</c:v>
                </c:pt>
                <c:pt idx="21">
                  <c:v>95.8</c:v>
                </c:pt>
                <c:pt idx="22">
                  <c:v>100</c:v>
                </c:pt>
              </c:numCache>
            </c:numRef>
          </c:xVal>
          <c:yVal>
            <c:numRef>
              <c:f>DATA!$D$22:$Z$22</c:f>
              <c:numCache>
                <c:formatCode>_(* #,##0.00_);_(* \(#,##0.00\);_(* "-"??_);_(@_)</c:formatCode>
                <c:ptCount val="23"/>
                <c:pt idx="0">
                  <c:v>0</c:v>
                </c:pt>
                <c:pt idx="1">
                  <c:v>19687.50000000008</c:v>
                </c:pt>
                <c:pt idx="2">
                  <c:v>39374.999999999825</c:v>
                </c:pt>
                <c:pt idx="3">
                  <c:v>78749.999999999985</c:v>
                </c:pt>
                <c:pt idx="4">
                  <c:v>157499.99999999997</c:v>
                </c:pt>
                <c:pt idx="5">
                  <c:v>236249.99999999997</c:v>
                </c:pt>
                <c:pt idx="6">
                  <c:v>314999.99999999994</c:v>
                </c:pt>
                <c:pt idx="7">
                  <c:v>393749.99999999994</c:v>
                </c:pt>
                <c:pt idx="8">
                  <c:v>472500.00000000023</c:v>
                </c:pt>
                <c:pt idx="9">
                  <c:v>551249.99999999988</c:v>
                </c:pt>
                <c:pt idx="10">
                  <c:v>630000.00000000023</c:v>
                </c:pt>
                <c:pt idx="11">
                  <c:v>708749.99999999988</c:v>
                </c:pt>
                <c:pt idx="12">
                  <c:v>787500.00000000023</c:v>
                </c:pt>
                <c:pt idx="13">
                  <c:v>866249.99999999988</c:v>
                </c:pt>
                <c:pt idx="14">
                  <c:v>945000.00000000012</c:v>
                </c:pt>
                <c:pt idx="15">
                  <c:v>1023749.9999999999</c:v>
                </c:pt>
                <c:pt idx="16">
                  <c:v>1102500.0000000002</c:v>
                </c:pt>
                <c:pt idx="17">
                  <c:v>1181250.0000000002</c:v>
                </c:pt>
                <c:pt idx="18">
                  <c:v>1260000.0000000002</c:v>
                </c:pt>
                <c:pt idx="19">
                  <c:v>1338750</c:v>
                </c:pt>
                <c:pt idx="20">
                  <c:v>1417500</c:v>
                </c:pt>
                <c:pt idx="21">
                  <c:v>1496250</c:v>
                </c:pt>
                <c:pt idx="22">
                  <c:v>1575000</c:v>
                </c:pt>
              </c:numCache>
            </c:numRef>
          </c:yVal>
          <c:smooth val="0"/>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31.999999999999996</c:v>
                </c:pt>
                <c:pt idx="1">
                  <c:v>32.849999999999994</c:v>
                </c:pt>
                <c:pt idx="2">
                  <c:v>33.699999999999996</c:v>
                </c:pt>
                <c:pt idx="3">
                  <c:v>35.399999999999991</c:v>
                </c:pt>
                <c:pt idx="4">
                  <c:v>38.799999999999997</c:v>
                </c:pt>
                <c:pt idx="5">
                  <c:v>42.199999999999996</c:v>
                </c:pt>
                <c:pt idx="6">
                  <c:v>45.599999999999994</c:v>
                </c:pt>
                <c:pt idx="7">
                  <c:v>48.999999999999993</c:v>
                </c:pt>
                <c:pt idx="8">
                  <c:v>52.400000000000006</c:v>
                </c:pt>
                <c:pt idx="9">
                  <c:v>55.8</c:v>
                </c:pt>
                <c:pt idx="10">
                  <c:v>59.199999999999996</c:v>
                </c:pt>
                <c:pt idx="11">
                  <c:v>62.6</c:v>
                </c:pt>
                <c:pt idx="12">
                  <c:v>66</c:v>
                </c:pt>
                <c:pt idx="13">
                  <c:v>69.399999999999991</c:v>
                </c:pt>
                <c:pt idx="14">
                  <c:v>72.8</c:v>
                </c:pt>
                <c:pt idx="15">
                  <c:v>76.2</c:v>
                </c:pt>
                <c:pt idx="16">
                  <c:v>79.599999999999994</c:v>
                </c:pt>
                <c:pt idx="17">
                  <c:v>83</c:v>
                </c:pt>
                <c:pt idx="18">
                  <c:v>86.4</c:v>
                </c:pt>
                <c:pt idx="19">
                  <c:v>89.8</c:v>
                </c:pt>
                <c:pt idx="20">
                  <c:v>93.2</c:v>
                </c:pt>
                <c:pt idx="21">
                  <c:v>96.6</c:v>
                </c:pt>
                <c:pt idx="22">
                  <c:v>100</c:v>
                </c:pt>
              </c:numCache>
            </c:numRef>
          </c:xVal>
          <c:yVal>
            <c:numRef>
              <c:f>DATA!$D$25:$Z$25</c:f>
              <c:numCache>
                <c:formatCode>_(* #,##0.00_);_(* \(#,##0.00\);_(* "-"??_);_(@_)</c:formatCode>
                <c:ptCount val="23"/>
                <c:pt idx="0">
                  <c:v>0</c:v>
                </c:pt>
                <c:pt idx="1">
                  <c:v>15937.50000000016</c:v>
                </c:pt>
                <c:pt idx="2">
                  <c:v>31874.999999999985</c:v>
                </c:pt>
                <c:pt idx="3">
                  <c:v>63749.999999999971</c:v>
                </c:pt>
                <c:pt idx="4">
                  <c:v>127499.99999999994</c:v>
                </c:pt>
                <c:pt idx="5">
                  <c:v>191249.99999999991</c:v>
                </c:pt>
                <c:pt idx="6">
                  <c:v>254999.99999999988</c:v>
                </c:pt>
                <c:pt idx="7">
                  <c:v>318749.99999999988</c:v>
                </c:pt>
                <c:pt idx="8">
                  <c:v>382500.00000000017</c:v>
                </c:pt>
                <c:pt idx="9">
                  <c:v>446249.99999999983</c:v>
                </c:pt>
                <c:pt idx="10">
                  <c:v>510000.00000000012</c:v>
                </c:pt>
                <c:pt idx="11">
                  <c:v>573750.00000000012</c:v>
                </c:pt>
                <c:pt idx="12">
                  <c:v>637500.00000000012</c:v>
                </c:pt>
                <c:pt idx="13">
                  <c:v>701250.00000000035</c:v>
                </c:pt>
                <c:pt idx="14">
                  <c:v>765000.00000000035</c:v>
                </c:pt>
                <c:pt idx="15">
                  <c:v>828750.00000000035</c:v>
                </c:pt>
                <c:pt idx="16">
                  <c:v>892500</c:v>
                </c:pt>
                <c:pt idx="17">
                  <c:v>956250.00000000023</c:v>
                </c:pt>
                <c:pt idx="18">
                  <c:v>1020000.0000000002</c:v>
                </c:pt>
                <c:pt idx="19">
                  <c:v>1083750.0000000002</c:v>
                </c:pt>
                <c:pt idx="20">
                  <c:v>1147500.0000000002</c:v>
                </c:pt>
                <c:pt idx="21">
                  <c:v>1211250.0000000002</c:v>
                </c:pt>
                <c:pt idx="22">
                  <c:v>1275000.0000000002</c:v>
                </c:pt>
              </c:numCache>
            </c:numRef>
          </c:yVal>
          <c:smooth val="0"/>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48.000000000000007</c:v>
                </c:pt>
                <c:pt idx="1">
                  <c:v>48.650000000000006</c:v>
                </c:pt>
                <c:pt idx="2">
                  <c:v>49.300000000000004</c:v>
                </c:pt>
                <c:pt idx="3">
                  <c:v>50.6</c:v>
                </c:pt>
                <c:pt idx="4">
                  <c:v>53.2</c:v>
                </c:pt>
                <c:pt idx="5">
                  <c:v>55.800000000000004</c:v>
                </c:pt>
                <c:pt idx="6">
                  <c:v>58.4</c:v>
                </c:pt>
                <c:pt idx="7">
                  <c:v>61</c:v>
                </c:pt>
                <c:pt idx="8">
                  <c:v>63.6</c:v>
                </c:pt>
                <c:pt idx="9">
                  <c:v>66.2</c:v>
                </c:pt>
                <c:pt idx="10">
                  <c:v>68.8</c:v>
                </c:pt>
                <c:pt idx="11">
                  <c:v>71.399999999999991</c:v>
                </c:pt>
                <c:pt idx="12">
                  <c:v>74</c:v>
                </c:pt>
                <c:pt idx="13">
                  <c:v>76.599999999999994</c:v>
                </c:pt>
                <c:pt idx="14">
                  <c:v>79.2</c:v>
                </c:pt>
                <c:pt idx="15">
                  <c:v>81.8</c:v>
                </c:pt>
                <c:pt idx="16">
                  <c:v>84.399999999999991</c:v>
                </c:pt>
                <c:pt idx="17">
                  <c:v>87</c:v>
                </c:pt>
                <c:pt idx="18">
                  <c:v>89.600000000000009</c:v>
                </c:pt>
                <c:pt idx="19">
                  <c:v>92.2</c:v>
                </c:pt>
                <c:pt idx="20">
                  <c:v>94.8</c:v>
                </c:pt>
                <c:pt idx="21">
                  <c:v>97.399999999999991</c:v>
                </c:pt>
                <c:pt idx="22">
                  <c:v>100</c:v>
                </c:pt>
              </c:numCache>
            </c:numRef>
          </c:xVal>
          <c:yVal>
            <c:numRef>
              <c:f>DATA!$D$28:$Z$28</c:f>
              <c:numCache>
                <c:formatCode>_(* #,##0.00_);_(* \(#,##0.00\);_(* "-"??_);_(@_)</c:formatCode>
                <c:ptCount val="23"/>
                <c:pt idx="0">
                  <c:v>0</c:v>
                </c:pt>
                <c:pt idx="1">
                  <c:v>12187.499999999907</c:v>
                </c:pt>
                <c:pt idx="2">
                  <c:v>24374.999999999814</c:v>
                </c:pt>
                <c:pt idx="3">
                  <c:v>48749.999999999964</c:v>
                </c:pt>
                <c:pt idx="4">
                  <c:v>97499.999999999927</c:v>
                </c:pt>
                <c:pt idx="5">
                  <c:v>146249.99999999988</c:v>
                </c:pt>
                <c:pt idx="6">
                  <c:v>194999.99999999985</c:v>
                </c:pt>
                <c:pt idx="7">
                  <c:v>243749.9999999998</c:v>
                </c:pt>
                <c:pt idx="8">
                  <c:v>292499.99999999977</c:v>
                </c:pt>
                <c:pt idx="9">
                  <c:v>341250.00000000006</c:v>
                </c:pt>
                <c:pt idx="10">
                  <c:v>389999.99999999971</c:v>
                </c:pt>
                <c:pt idx="11">
                  <c:v>438750</c:v>
                </c:pt>
                <c:pt idx="12">
                  <c:v>487499.99999999994</c:v>
                </c:pt>
                <c:pt idx="13">
                  <c:v>536249.99999999988</c:v>
                </c:pt>
                <c:pt idx="14">
                  <c:v>584999.99999999988</c:v>
                </c:pt>
                <c:pt idx="15">
                  <c:v>633749.99999999977</c:v>
                </c:pt>
                <c:pt idx="16">
                  <c:v>682499.99999999977</c:v>
                </c:pt>
                <c:pt idx="17">
                  <c:v>731249.99999999977</c:v>
                </c:pt>
                <c:pt idx="18">
                  <c:v>780000</c:v>
                </c:pt>
                <c:pt idx="19">
                  <c:v>828750</c:v>
                </c:pt>
                <c:pt idx="20">
                  <c:v>877500</c:v>
                </c:pt>
                <c:pt idx="21">
                  <c:v>926249.99999999988</c:v>
                </c:pt>
                <c:pt idx="22">
                  <c:v>974999.99999999988</c:v>
                </c:pt>
              </c:numCache>
            </c:numRef>
          </c:yVal>
          <c:smooth val="0"/>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20</c:v>
                </c:pt>
                <c:pt idx="1">
                  <c:v>20</c:v>
                </c:pt>
              </c:numCache>
            </c:numRef>
          </c:xVal>
          <c:yVal>
            <c:numRef>
              <c:f>DATA!$C$43:$D$43</c:f>
              <c:numCache>
                <c:formatCode>_ "€"\ * #,##0_ ;_ "€"\ * \-#,##0_ ;_ "€"\ * "-"??_ ;_ @_ </c:formatCode>
                <c:ptCount val="2"/>
                <c:pt idx="0" formatCode="_(&quot;€&quot;* #,##0.00_);_(&quot;€&quot;* \(#,##0.00\);_(&quot;€&quot;* &quot;-&quot;??_);_(@_)">
                  <c:v>0</c:v>
                </c:pt>
                <c:pt idx="1">
                  <c:v>3000000.0000000005</c:v>
                </c:pt>
              </c:numCache>
            </c:numRef>
          </c:yVal>
          <c:smooth val="0"/>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3000000.0000000005</c:v>
                </c:pt>
              </c:numCache>
            </c:numRef>
          </c:yVal>
          <c:smooth val="0"/>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80</c:v>
                </c:pt>
              </c:numCache>
            </c:numRef>
          </c:xVal>
          <c:yVal>
            <c:numRef>
              <c:f>DATA!$C$38</c:f>
              <c:numCache>
                <c:formatCode>_ "€"\ * #,##0_ ;_ "€"\ * \-#,##0_ ;_ "€"\ * "-"??_ ;_ @_ </c:formatCode>
                <c:ptCount val="1"/>
                <c:pt idx="0">
                  <c:v>1500000</c:v>
                </c:pt>
              </c:numCache>
            </c:numRef>
          </c:yVal>
          <c:smooth val="0"/>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1875000</c:v>
                </c:pt>
              </c:numCache>
            </c:numRef>
          </c:yVal>
          <c:smooth val="0"/>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20</c:v>
                </c:pt>
              </c:numCache>
            </c:numRef>
          </c:xVal>
          <c:yVal>
            <c:numRef>
              <c:f>DATA!$C$7</c:f>
              <c:numCache>
                <c:formatCode>_("€"* #,##0.00_);_("€"* \(#,##0.00\);_("€"* "-"??_);_(@_)</c:formatCode>
                <c:ptCount val="1"/>
                <c:pt idx="0">
                  <c:v>0</c:v>
                </c:pt>
              </c:numCache>
            </c:numRef>
          </c:yVal>
          <c:smooth val="0"/>
        </c:ser>
        <c:ser>
          <c:idx val="3"/>
          <c:order val="9"/>
          <c:tx>
            <c:strRef>
              <c:f>DATA!$G$41</c:f>
              <c:strCache>
                <c:ptCount val="1"/>
                <c:pt idx="0">
                  <c:v>25</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20</c:v>
                </c:pt>
              </c:numCache>
            </c:numRef>
          </c:xVal>
          <c:yVal>
            <c:numRef>
              <c:f>DATA!$C$43</c:f>
              <c:numCache>
                <c:formatCode>_("€"* #,##0.00_);_("€"* \(#,##0.00\);_("€"* "-"??_);_(@_)</c:formatCode>
                <c:ptCount val="1"/>
                <c:pt idx="0">
                  <c:v>0</c:v>
                </c:pt>
              </c:numCache>
            </c:numRef>
          </c:yVal>
          <c:smooth val="0"/>
          <c:extLst/>
        </c:ser>
        <c:ser>
          <c:idx val="5"/>
          <c:order val="10"/>
          <c:tx>
            <c:strRef>
              <c:f>DATA!$G$40</c:f>
              <c:strCache>
                <c:ptCount val="1"/>
                <c:pt idx="0">
                  <c:v>125</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3000000.0000000005</c:v>
                </c:pt>
              </c:numCache>
            </c:numRef>
          </c:yVal>
          <c:smooth val="0"/>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-8</c:v>
                </c:pt>
                <c:pt idx="1">
                  <c:v>-8</c:v>
                </c:pt>
              </c:numCache>
            </c:numRef>
          </c:xVal>
          <c:yVal>
            <c:numRef>
              <c:f>DATA!$C$43:$D$43</c:f>
              <c:numCache>
                <c:formatCode>_ "€"\ * #,##0_ ;_ "€"\ * \-#,##0_ ;_ "€"\ * "-"??_ ;_ @_ </c:formatCode>
                <c:ptCount val="2"/>
                <c:pt idx="0" formatCode="_(&quot;€&quot;* #,##0.00_);_(&quot;€&quot;* \(#,##0.00\);_(&quot;€&quot;* &quot;-&quot;??_);_(@_)">
                  <c:v>0</c:v>
                </c:pt>
                <c:pt idx="1">
                  <c:v>3000000.0000000005</c:v>
                </c:pt>
              </c:numCache>
            </c:numRef>
          </c:yVal>
          <c:smooth val="0"/>
        </c:ser>
        <c:dLbls>
          <c:showLegendKey val="0"/>
          <c:showVal val="0"/>
          <c:showCatName val="0"/>
          <c:showSerName val="0"/>
          <c:showPercent val="0"/>
          <c:showBubbleSize val="0"/>
        </c:dLbls>
        <c:axId val="521961728"/>
        <c:axId val="521963688"/>
        <c:extLst/>
      </c:scatterChart>
      <c:valAx>
        <c:axId val="521961728"/>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521963688"/>
        <c:crosses val="autoZero"/>
        <c:crossBetween val="midCat"/>
        <c:majorUnit val="10"/>
      </c:valAx>
      <c:valAx>
        <c:axId val="521963688"/>
        <c:scaling>
          <c:orientation val="minMax"/>
          <c:max val="3000000.0000000005"/>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521961728"/>
        <c:crosses val="autoZero"/>
        <c:crossBetween val="midCat"/>
        <c:majorUnit val="15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chart" Target="../charts/chart1.xml"/><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7</xdr:col>
      <xdr:colOff>7620</xdr:colOff>
      <xdr:row>1</xdr:row>
      <xdr:rowOff>120015</xdr:rowOff>
    </xdr:from>
    <xdr:ext cx="1076325" cy="801902"/>
    <xdr:pic>
      <xdr:nvPicPr>
        <xdr:cNvPr id="2" name="Afbeelding 1">
          <a:extLst>
            <a:ext uri="{FF2B5EF4-FFF2-40B4-BE49-F238E27FC236}">
              <a16:creationId xmlns=""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7033260" y="249555"/>
          <a:ext cx="1076325" cy="801902"/>
        </a:xfrm>
        <a:prstGeom prst="rect">
          <a:avLst/>
        </a:prstGeom>
      </xdr:spPr>
    </xdr:pic>
    <xdr:clientData/>
  </xdr:oneCellAnchor>
  <xdr:oneCellAnchor>
    <xdr:from>
      <xdr:col>6</xdr:col>
      <xdr:colOff>205740</xdr:colOff>
      <xdr:row>5</xdr:row>
      <xdr:rowOff>106680</xdr:rowOff>
    </xdr:from>
    <xdr:ext cx="2304762" cy="281940"/>
    <xdr:pic>
      <xdr:nvPicPr>
        <xdr:cNvPr id="3" name="Afbeelding 2">
          <a:extLst>
            <a:ext uri="{FF2B5EF4-FFF2-40B4-BE49-F238E27FC236}">
              <a16:creationId xmlns=""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srcRect t="27544" b="23925"/>
        <a:stretch/>
      </xdr:blipFill>
      <xdr:spPr>
        <a:xfrm>
          <a:off x="5897880" y="1295400"/>
          <a:ext cx="2304762" cy="2819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788314</xdr:colOff>
      <xdr:row>2</xdr:row>
      <xdr:rowOff>74295</xdr:rowOff>
    </xdr:from>
    <xdr:ext cx="1076325" cy="801902"/>
    <xdr:pic>
      <xdr:nvPicPr>
        <xdr:cNvPr id="2" name="Afbeelding 1">
          <a:extLst>
            <a:ext uri="{FF2B5EF4-FFF2-40B4-BE49-F238E27FC236}">
              <a16:creationId xmlns=""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122814" y="485775"/>
          <a:ext cx="1076325" cy="801902"/>
        </a:xfrm>
        <a:prstGeom prst="rect">
          <a:avLst/>
        </a:prstGeom>
      </xdr:spPr>
    </xdr:pic>
    <xdr:clientData/>
  </xdr:oneCellAnchor>
  <xdr:oneCellAnchor>
    <xdr:from>
      <xdr:col>3</xdr:col>
      <xdr:colOff>409575</xdr:colOff>
      <xdr:row>4</xdr:row>
      <xdr:rowOff>114300</xdr:rowOff>
    </xdr:from>
    <xdr:ext cx="2304762" cy="419100"/>
    <xdr:pic>
      <xdr:nvPicPr>
        <xdr:cNvPr id="3" name="Afbeelding 2">
          <a:extLst>
            <a:ext uri="{FF2B5EF4-FFF2-40B4-BE49-F238E27FC236}">
              <a16:creationId xmlns=""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b="27859"/>
        <a:stretch/>
      </xdr:blipFill>
      <xdr:spPr>
        <a:xfrm>
          <a:off x="4074795" y="1028700"/>
          <a:ext cx="2304762" cy="419100"/>
        </a:xfrm>
        <a:prstGeom prst="rect">
          <a:avLst/>
        </a:prstGeom>
      </xdr:spPr>
    </xdr:pic>
    <xdr:clientData/>
  </xdr:oneCellAnchor>
  <xdr:oneCellAnchor>
    <xdr:from>
      <xdr:col>5</xdr:col>
      <xdr:colOff>140970</xdr:colOff>
      <xdr:row>61</xdr:row>
      <xdr:rowOff>28575</xdr:rowOff>
    </xdr:from>
    <xdr:ext cx="1123805" cy="203809"/>
    <xdr:pic>
      <xdr:nvPicPr>
        <xdr:cNvPr id="5" name="Afbeelding 4">
          <a:extLst>
            <a:ext uri="{FF2B5EF4-FFF2-40B4-BE49-F238E27FC236}">
              <a16:creationId xmlns="" xmlns:a16="http://schemas.microsoft.com/office/drawing/2014/main" id="{00000000-0008-0000-0100-000005000000}"/>
            </a:ext>
          </a:extLst>
        </xdr:cNvPr>
        <xdr:cNvPicPr>
          <a:picLocks noChangeAspect="1"/>
        </xdr:cNvPicPr>
      </xdr:nvPicPr>
      <xdr:blipFill>
        <a:blip xmlns:r="http://schemas.openxmlformats.org/officeDocument/2006/relationships" r:embed="rId3"/>
        <a:stretch>
          <a:fillRect/>
        </a:stretch>
      </xdr:blipFill>
      <xdr:spPr>
        <a:xfrm>
          <a:off x="6640830" y="26096595"/>
          <a:ext cx="1123805" cy="203809"/>
        </a:xfrm>
        <a:prstGeom prst="rect">
          <a:avLst/>
        </a:prstGeom>
      </xdr:spPr>
    </xdr:pic>
    <xdr:clientData/>
  </xdr:oneCellAnchor>
  <xdr:oneCellAnchor>
    <xdr:from>
      <xdr:col>5</xdr:col>
      <xdr:colOff>140970</xdr:colOff>
      <xdr:row>87</xdr:row>
      <xdr:rowOff>28575</xdr:rowOff>
    </xdr:from>
    <xdr:ext cx="1123805" cy="203809"/>
    <xdr:pic>
      <xdr:nvPicPr>
        <xdr:cNvPr id="6" name="Afbeelding 5">
          <a:extLst>
            <a:ext uri="{FF2B5EF4-FFF2-40B4-BE49-F238E27FC236}">
              <a16:creationId xmlns="" xmlns:a16="http://schemas.microsoft.com/office/drawing/2014/main" id="{00000000-0008-0000-0100-000005000000}"/>
            </a:ext>
          </a:extLst>
        </xdr:cNvPr>
        <xdr:cNvPicPr>
          <a:picLocks noChangeAspect="1"/>
        </xdr:cNvPicPr>
      </xdr:nvPicPr>
      <xdr:blipFill>
        <a:blip xmlns:r="http://schemas.openxmlformats.org/officeDocument/2006/relationships" r:embed="rId3"/>
        <a:stretch>
          <a:fillRect/>
        </a:stretch>
      </xdr:blipFill>
      <xdr:spPr>
        <a:xfrm>
          <a:off x="6640382" y="14892057"/>
          <a:ext cx="1123805" cy="20380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7</xdr:col>
      <xdr:colOff>788314</xdr:colOff>
      <xdr:row>2</xdr:row>
      <xdr:rowOff>74295</xdr:rowOff>
    </xdr:from>
    <xdr:ext cx="1076325" cy="801902"/>
    <xdr:pic>
      <xdr:nvPicPr>
        <xdr:cNvPr id="2" name="Afbeelding 1">
          <a:extLst>
            <a:ext uri="{FF2B5EF4-FFF2-40B4-BE49-F238E27FC236}">
              <a16:creationId xmlns=""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122814" y="485775"/>
          <a:ext cx="1076325" cy="801902"/>
        </a:xfrm>
        <a:prstGeom prst="rect">
          <a:avLst/>
        </a:prstGeom>
      </xdr:spPr>
    </xdr:pic>
    <xdr:clientData/>
  </xdr:oneCellAnchor>
  <xdr:oneCellAnchor>
    <xdr:from>
      <xdr:col>3</xdr:col>
      <xdr:colOff>409575</xdr:colOff>
      <xdr:row>4</xdr:row>
      <xdr:rowOff>114300</xdr:rowOff>
    </xdr:from>
    <xdr:ext cx="2304762" cy="419100"/>
    <xdr:pic>
      <xdr:nvPicPr>
        <xdr:cNvPr id="3" name="Afbeelding 2">
          <a:extLst>
            <a:ext uri="{FF2B5EF4-FFF2-40B4-BE49-F238E27FC236}">
              <a16:creationId xmlns=""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b="27859"/>
        <a:stretch/>
      </xdr:blipFill>
      <xdr:spPr>
        <a:xfrm>
          <a:off x="4074795" y="1028700"/>
          <a:ext cx="2304762" cy="4191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4</xdr:col>
      <xdr:colOff>3574676</xdr:colOff>
      <xdr:row>2</xdr:row>
      <xdr:rowOff>84605</xdr:rowOff>
    </xdr:from>
    <xdr:to>
      <xdr:col>5</xdr:col>
      <xdr:colOff>1329962</xdr:colOff>
      <xdr:row>3</xdr:row>
      <xdr:rowOff>255999</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0699376" y="618005"/>
          <a:ext cx="1496706" cy="438094"/>
        </a:xfrm>
        <a:prstGeom prst="rect">
          <a:avLst/>
        </a:prstGeom>
      </xdr:spPr>
    </xdr:pic>
    <xdr:clientData/>
  </xdr:twoCellAnchor>
  <xdr:twoCellAnchor>
    <xdr:from>
      <xdr:col>1</xdr:col>
      <xdr:colOff>2988</xdr:colOff>
      <xdr:row>7</xdr:row>
      <xdr:rowOff>5976</xdr:rowOff>
    </xdr:from>
    <xdr:to>
      <xdr:col>1</xdr:col>
      <xdr:colOff>6352988</xdr:colOff>
      <xdr:row>25</xdr:row>
      <xdr:rowOff>251012</xdr:rowOff>
    </xdr:to>
    <xdr:graphicFrame macro="">
      <xdr:nvGraphicFramePr>
        <xdr:cNvPr id="3" name="Grafiek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862853</xdr:colOff>
      <xdr:row>9</xdr:row>
      <xdr:rowOff>11206</xdr:rowOff>
    </xdr:from>
    <xdr:to>
      <xdr:col>1</xdr:col>
      <xdr:colOff>2364442</xdr:colOff>
      <xdr:row>14</xdr:row>
      <xdr:rowOff>123265</xdr:rowOff>
    </xdr:to>
    <xdr:pic>
      <xdr:nvPicPr>
        <xdr:cNvPr id="4" name="Afbeelding 3"/>
        <xdr:cNvPicPr>
          <a:picLocks noChangeAspect="1"/>
        </xdr:cNvPicPr>
      </xdr:nvPicPr>
      <xdr:blipFill>
        <a:blip xmlns:r="http://schemas.openxmlformats.org/officeDocument/2006/relationships" r:embed="rId3">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14313" y="2236246"/>
          <a:ext cx="1501589" cy="1864659"/>
        </a:xfrm>
        <a:prstGeom prst="rect">
          <a:avLst/>
        </a:prstGeom>
      </xdr:spPr>
    </xdr:pic>
    <xdr:clientData/>
  </xdr:twoCellAnchor>
</xdr:wsDr>
</file>

<file path=xl/drawings/drawing5.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3"/>
  <sheetViews>
    <sheetView showGridLines="0" zoomScale="85" zoomScaleNormal="85" workbookViewId="0">
      <selection activeCell="F32" sqref="F32"/>
    </sheetView>
  </sheetViews>
  <sheetFormatPr defaultColWidth="0" defaultRowHeight="0" customHeight="1" zeroHeight="1" x14ac:dyDescent="0.2"/>
  <cols>
    <col min="1" max="1" width="1.6640625" style="41" customWidth="1"/>
    <col min="2" max="2" width="4.33203125" style="41" bestFit="1" customWidth="1"/>
    <col min="3" max="3" width="14.77734375" style="41" customWidth="1"/>
    <col min="4" max="4" width="23.33203125" style="41" customWidth="1"/>
    <col min="5" max="8" width="19.44140625" style="41" customWidth="1"/>
    <col min="9" max="9" width="39.44140625" style="41" customWidth="1"/>
    <col min="10" max="10" width="19.44140625" style="41" hidden="1" customWidth="1"/>
    <col min="11" max="11" width="5.77734375" style="41" hidden="1" customWidth="1"/>
    <col min="12" max="12" width="37.44140625" style="41" hidden="1" customWidth="1"/>
    <col min="13" max="13" width="19.44140625" style="41" hidden="1" customWidth="1"/>
    <col min="14" max="14" width="5.77734375" style="41" hidden="1" customWidth="1"/>
    <col min="15" max="16" width="37.44140625" style="41" hidden="1" customWidth="1"/>
    <col min="17" max="16384" width="19.44140625" style="41" hidden="1"/>
  </cols>
  <sheetData>
    <row r="1" spans="2:12" ht="10.199999999999999" x14ac:dyDescent="0.2"/>
    <row r="2" spans="2:12" ht="12.6" x14ac:dyDescent="0.2">
      <c r="C2" s="42"/>
      <c r="D2" s="42"/>
      <c r="E2" s="43"/>
      <c r="F2" s="43"/>
      <c r="G2" s="43"/>
      <c r="H2" s="43"/>
    </row>
    <row r="3" spans="2:12" ht="22.2" x14ac:dyDescent="0.35">
      <c r="C3" s="44" t="s">
        <v>59</v>
      </c>
      <c r="D3" s="44"/>
      <c r="E3" s="43"/>
      <c r="F3" s="43"/>
      <c r="G3" s="45"/>
      <c r="H3" s="43"/>
    </row>
    <row r="4" spans="2:12" ht="36.450000000000003" customHeight="1" x14ac:dyDescent="0.2">
      <c r="C4" s="265" t="s">
        <v>115</v>
      </c>
      <c r="D4" s="265"/>
      <c r="E4" s="265"/>
      <c r="F4" s="265"/>
      <c r="G4" s="265"/>
      <c r="H4" s="43"/>
    </row>
    <row r="5" spans="2:12" ht="12.6" x14ac:dyDescent="0.2">
      <c r="C5" s="46" t="s">
        <v>114</v>
      </c>
      <c r="D5" s="46"/>
      <c r="E5" s="43"/>
      <c r="F5" s="43"/>
      <c r="G5" s="43"/>
      <c r="H5" s="43"/>
    </row>
    <row r="6" spans="2:12" ht="12.6" x14ac:dyDescent="0.2">
      <c r="C6" s="47"/>
      <c r="D6" s="47"/>
      <c r="E6" s="43"/>
      <c r="F6" s="43"/>
      <c r="G6" s="43"/>
      <c r="H6" s="43"/>
    </row>
    <row r="7" spans="2:12" ht="12.6" x14ac:dyDescent="0.2">
      <c r="C7" s="42"/>
      <c r="D7" s="42" t="s">
        <v>60</v>
      </c>
      <c r="E7" s="266"/>
      <c r="F7" s="266"/>
      <c r="G7" s="43"/>
      <c r="H7" s="43"/>
    </row>
    <row r="8" spans="2:12" ht="12.6" x14ac:dyDescent="0.2">
      <c r="C8" s="48"/>
      <c r="D8" s="48"/>
      <c r="E8" s="49"/>
      <c r="F8" s="49"/>
      <c r="G8" s="49"/>
      <c r="H8" s="49"/>
      <c r="J8" s="50" t="e">
        <f>+#REF!</f>
        <v>#REF!</v>
      </c>
      <c r="K8" s="41">
        <v>2</v>
      </c>
      <c r="L8" s="51" t="e">
        <f>IF(J8&lt;=0,"xxxxx",J8)</f>
        <v>#REF!</v>
      </c>
    </row>
    <row r="9" spans="2:12" ht="13.2" thickBot="1" x14ac:dyDescent="0.25">
      <c r="C9" s="52"/>
      <c r="D9" s="52"/>
      <c r="E9" s="53"/>
      <c r="F9" s="53"/>
      <c r="G9" s="54"/>
      <c r="H9" s="54"/>
      <c r="J9" s="50" t="e">
        <f>+J26</f>
        <v>#REF!</v>
      </c>
      <c r="K9" s="41">
        <v>3</v>
      </c>
      <c r="L9" s="51" t="e">
        <f>IF(J9&lt;=0,"xxxxx",J9)</f>
        <v>#REF!</v>
      </c>
    </row>
    <row r="10" spans="2:12" ht="12.6" x14ac:dyDescent="0.2">
      <c r="C10" s="55"/>
      <c r="D10" s="55"/>
      <c r="E10" s="56"/>
      <c r="F10" s="56"/>
      <c r="G10" s="57"/>
      <c r="H10" s="57"/>
      <c r="J10" s="50"/>
      <c r="L10" s="51"/>
    </row>
    <row r="11" spans="2:12" ht="17.399999999999999" x14ac:dyDescent="0.3">
      <c r="B11" s="58"/>
      <c r="C11" s="59" t="s">
        <v>61</v>
      </c>
      <c r="D11" s="60"/>
      <c r="E11" s="61"/>
      <c r="F11" s="62"/>
      <c r="G11" s="62"/>
      <c r="H11" s="63"/>
    </row>
    <row r="12" spans="2:12" ht="12.6" x14ac:dyDescent="0.2">
      <c r="B12" s="58"/>
      <c r="C12" s="64" t="s">
        <v>16</v>
      </c>
      <c r="D12" s="65"/>
      <c r="E12" s="66">
        <v>2021</v>
      </c>
      <c r="F12" s="66">
        <f t="shared" ref="F12:H12" si="0">+E12+1</f>
        <v>2022</v>
      </c>
      <c r="G12" s="67">
        <f t="shared" si="0"/>
        <v>2023</v>
      </c>
      <c r="H12" s="68">
        <f t="shared" si="0"/>
        <v>2024</v>
      </c>
    </row>
    <row r="13" spans="2:12" ht="12.6" x14ac:dyDescent="0.2">
      <c r="B13" s="58"/>
      <c r="C13" s="69"/>
      <c r="D13" s="70" t="s">
        <v>62</v>
      </c>
      <c r="E13" s="71"/>
      <c r="F13" s="71"/>
      <c r="G13" s="71"/>
      <c r="H13" s="72"/>
      <c r="I13" s="56"/>
      <c r="J13" s="50"/>
    </row>
    <row r="14" spans="2:12" ht="12.6" x14ac:dyDescent="0.2">
      <c r="B14" s="58"/>
      <c r="C14" s="69"/>
      <c r="D14" s="73" t="s">
        <v>116</v>
      </c>
      <c r="E14" s="74">
        <f>'Verbruik rapporten'!D29</f>
        <v>25</v>
      </c>
      <c r="F14" s="74">
        <f>'Verbruik rapporten'!E29</f>
        <v>50</v>
      </c>
      <c r="G14" s="74">
        <f>'Verbruik rapporten'!F29</f>
        <v>100</v>
      </c>
      <c r="H14" s="74">
        <f>'Verbruik rapporten'!G29</f>
        <v>250</v>
      </c>
      <c r="I14" s="56"/>
      <c r="J14" s="50"/>
    </row>
    <row r="15" spans="2:12" ht="16.2" x14ac:dyDescent="0.2">
      <c r="B15" s="58"/>
      <c r="C15" s="69"/>
      <c r="D15" s="75"/>
      <c r="E15" s="61"/>
      <c r="F15" s="62"/>
      <c r="G15" s="62"/>
      <c r="H15" s="76"/>
      <c r="I15" s="56"/>
      <c r="J15" s="50"/>
    </row>
    <row r="16" spans="2:12" ht="12.6" x14ac:dyDescent="0.2">
      <c r="B16" s="58"/>
      <c r="C16" s="69"/>
      <c r="D16" s="70" t="s">
        <v>63</v>
      </c>
      <c r="E16" s="77"/>
      <c r="F16" s="78"/>
      <c r="G16" s="78"/>
      <c r="H16" s="79"/>
      <c r="I16" s="56"/>
      <c r="J16" s="50"/>
    </row>
    <row r="17" spans="2:12" ht="12.6" x14ac:dyDescent="0.2">
      <c r="B17" s="58"/>
      <c r="C17" s="69"/>
      <c r="D17" s="73" t="s">
        <v>117</v>
      </c>
      <c r="E17" s="74">
        <f>'Verbruik rapporten'!D32</f>
        <v>10000</v>
      </c>
      <c r="F17" s="74">
        <f>'Verbruik rapporten'!E32</f>
        <v>15000</v>
      </c>
      <c r="G17" s="74">
        <f>'Verbruik rapporten'!F32</f>
        <v>20000</v>
      </c>
      <c r="H17" s="74">
        <f>'Verbruik rapporten'!G32</f>
        <v>30000</v>
      </c>
      <c r="I17" s="56"/>
      <c r="J17" s="50"/>
    </row>
    <row r="18" spans="2:12" ht="12.6" x14ac:dyDescent="0.2">
      <c r="B18" s="58"/>
      <c r="C18" s="80"/>
      <c r="D18" s="81" t="s">
        <v>118</v>
      </c>
      <c r="E18" s="74">
        <f>'Verbruik rapporten'!D33</f>
        <v>500</v>
      </c>
      <c r="F18" s="74">
        <f>'Verbruik rapporten'!E33</f>
        <v>1000</v>
      </c>
      <c r="G18" s="74">
        <f>'Verbruik rapporten'!F33</f>
        <v>2000</v>
      </c>
      <c r="H18" s="74">
        <f>'Verbruik rapporten'!G33</f>
        <v>5000</v>
      </c>
      <c r="I18" s="56"/>
      <c r="J18" s="50"/>
    </row>
    <row r="19" spans="2:12" ht="13.2" thickBot="1" x14ac:dyDescent="0.25">
      <c r="B19" s="58"/>
      <c r="C19" s="52"/>
      <c r="D19" s="52"/>
      <c r="E19" s="53"/>
      <c r="F19" s="53"/>
      <c r="G19" s="54"/>
      <c r="H19" s="54"/>
    </row>
    <row r="20" spans="2:12" ht="12.6" x14ac:dyDescent="0.2">
      <c r="B20" s="58"/>
      <c r="C20" s="55"/>
      <c r="D20" s="55"/>
      <c r="E20" s="56"/>
      <c r="F20" s="56"/>
      <c r="G20" s="57"/>
      <c r="H20" s="57"/>
    </row>
    <row r="21" spans="2:12" ht="17.399999999999999" x14ac:dyDescent="0.3">
      <c r="B21" s="58"/>
      <c r="C21" s="59" t="s">
        <v>64</v>
      </c>
      <c r="D21" s="60"/>
      <c r="E21" s="61"/>
      <c r="F21" s="62"/>
      <c r="G21" s="62"/>
      <c r="H21" s="63"/>
    </row>
    <row r="22" spans="2:12" ht="12.6" x14ac:dyDescent="0.2">
      <c r="B22" s="58"/>
      <c r="C22" s="64" t="s">
        <v>16</v>
      </c>
      <c r="D22" s="65"/>
      <c r="E22" s="66">
        <f>E12</f>
        <v>2021</v>
      </c>
      <c r="F22" s="66">
        <f t="shared" ref="F22:H22" si="1">+E22+1</f>
        <v>2022</v>
      </c>
      <c r="G22" s="67">
        <f t="shared" si="1"/>
        <v>2023</v>
      </c>
      <c r="H22" s="68">
        <f t="shared" si="1"/>
        <v>2024</v>
      </c>
    </row>
    <row r="23" spans="2:12" ht="15" customHeight="1" x14ac:dyDescent="0.2">
      <c r="B23" s="58"/>
      <c r="C23" s="82"/>
      <c r="D23" s="83" t="s">
        <v>130</v>
      </c>
      <c r="E23" s="84">
        <f>'Verbruik rapporten'!D102</f>
        <v>0</v>
      </c>
      <c r="F23" s="84">
        <f>'Verbruik rapporten'!E102</f>
        <v>0</v>
      </c>
      <c r="G23" s="84">
        <f>'Verbruik rapporten'!F102</f>
        <v>0</v>
      </c>
      <c r="H23" s="84">
        <f>'Verbruik rapporten'!G102</f>
        <v>0</v>
      </c>
    </row>
    <row r="24" spans="2:12" ht="15" customHeight="1" x14ac:dyDescent="0.2">
      <c r="B24" s="58"/>
      <c r="C24" s="83"/>
      <c r="D24" s="83" t="s">
        <v>131</v>
      </c>
      <c r="E24" s="84">
        <f>Maatwerkrapporten!D46</f>
        <v>0</v>
      </c>
      <c r="F24" s="84">
        <f>Maatwerkrapporten!E46</f>
        <v>0</v>
      </c>
      <c r="G24" s="84">
        <f>Maatwerkrapporten!F46</f>
        <v>0</v>
      </c>
      <c r="H24" s="84">
        <f>Maatwerkrapporten!G46</f>
        <v>0</v>
      </c>
    </row>
    <row r="25" spans="2:12" ht="13.2" thickBot="1" x14ac:dyDescent="0.25">
      <c r="B25" s="58"/>
      <c r="C25" s="52"/>
      <c r="D25" s="52"/>
      <c r="E25" s="53"/>
      <c r="F25" s="53"/>
      <c r="G25" s="54"/>
      <c r="H25" s="54"/>
    </row>
    <row r="26" spans="2:12" ht="13.2" thickBot="1" x14ac:dyDescent="0.25">
      <c r="B26" s="58"/>
      <c r="C26" s="52"/>
      <c r="D26" s="52"/>
      <c r="E26" s="53"/>
      <c r="F26" s="53"/>
      <c r="G26" s="54"/>
      <c r="H26" s="54"/>
      <c r="J26" s="50" t="e">
        <f>+#REF!</f>
        <v>#REF!</v>
      </c>
      <c r="K26" s="41">
        <f>+B59</f>
        <v>0</v>
      </c>
      <c r="L26" s="41" t="e">
        <f>+#REF!</f>
        <v>#REF!</v>
      </c>
    </row>
    <row r="27" spans="2:12" ht="12.6" x14ac:dyDescent="0.2">
      <c r="B27" s="58"/>
      <c r="C27" s="55"/>
      <c r="D27" s="55"/>
      <c r="E27" s="56"/>
      <c r="F27" s="56"/>
      <c r="G27" s="57"/>
      <c r="H27" s="57"/>
    </row>
    <row r="28" spans="2:12" ht="17.399999999999999" x14ac:dyDescent="0.3">
      <c r="B28" s="58"/>
      <c r="C28" s="59" t="s">
        <v>65</v>
      </c>
      <c r="D28" s="60"/>
      <c r="E28" s="61"/>
      <c r="F28" s="62"/>
      <c r="G28" s="62"/>
      <c r="H28" s="63"/>
    </row>
    <row r="29" spans="2:12" ht="12.6" x14ac:dyDescent="0.2">
      <c r="B29" s="58"/>
      <c r="C29" s="64" t="s">
        <v>16</v>
      </c>
      <c r="D29" s="65"/>
      <c r="E29" s="66">
        <f>E12</f>
        <v>2021</v>
      </c>
      <c r="F29" s="66">
        <f t="shared" ref="F29:H29" si="2">+E29+1</f>
        <v>2022</v>
      </c>
      <c r="G29" s="67">
        <f t="shared" si="2"/>
        <v>2023</v>
      </c>
      <c r="H29" s="68">
        <f t="shared" si="2"/>
        <v>2024</v>
      </c>
    </row>
    <row r="30" spans="2:12" ht="12.6" x14ac:dyDescent="0.2">
      <c r="B30" s="58"/>
      <c r="C30" s="64"/>
      <c r="D30" s="65"/>
      <c r="E30" s="56"/>
      <c r="F30" s="56"/>
      <c r="G30" s="57"/>
      <c r="H30" s="85"/>
    </row>
    <row r="31" spans="2:12" ht="12.6" x14ac:dyDescent="0.2">
      <c r="B31" s="58"/>
      <c r="C31" s="64"/>
      <c r="D31" s="83" t="s">
        <v>66</v>
      </c>
      <c r="E31" s="86">
        <f>SUM(E23:E24)</f>
        <v>0</v>
      </c>
      <c r="F31" s="86">
        <f t="shared" ref="F31:H31" si="3">SUM(F23:F24)</f>
        <v>0</v>
      </c>
      <c r="G31" s="86">
        <f t="shared" si="3"/>
        <v>0</v>
      </c>
      <c r="H31" s="86">
        <f t="shared" si="3"/>
        <v>0</v>
      </c>
    </row>
    <row r="32" spans="2:12" ht="12.6" x14ac:dyDescent="0.2">
      <c r="B32" s="58"/>
      <c r="C32" s="64"/>
      <c r="D32" s="83"/>
      <c r="E32" s="56"/>
      <c r="F32" s="56"/>
      <c r="G32" s="57"/>
      <c r="H32" s="85"/>
    </row>
    <row r="33" spans="2:11" ht="21.75" customHeight="1" x14ac:dyDescent="0.2">
      <c r="B33" s="58"/>
      <c r="C33" s="87"/>
      <c r="D33" s="88" t="s">
        <v>2</v>
      </c>
      <c r="E33" s="89">
        <f>SUM(E31:H31)</f>
        <v>0</v>
      </c>
      <c r="F33" s="56"/>
      <c r="G33" s="57"/>
      <c r="H33" s="85"/>
    </row>
    <row r="34" spans="2:11" ht="12.6" x14ac:dyDescent="0.2">
      <c r="B34" s="58"/>
      <c r="C34" s="90"/>
      <c r="D34" s="91"/>
      <c r="E34" s="92"/>
      <c r="F34" s="92"/>
      <c r="G34" s="93"/>
      <c r="H34" s="94"/>
    </row>
    <row r="35" spans="2:11" ht="12.6" x14ac:dyDescent="0.2">
      <c r="B35" s="58"/>
      <c r="C35" s="55"/>
      <c r="D35" s="55"/>
      <c r="E35" s="56"/>
      <c r="F35" s="56"/>
      <c r="G35" s="57"/>
      <c r="H35" s="57"/>
    </row>
    <row r="36" spans="2:11" ht="12.6" hidden="1" x14ac:dyDescent="0.2">
      <c r="B36" s="58"/>
      <c r="C36" s="55"/>
      <c r="D36" s="55"/>
      <c r="E36" s="56"/>
      <c r="F36" s="56"/>
      <c r="G36" s="57"/>
      <c r="H36" s="57"/>
    </row>
    <row r="37" spans="2:11" ht="12.6" hidden="1" x14ac:dyDescent="0.2">
      <c r="B37" s="58"/>
      <c r="C37" s="55"/>
      <c r="D37" s="55"/>
      <c r="E37" s="56"/>
      <c r="F37" s="56"/>
      <c r="G37" s="57"/>
      <c r="H37" s="57"/>
    </row>
    <row r="38" spans="2:11" ht="12.6" hidden="1" x14ac:dyDescent="0.2">
      <c r="B38" s="58"/>
      <c r="C38" s="55"/>
      <c r="D38" s="55"/>
      <c r="E38" s="56"/>
      <c r="F38" s="56"/>
      <c r="G38" s="57"/>
      <c r="H38" s="57"/>
    </row>
    <row r="39" spans="2:11" ht="10.199999999999999" hidden="1" x14ac:dyDescent="0.2">
      <c r="B39" s="58"/>
    </row>
    <row r="40" spans="2:11" ht="10.199999999999999" hidden="1" x14ac:dyDescent="0.2">
      <c r="B40" s="58"/>
    </row>
    <row r="41" spans="2:11" ht="10.199999999999999" hidden="1" x14ac:dyDescent="0.2">
      <c r="B41" s="58"/>
    </row>
    <row r="42" spans="2:11" ht="24.6" hidden="1" x14ac:dyDescent="0.4">
      <c r="B42" s="95"/>
      <c r="K42" s="41" t="s">
        <v>16</v>
      </c>
    </row>
    <row r="43" spans="2:11" ht="17.399999999999999" hidden="1" x14ac:dyDescent="0.3">
      <c r="B43" s="96"/>
      <c r="K43" s="41" t="s">
        <v>16</v>
      </c>
    </row>
    <row r="44" spans="2:11" ht="12.6" hidden="1" x14ac:dyDescent="0.2">
      <c r="B44" s="97"/>
      <c r="K44" s="41" t="s">
        <v>16</v>
      </c>
    </row>
    <row r="45" spans="2:11" ht="12.6" hidden="1" x14ac:dyDescent="0.2">
      <c r="B45" s="97"/>
    </row>
    <row r="46" spans="2:11" ht="12.6" hidden="1" x14ac:dyDescent="0.2">
      <c r="B46" s="97"/>
    </row>
    <row r="47" spans="2:11" ht="12.6" hidden="1" x14ac:dyDescent="0.2">
      <c r="B47" s="97"/>
    </row>
    <row r="48" spans="2:11" ht="12.6" hidden="1" x14ac:dyDescent="0.2">
      <c r="B48" s="97"/>
    </row>
    <row r="49" spans="2:2" ht="12.6" hidden="1" x14ac:dyDescent="0.2">
      <c r="B49" s="97"/>
    </row>
    <row r="50" spans="2:2" ht="24.6" hidden="1" x14ac:dyDescent="0.4">
      <c r="B50" s="95"/>
    </row>
    <row r="51" spans="2:2" ht="12.6" hidden="1" x14ac:dyDescent="0.2">
      <c r="B51" s="97"/>
    </row>
    <row r="52" spans="2:2" ht="12.6" hidden="1" x14ac:dyDescent="0.2">
      <c r="B52" s="97"/>
    </row>
    <row r="53" spans="2:2" ht="12.6" hidden="1" x14ac:dyDescent="0.2">
      <c r="B53" s="97"/>
    </row>
    <row r="54" spans="2:2" ht="12.6" hidden="1" x14ac:dyDescent="0.2">
      <c r="B54" s="97"/>
    </row>
    <row r="55" spans="2:2" ht="12.6" hidden="1" x14ac:dyDescent="0.2">
      <c r="B55" s="97"/>
    </row>
    <row r="56" spans="2:2" ht="12.6" hidden="1" x14ac:dyDescent="0.2">
      <c r="B56" s="97"/>
    </row>
    <row r="57" spans="2:2" ht="12.6" hidden="1" x14ac:dyDescent="0.2">
      <c r="B57" s="97"/>
    </row>
    <row r="58" spans="2:2" ht="12.6" hidden="1" x14ac:dyDescent="0.2">
      <c r="B58" s="97"/>
    </row>
    <row r="59" spans="2:2" ht="24.6" hidden="1" x14ac:dyDescent="0.4">
      <c r="B59" s="95"/>
    </row>
    <row r="60" spans="2:2" ht="12.6" hidden="1" x14ac:dyDescent="0.2">
      <c r="B60" s="97"/>
    </row>
    <row r="61" spans="2:2" ht="12.6" hidden="1" x14ac:dyDescent="0.2">
      <c r="B61" s="97"/>
    </row>
    <row r="62" spans="2:2" ht="12.6" hidden="1" x14ac:dyDescent="0.2">
      <c r="B62" s="97"/>
    </row>
    <row r="63" spans="2:2" ht="12.6" hidden="1" x14ac:dyDescent="0.2">
      <c r="B63" s="97"/>
    </row>
    <row r="64" spans="2:2" ht="12.6" hidden="1" x14ac:dyDescent="0.2">
      <c r="B64" s="97"/>
    </row>
    <row r="65" spans="2:2" ht="12.6" hidden="1" x14ac:dyDescent="0.2">
      <c r="B65" s="97"/>
    </row>
    <row r="66" spans="2:2" ht="12.6" hidden="1" x14ac:dyDescent="0.2">
      <c r="B66" s="97"/>
    </row>
    <row r="67" spans="2:2" ht="12.6" hidden="1" x14ac:dyDescent="0.2">
      <c r="B67" s="97"/>
    </row>
    <row r="68" spans="2:2" ht="10.199999999999999" hidden="1" x14ac:dyDescent="0.2"/>
    <row r="69" spans="2:2" ht="10.199999999999999" hidden="1" x14ac:dyDescent="0.2"/>
    <row r="70" spans="2:2" ht="10.199999999999999" hidden="1" x14ac:dyDescent="0.2"/>
    <row r="71" spans="2:2" ht="10.199999999999999" hidden="1" x14ac:dyDescent="0.2"/>
    <row r="72" spans="2:2" ht="10.199999999999999" hidden="1" x14ac:dyDescent="0.2"/>
    <row r="73" spans="2:2" ht="10.199999999999999" hidden="1" x14ac:dyDescent="0.2"/>
    <row r="74" spans="2:2" ht="10.199999999999999" hidden="1" x14ac:dyDescent="0.2"/>
    <row r="75" spans="2:2" ht="10.199999999999999" hidden="1" x14ac:dyDescent="0.2"/>
    <row r="76" spans="2:2" ht="10.199999999999999" hidden="1" x14ac:dyDescent="0.2"/>
    <row r="77" spans="2:2" ht="10.199999999999999" hidden="1" x14ac:dyDescent="0.2"/>
    <row r="78" spans="2:2" ht="10.199999999999999" hidden="1" x14ac:dyDescent="0.2"/>
    <row r="79" spans="2:2" ht="10.199999999999999" hidden="1" x14ac:dyDescent="0.2"/>
    <row r="80" spans="2:2" ht="10.199999999999999" hidden="1" x14ac:dyDescent="0.2"/>
    <row r="81" ht="10.199999999999999" hidden="1" x14ac:dyDescent="0.2"/>
    <row r="82" ht="10.199999999999999" hidden="1" x14ac:dyDescent="0.2"/>
    <row r="83" ht="10.199999999999999" hidden="1" x14ac:dyDescent="0.2"/>
    <row r="84" ht="10.199999999999999" hidden="1" x14ac:dyDescent="0.2"/>
    <row r="85" ht="10.199999999999999" hidden="1" x14ac:dyDescent="0.2"/>
    <row r="86" ht="10.199999999999999" hidden="1" x14ac:dyDescent="0.2"/>
    <row r="87" ht="10.199999999999999" hidden="1" x14ac:dyDescent="0.2"/>
    <row r="88" ht="10.199999999999999" hidden="1" x14ac:dyDescent="0.2"/>
    <row r="89" ht="10.199999999999999" hidden="1" x14ac:dyDescent="0.2"/>
    <row r="90" ht="10.199999999999999" hidden="1" x14ac:dyDescent="0.2"/>
    <row r="91" ht="10.199999999999999" hidden="1" x14ac:dyDescent="0.2"/>
    <row r="92" ht="10.199999999999999" hidden="1" x14ac:dyDescent="0.2"/>
    <row r="93" ht="10.199999999999999" hidden="1" x14ac:dyDescent="0.2"/>
    <row r="94" ht="10.199999999999999" hidden="1" x14ac:dyDescent="0.2"/>
    <row r="95" ht="10.199999999999999" hidden="1" x14ac:dyDescent="0.2"/>
    <row r="96" ht="10.199999999999999" hidden="1" x14ac:dyDescent="0.2"/>
    <row r="97" ht="10.199999999999999" hidden="1" x14ac:dyDescent="0.2"/>
    <row r="98" ht="10.199999999999999" hidden="1" x14ac:dyDescent="0.2"/>
    <row r="99" ht="10.199999999999999" hidden="1" x14ac:dyDescent="0.2"/>
    <row r="100" ht="10.199999999999999" hidden="1" x14ac:dyDescent="0.2"/>
    <row r="101" ht="10.199999999999999" hidden="1" x14ac:dyDescent="0.2"/>
    <row r="102" ht="10.199999999999999" hidden="1" x14ac:dyDescent="0.2"/>
    <row r="103" ht="10.199999999999999" hidden="1" x14ac:dyDescent="0.2"/>
    <row r="104" ht="10.199999999999999" hidden="1" x14ac:dyDescent="0.2"/>
    <row r="105" ht="10.199999999999999" hidden="1" x14ac:dyDescent="0.2"/>
    <row r="106" ht="10.199999999999999" hidden="1" x14ac:dyDescent="0.2"/>
    <row r="107" ht="10.199999999999999" hidden="1" x14ac:dyDescent="0.2"/>
    <row r="108" ht="10.199999999999999" hidden="1" x14ac:dyDescent="0.2"/>
    <row r="109" ht="10.199999999999999" hidden="1" x14ac:dyDescent="0.2"/>
    <row r="110" ht="10.199999999999999" hidden="1" x14ac:dyDescent="0.2"/>
    <row r="111" ht="10.199999999999999" hidden="1" x14ac:dyDescent="0.2"/>
    <row r="112" ht="10.199999999999999" hidden="1" x14ac:dyDescent="0.2"/>
    <row r="113" ht="10.199999999999999" hidden="1" x14ac:dyDescent="0.2"/>
    <row r="114" ht="10.199999999999999" hidden="1" x14ac:dyDescent="0.2"/>
    <row r="115" ht="10.199999999999999" hidden="1" x14ac:dyDescent="0.2"/>
    <row r="116" ht="10.199999999999999" hidden="1" x14ac:dyDescent="0.2"/>
    <row r="117" ht="10.199999999999999" hidden="1" x14ac:dyDescent="0.2"/>
    <row r="118" ht="10.199999999999999" hidden="1" x14ac:dyDescent="0.2"/>
    <row r="119" ht="10.199999999999999" hidden="1" x14ac:dyDescent="0.2"/>
    <row r="120" ht="10.199999999999999" hidden="1" x14ac:dyDescent="0.2"/>
    <row r="121" ht="10.199999999999999" hidden="1" x14ac:dyDescent="0.2"/>
    <row r="122" ht="10.199999999999999" hidden="1" x14ac:dyDescent="0.2"/>
    <row r="123" ht="10.199999999999999" hidden="1" x14ac:dyDescent="0.2"/>
    <row r="124" ht="10.199999999999999" hidden="1" x14ac:dyDescent="0.2"/>
    <row r="125" ht="10.199999999999999" hidden="1" x14ac:dyDescent="0.2"/>
    <row r="126" ht="10.199999999999999" hidden="1" x14ac:dyDescent="0.2"/>
    <row r="127" ht="10.199999999999999" hidden="1" x14ac:dyDescent="0.2"/>
    <row r="128" ht="10.199999999999999" hidden="1" x14ac:dyDescent="0.2"/>
    <row r="129" ht="10.199999999999999" hidden="1" x14ac:dyDescent="0.2"/>
    <row r="130" ht="10.199999999999999" hidden="1" x14ac:dyDescent="0.2"/>
    <row r="131" ht="10.199999999999999" hidden="1" x14ac:dyDescent="0.2"/>
    <row r="132" ht="10.199999999999999" hidden="1" x14ac:dyDescent="0.2"/>
    <row r="133" ht="10.199999999999999" hidden="1" x14ac:dyDescent="0.2"/>
    <row r="134" ht="10.199999999999999" hidden="1" x14ac:dyDescent="0.2"/>
    <row r="135" ht="10.199999999999999" hidden="1" x14ac:dyDescent="0.2"/>
    <row r="136" ht="10.199999999999999" hidden="1" x14ac:dyDescent="0.2"/>
    <row r="137" ht="10.199999999999999" hidden="1" x14ac:dyDescent="0.2"/>
    <row r="138" ht="10.199999999999999" hidden="1" x14ac:dyDescent="0.2"/>
    <row r="139" ht="10.199999999999999" hidden="1" x14ac:dyDescent="0.2"/>
    <row r="140" ht="10.199999999999999" hidden="1" x14ac:dyDescent="0.2"/>
    <row r="141" ht="10.199999999999999" hidden="1" x14ac:dyDescent="0.2"/>
    <row r="142" ht="10.199999999999999" hidden="1" x14ac:dyDescent="0.2"/>
    <row r="143" ht="10.199999999999999" hidden="1" x14ac:dyDescent="0.2"/>
    <row r="144" ht="10.199999999999999" hidden="1" x14ac:dyDescent="0.2"/>
    <row r="145" ht="10.199999999999999" hidden="1" x14ac:dyDescent="0.2"/>
    <row r="146" ht="10.199999999999999" hidden="1" x14ac:dyDescent="0.2"/>
    <row r="147" ht="10.199999999999999" hidden="1" x14ac:dyDescent="0.2"/>
    <row r="148" ht="10.199999999999999" hidden="1" x14ac:dyDescent="0.2"/>
    <row r="149" ht="10.199999999999999" hidden="1" x14ac:dyDescent="0.2"/>
    <row r="150" ht="10.199999999999999" hidden="1" x14ac:dyDescent="0.2"/>
    <row r="151" ht="10.199999999999999" hidden="1" x14ac:dyDescent="0.2"/>
    <row r="152" ht="10.199999999999999" customHeight="1" x14ac:dyDescent="0.2"/>
    <row r="153" ht="10.199999999999999" customHeight="1" x14ac:dyDescent="0.2"/>
    <row r="154" ht="10.199999999999999" customHeight="1" x14ac:dyDescent="0.2"/>
    <row r="155" ht="10.199999999999999" customHeight="1" x14ac:dyDescent="0.2"/>
    <row r="156" ht="10.199999999999999" customHeight="1" x14ac:dyDescent="0.2"/>
    <row r="157" ht="10.199999999999999" customHeight="1" x14ac:dyDescent="0.2"/>
    <row r="158" ht="10.199999999999999" customHeight="1" x14ac:dyDescent="0.2"/>
    <row r="159" ht="10.199999999999999" customHeight="1" x14ac:dyDescent="0.2"/>
    <row r="160" ht="10.199999999999999" customHeight="1" x14ac:dyDescent="0.2"/>
    <row r="161" ht="10.199999999999999" customHeight="1" x14ac:dyDescent="0.2"/>
    <row r="162" ht="10.199999999999999" customHeight="1" x14ac:dyDescent="0.2"/>
    <row r="163" ht="10.199999999999999" customHeight="1" x14ac:dyDescent="0.2"/>
    <row r="164" ht="10.199999999999999" customHeight="1" x14ac:dyDescent="0.2"/>
    <row r="165" ht="10.199999999999999" customHeight="1" x14ac:dyDescent="0.2"/>
    <row r="166" ht="10.199999999999999" customHeight="1" x14ac:dyDescent="0.2"/>
    <row r="167" ht="10.199999999999999" customHeight="1" x14ac:dyDescent="0.2"/>
    <row r="168" ht="10.199999999999999" customHeight="1" x14ac:dyDescent="0.2"/>
    <row r="169" ht="10.199999999999999" customHeight="1" x14ac:dyDescent="0.2"/>
    <row r="170" ht="10.199999999999999" customHeight="1" x14ac:dyDescent="0.2"/>
    <row r="171" ht="10.199999999999999" customHeight="1" x14ac:dyDescent="0.2"/>
    <row r="172" ht="10.199999999999999" customHeight="1" x14ac:dyDescent="0.2"/>
    <row r="173" ht="10.199999999999999" customHeight="1" x14ac:dyDescent="0.2"/>
  </sheetData>
  <sheetProtection algorithmName="SHA-512" hashValue="XFfBU1sNIOdOsW7NG6JbJOL4iW6qGS7un708WepfMQNCeRkzFxQvg4O70lRu7YM/DClVuauD3L2n97Ee66I4DA==" saltValue="1LS5JkVtOsWxcvUUziDKBg==" spinCount="100000" sheet="1" objects="1" scenarios="1"/>
  <mergeCells count="2">
    <mergeCell ref="C4:G4"/>
    <mergeCell ref="E7:F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35"/>
  <sheetViews>
    <sheetView showGridLines="0" tabSelected="1" topLeftCell="A55" zoomScale="85" zoomScaleNormal="85" workbookViewId="0">
      <selection activeCell="D64" sqref="D64"/>
    </sheetView>
  </sheetViews>
  <sheetFormatPr defaultColWidth="0" defaultRowHeight="14.25" customHeight="1" zeroHeight="1" x14ac:dyDescent="0.25"/>
  <cols>
    <col min="1" max="1" width="1.6640625" style="98" customWidth="1"/>
    <col min="2" max="2" width="5.77734375" style="98" customWidth="1"/>
    <col min="3" max="3" width="46" style="99" customWidth="1"/>
    <col min="4" max="4" width="20.6640625" style="98" customWidth="1"/>
    <col min="5" max="5" width="20.6640625" style="100" customWidth="1"/>
    <col min="6" max="6" width="20.6640625" style="101" customWidth="1"/>
    <col min="7" max="7" width="20.6640625" style="100" customWidth="1"/>
    <col min="8" max="8" width="13.6640625" style="100" customWidth="1"/>
    <col min="9" max="9" width="20.6640625" style="100" customWidth="1"/>
    <col min="10" max="10" width="24.21875" style="100" customWidth="1"/>
    <col min="11" max="11" width="3.44140625" style="100" customWidth="1"/>
    <col min="12" max="12" width="5.44140625" style="212" customWidth="1"/>
    <col min="13" max="15" width="8.77734375" style="212" hidden="1" customWidth="1"/>
    <col min="16" max="16384" width="8.77734375" style="98" hidden="1"/>
  </cols>
  <sheetData>
    <row r="1" spans="1:26" ht="16.2" x14ac:dyDescent="0.3">
      <c r="B1" s="58"/>
      <c r="L1" s="102"/>
      <c r="M1" s="102"/>
      <c r="N1" s="102"/>
      <c r="O1" s="102"/>
      <c r="P1" s="102"/>
      <c r="Q1" s="102"/>
      <c r="R1" s="102"/>
      <c r="S1" s="102"/>
      <c r="T1" s="102"/>
      <c r="U1" s="102"/>
    </row>
    <row r="2" spans="1:26" s="107" customFormat="1" ht="16.2" x14ac:dyDescent="0.3">
      <c r="A2" s="58"/>
      <c r="B2" s="58"/>
      <c r="C2" s="65"/>
      <c r="D2" s="103"/>
      <c r="E2" s="104"/>
      <c r="F2" s="105"/>
      <c r="G2" s="103"/>
      <c r="H2" s="103"/>
      <c r="I2" s="106"/>
      <c r="J2" s="106"/>
      <c r="K2" s="106"/>
      <c r="L2" s="102"/>
      <c r="M2" s="102"/>
      <c r="N2" s="102"/>
      <c r="O2" s="102"/>
      <c r="P2" s="102"/>
      <c r="Q2" s="102"/>
      <c r="R2" s="102"/>
      <c r="S2" s="102"/>
      <c r="T2" s="102"/>
      <c r="U2" s="102"/>
      <c r="V2" s="102"/>
      <c r="Y2" s="108"/>
    </row>
    <row r="3" spans="1:26" s="109" customFormat="1" ht="22.2" x14ac:dyDescent="0.35">
      <c r="C3" s="110" t="s">
        <v>0</v>
      </c>
      <c r="D3" s="110"/>
      <c r="E3" s="111"/>
      <c r="F3" s="112"/>
      <c r="G3" s="110"/>
      <c r="H3" s="110"/>
      <c r="I3" s="113"/>
      <c r="J3" s="113"/>
      <c r="K3" s="113"/>
      <c r="L3" s="114"/>
      <c r="M3" s="114"/>
      <c r="N3" s="114"/>
      <c r="O3" s="114"/>
      <c r="P3" s="114"/>
      <c r="Q3" s="114"/>
      <c r="R3" s="114"/>
      <c r="S3" s="114"/>
      <c r="T3" s="114"/>
      <c r="U3" s="114"/>
      <c r="V3" s="114"/>
      <c r="Y3" s="115"/>
    </row>
    <row r="4" spans="1:26" s="58" customFormat="1" ht="17.399999999999999" x14ac:dyDescent="0.3">
      <c r="C4" s="116" t="str">
        <f>Vergelijkingswaarde!C4</f>
        <v>Europese Aanbesteding BedrijfsInformatie perceel 2</v>
      </c>
      <c r="D4" s="117"/>
      <c r="E4" s="117"/>
      <c r="F4" s="118"/>
      <c r="G4" s="117"/>
      <c r="H4" s="117"/>
      <c r="I4" s="117"/>
      <c r="J4" s="117"/>
      <c r="K4" s="117"/>
      <c r="L4" s="102"/>
      <c r="M4" s="102"/>
      <c r="N4" s="102"/>
      <c r="O4" s="102"/>
      <c r="P4" s="102"/>
      <c r="Q4" s="102"/>
      <c r="R4" s="102"/>
      <c r="S4" s="102"/>
      <c r="T4" s="102"/>
      <c r="U4" s="102"/>
      <c r="V4" s="102"/>
      <c r="Y4" s="119"/>
    </row>
    <row r="5" spans="1:26" s="58" customFormat="1" ht="19.8" x14ac:dyDescent="0.3">
      <c r="C5" s="120" t="s">
        <v>67</v>
      </c>
      <c r="D5" s="117"/>
      <c r="E5" s="117"/>
      <c r="F5" s="118"/>
      <c r="G5" s="117"/>
      <c r="H5" s="117"/>
      <c r="I5" s="117"/>
      <c r="J5" s="117"/>
      <c r="K5" s="117"/>
      <c r="L5" s="102"/>
      <c r="M5" s="102"/>
      <c r="N5" s="102"/>
      <c r="O5" s="102"/>
      <c r="P5" s="102"/>
      <c r="Q5" s="102"/>
      <c r="R5" s="102"/>
      <c r="S5" s="102"/>
      <c r="T5" s="102"/>
      <c r="U5" s="102"/>
      <c r="V5" s="102"/>
      <c r="Y5" s="119"/>
    </row>
    <row r="6" spans="1:26" s="58" customFormat="1" ht="16.2" x14ac:dyDescent="0.3">
      <c r="C6" s="46" t="str">
        <f>Vergelijkingswaarde!C5</f>
        <v>kenmerk IUC21-640</v>
      </c>
      <c r="D6" s="117"/>
      <c r="E6" s="117"/>
      <c r="F6" s="118"/>
      <c r="G6" s="117"/>
      <c r="H6" s="117"/>
      <c r="I6" s="117"/>
      <c r="J6" s="117"/>
      <c r="K6" s="117"/>
      <c r="L6" s="102"/>
      <c r="M6" s="102"/>
      <c r="N6" s="102"/>
      <c r="O6" s="102"/>
      <c r="P6" s="102"/>
      <c r="Q6" s="102"/>
      <c r="R6" s="102"/>
      <c r="S6" s="102"/>
      <c r="T6" s="102"/>
      <c r="U6" s="102"/>
      <c r="V6" s="102"/>
      <c r="Y6" s="119"/>
    </row>
    <row r="7" spans="1:26" s="58" customFormat="1" ht="16.2" x14ac:dyDescent="0.3">
      <c r="C7" s="65" t="s">
        <v>68</v>
      </c>
      <c r="D7" s="117"/>
      <c r="E7" s="117"/>
      <c r="F7" s="118"/>
      <c r="G7" s="117"/>
      <c r="H7" s="117"/>
      <c r="I7" s="117"/>
      <c r="J7" s="117"/>
      <c r="K7" s="117"/>
      <c r="L7" s="102"/>
      <c r="M7" s="102"/>
      <c r="N7" s="102"/>
      <c r="O7" s="102"/>
      <c r="P7" s="102"/>
      <c r="Q7" s="102"/>
      <c r="R7" s="102"/>
      <c r="S7" s="102"/>
      <c r="T7" s="102"/>
      <c r="U7" s="102"/>
      <c r="V7" s="102"/>
      <c r="Y7" s="119"/>
    </row>
    <row r="8" spans="1:26" s="58" customFormat="1" ht="16.2" x14ac:dyDescent="0.3">
      <c r="C8" s="65"/>
      <c r="D8" s="121" t="str">
        <f>"Inschrijver: "&amp;IF(Vergelijkingswaarde!$E$7="","",Vergelijkingswaarde!$E$7)</f>
        <v xml:space="preserve">Inschrijver: </v>
      </c>
      <c r="E8" s="122"/>
      <c r="F8" s="122"/>
      <c r="G8" s="118"/>
      <c r="H8" s="122"/>
      <c r="I8" s="118"/>
      <c r="J8" s="118"/>
      <c r="K8" s="118"/>
      <c r="L8" s="102"/>
      <c r="M8" s="102"/>
      <c r="N8" s="102"/>
      <c r="O8" s="102"/>
      <c r="P8" s="102"/>
      <c r="Q8" s="102"/>
      <c r="R8" s="102"/>
      <c r="S8" s="102"/>
      <c r="T8" s="102"/>
      <c r="U8" s="102"/>
      <c r="V8" s="102"/>
      <c r="W8" s="102"/>
      <c r="X8" s="102"/>
      <c r="Y8" s="102"/>
      <c r="Z8" s="102"/>
    </row>
    <row r="9" spans="1:26" s="58" customFormat="1" ht="16.2" x14ac:dyDescent="0.3">
      <c r="C9" s="123" t="s">
        <v>16</v>
      </c>
      <c r="D9" s="124"/>
      <c r="E9" s="124"/>
      <c r="F9" s="125"/>
      <c r="G9" s="56"/>
      <c r="H9" s="125"/>
      <c r="I9" s="125"/>
      <c r="J9" s="125"/>
      <c r="K9" s="125"/>
      <c r="L9" s="102"/>
      <c r="M9" s="102"/>
      <c r="N9" s="102"/>
      <c r="O9" s="102"/>
      <c r="P9" s="102"/>
      <c r="Q9" s="102"/>
      <c r="R9" s="102"/>
      <c r="S9" s="102"/>
      <c r="T9" s="102"/>
      <c r="U9" s="102"/>
      <c r="V9" s="102"/>
      <c r="W9" s="102"/>
      <c r="X9" s="102"/>
      <c r="Y9" s="102"/>
    </row>
    <row r="10" spans="1:26" s="58" customFormat="1" ht="16.2" x14ac:dyDescent="0.3">
      <c r="C10" s="126" t="s">
        <v>120</v>
      </c>
      <c r="D10" s="127"/>
      <c r="E10" s="127"/>
      <c r="F10" s="128"/>
      <c r="G10" s="128"/>
      <c r="H10" s="128"/>
      <c r="I10" s="128"/>
      <c r="J10" s="128"/>
      <c r="K10" s="129"/>
      <c r="L10" s="102"/>
      <c r="M10" s="102"/>
      <c r="N10" s="102"/>
      <c r="O10" s="102"/>
      <c r="P10" s="102"/>
      <c r="Q10" s="102"/>
      <c r="R10" s="102"/>
      <c r="S10" s="102"/>
      <c r="T10" s="102"/>
    </row>
    <row r="11" spans="1:26" s="58" customFormat="1" ht="16.2" x14ac:dyDescent="0.3">
      <c r="C11" s="90" t="s">
        <v>119</v>
      </c>
      <c r="D11" s="130" t="s">
        <v>69</v>
      </c>
      <c r="E11" s="130" t="s">
        <v>70</v>
      </c>
      <c r="F11" s="131" t="s">
        <v>71</v>
      </c>
      <c r="G11" s="131"/>
      <c r="H11" s="131"/>
      <c r="I11" s="131"/>
      <c r="J11" s="131"/>
      <c r="K11" s="132"/>
      <c r="L11" s="102"/>
      <c r="M11" s="102"/>
      <c r="N11" s="102"/>
      <c r="O11" s="102"/>
      <c r="P11" s="102"/>
      <c r="Q11" s="102"/>
      <c r="R11" s="102"/>
      <c r="S11" s="102"/>
      <c r="T11" s="102"/>
    </row>
    <row r="12" spans="1:26" s="58" customFormat="1" ht="16.2" x14ac:dyDescent="0.3">
      <c r="C12" s="133"/>
      <c r="D12" s="134"/>
      <c r="E12" s="134"/>
      <c r="F12" s="269"/>
      <c r="G12" s="270"/>
      <c r="H12" s="270"/>
      <c r="I12" s="270"/>
      <c r="J12" s="270"/>
      <c r="K12" s="271"/>
      <c r="L12" s="102"/>
      <c r="M12" s="102"/>
      <c r="N12" s="102"/>
      <c r="O12" s="102"/>
      <c r="P12" s="102"/>
      <c r="Q12" s="102"/>
      <c r="R12" s="102"/>
      <c r="S12" s="102"/>
      <c r="T12" s="102"/>
    </row>
    <row r="13" spans="1:26" s="58" customFormat="1" ht="16.2" x14ac:dyDescent="0.3">
      <c r="C13" s="133"/>
      <c r="D13" s="134"/>
      <c r="E13" s="134"/>
      <c r="F13" s="213"/>
      <c r="G13" s="214"/>
      <c r="H13" s="214"/>
      <c r="I13" s="214"/>
      <c r="J13" s="214"/>
      <c r="K13" s="215"/>
      <c r="L13" s="102"/>
      <c r="M13" s="102"/>
      <c r="N13" s="102"/>
      <c r="O13" s="102"/>
      <c r="P13" s="102"/>
      <c r="Q13" s="102"/>
      <c r="R13" s="102"/>
      <c r="S13" s="102"/>
      <c r="T13" s="102"/>
    </row>
    <row r="14" spans="1:26" s="58" customFormat="1" ht="16.2" x14ac:dyDescent="0.3">
      <c r="C14" s="133"/>
      <c r="D14" s="134"/>
      <c r="E14" s="134"/>
      <c r="F14" s="213"/>
      <c r="G14" s="214"/>
      <c r="H14" s="214"/>
      <c r="I14" s="214"/>
      <c r="J14" s="214"/>
      <c r="K14" s="215"/>
      <c r="L14" s="102"/>
      <c r="M14" s="102"/>
      <c r="N14" s="102"/>
      <c r="O14" s="102"/>
      <c r="P14" s="102"/>
      <c r="Q14" s="102"/>
      <c r="R14" s="102"/>
      <c r="S14" s="102"/>
      <c r="T14" s="102"/>
    </row>
    <row r="15" spans="1:26" s="58" customFormat="1" ht="16.2" x14ac:dyDescent="0.3">
      <c r="C15" s="133"/>
      <c r="D15" s="134"/>
      <c r="E15" s="134"/>
      <c r="F15" s="213"/>
      <c r="G15" s="214"/>
      <c r="H15" s="214"/>
      <c r="I15" s="214"/>
      <c r="J15" s="214"/>
      <c r="K15" s="215"/>
      <c r="L15" s="102"/>
      <c r="M15" s="102"/>
      <c r="N15" s="102"/>
      <c r="O15" s="102"/>
      <c r="P15" s="102"/>
      <c r="Q15" s="102"/>
      <c r="R15" s="102"/>
      <c r="S15" s="102"/>
      <c r="T15" s="102"/>
    </row>
    <row r="16" spans="1:26" s="58" customFormat="1" ht="16.2" x14ac:dyDescent="0.3">
      <c r="C16" s="133"/>
      <c r="D16" s="134"/>
      <c r="E16" s="134"/>
      <c r="F16" s="213"/>
      <c r="G16" s="214"/>
      <c r="H16" s="214"/>
      <c r="I16" s="214"/>
      <c r="J16" s="214"/>
      <c r="K16" s="215"/>
      <c r="L16" s="102"/>
      <c r="M16" s="102"/>
      <c r="N16" s="102"/>
      <c r="O16" s="102"/>
      <c r="P16" s="102"/>
      <c r="Q16" s="102"/>
      <c r="R16" s="102"/>
      <c r="S16" s="102"/>
      <c r="T16" s="102"/>
    </row>
    <row r="17" spans="2:25" s="58" customFormat="1" ht="16.2" x14ac:dyDescent="0.3">
      <c r="C17" s="133"/>
      <c r="D17" s="134"/>
      <c r="E17" s="134"/>
      <c r="F17" s="213"/>
      <c r="G17" s="214"/>
      <c r="H17" s="214"/>
      <c r="I17" s="214"/>
      <c r="J17" s="214"/>
      <c r="K17" s="215"/>
      <c r="L17" s="102"/>
      <c r="M17" s="102"/>
      <c r="N17" s="102"/>
      <c r="O17" s="102"/>
      <c r="P17" s="102"/>
      <c r="Q17" s="102"/>
      <c r="R17" s="102"/>
      <c r="S17" s="102"/>
      <c r="T17" s="102"/>
    </row>
    <row r="18" spans="2:25" s="58" customFormat="1" ht="16.2" x14ac:dyDescent="0.3">
      <c r="C18" s="133"/>
      <c r="D18" s="134"/>
      <c r="E18" s="134"/>
      <c r="F18" s="213"/>
      <c r="G18" s="214"/>
      <c r="H18" s="214"/>
      <c r="I18" s="214"/>
      <c r="J18" s="214"/>
      <c r="K18" s="215"/>
      <c r="L18" s="102"/>
      <c r="M18" s="102"/>
      <c r="N18" s="102"/>
      <c r="O18" s="102"/>
      <c r="P18" s="102"/>
      <c r="Q18" s="102"/>
      <c r="R18" s="102"/>
      <c r="S18" s="102"/>
      <c r="T18" s="102"/>
    </row>
    <row r="19" spans="2:25" s="58" customFormat="1" ht="16.2" x14ac:dyDescent="0.3">
      <c r="C19" s="135"/>
      <c r="D19" s="136"/>
      <c r="E19" s="136"/>
      <c r="F19" s="269"/>
      <c r="G19" s="270"/>
      <c r="H19" s="270"/>
      <c r="I19" s="270"/>
      <c r="J19" s="270"/>
      <c r="K19" s="271"/>
      <c r="L19" s="102"/>
      <c r="M19" s="102"/>
      <c r="N19" s="102"/>
      <c r="O19" s="102"/>
      <c r="P19" s="102"/>
      <c r="Q19" s="102"/>
      <c r="R19" s="102"/>
      <c r="S19" s="102"/>
      <c r="T19" s="102"/>
    </row>
    <row r="20" spans="2:25" s="58" customFormat="1" ht="16.2" x14ac:dyDescent="0.3">
      <c r="C20" s="135"/>
      <c r="D20" s="136"/>
      <c r="E20" s="136"/>
      <c r="F20" s="269"/>
      <c r="G20" s="270"/>
      <c r="H20" s="270"/>
      <c r="I20" s="270"/>
      <c r="J20" s="270"/>
      <c r="K20" s="271"/>
      <c r="L20" s="102"/>
      <c r="M20" s="102"/>
      <c r="N20" s="102"/>
      <c r="O20" s="102"/>
      <c r="P20" s="102"/>
      <c r="Q20" s="102"/>
      <c r="R20" s="102"/>
      <c r="S20" s="102"/>
      <c r="T20" s="102"/>
    </row>
    <row r="21" spans="2:25" s="58" customFormat="1" ht="16.8" thickBot="1" x14ac:dyDescent="0.35">
      <c r="C21" s="52"/>
      <c r="D21" s="53"/>
      <c r="E21" s="53"/>
      <c r="F21" s="54"/>
      <c r="G21" s="53"/>
      <c r="H21" s="53"/>
      <c r="I21" s="53"/>
      <c r="J21" s="53"/>
      <c r="K21" s="53"/>
      <c r="L21" s="102"/>
      <c r="M21" s="102"/>
      <c r="N21" s="102"/>
      <c r="O21" s="102"/>
      <c r="P21" s="102"/>
      <c r="Q21" s="102"/>
      <c r="R21" s="102"/>
      <c r="S21" s="102"/>
      <c r="T21" s="102"/>
      <c r="U21" s="102"/>
      <c r="V21" s="102"/>
      <c r="W21" s="102"/>
      <c r="X21" s="102"/>
      <c r="Y21" s="102"/>
    </row>
    <row r="22" spans="2:25" s="58" customFormat="1" ht="16.2" x14ac:dyDescent="0.3">
      <c r="C22" s="55"/>
      <c r="D22" s="56"/>
      <c r="E22" s="56"/>
      <c r="F22" s="57"/>
      <c r="G22" s="56"/>
      <c r="H22" s="56"/>
      <c r="I22" s="56"/>
      <c r="J22" s="56"/>
      <c r="K22" s="56"/>
      <c r="L22" s="102"/>
      <c r="M22" s="102"/>
      <c r="N22" s="102"/>
      <c r="O22" s="102"/>
      <c r="P22" s="102"/>
      <c r="Q22" s="102"/>
      <c r="R22" s="102"/>
      <c r="S22" s="102"/>
      <c r="T22" s="102"/>
      <c r="U22" s="102"/>
      <c r="V22" s="102"/>
      <c r="W22" s="102"/>
      <c r="X22" s="102"/>
      <c r="Y22" s="102"/>
    </row>
    <row r="23" spans="2:25" s="58" customFormat="1" ht="153" customHeight="1" x14ac:dyDescent="0.3">
      <c r="C23" s="272" t="s">
        <v>144</v>
      </c>
      <c r="D23" s="272"/>
      <c r="E23" s="272"/>
      <c r="F23" s="272"/>
      <c r="G23" s="272"/>
      <c r="H23" s="272"/>
      <c r="I23" s="272"/>
      <c r="J23" s="56"/>
      <c r="K23" s="56"/>
      <c r="L23" s="102"/>
      <c r="M23" s="102"/>
      <c r="N23" s="102"/>
      <c r="O23" s="102"/>
      <c r="P23" s="102"/>
      <c r="Q23" s="102"/>
      <c r="R23" s="102"/>
      <c r="S23" s="102"/>
      <c r="T23" s="102"/>
      <c r="U23" s="102"/>
      <c r="V23" s="102"/>
      <c r="W23" s="102"/>
      <c r="X23" s="102"/>
      <c r="Y23" s="102"/>
    </row>
    <row r="24" spans="2:25" s="58" customFormat="1" ht="16.8" thickBot="1" x14ac:dyDescent="0.35">
      <c r="C24" s="52"/>
      <c r="D24" s="53"/>
      <c r="E24" s="53"/>
      <c r="F24" s="54"/>
      <c r="G24" s="53"/>
      <c r="H24" s="53"/>
      <c r="I24" s="53"/>
      <c r="J24" s="53"/>
      <c r="K24" s="53"/>
      <c r="L24" s="102"/>
      <c r="M24" s="102"/>
      <c r="N24" s="102"/>
      <c r="O24" s="102"/>
      <c r="P24" s="102"/>
      <c r="Q24" s="102"/>
      <c r="R24" s="102"/>
      <c r="S24" s="102"/>
      <c r="T24" s="102"/>
      <c r="U24" s="102"/>
      <c r="V24" s="102"/>
      <c r="W24" s="102"/>
      <c r="X24" s="102"/>
      <c r="Y24" s="102"/>
    </row>
    <row r="25" spans="2:25" s="58" customFormat="1" ht="16.2" x14ac:dyDescent="0.3">
      <c r="C25" s="55"/>
      <c r="D25" s="56"/>
      <c r="E25" s="56"/>
      <c r="F25" s="57"/>
      <c r="G25" s="56"/>
      <c r="H25" s="56"/>
      <c r="I25" s="56"/>
      <c r="J25" s="56"/>
      <c r="K25" s="56"/>
      <c r="L25" s="102"/>
      <c r="M25" s="102"/>
      <c r="N25" s="102"/>
      <c r="O25" s="102"/>
      <c r="P25" s="102"/>
      <c r="Q25" s="102"/>
      <c r="R25" s="102"/>
      <c r="S25" s="102"/>
      <c r="T25" s="102"/>
      <c r="U25" s="102"/>
      <c r="V25" s="102"/>
      <c r="W25" s="102"/>
      <c r="X25" s="102"/>
      <c r="Y25" s="102"/>
    </row>
    <row r="26" spans="2:25" s="58" customFormat="1" ht="16.2" x14ac:dyDescent="0.3">
      <c r="C26" s="138" t="s">
        <v>72</v>
      </c>
      <c r="D26" s="61"/>
      <c r="E26" s="62"/>
      <c r="F26" s="62"/>
      <c r="G26" s="76"/>
      <c r="H26" s="56"/>
      <c r="I26" s="56"/>
      <c r="J26" s="56"/>
      <c r="K26" s="56"/>
      <c r="L26" s="102"/>
      <c r="M26" s="102"/>
      <c r="N26" s="102"/>
      <c r="O26" s="102"/>
      <c r="P26" s="102"/>
      <c r="Q26" s="102"/>
      <c r="R26" s="102"/>
      <c r="S26" s="102"/>
      <c r="T26" s="102"/>
      <c r="U26" s="102"/>
      <c r="V26" s="102"/>
      <c r="W26" s="102"/>
      <c r="X26" s="102"/>
    </row>
    <row r="27" spans="2:25" s="58" customFormat="1" ht="16.2" x14ac:dyDescent="0.3">
      <c r="C27" s="64" t="s">
        <v>16</v>
      </c>
      <c r="D27" s="66">
        <v>2022</v>
      </c>
      <c r="E27" s="66">
        <v>2023</v>
      </c>
      <c r="F27" s="67">
        <v>2024</v>
      </c>
      <c r="G27" s="68">
        <v>2025</v>
      </c>
      <c r="H27" s="56"/>
      <c r="I27" s="56"/>
      <c r="J27" s="56"/>
      <c r="K27" s="56"/>
      <c r="L27" s="102"/>
      <c r="M27" s="102"/>
      <c r="N27" s="102"/>
      <c r="O27" s="102"/>
      <c r="P27" s="102"/>
      <c r="Q27" s="102"/>
      <c r="R27" s="102"/>
      <c r="S27" s="102"/>
      <c r="T27" s="102"/>
      <c r="U27" s="102"/>
      <c r="V27" s="102"/>
      <c r="W27" s="102"/>
      <c r="X27" s="102"/>
    </row>
    <row r="28" spans="2:25" s="58" customFormat="1" ht="16.2" x14ac:dyDescent="0.3">
      <c r="C28" s="139" t="s">
        <v>62</v>
      </c>
      <c r="D28" s="71"/>
      <c r="E28" s="71"/>
      <c r="F28" s="71"/>
      <c r="G28" s="72"/>
      <c r="H28" s="56"/>
      <c r="I28" s="56"/>
      <c r="J28" s="56"/>
      <c r="K28" s="56"/>
      <c r="L28" s="102"/>
      <c r="M28" s="102"/>
      <c r="N28" s="102"/>
      <c r="O28" s="102"/>
      <c r="P28" s="102"/>
      <c r="Q28" s="102"/>
      <c r="R28" s="102"/>
      <c r="S28" s="102"/>
      <c r="T28" s="102"/>
      <c r="U28" s="102"/>
      <c r="V28" s="102"/>
      <c r="W28" s="102"/>
      <c r="X28" s="102"/>
    </row>
    <row r="29" spans="2:25" s="58" customFormat="1" ht="16.2" x14ac:dyDescent="0.3">
      <c r="B29" s="140"/>
      <c r="C29" s="141" t="s">
        <v>123</v>
      </c>
      <c r="D29" s="142">
        <v>25</v>
      </c>
      <c r="E29" s="142">
        <v>50</v>
      </c>
      <c r="F29" s="142">
        <v>100</v>
      </c>
      <c r="G29" s="142">
        <v>250</v>
      </c>
      <c r="H29" s="56"/>
      <c r="I29" s="56"/>
      <c r="J29" s="56"/>
      <c r="K29" s="56"/>
      <c r="L29" s="102"/>
      <c r="M29" s="102"/>
      <c r="N29" s="102"/>
      <c r="O29" s="102"/>
      <c r="P29" s="102"/>
      <c r="Q29" s="102"/>
      <c r="R29" s="102"/>
      <c r="S29" s="102"/>
      <c r="T29" s="102"/>
      <c r="U29" s="102"/>
      <c r="V29" s="102"/>
      <c r="W29" s="102"/>
      <c r="X29" s="102"/>
    </row>
    <row r="30" spans="2:25" s="58" customFormat="1" ht="16.2" x14ac:dyDescent="0.3">
      <c r="B30" s="140"/>
      <c r="C30" s="143"/>
      <c r="D30" s="61"/>
      <c r="E30" s="62"/>
      <c r="F30" s="62"/>
      <c r="G30" s="76"/>
      <c r="H30" s="56"/>
      <c r="I30" s="56"/>
      <c r="J30" s="56"/>
      <c r="K30" s="56"/>
      <c r="L30" s="102"/>
      <c r="M30" s="102"/>
      <c r="N30" s="102"/>
      <c r="O30" s="102"/>
      <c r="P30" s="102"/>
      <c r="Q30" s="102"/>
      <c r="R30" s="102"/>
      <c r="S30" s="102"/>
      <c r="T30" s="102"/>
      <c r="U30" s="102"/>
      <c r="V30" s="102"/>
      <c r="W30" s="102"/>
      <c r="X30" s="102"/>
    </row>
    <row r="31" spans="2:25" s="58" customFormat="1" ht="16.2" x14ac:dyDescent="0.3">
      <c r="B31" s="140"/>
      <c r="C31" s="144" t="s">
        <v>73</v>
      </c>
      <c r="D31" s="77"/>
      <c r="E31" s="78"/>
      <c r="F31" s="78"/>
      <c r="G31" s="79"/>
      <c r="H31" s="56"/>
      <c r="I31" s="56"/>
      <c r="J31" s="56"/>
      <c r="K31" s="56"/>
      <c r="L31" s="102"/>
      <c r="M31" s="102"/>
      <c r="N31" s="102"/>
      <c r="O31" s="102"/>
      <c r="P31" s="102"/>
      <c r="Q31" s="102"/>
      <c r="R31" s="102"/>
      <c r="S31" s="102"/>
      <c r="T31" s="102"/>
      <c r="U31" s="102"/>
      <c r="V31" s="102"/>
      <c r="W31" s="102"/>
      <c r="X31" s="102"/>
    </row>
    <row r="32" spans="2:25" s="58" customFormat="1" ht="16.2" x14ac:dyDescent="0.3">
      <c r="B32" s="140"/>
      <c r="C32" s="141" t="s">
        <v>125</v>
      </c>
      <c r="D32" s="74">
        <v>10000</v>
      </c>
      <c r="E32" s="74">
        <v>15000</v>
      </c>
      <c r="F32" s="74">
        <v>20000</v>
      </c>
      <c r="G32" s="74">
        <v>30000</v>
      </c>
      <c r="H32" s="56"/>
      <c r="I32" s="56"/>
      <c r="J32" s="56"/>
      <c r="K32" s="56"/>
      <c r="L32" s="102"/>
      <c r="M32" s="102"/>
      <c r="N32" s="102"/>
      <c r="O32" s="102"/>
      <c r="P32" s="102"/>
      <c r="Q32" s="102"/>
      <c r="R32" s="102"/>
      <c r="S32" s="102"/>
      <c r="T32" s="102"/>
      <c r="U32" s="102"/>
      <c r="V32" s="102"/>
      <c r="W32" s="102"/>
      <c r="X32" s="102"/>
    </row>
    <row r="33" spans="2:25" s="58" customFormat="1" ht="16.2" x14ac:dyDescent="0.3">
      <c r="B33" s="140"/>
      <c r="C33" s="145" t="s">
        <v>124</v>
      </c>
      <c r="D33" s="142">
        <v>500</v>
      </c>
      <c r="E33" s="142">
        <v>1000</v>
      </c>
      <c r="F33" s="142">
        <v>2000</v>
      </c>
      <c r="G33" s="142">
        <v>5000</v>
      </c>
      <c r="H33" s="56"/>
      <c r="I33" s="56"/>
      <c r="J33" s="56"/>
      <c r="K33" s="56"/>
      <c r="L33" s="102"/>
      <c r="M33" s="102"/>
      <c r="N33" s="102"/>
      <c r="O33" s="102"/>
      <c r="P33" s="102"/>
      <c r="Q33" s="102"/>
      <c r="R33" s="102"/>
      <c r="S33" s="102"/>
      <c r="T33" s="102"/>
      <c r="U33" s="102"/>
      <c r="V33" s="102"/>
      <c r="W33" s="102"/>
      <c r="X33" s="102"/>
    </row>
    <row r="34" spans="2:25" s="58" customFormat="1" ht="16.8" thickBot="1" x14ac:dyDescent="0.35">
      <c r="C34" s="52"/>
      <c r="D34" s="53"/>
      <c r="E34" s="53"/>
      <c r="F34" s="54"/>
      <c r="G34" s="53"/>
      <c r="H34" s="53"/>
      <c r="I34" s="53"/>
      <c r="J34" s="53"/>
      <c r="K34" s="53"/>
      <c r="L34" s="102"/>
      <c r="M34" s="102"/>
      <c r="N34" s="102"/>
      <c r="O34" s="102"/>
      <c r="P34" s="102"/>
      <c r="Q34" s="102"/>
      <c r="R34" s="102"/>
      <c r="S34" s="102"/>
      <c r="T34" s="102"/>
      <c r="U34" s="102"/>
      <c r="V34" s="102"/>
      <c r="W34" s="102"/>
      <c r="X34" s="102"/>
      <c r="Y34" s="102"/>
    </row>
    <row r="35" spans="2:25" s="58" customFormat="1" ht="16.2" x14ac:dyDescent="0.3">
      <c r="C35" s="55"/>
      <c r="D35" s="56"/>
      <c r="E35" s="56"/>
      <c r="F35" s="57"/>
      <c r="G35" s="56"/>
      <c r="H35" s="56"/>
      <c r="I35" s="56"/>
      <c r="J35" s="56"/>
      <c r="K35" s="56"/>
      <c r="L35" s="102"/>
      <c r="M35" s="102"/>
      <c r="N35" s="102"/>
      <c r="O35" s="102"/>
      <c r="P35" s="102"/>
      <c r="Q35" s="102"/>
      <c r="R35" s="102"/>
      <c r="S35" s="102"/>
      <c r="T35" s="102"/>
      <c r="U35" s="102"/>
      <c r="V35" s="102"/>
      <c r="W35" s="102"/>
      <c r="X35" s="102"/>
      <c r="Y35" s="102"/>
    </row>
    <row r="36" spans="2:25" s="58" customFormat="1" ht="24.6" x14ac:dyDescent="0.4">
      <c r="B36" s="95"/>
      <c r="C36" s="166" t="s">
        <v>122</v>
      </c>
      <c r="D36" s="167"/>
      <c r="E36" s="167"/>
      <c r="F36" s="167"/>
      <c r="G36" s="167"/>
      <c r="H36" s="168"/>
      <c r="I36" s="102"/>
      <c r="J36" s="102"/>
      <c r="K36" s="102"/>
      <c r="L36" s="102"/>
      <c r="M36" s="102"/>
      <c r="N36" s="102"/>
      <c r="O36" s="102"/>
      <c r="P36" s="102"/>
      <c r="Q36" s="102"/>
      <c r="R36" s="102"/>
      <c r="S36" s="102"/>
      <c r="T36" s="102"/>
      <c r="U36" s="102"/>
    </row>
    <row r="37" spans="2:25" s="58" customFormat="1" ht="16.2" x14ac:dyDescent="0.3">
      <c r="C37" s="146"/>
      <c r="D37" s="146"/>
      <c r="E37" s="146"/>
      <c r="F37" s="146"/>
      <c r="G37" s="146"/>
      <c r="H37" s="146"/>
      <c r="I37" s="146"/>
      <c r="J37" s="146"/>
      <c r="K37" s="146"/>
      <c r="L37" s="102"/>
      <c r="M37" s="102"/>
      <c r="N37" s="102"/>
    </row>
    <row r="38" spans="2:25" s="58" customFormat="1" ht="16.8" thickBot="1" x14ac:dyDescent="0.35">
      <c r="C38" s="52"/>
      <c r="D38" s="53"/>
      <c r="E38" s="53"/>
      <c r="F38" s="54"/>
      <c r="G38" s="53"/>
      <c r="H38" s="53"/>
      <c r="I38" s="53"/>
      <c r="J38" s="53"/>
      <c r="K38" s="53"/>
      <c r="L38" s="102"/>
      <c r="M38" s="102"/>
    </row>
    <row r="39" spans="2:25" s="58" customFormat="1" ht="16.2" x14ac:dyDescent="0.3">
      <c r="C39" s="147" t="s">
        <v>136</v>
      </c>
      <c r="D39" s="148"/>
      <c r="E39" s="149"/>
      <c r="F39" s="149"/>
      <c r="G39" s="149" t="s">
        <v>16</v>
      </c>
      <c r="H39" s="149"/>
      <c r="I39" s="149"/>
      <c r="J39" s="149"/>
      <c r="K39" s="169" t="s">
        <v>16</v>
      </c>
      <c r="L39" s="102"/>
      <c r="M39" s="102"/>
      <c r="N39" s="102"/>
      <c r="O39" s="102"/>
    </row>
    <row r="40" spans="2:25" s="58" customFormat="1" ht="16.2" x14ac:dyDescent="0.3">
      <c r="C40" s="150" t="s">
        <v>16</v>
      </c>
      <c r="D40" s="153" t="s">
        <v>74</v>
      </c>
      <c r="E40" s="151"/>
      <c r="F40" s="151"/>
      <c r="G40" s="151"/>
      <c r="H40" s="151"/>
      <c r="I40" s="151"/>
      <c r="J40" s="151"/>
      <c r="K40" s="152"/>
      <c r="L40" s="102"/>
      <c r="M40" s="102"/>
      <c r="N40" s="102"/>
      <c r="O40" s="102"/>
    </row>
    <row r="41" spans="2:25" s="58" customFormat="1" ht="16.2" x14ac:dyDescent="0.3">
      <c r="C41" s="150" t="s">
        <v>75</v>
      </c>
      <c r="D41" s="154" t="s">
        <v>101</v>
      </c>
      <c r="E41" s="151"/>
      <c r="F41" s="151"/>
      <c r="G41" s="151"/>
      <c r="H41" s="151"/>
      <c r="I41" s="151"/>
      <c r="J41" s="151"/>
      <c r="K41" s="152"/>
      <c r="L41" s="102"/>
      <c r="M41" s="102"/>
      <c r="N41" s="102"/>
      <c r="O41" s="102"/>
    </row>
    <row r="42" spans="2:25" s="58" customFormat="1" ht="67.8" customHeight="1" x14ac:dyDescent="0.4">
      <c r="B42" s="95"/>
      <c r="C42" s="197" t="s">
        <v>138</v>
      </c>
      <c r="D42" s="155"/>
      <c r="E42" s="267"/>
      <c r="F42" s="268"/>
      <c r="G42" s="151"/>
      <c r="H42" s="151"/>
      <c r="I42" s="151"/>
      <c r="J42" s="151"/>
      <c r="K42" s="152"/>
      <c r="L42" s="102"/>
      <c r="M42" s="102"/>
      <c r="N42" s="102"/>
      <c r="O42" s="102"/>
    </row>
    <row r="43" spans="2:25" s="58" customFormat="1" ht="16.2" x14ac:dyDescent="0.3">
      <c r="C43" s="170"/>
      <c r="D43" s="151"/>
      <c r="E43" s="151"/>
      <c r="F43" s="151"/>
      <c r="G43" s="151"/>
      <c r="H43" s="151"/>
      <c r="I43" s="151"/>
      <c r="J43" s="151"/>
      <c r="K43" s="152"/>
      <c r="L43" s="102"/>
      <c r="M43" s="102"/>
      <c r="N43" s="102"/>
      <c r="O43" s="102"/>
    </row>
    <row r="44" spans="2:25" s="58" customFormat="1" ht="16.2" x14ac:dyDescent="0.3">
      <c r="C44" s="171" t="s">
        <v>102</v>
      </c>
      <c r="D44" s="151"/>
      <c r="E44" s="151"/>
      <c r="F44" s="151"/>
      <c r="G44" s="151"/>
      <c r="H44" s="151"/>
      <c r="I44" s="151"/>
      <c r="J44" s="151"/>
      <c r="K44" s="152"/>
      <c r="L44" s="102"/>
      <c r="M44" s="102"/>
      <c r="N44" s="102"/>
      <c r="O44" s="102"/>
    </row>
    <row r="45" spans="2:25" s="58" customFormat="1" ht="16.2" x14ac:dyDescent="0.3">
      <c r="C45" s="171"/>
      <c r="D45" s="151"/>
      <c r="E45" s="151"/>
      <c r="F45" s="151"/>
      <c r="G45" s="151"/>
      <c r="H45" s="151"/>
      <c r="I45" s="172"/>
      <c r="J45" s="172"/>
      <c r="K45" s="173"/>
      <c r="L45" s="102"/>
      <c r="M45" s="102"/>
      <c r="N45" s="102"/>
      <c r="O45" s="102"/>
    </row>
    <row r="46" spans="2:25" s="58" customFormat="1" ht="16.2" x14ac:dyDescent="0.3">
      <c r="C46" s="170"/>
      <c r="D46" s="151"/>
      <c r="E46" s="151"/>
      <c r="F46" s="172" t="s">
        <v>76</v>
      </c>
      <c r="G46" s="172"/>
      <c r="H46" s="151"/>
      <c r="I46" s="172" t="s">
        <v>103</v>
      </c>
      <c r="J46" s="151"/>
      <c r="K46" s="152"/>
      <c r="L46" s="102"/>
      <c r="M46" s="102"/>
      <c r="N46" s="102"/>
      <c r="O46" s="102"/>
      <c r="P46" s="102"/>
    </row>
    <row r="47" spans="2:25" s="58" customFormat="1" ht="16.2" x14ac:dyDescent="0.3">
      <c r="C47" s="174" t="s">
        <v>77</v>
      </c>
      <c r="D47" s="151"/>
      <c r="E47" s="151"/>
      <c r="F47" s="172" t="s">
        <v>78</v>
      </c>
      <c r="G47" s="172"/>
      <c r="H47" s="172"/>
      <c r="I47" s="175" t="s">
        <v>104</v>
      </c>
      <c r="J47" s="172"/>
      <c r="K47" s="152"/>
      <c r="L47" s="102"/>
      <c r="M47" s="102"/>
      <c r="N47" s="102"/>
      <c r="O47" s="102"/>
      <c r="P47" s="102"/>
    </row>
    <row r="48" spans="2:25" s="58" customFormat="1" ht="16.2" x14ac:dyDescent="0.3">
      <c r="C48" s="82"/>
      <c r="D48" s="176"/>
      <c r="E48" s="176"/>
      <c r="F48" s="172" t="s">
        <v>79</v>
      </c>
      <c r="G48" s="175" t="s">
        <v>105</v>
      </c>
      <c r="H48" s="175" t="s">
        <v>16</v>
      </c>
      <c r="I48" s="175" t="s">
        <v>80</v>
      </c>
      <c r="J48" s="175"/>
      <c r="K48" s="152"/>
      <c r="L48" s="102"/>
      <c r="M48" s="102"/>
      <c r="N48" s="102"/>
      <c r="O48" s="102"/>
      <c r="P48" s="102"/>
    </row>
    <row r="49" spans="3:16" s="58" customFormat="1" ht="16.2" x14ac:dyDescent="0.3">
      <c r="C49" s="177" t="s">
        <v>81</v>
      </c>
      <c r="D49" s="178" t="s">
        <v>82</v>
      </c>
      <c r="E49" s="178" t="s">
        <v>83</v>
      </c>
      <c r="F49" s="178" t="s">
        <v>84</v>
      </c>
      <c r="G49" s="178" t="s">
        <v>85</v>
      </c>
      <c r="H49" s="178" t="s">
        <v>86</v>
      </c>
      <c r="I49" s="178" t="s">
        <v>87</v>
      </c>
      <c r="J49" s="178"/>
      <c r="K49" s="157"/>
      <c r="L49" s="102"/>
      <c r="M49" s="102"/>
      <c r="N49" s="102"/>
      <c r="O49" s="102"/>
      <c r="P49" s="102"/>
    </row>
    <row r="50" spans="3:16" s="58" customFormat="1" ht="16.2" x14ac:dyDescent="0.3">
      <c r="C50" s="179" t="s">
        <v>88</v>
      </c>
      <c r="D50" s="180">
        <v>1</v>
      </c>
      <c r="E50" s="181" t="s">
        <v>90</v>
      </c>
      <c r="F50" s="182">
        <v>1E-4</v>
      </c>
      <c r="G50" s="183" t="str">
        <f>IF(D50=" "," ",IF(+E50&lt;&gt;0,E50,"&gt;"))</f>
        <v>&gt;</v>
      </c>
      <c r="H50" s="183" t="str">
        <f>+G50</f>
        <v>&gt;</v>
      </c>
      <c r="I50" s="184">
        <f t="shared" ref="I50:I61" si="0">IF(H50=" "," ",+$D$42*(1-F50))</f>
        <v>0</v>
      </c>
      <c r="J50" s="185" t="str">
        <f>IF(D50=" "," ","over cumulatief aantal users")</f>
        <v>over cumulatief aantal users</v>
      </c>
      <c r="K50" s="186">
        <f>IF(AND(D50&lt;&gt;" ",E50="&gt;"),0,IF(AND(D50=" ",E50="&gt;"),1,0))</f>
        <v>0</v>
      </c>
      <c r="L50" s="102"/>
      <c r="M50" s="102"/>
      <c r="N50" s="102"/>
      <c r="O50" s="102"/>
      <c r="P50" s="102"/>
    </row>
    <row r="51" spans="3:16" s="58" customFormat="1" ht="16.2" x14ac:dyDescent="0.3">
      <c r="C51" s="187" t="s">
        <v>89</v>
      </c>
      <c r="D51" s="180" t="str">
        <f t="shared" ref="D51:D61" si="1">IF(ISERROR(+E50+1)," ",E50+1)</f>
        <v xml:space="preserve"> </v>
      </c>
      <c r="E51" s="181" t="s">
        <v>90</v>
      </c>
      <c r="F51" s="188">
        <v>0.1</v>
      </c>
      <c r="G51" s="183" t="str">
        <f t="shared" ref="G51:G61" si="2">IF(D51=" "," ",IF(+E51&lt;&gt;0,E51,"&gt;"))</f>
        <v xml:space="preserve"> </v>
      </c>
      <c r="H51" s="183" t="str">
        <f>IF(G51=" "," ",IF(G51="&gt;",1,G51-G50))</f>
        <v xml:space="preserve"> </v>
      </c>
      <c r="I51" s="184" t="str">
        <f t="shared" si="0"/>
        <v xml:space="preserve"> </v>
      </c>
      <c r="J51" s="185" t="str">
        <f t="shared" ref="J51:J61" si="3">IF(D51=" "," ","over cumulatief aantal users")</f>
        <v xml:space="preserve"> </v>
      </c>
      <c r="K51" s="186">
        <f>IF(D51=" ",0,IF(F51&lt;F50,1,0))</f>
        <v>0</v>
      </c>
      <c r="L51" s="102"/>
      <c r="M51" s="102"/>
      <c r="N51" s="102"/>
      <c r="O51" s="102"/>
      <c r="P51" s="102"/>
    </row>
    <row r="52" spans="3:16" s="58" customFormat="1" ht="16.2" x14ac:dyDescent="0.3">
      <c r="C52" s="189" t="s">
        <v>91</v>
      </c>
      <c r="D52" s="180" t="str">
        <f t="shared" si="1"/>
        <v xml:space="preserve"> </v>
      </c>
      <c r="E52" s="181" t="s">
        <v>90</v>
      </c>
      <c r="F52" s="188">
        <v>0.15</v>
      </c>
      <c r="G52" s="183" t="str">
        <f t="shared" si="2"/>
        <v xml:space="preserve"> </v>
      </c>
      <c r="H52" s="183" t="str">
        <f t="shared" ref="H52:H61" si="4">IF(G52=" "," ",IF(G52="&gt;",1,G52-G51))</f>
        <v xml:space="preserve"> </v>
      </c>
      <c r="I52" s="184" t="str">
        <f t="shared" si="0"/>
        <v xml:space="preserve"> </v>
      </c>
      <c r="J52" s="185" t="str">
        <f t="shared" si="3"/>
        <v xml:space="preserve"> </v>
      </c>
      <c r="K52" s="186">
        <f t="shared" ref="K52:K61" si="5">IF(D52=" ",0,IF(F52&lt;F51,1,0))</f>
        <v>0</v>
      </c>
      <c r="L52" s="102" t="s">
        <v>16</v>
      </c>
      <c r="M52" s="102"/>
      <c r="N52" s="102"/>
      <c r="O52" s="102"/>
      <c r="P52" s="102"/>
    </row>
    <row r="53" spans="3:16" s="58" customFormat="1" ht="16.2" x14ac:dyDescent="0.3">
      <c r="C53" s="189" t="s">
        <v>92</v>
      </c>
      <c r="D53" s="180" t="str">
        <f t="shared" si="1"/>
        <v xml:space="preserve"> </v>
      </c>
      <c r="E53" s="181" t="s">
        <v>90</v>
      </c>
      <c r="F53" s="188">
        <v>0.2</v>
      </c>
      <c r="G53" s="183" t="str">
        <f t="shared" si="2"/>
        <v xml:space="preserve"> </v>
      </c>
      <c r="H53" s="183" t="str">
        <f t="shared" si="4"/>
        <v xml:space="preserve"> </v>
      </c>
      <c r="I53" s="184" t="str">
        <f t="shared" si="0"/>
        <v xml:space="preserve"> </v>
      </c>
      <c r="J53" s="185" t="str">
        <f t="shared" si="3"/>
        <v xml:space="preserve"> </v>
      </c>
      <c r="K53" s="186">
        <f t="shared" si="5"/>
        <v>0</v>
      </c>
      <c r="L53" s="102"/>
      <c r="M53" s="102"/>
      <c r="N53" s="102"/>
      <c r="O53" s="102"/>
      <c r="P53" s="102"/>
    </row>
    <row r="54" spans="3:16" s="58" customFormat="1" ht="16.2" x14ac:dyDescent="0.3">
      <c r="C54" s="179" t="s">
        <v>93</v>
      </c>
      <c r="D54" s="180" t="str">
        <f t="shared" si="1"/>
        <v xml:space="preserve"> </v>
      </c>
      <c r="E54" s="181" t="s">
        <v>90</v>
      </c>
      <c r="F54" s="188"/>
      <c r="G54" s="183" t="str">
        <f t="shared" si="2"/>
        <v xml:space="preserve"> </v>
      </c>
      <c r="H54" s="183" t="str">
        <f t="shared" si="4"/>
        <v xml:space="preserve"> </v>
      </c>
      <c r="I54" s="184" t="str">
        <f t="shared" si="0"/>
        <v xml:space="preserve"> </v>
      </c>
      <c r="J54" s="185" t="str">
        <f t="shared" si="3"/>
        <v xml:space="preserve"> </v>
      </c>
      <c r="K54" s="186">
        <f t="shared" si="5"/>
        <v>0</v>
      </c>
      <c r="L54" s="102"/>
      <c r="M54" s="102"/>
      <c r="N54" s="102"/>
      <c r="O54" s="102"/>
      <c r="P54" s="102"/>
    </row>
    <row r="55" spans="3:16" s="58" customFormat="1" ht="16.2" x14ac:dyDescent="0.3">
      <c r="C55" s="187" t="s">
        <v>94</v>
      </c>
      <c r="D55" s="180" t="str">
        <f t="shared" si="1"/>
        <v xml:space="preserve"> </v>
      </c>
      <c r="E55" s="181" t="s">
        <v>90</v>
      </c>
      <c r="F55" s="188"/>
      <c r="G55" s="183" t="str">
        <f t="shared" si="2"/>
        <v xml:space="preserve"> </v>
      </c>
      <c r="H55" s="183" t="str">
        <f t="shared" si="4"/>
        <v xml:space="preserve"> </v>
      </c>
      <c r="I55" s="184" t="str">
        <f t="shared" si="0"/>
        <v xml:space="preserve"> </v>
      </c>
      <c r="J55" s="185" t="str">
        <f t="shared" si="3"/>
        <v xml:space="preserve"> </v>
      </c>
      <c r="K55" s="186">
        <f t="shared" si="5"/>
        <v>0</v>
      </c>
      <c r="L55" s="102"/>
      <c r="M55" s="102"/>
      <c r="N55" s="102"/>
      <c r="O55" s="102"/>
      <c r="P55" s="102"/>
    </row>
    <row r="56" spans="3:16" s="58" customFormat="1" ht="16.2" x14ac:dyDescent="0.3">
      <c r="C56" s="189" t="s">
        <v>95</v>
      </c>
      <c r="D56" s="180" t="str">
        <f t="shared" si="1"/>
        <v xml:space="preserve"> </v>
      </c>
      <c r="E56" s="181" t="s">
        <v>90</v>
      </c>
      <c r="F56" s="188"/>
      <c r="G56" s="183" t="str">
        <f t="shared" si="2"/>
        <v xml:space="preserve"> </v>
      </c>
      <c r="H56" s="183" t="str">
        <f t="shared" si="4"/>
        <v xml:space="preserve"> </v>
      </c>
      <c r="I56" s="184" t="str">
        <f t="shared" si="0"/>
        <v xml:space="preserve"> </v>
      </c>
      <c r="J56" s="185" t="str">
        <f t="shared" si="3"/>
        <v xml:space="preserve"> </v>
      </c>
      <c r="K56" s="186">
        <f t="shared" si="5"/>
        <v>0</v>
      </c>
      <c r="L56" s="102"/>
      <c r="M56" s="102"/>
      <c r="N56" s="102"/>
      <c r="O56" s="102"/>
      <c r="P56" s="102"/>
    </row>
    <row r="57" spans="3:16" s="58" customFormat="1" ht="16.2" x14ac:dyDescent="0.3">
      <c r="C57" s="189" t="s">
        <v>96</v>
      </c>
      <c r="D57" s="180" t="str">
        <f t="shared" si="1"/>
        <v xml:space="preserve"> </v>
      </c>
      <c r="E57" s="181" t="s">
        <v>90</v>
      </c>
      <c r="F57" s="188"/>
      <c r="G57" s="183" t="str">
        <f t="shared" si="2"/>
        <v xml:space="preserve"> </v>
      </c>
      <c r="H57" s="183" t="str">
        <f t="shared" si="4"/>
        <v xml:space="preserve"> </v>
      </c>
      <c r="I57" s="184" t="str">
        <f t="shared" si="0"/>
        <v xml:space="preserve"> </v>
      </c>
      <c r="J57" s="185" t="str">
        <f t="shared" si="3"/>
        <v xml:space="preserve"> </v>
      </c>
      <c r="K57" s="186">
        <f t="shared" si="5"/>
        <v>0</v>
      </c>
      <c r="L57" s="102"/>
      <c r="M57" s="102"/>
      <c r="N57" s="102"/>
      <c r="O57" s="102"/>
      <c r="P57" s="102"/>
    </row>
    <row r="58" spans="3:16" s="58" customFormat="1" ht="16.2" x14ac:dyDescent="0.3">
      <c r="C58" s="179" t="s">
        <v>97</v>
      </c>
      <c r="D58" s="180" t="str">
        <f t="shared" si="1"/>
        <v xml:space="preserve"> </v>
      </c>
      <c r="E58" s="181" t="s">
        <v>90</v>
      </c>
      <c r="F58" s="188"/>
      <c r="G58" s="183" t="str">
        <f t="shared" si="2"/>
        <v xml:space="preserve"> </v>
      </c>
      <c r="H58" s="183" t="str">
        <f t="shared" si="4"/>
        <v xml:space="preserve"> </v>
      </c>
      <c r="I58" s="184" t="str">
        <f t="shared" si="0"/>
        <v xml:space="preserve"> </v>
      </c>
      <c r="J58" s="185" t="str">
        <f t="shared" si="3"/>
        <v xml:space="preserve"> </v>
      </c>
      <c r="K58" s="186">
        <f t="shared" si="5"/>
        <v>0</v>
      </c>
      <c r="L58" s="102"/>
      <c r="M58" s="102"/>
      <c r="N58" s="102"/>
      <c r="O58" s="102"/>
      <c r="P58" s="102"/>
    </row>
    <row r="59" spans="3:16" s="58" customFormat="1" ht="16.2" x14ac:dyDescent="0.3">
      <c r="C59" s="187" t="s">
        <v>98</v>
      </c>
      <c r="D59" s="180" t="str">
        <f t="shared" si="1"/>
        <v xml:space="preserve"> </v>
      </c>
      <c r="E59" s="181" t="s">
        <v>90</v>
      </c>
      <c r="F59" s="188"/>
      <c r="G59" s="183" t="str">
        <f t="shared" si="2"/>
        <v xml:space="preserve"> </v>
      </c>
      <c r="H59" s="183" t="str">
        <f t="shared" si="4"/>
        <v xml:space="preserve"> </v>
      </c>
      <c r="I59" s="184" t="str">
        <f t="shared" si="0"/>
        <v xml:space="preserve"> </v>
      </c>
      <c r="J59" s="185" t="str">
        <f t="shared" si="3"/>
        <v xml:space="preserve"> </v>
      </c>
      <c r="K59" s="186">
        <f t="shared" si="5"/>
        <v>0</v>
      </c>
      <c r="L59" s="102"/>
      <c r="M59" s="102"/>
      <c r="N59" s="102"/>
      <c r="O59" s="102"/>
      <c r="P59" s="102"/>
    </row>
    <row r="60" spans="3:16" s="58" customFormat="1" ht="16.2" x14ac:dyDescent="0.3">
      <c r="C60" s="189" t="s">
        <v>99</v>
      </c>
      <c r="D60" s="180" t="str">
        <f t="shared" si="1"/>
        <v xml:space="preserve"> </v>
      </c>
      <c r="E60" s="181" t="s">
        <v>90</v>
      </c>
      <c r="F60" s="188"/>
      <c r="G60" s="183" t="str">
        <f t="shared" si="2"/>
        <v xml:space="preserve"> </v>
      </c>
      <c r="H60" s="183" t="str">
        <f t="shared" si="4"/>
        <v xml:space="preserve"> </v>
      </c>
      <c r="I60" s="184" t="str">
        <f t="shared" si="0"/>
        <v xml:space="preserve"> </v>
      </c>
      <c r="J60" s="185" t="str">
        <f t="shared" si="3"/>
        <v xml:space="preserve"> </v>
      </c>
      <c r="K60" s="186">
        <f t="shared" si="5"/>
        <v>0</v>
      </c>
      <c r="L60" s="102"/>
      <c r="M60" s="102"/>
      <c r="N60" s="102"/>
      <c r="O60" s="102"/>
      <c r="P60" s="102"/>
    </row>
    <row r="61" spans="3:16" s="58" customFormat="1" ht="16.2" x14ac:dyDescent="0.3">
      <c r="C61" s="189" t="s">
        <v>100</v>
      </c>
      <c r="D61" s="180" t="str">
        <f t="shared" si="1"/>
        <v xml:space="preserve"> </v>
      </c>
      <c r="E61" s="190" t="s">
        <v>90</v>
      </c>
      <c r="F61" s="188"/>
      <c r="G61" s="183" t="str">
        <f t="shared" si="2"/>
        <v xml:space="preserve"> </v>
      </c>
      <c r="H61" s="183" t="str">
        <f t="shared" si="4"/>
        <v xml:space="preserve"> </v>
      </c>
      <c r="I61" s="184" t="str">
        <f t="shared" si="0"/>
        <v xml:space="preserve"> </v>
      </c>
      <c r="J61" s="185" t="str">
        <f t="shared" si="3"/>
        <v xml:space="preserve"> </v>
      </c>
      <c r="K61" s="186">
        <f t="shared" si="5"/>
        <v>0</v>
      </c>
      <c r="L61" s="102"/>
      <c r="M61" s="102"/>
      <c r="N61" s="102"/>
      <c r="O61" s="102"/>
      <c r="P61" s="102"/>
    </row>
    <row r="62" spans="3:16" s="58" customFormat="1" ht="21.45" customHeight="1" x14ac:dyDescent="0.3">
      <c r="C62" s="191"/>
      <c r="D62" s="192"/>
      <c r="E62" s="192"/>
      <c r="F62" s="180"/>
      <c r="G62" s="193"/>
      <c r="H62" s="193"/>
      <c r="I62" s="194"/>
      <c r="J62" s="194"/>
      <c r="K62" s="186"/>
      <c r="L62" s="102"/>
      <c r="M62" s="102"/>
      <c r="N62" s="102"/>
      <c r="O62" s="102"/>
      <c r="P62" s="102"/>
    </row>
    <row r="63" spans="3:16" s="58" customFormat="1" ht="16.2" x14ac:dyDescent="0.3">
      <c r="C63" s="146"/>
      <c r="D63" s="146"/>
      <c r="E63" s="146"/>
      <c r="F63" s="146"/>
      <c r="G63" s="146"/>
      <c r="H63" s="146"/>
      <c r="I63" s="146"/>
      <c r="J63" s="146"/>
      <c r="K63" s="146"/>
      <c r="L63" s="102"/>
      <c r="M63" s="102"/>
      <c r="N63" s="102"/>
    </row>
    <row r="64" spans="3:16" s="58" customFormat="1" ht="16.8" thickBot="1" x14ac:dyDescent="0.35">
      <c r="C64" s="52"/>
      <c r="D64" s="53"/>
      <c r="E64" s="53"/>
      <c r="F64" s="54"/>
      <c r="G64" s="53"/>
      <c r="H64" s="53"/>
      <c r="I64" s="53"/>
      <c r="J64" s="53"/>
      <c r="K64" s="53"/>
      <c r="L64" s="102"/>
      <c r="M64" s="102"/>
    </row>
    <row r="65" spans="2:16" s="58" customFormat="1" ht="16.2" x14ac:dyDescent="0.3">
      <c r="C65" s="291" t="s">
        <v>137</v>
      </c>
      <c r="D65" s="148"/>
      <c r="E65" s="149"/>
      <c r="F65" s="149"/>
      <c r="G65" s="149" t="s">
        <v>16</v>
      </c>
      <c r="H65" s="149"/>
      <c r="I65" s="149"/>
      <c r="J65" s="149"/>
      <c r="K65" s="169" t="s">
        <v>16</v>
      </c>
      <c r="L65" s="102"/>
      <c r="M65" s="102"/>
      <c r="N65" s="102"/>
      <c r="O65" s="102"/>
    </row>
    <row r="66" spans="2:16" s="58" customFormat="1" ht="16.2" x14ac:dyDescent="0.3">
      <c r="C66" s="150" t="s">
        <v>16</v>
      </c>
      <c r="D66" s="153" t="s">
        <v>74</v>
      </c>
      <c r="E66" s="151"/>
      <c r="F66" s="151"/>
      <c r="G66" s="151"/>
      <c r="H66" s="151"/>
      <c r="I66" s="151"/>
      <c r="J66" s="151"/>
      <c r="K66" s="152"/>
      <c r="L66" s="102"/>
      <c r="M66" s="102"/>
      <c r="N66" s="102"/>
      <c r="O66" s="102"/>
    </row>
    <row r="67" spans="2:16" s="58" customFormat="1" ht="16.2" x14ac:dyDescent="0.3">
      <c r="C67" s="150" t="s">
        <v>75</v>
      </c>
      <c r="D67" s="154" t="s">
        <v>101</v>
      </c>
      <c r="E67" s="151"/>
      <c r="F67" s="151"/>
      <c r="G67" s="151"/>
      <c r="H67" s="151"/>
      <c r="I67" s="151"/>
      <c r="J67" s="151"/>
      <c r="K67" s="152"/>
      <c r="L67" s="102"/>
      <c r="M67" s="102"/>
      <c r="N67" s="102"/>
      <c r="O67" s="102"/>
    </row>
    <row r="68" spans="2:16" s="58" customFormat="1" ht="67.8" customHeight="1" x14ac:dyDescent="0.4">
      <c r="B68" s="95"/>
      <c r="C68" s="197" t="s">
        <v>139</v>
      </c>
      <c r="D68" s="155"/>
      <c r="E68" s="267"/>
      <c r="F68" s="268"/>
      <c r="G68" s="151"/>
      <c r="H68" s="151"/>
      <c r="I68" s="151"/>
      <c r="J68" s="151"/>
      <c r="K68" s="152"/>
      <c r="L68" s="102"/>
      <c r="M68" s="102"/>
      <c r="N68" s="102"/>
      <c r="O68" s="102"/>
    </row>
    <row r="69" spans="2:16" s="58" customFormat="1" ht="16.2" x14ac:dyDescent="0.3">
      <c r="C69" s="170"/>
      <c r="D69" s="151"/>
      <c r="E69" s="151"/>
      <c r="F69" s="151"/>
      <c r="G69" s="151"/>
      <c r="H69" s="151"/>
      <c r="I69" s="151"/>
      <c r="J69" s="151"/>
      <c r="K69" s="152"/>
      <c r="L69" s="102"/>
      <c r="M69" s="102"/>
      <c r="N69" s="102"/>
      <c r="O69" s="102"/>
    </row>
    <row r="70" spans="2:16" s="58" customFormat="1" ht="16.2" x14ac:dyDescent="0.3">
      <c r="C70" s="171" t="s">
        <v>140</v>
      </c>
      <c r="D70" s="151"/>
      <c r="E70" s="151"/>
      <c r="F70" s="151"/>
      <c r="G70" s="151"/>
      <c r="H70" s="151"/>
      <c r="I70" s="151"/>
      <c r="J70" s="151"/>
      <c r="K70" s="152"/>
      <c r="L70" s="102"/>
      <c r="M70" s="102"/>
      <c r="N70" s="102"/>
      <c r="O70" s="102"/>
    </row>
    <row r="71" spans="2:16" s="58" customFormat="1" ht="16.2" x14ac:dyDescent="0.3">
      <c r="C71" s="171"/>
      <c r="D71" s="151"/>
      <c r="E71" s="151"/>
      <c r="F71" s="151"/>
      <c r="G71" s="151"/>
      <c r="H71" s="151"/>
      <c r="I71" s="172"/>
      <c r="J71" s="172"/>
      <c r="K71" s="173"/>
      <c r="L71" s="102"/>
      <c r="M71" s="102"/>
      <c r="N71" s="102"/>
      <c r="O71" s="102"/>
    </row>
    <row r="72" spans="2:16" s="58" customFormat="1" ht="16.2" x14ac:dyDescent="0.3">
      <c r="C72" s="170"/>
      <c r="D72" s="151"/>
      <c r="E72" s="151"/>
      <c r="F72" s="172" t="s">
        <v>76</v>
      </c>
      <c r="G72" s="172"/>
      <c r="H72" s="151"/>
      <c r="I72" s="172" t="s">
        <v>103</v>
      </c>
      <c r="J72" s="151"/>
      <c r="K72" s="152"/>
      <c r="L72" s="102"/>
      <c r="M72" s="102"/>
      <c r="N72" s="102"/>
      <c r="O72" s="102"/>
      <c r="P72" s="102"/>
    </row>
    <row r="73" spans="2:16" s="58" customFormat="1" ht="16.2" x14ac:dyDescent="0.3">
      <c r="C73" s="174" t="s">
        <v>77</v>
      </c>
      <c r="D73" s="151"/>
      <c r="E73" s="151"/>
      <c r="F73" s="172" t="s">
        <v>78</v>
      </c>
      <c r="G73" s="172"/>
      <c r="H73" s="172"/>
      <c r="I73" s="175" t="s">
        <v>104</v>
      </c>
      <c r="J73" s="172"/>
      <c r="K73" s="152"/>
      <c r="L73" s="102"/>
      <c r="M73" s="102"/>
      <c r="N73" s="102"/>
      <c r="O73" s="102"/>
      <c r="P73" s="102"/>
    </row>
    <row r="74" spans="2:16" s="58" customFormat="1" ht="16.2" x14ac:dyDescent="0.3">
      <c r="C74" s="82"/>
      <c r="D74" s="176"/>
      <c r="E74" s="176"/>
      <c r="F74" s="172" t="s">
        <v>79</v>
      </c>
      <c r="G74" s="175" t="s">
        <v>105</v>
      </c>
      <c r="H74" s="175" t="s">
        <v>16</v>
      </c>
      <c r="I74" s="175" t="s">
        <v>80</v>
      </c>
      <c r="J74" s="175"/>
      <c r="K74" s="152"/>
      <c r="L74" s="102"/>
      <c r="M74" s="102"/>
      <c r="N74" s="102"/>
      <c r="O74" s="102"/>
      <c r="P74" s="102"/>
    </row>
    <row r="75" spans="2:16" s="58" customFormat="1" ht="16.2" x14ac:dyDescent="0.3">
      <c r="C75" s="177" t="s">
        <v>81</v>
      </c>
      <c r="D75" s="178" t="s">
        <v>82</v>
      </c>
      <c r="E75" s="178" t="s">
        <v>83</v>
      </c>
      <c r="F75" s="178" t="s">
        <v>84</v>
      </c>
      <c r="G75" s="178" t="s">
        <v>85</v>
      </c>
      <c r="H75" s="178" t="s">
        <v>86</v>
      </c>
      <c r="I75" s="178" t="s">
        <v>87</v>
      </c>
      <c r="J75" s="178"/>
      <c r="K75" s="157"/>
      <c r="L75" s="102"/>
      <c r="M75" s="102"/>
      <c r="N75" s="102"/>
      <c r="O75" s="102"/>
      <c r="P75" s="102"/>
    </row>
    <row r="76" spans="2:16" s="58" customFormat="1" ht="16.2" x14ac:dyDescent="0.3">
      <c r="C76" s="179" t="s">
        <v>88</v>
      </c>
      <c r="D76" s="180">
        <v>1</v>
      </c>
      <c r="E76" s="181" t="s">
        <v>90</v>
      </c>
      <c r="F76" s="182">
        <v>0</v>
      </c>
      <c r="G76" s="183" t="str">
        <f>IF(D76=" "," ",IF(+E76&lt;&gt;0,E76,"&gt;"))</f>
        <v>&gt;</v>
      </c>
      <c r="H76" s="183" t="str">
        <f>+G76</f>
        <v>&gt;</v>
      </c>
      <c r="I76" s="184">
        <f>IF(H76=" "," ",+$D$68*(1-F76))</f>
        <v>0</v>
      </c>
      <c r="J76" s="185" t="str">
        <f>IF(D76=" "," ","over cumulatief aantal users")</f>
        <v>over cumulatief aantal users</v>
      </c>
      <c r="K76" s="292">
        <f>IF(AND(D76&lt;&gt;" ",E76="&gt;"),0,IF(AND(D76=" ",E76="&gt;"),1,0))</f>
        <v>0</v>
      </c>
      <c r="L76" s="293"/>
      <c r="M76" s="102"/>
      <c r="N76" s="102"/>
      <c r="O76" s="102"/>
      <c r="P76" s="102"/>
    </row>
    <row r="77" spans="2:16" s="58" customFormat="1" ht="16.2" x14ac:dyDescent="0.3">
      <c r="C77" s="187" t="s">
        <v>89</v>
      </c>
      <c r="D77" s="180" t="str">
        <f t="shared" ref="D77:D87" si="6">IF(ISERROR(+E76+1)," ",E76+1)</f>
        <v xml:space="preserve"> </v>
      </c>
      <c r="E77" s="181" t="s">
        <v>90</v>
      </c>
      <c r="F77" s="188">
        <v>0.05</v>
      </c>
      <c r="G77" s="183" t="str">
        <f t="shared" ref="G77:G87" si="7">IF(D77=" "," ",IF(+E77&lt;&gt;0,E77,"&gt;"))</f>
        <v xml:space="preserve"> </v>
      </c>
      <c r="H77" s="183" t="str">
        <f>IF(G77=" "," ",IF(G77="&gt;",1,G77-G76))</f>
        <v xml:space="preserve"> </v>
      </c>
      <c r="I77" s="184" t="str">
        <f>IF(H77=" "," ",+$D$68*(1-F77))</f>
        <v xml:space="preserve"> </v>
      </c>
      <c r="J77" s="185" t="str">
        <f t="shared" ref="J77:J87" si="8">IF(D77=" "," ","over cumulatief aantal users")</f>
        <v xml:space="preserve"> </v>
      </c>
      <c r="K77" s="292">
        <f>IF(D77=" ",0,IF(F77&lt;F76,1,0))</f>
        <v>0</v>
      </c>
      <c r="L77" s="293"/>
      <c r="M77" s="102"/>
      <c r="N77" s="102"/>
      <c r="O77" s="102"/>
      <c r="P77" s="102"/>
    </row>
    <row r="78" spans="2:16" s="58" customFormat="1" ht="16.2" x14ac:dyDescent="0.3">
      <c r="C78" s="189" t="s">
        <v>91</v>
      </c>
      <c r="D78" s="180" t="str">
        <f t="shared" si="6"/>
        <v xml:space="preserve"> </v>
      </c>
      <c r="E78" s="181" t="s">
        <v>90</v>
      </c>
      <c r="F78" s="188">
        <v>0.1</v>
      </c>
      <c r="G78" s="183" t="str">
        <f t="shared" si="7"/>
        <v xml:space="preserve"> </v>
      </c>
      <c r="H78" s="183" t="str">
        <f t="shared" ref="H78:H87" si="9">IF(G78=" "," ",IF(G78="&gt;",1,G78-G77))</f>
        <v xml:space="preserve"> </v>
      </c>
      <c r="I78" s="184" t="str">
        <f>IF(H78=" "," ",+$D$68*(1-F78))</f>
        <v xml:space="preserve"> </v>
      </c>
      <c r="J78" s="185" t="str">
        <f t="shared" si="8"/>
        <v xml:space="preserve"> </v>
      </c>
      <c r="K78" s="292">
        <f t="shared" ref="K78:K87" si="10">IF(D78=" ",0,IF(F78&lt;F77,1,0))</f>
        <v>0</v>
      </c>
      <c r="L78" s="293" t="s">
        <v>16</v>
      </c>
      <c r="M78" s="102"/>
      <c r="N78" s="102"/>
      <c r="O78" s="102"/>
      <c r="P78" s="102"/>
    </row>
    <row r="79" spans="2:16" s="58" customFormat="1" ht="16.2" x14ac:dyDescent="0.3">
      <c r="C79" s="189" t="s">
        <v>92</v>
      </c>
      <c r="D79" s="180" t="str">
        <f t="shared" si="6"/>
        <v xml:space="preserve"> </v>
      </c>
      <c r="E79" s="181" t="s">
        <v>90</v>
      </c>
      <c r="F79" s="188"/>
      <c r="G79" s="183" t="str">
        <f t="shared" si="7"/>
        <v xml:space="preserve"> </v>
      </c>
      <c r="H79" s="183" t="str">
        <f t="shared" si="9"/>
        <v xml:space="preserve"> </v>
      </c>
      <c r="I79" s="184" t="str">
        <f>IF(H79=" "," ",+$D$68*(1-F79))</f>
        <v xml:space="preserve"> </v>
      </c>
      <c r="J79" s="185" t="str">
        <f t="shared" si="8"/>
        <v xml:space="preserve"> </v>
      </c>
      <c r="K79" s="292">
        <f t="shared" si="10"/>
        <v>0</v>
      </c>
      <c r="L79" s="293"/>
      <c r="M79" s="102"/>
      <c r="N79" s="102"/>
      <c r="O79" s="102"/>
      <c r="P79" s="102"/>
    </row>
    <row r="80" spans="2:16" s="58" customFormat="1" ht="16.2" x14ac:dyDescent="0.3">
      <c r="C80" s="179" t="s">
        <v>93</v>
      </c>
      <c r="D80" s="180" t="str">
        <f t="shared" si="6"/>
        <v xml:space="preserve"> </v>
      </c>
      <c r="E80" s="181" t="s">
        <v>90</v>
      </c>
      <c r="F80" s="188"/>
      <c r="G80" s="183" t="str">
        <f t="shared" si="7"/>
        <v xml:space="preserve"> </v>
      </c>
      <c r="H80" s="183" t="str">
        <f t="shared" si="9"/>
        <v xml:space="preserve"> </v>
      </c>
      <c r="I80" s="184" t="str">
        <f>IF(H80=" "," ",+$D$68*(1-F80))</f>
        <v xml:space="preserve"> </v>
      </c>
      <c r="J80" s="185" t="str">
        <f t="shared" si="8"/>
        <v xml:space="preserve"> </v>
      </c>
      <c r="K80" s="292">
        <f t="shared" si="10"/>
        <v>0</v>
      </c>
      <c r="L80" s="293"/>
      <c r="M80" s="102"/>
      <c r="N80" s="102"/>
      <c r="O80" s="102"/>
      <c r="P80" s="102"/>
    </row>
    <row r="81" spans="3:16" s="58" customFormat="1" ht="16.2" x14ac:dyDescent="0.3">
      <c r="C81" s="187" t="s">
        <v>94</v>
      </c>
      <c r="D81" s="180" t="str">
        <f t="shared" si="6"/>
        <v xml:space="preserve"> </v>
      </c>
      <c r="E81" s="181" t="s">
        <v>90</v>
      </c>
      <c r="F81" s="188"/>
      <c r="G81" s="183" t="str">
        <f t="shared" si="7"/>
        <v xml:space="preserve"> </v>
      </c>
      <c r="H81" s="183" t="str">
        <f t="shared" si="9"/>
        <v xml:space="preserve"> </v>
      </c>
      <c r="I81" s="184" t="str">
        <f>IF(H81=" "," ",+$D$68*(1-F81))</f>
        <v xml:space="preserve"> </v>
      </c>
      <c r="J81" s="185" t="str">
        <f t="shared" si="8"/>
        <v xml:space="preserve"> </v>
      </c>
      <c r="K81" s="292">
        <f t="shared" si="10"/>
        <v>0</v>
      </c>
      <c r="L81" s="293"/>
      <c r="M81" s="102"/>
      <c r="N81" s="102"/>
      <c r="O81" s="102"/>
      <c r="P81" s="102"/>
    </row>
    <row r="82" spans="3:16" s="58" customFormat="1" ht="16.2" x14ac:dyDescent="0.3">
      <c r="C82" s="189" t="s">
        <v>95</v>
      </c>
      <c r="D82" s="180" t="str">
        <f t="shared" si="6"/>
        <v xml:space="preserve"> </v>
      </c>
      <c r="E82" s="181" t="s">
        <v>90</v>
      </c>
      <c r="F82" s="188"/>
      <c r="G82" s="183" t="str">
        <f t="shared" si="7"/>
        <v xml:space="preserve"> </v>
      </c>
      <c r="H82" s="183" t="str">
        <f t="shared" si="9"/>
        <v xml:space="preserve"> </v>
      </c>
      <c r="I82" s="184" t="str">
        <f>IF(H82=" "," ",+$D$68*(1-F82))</f>
        <v xml:space="preserve"> </v>
      </c>
      <c r="J82" s="185" t="str">
        <f t="shared" si="8"/>
        <v xml:space="preserve"> </v>
      </c>
      <c r="K82" s="292">
        <f t="shared" si="10"/>
        <v>0</v>
      </c>
      <c r="L82" s="293"/>
      <c r="M82" s="102"/>
      <c r="N82" s="102"/>
      <c r="O82" s="102"/>
      <c r="P82" s="102"/>
    </row>
    <row r="83" spans="3:16" s="58" customFormat="1" ht="16.2" x14ac:dyDescent="0.3">
      <c r="C83" s="189" t="s">
        <v>96</v>
      </c>
      <c r="D83" s="180" t="str">
        <f t="shared" si="6"/>
        <v xml:space="preserve"> </v>
      </c>
      <c r="E83" s="181" t="s">
        <v>90</v>
      </c>
      <c r="F83" s="188"/>
      <c r="G83" s="183" t="str">
        <f t="shared" si="7"/>
        <v xml:space="preserve"> </v>
      </c>
      <c r="H83" s="183" t="str">
        <f t="shared" si="9"/>
        <v xml:space="preserve"> </v>
      </c>
      <c r="I83" s="184" t="str">
        <f>IF(H83=" "," ",+$D$68*(1-F83))</f>
        <v xml:space="preserve"> </v>
      </c>
      <c r="J83" s="185" t="str">
        <f t="shared" si="8"/>
        <v xml:space="preserve"> </v>
      </c>
      <c r="K83" s="292">
        <f t="shared" si="10"/>
        <v>0</v>
      </c>
      <c r="L83" s="293"/>
      <c r="M83" s="102"/>
      <c r="N83" s="102"/>
      <c r="O83" s="102"/>
      <c r="P83" s="102"/>
    </row>
    <row r="84" spans="3:16" s="58" customFormat="1" ht="16.2" x14ac:dyDescent="0.3">
      <c r="C84" s="179" t="s">
        <v>97</v>
      </c>
      <c r="D84" s="180" t="str">
        <f t="shared" si="6"/>
        <v xml:space="preserve"> </v>
      </c>
      <c r="E84" s="181" t="s">
        <v>90</v>
      </c>
      <c r="F84" s="188"/>
      <c r="G84" s="183" t="str">
        <f t="shared" si="7"/>
        <v xml:space="preserve"> </v>
      </c>
      <c r="H84" s="183" t="str">
        <f t="shared" si="9"/>
        <v xml:space="preserve"> </v>
      </c>
      <c r="I84" s="184" t="str">
        <f>IF(H84=" "," ",+$D$68*(1-F84))</f>
        <v xml:space="preserve"> </v>
      </c>
      <c r="J84" s="185" t="str">
        <f t="shared" si="8"/>
        <v xml:space="preserve"> </v>
      </c>
      <c r="K84" s="292">
        <f t="shared" si="10"/>
        <v>0</v>
      </c>
      <c r="L84" s="293"/>
      <c r="M84" s="102"/>
      <c r="N84" s="102"/>
      <c r="O84" s="102"/>
      <c r="P84" s="102"/>
    </row>
    <row r="85" spans="3:16" s="58" customFormat="1" ht="16.2" x14ac:dyDescent="0.3">
      <c r="C85" s="187" t="s">
        <v>98</v>
      </c>
      <c r="D85" s="180" t="str">
        <f t="shared" si="6"/>
        <v xml:space="preserve"> </v>
      </c>
      <c r="E85" s="181" t="s">
        <v>90</v>
      </c>
      <c r="F85" s="188"/>
      <c r="G85" s="183" t="str">
        <f t="shared" si="7"/>
        <v xml:space="preserve"> </v>
      </c>
      <c r="H85" s="183" t="str">
        <f t="shared" si="9"/>
        <v xml:space="preserve"> </v>
      </c>
      <c r="I85" s="184" t="str">
        <f>IF(H85=" "," ",+$D$68*(1-F85))</f>
        <v xml:space="preserve"> </v>
      </c>
      <c r="J85" s="185" t="str">
        <f t="shared" si="8"/>
        <v xml:space="preserve"> </v>
      </c>
      <c r="K85" s="292">
        <f t="shared" si="10"/>
        <v>0</v>
      </c>
      <c r="L85" s="293"/>
      <c r="M85" s="102"/>
      <c r="N85" s="102"/>
      <c r="O85" s="102"/>
      <c r="P85" s="102"/>
    </row>
    <row r="86" spans="3:16" s="58" customFormat="1" ht="16.2" x14ac:dyDescent="0.3">
      <c r="C86" s="189" t="s">
        <v>99</v>
      </c>
      <c r="D86" s="180" t="str">
        <f t="shared" si="6"/>
        <v xml:space="preserve"> </v>
      </c>
      <c r="E86" s="181" t="s">
        <v>90</v>
      </c>
      <c r="F86" s="188"/>
      <c r="G86" s="183" t="str">
        <f t="shared" si="7"/>
        <v xml:space="preserve"> </v>
      </c>
      <c r="H86" s="183" t="str">
        <f t="shared" si="9"/>
        <v xml:space="preserve"> </v>
      </c>
      <c r="I86" s="184" t="str">
        <f>IF(H86=" "," ",+$D$68*(1-F86))</f>
        <v xml:space="preserve"> </v>
      </c>
      <c r="J86" s="185" t="str">
        <f t="shared" si="8"/>
        <v xml:space="preserve"> </v>
      </c>
      <c r="K86" s="292">
        <f t="shared" si="10"/>
        <v>0</v>
      </c>
      <c r="L86" s="293"/>
      <c r="M86" s="102"/>
      <c r="N86" s="102"/>
      <c r="O86" s="102"/>
      <c r="P86" s="102"/>
    </row>
    <row r="87" spans="3:16" s="58" customFormat="1" ht="16.2" x14ac:dyDescent="0.3">
      <c r="C87" s="189" t="s">
        <v>100</v>
      </c>
      <c r="D87" s="180" t="str">
        <f t="shared" si="6"/>
        <v xml:space="preserve"> </v>
      </c>
      <c r="E87" s="190" t="s">
        <v>90</v>
      </c>
      <c r="F87" s="188"/>
      <c r="G87" s="183" t="str">
        <f t="shared" si="7"/>
        <v xml:space="preserve"> </v>
      </c>
      <c r="H87" s="183" t="str">
        <f t="shared" si="9"/>
        <v xml:space="preserve"> </v>
      </c>
      <c r="I87" s="184" t="str">
        <f>IF(H87=" "," ",+$D$68*(1-F87))</f>
        <v xml:space="preserve"> </v>
      </c>
      <c r="J87" s="185" t="str">
        <f t="shared" si="8"/>
        <v xml:space="preserve"> </v>
      </c>
      <c r="K87" s="292">
        <f t="shared" si="10"/>
        <v>0</v>
      </c>
      <c r="L87" s="293"/>
      <c r="M87" s="102"/>
      <c r="N87" s="102"/>
      <c r="O87" s="102"/>
      <c r="P87" s="102"/>
    </row>
    <row r="88" spans="3:16" s="58" customFormat="1" ht="21.45" customHeight="1" x14ac:dyDescent="0.3">
      <c r="C88" s="191"/>
      <c r="D88" s="192"/>
      <c r="E88" s="192"/>
      <c r="F88" s="180"/>
      <c r="G88" s="193"/>
      <c r="H88" s="193"/>
      <c r="I88" s="194"/>
      <c r="J88" s="194"/>
      <c r="K88" s="186"/>
      <c r="L88" s="102"/>
      <c r="M88" s="102"/>
      <c r="N88" s="102"/>
      <c r="O88" s="102"/>
      <c r="P88" s="102"/>
    </row>
    <row r="89" spans="3:16" s="58" customFormat="1" ht="16.2" x14ac:dyDescent="0.3">
      <c r="C89" s="146"/>
      <c r="D89" s="146"/>
      <c r="E89" s="146"/>
      <c r="F89" s="146"/>
      <c r="G89" s="146"/>
      <c r="H89" s="146"/>
      <c r="I89" s="146"/>
      <c r="J89" s="146"/>
      <c r="K89" s="146"/>
      <c r="L89" s="102"/>
      <c r="M89" s="102"/>
      <c r="N89" s="102"/>
    </row>
    <row r="90" spans="3:16" s="58" customFormat="1" ht="16.2" x14ac:dyDescent="0.3">
      <c r="C90" s="158" t="s">
        <v>106</v>
      </c>
      <c r="D90" s="159">
        <f>D27</f>
        <v>2022</v>
      </c>
      <c r="E90" s="159">
        <f t="shared" ref="E90:G90" si="11">E27</f>
        <v>2023</v>
      </c>
      <c r="F90" s="159">
        <f t="shared" si="11"/>
        <v>2024</v>
      </c>
      <c r="G90" s="160">
        <f t="shared" si="11"/>
        <v>2025</v>
      </c>
      <c r="H90" s="146"/>
      <c r="I90" s="195"/>
      <c r="J90" s="146"/>
      <c r="K90" s="146"/>
      <c r="L90" s="102"/>
      <c r="M90" s="102"/>
    </row>
    <row r="91" spans="3:16" s="58" customFormat="1" ht="16.2" x14ac:dyDescent="0.3">
      <c r="C91" s="294" t="s">
        <v>142</v>
      </c>
      <c r="D91" s="295"/>
      <c r="E91" s="295"/>
      <c r="F91" s="295"/>
      <c r="G91" s="296"/>
      <c r="H91" s="146"/>
      <c r="I91" s="195"/>
      <c r="J91" s="146"/>
      <c r="K91" s="146"/>
      <c r="L91" s="102"/>
      <c r="M91" s="102"/>
    </row>
    <row r="92" spans="3:16" s="58" customFormat="1" ht="16.2" x14ac:dyDescent="0.3">
      <c r="C92" s="161" t="s">
        <v>107</v>
      </c>
      <c r="D92" s="162">
        <f>D32</f>
        <v>10000</v>
      </c>
      <c r="E92" s="162">
        <f t="shared" ref="E92:G92" si="12">E32</f>
        <v>15000</v>
      </c>
      <c r="F92" s="162">
        <f t="shared" si="12"/>
        <v>20000</v>
      </c>
      <c r="G92" s="162">
        <f t="shared" si="12"/>
        <v>30000</v>
      </c>
      <c r="H92" s="146"/>
      <c r="I92" s="146"/>
      <c r="J92" s="146"/>
      <c r="K92" s="146"/>
      <c r="L92" s="102"/>
      <c r="M92" s="102"/>
    </row>
    <row r="93" spans="3:16" s="58" customFormat="1" ht="16.2" x14ac:dyDescent="0.3">
      <c r="C93" s="161" t="s">
        <v>141</v>
      </c>
      <c r="D93" s="162"/>
      <c r="E93" s="162">
        <f>E92-D92</f>
        <v>5000</v>
      </c>
      <c r="F93" s="162">
        <f t="shared" ref="F93:G93" si="13">F92-E92</f>
        <v>5000</v>
      </c>
      <c r="G93" s="162">
        <f t="shared" si="13"/>
        <v>10000</v>
      </c>
      <c r="H93" s="146"/>
      <c r="I93" s="146"/>
      <c r="J93" s="146"/>
      <c r="K93" s="146"/>
      <c r="L93" s="102"/>
      <c r="M93" s="102"/>
    </row>
    <row r="94" spans="3:16" s="58" customFormat="1" ht="16.2" x14ac:dyDescent="0.3">
      <c r="C94" s="161" t="s">
        <v>108</v>
      </c>
      <c r="D94" s="163">
        <f>IF(ISERROR(+VLOOKUP(D92,staffel2,6,TRUE)),0,+VLOOKUP(D92,staffel2,6,TRUE))</f>
        <v>0</v>
      </c>
      <c r="E94" s="163">
        <f>IF(ISERROR(+VLOOKUP(E92,staffel2,6,TRUE)),0,+VLOOKUP(E92,staffel2,6,TRUE))</f>
        <v>0</v>
      </c>
      <c r="F94" s="163">
        <f>IF(ISERROR(+VLOOKUP(F92,staffel2,6,TRUE)),0,+VLOOKUP(F92,staffel2,6,TRUE))</f>
        <v>0</v>
      </c>
      <c r="G94" s="163">
        <f>IF(ISERROR(+VLOOKUP(G92,staffel2,6,TRUE)),0,+VLOOKUP(G92,staffel2,6,TRUE))</f>
        <v>0</v>
      </c>
      <c r="H94" s="146"/>
      <c r="I94" s="146"/>
      <c r="J94" s="146"/>
      <c r="K94" s="146"/>
      <c r="L94" s="102"/>
      <c r="M94" s="102"/>
    </row>
    <row r="95" spans="3:16" s="58" customFormat="1" ht="16.2" x14ac:dyDescent="0.3">
      <c r="C95" s="161" t="s">
        <v>109</v>
      </c>
      <c r="D95" s="196">
        <f>IF(ISERROR(+D94*D92),0,+D94*D92)</f>
        <v>0</v>
      </c>
      <c r="E95" s="196">
        <f t="shared" ref="E95:G95" si="14">IF(ISERROR(+E94*E92),0,+E94*E92)</f>
        <v>0</v>
      </c>
      <c r="F95" s="196">
        <f t="shared" si="14"/>
        <v>0</v>
      </c>
      <c r="G95" s="196">
        <f t="shared" si="14"/>
        <v>0</v>
      </c>
      <c r="H95" s="146"/>
      <c r="I95" s="146"/>
      <c r="J95" s="146"/>
      <c r="K95" s="146"/>
      <c r="L95" s="102"/>
      <c r="M95" s="102"/>
    </row>
    <row r="96" spans="3:16" s="58" customFormat="1" ht="16.2" x14ac:dyDescent="0.3">
      <c r="C96" s="294" t="s">
        <v>143</v>
      </c>
      <c r="D96" s="295"/>
      <c r="E96" s="295"/>
      <c r="F96" s="295"/>
      <c r="G96" s="296"/>
      <c r="H96" s="146"/>
      <c r="I96" s="146"/>
      <c r="J96" s="146"/>
      <c r="K96" s="146"/>
      <c r="L96" s="102"/>
      <c r="M96" s="102"/>
    </row>
    <row r="97" spans="3:25" s="58" customFormat="1" ht="16.2" x14ac:dyDescent="0.3">
      <c r="C97" s="161" t="s">
        <v>107</v>
      </c>
      <c r="D97" s="297">
        <f>D33</f>
        <v>500</v>
      </c>
      <c r="E97" s="297">
        <f t="shared" ref="E97:G97" si="15">E33</f>
        <v>1000</v>
      </c>
      <c r="F97" s="297">
        <f t="shared" si="15"/>
        <v>2000</v>
      </c>
      <c r="G97" s="297">
        <f t="shared" si="15"/>
        <v>5000</v>
      </c>
      <c r="H97" s="146"/>
      <c r="I97" s="146"/>
      <c r="J97" s="146"/>
      <c r="K97" s="146"/>
      <c r="L97" s="102"/>
      <c r="M97" s="102"/>
    </row>
    <row r="98" spans="3:25" s="58" customFormat="1" ht="16.2" x14ac:dyDescent="0.3">
      <c r="C98" s="161" t="s">
        <v>141</v>
      </c>
      <c r="D98" s="162"/>
      <c r="E98" s="162">
        <f>E97-D97</f>
        <v>500</v>
      </c>
      <c r="F98" s="162">
        <f t="shared" ref="F98" si="16">F97-E97</f>
        <v>1000</v>
      </c>
      <c r="G98" s="162">
        <f t="shared" ref="G98" si="17">G97-F97</f>
        <v>3000</v>
      </c>
      <c r="H98" s="146"/>
      <c r="I98" s="146"/>
      <c r="J98" s="146"/>
      <c r="K98" s="146"/>
      <c r="L98" s="102"/>
      <c r="M98" s="102"/>
    </row>
    <row r="99" spans="3:25" s="58" customFormat="1" ht="16.2" x14ac:dyDescent="0.3">
      <c r="C99" s="161" t="s">
        <v>108</v>
      </c>
      <c r="D99" s="196">
        <f>IF(ISERROR(+VLOOKUP(D97,staffel,6,TRUE)),0,+VLOOKUP(D97,staffel,6,TRUE))</f>
        <v>0</v>
      </c>
      <c r="E99" s="196">
        <f>IF(ISERROR(+VLOOKUP(E97,staffel,6,TRUE)),0,+VLOOKUP(E97,staffel,6,TRUE))</f>
        <v>0</v>
      </c>
      <c r="F99" s="196">
        <f>IF(ISERROR(+VLOOKUP(F97,staffel,6,TRUE)),0,+VLOOKUP(F97,staffel,6,TRUE))</f>
        <v>0</v>
      </c>
      <c r="G99" s="196">
        <f>IF(ISERROR(+VLOOKUP(G97,staffel,6,TRUE)),0,+VLOOKUP(G97,staffel,6,TRUE))</f>
        <v>0</v>
      </c>
      <c r="H99" s="146"/>
      <c r="I99" s="146"/>
      <c r="J99" s="146"/>
      <c r="K99" s="146"/>
      <c r="L99" s="102"/>
      <c r="M99" s="102"/>
    </row>
    <row r="100" spans="3:25" s="58" customFormat="1" ht="16.2" x14ac:dyDescent="0.3">
      <c r="C100" s="161" t="s">
        <v>109</v>
      </c>
      <c r="D100" s="196">
        <f>IF(ISERROR(+D99*D97),0,+D99*D97)</f>
        <v>0</v>
      </c>
      <c r="E100" s="196">
        <f t="shared" ref="E100:G100" si="18">IF(ISERROR(+E99*E97),0,+E99*E97)</f>
        <v>0</v>
      </c>
      <c r="F100" s="196">
        <f t="shared" si="18"/>
        <v>0</v>
      </c>
      <c r="G100" s="196">
        <f t="shared" si="18"/>
        <v>0</v>
      </c>
      <c r="H100" s="146"/>
      <c r="I100" s="146"/>
      <c r="J100" s="146"/>
      <c r="K100" s="146"/>
      <c r="L100" s="102"/>
      <c r="M100" s="102"/>
    </row>
    <row r="101" spans="3:25" s="58" customFormat="1" ht="16.2" x14ac:dyDescent="0.3">
      <c r="C101" s="161"/>
      <c r="D101" s="196"/>
      <c r="E101" s="196"/>
      <c r="F101" s="196"/>
      <c r="G101" s="196"/>
      <c r="H101" s="146"/>
      <c r="I101" s="146"/>
      <c r="J101" s="146"/>
      <c r="K101" s="146"/>
      <c r="L101" s="102"/>
      <c r="M101" s="102"/>
    </row>
    <row r="102" spans="3:25" s="58" customFormat="1" ht="16.8" thickBot="1" x14ac:dyDescent="0.35">
      <c r="C102" s="187" t="s">
        <v>106</v>
      </c>
      <c r="D102" s="165">
        <f>D95+D100</f>
        <v>0</v>
      </c>
      <c r="E102" s="165">
        <f t="shared" ref="E102:G102" si="19">E95+E100</f>
        <v>0</v>
      </c>
      <c r="F102" s="165">
        <f t="shared" si="19"/>
        <v>0</v>
      </c>
      <c r="G102" s="165">
        <f t="shared" si="19"/>
        <v>0</v>
      </c>
      <c r="H102" s="146"/>
      <c r="I102" s="146"/>
      <c r="J102" s="146"/>
      <c r="K102" s="146"/>
      <c r="L102" s="102"/>
      <c r="M102" s="102"/>
    </row>
    <row r="103" spans="3:25" s="58" customFormat="1" ht="17.399999999999999" thickTop="1" thickBot="1" x14ac:dyDescent="0.35">
      <c r="C103" s="52"/>
      <c r="D103" s="53"/>
      <c r="E103" s="53"/>
      <c r="F103" s="54"/>
      <c r="G103" s="53"/>
      <c r="H103" s="53"/>
      <c r="I103" s="53"/>
      <c r="J103" s="53"/>
      <c r="K103" s="53"/>
      <c r="L103" s="102"/>
      <c r="M103" s="102"/>
      <c r="N103" s="102"/>
      <c r="O103" s="102"/>
      <c r="P103" s="102"/>
      <c r="Q103" s="102"/>
      <c r="R103" s="102"/>
      <c r="S103" s="102"/>
      <c r="T103" s="102"/>
      <c r="U103" s="102"/>
      <c r="V103" s="102"/>
      <c r="W103" s="102"/>
      <c r="X103" s="102"/>
      <c r="Y103" s="102"/>
    </row>
    <row r="104" spans="3:25" s="58" customFormat="1" ht="10.8" customHeight="1" x14ac:dyDescent="0.3">
      <c r="C104" s="146"/>
      <c r="D104" s="198"/>
      <c r="E104" s="198"/>
      <c r="F104" s="198"/>
      <c r="G104" s="198"/>
      <c r="H104" s="146"/>
      <c r="I104" s="146"/>
      <c r="J104" s="146"/>
      <c r="K104" s="146"/>
      <c r="L104" s="102"/>
      <c r="M104" s="102"/>
    </row>
    <row r="105" spans="3:25" s="58" customFormat="1" ht="16.2" x14ac:dyDescent="0.3">
      <c r="C105" s="164" t="s">
        <v>111</v>
      </c>
      <c r="D105" s="199">
        <f>SUM(D102:G102)</f>
        <v>0</v>
      </c>
      <c r="E105" s="146"/>
      <c r="F105" s="146"/>
      <c r="G105" s="146"/>
      <c r="H105" s="146"/>
      <c r="I105" s="146"/>
      <c r="J105" s="146"/>
      <c r="K105" s="146"/>
      <c r="L105" s="102"/>
      <c r="M105" s="102"/>
    </row>
    <row r="106" spans="3:25" s="58" customFormat="1" ht="16.2" x14ac:dyDescent="0.3">
      <c r="C106" s="146"/>
      <c r="D106" s="146"/>
      <c r="E106" s="146"/>
      <c r="F106" s="146"/>
      <c r="G106" s="146"/>
      <c r="H106" s="146"/>
      <c r="I106" s="146"/>
      <c r="J106" s="146"/>
      <c r="K106" s="146"/>
      <c r="L106" s="102"/>
      <c r="M106" s="102"/>
    </row>
    <row r="107" spans="3:25" s="58" customFormat="1" ht="16.2" hidden="1" x14ac:dyDescent="0.3">
      <c r="C107" s="146"/>
      <c r="D107" s="146"/>
      <c r="E107" s="146"/>
      <c r="F107" s="146"/>
      <c r="G107" s="146"/>
      <c r="H107" s="146"/>
      <c r="I107" s="146"/>
      <c r="J107" s="146"/>
      <c r="K107" s="146"/>
      <c r="L107" s="102"/>
      <c r="M107" s="102"/>
    </row>
    <row r="108" spans="3:25" s="58" customFormat="1" ht="16.2" hidden="1" x14ac:dyDescent="0.3">
      <c r="C108" s="146"/>
      <c r="D108" s="146"/>
      <c r="E108" s="146"/>
      <c r="F108" s="146"/>
      <c r="G108" s="146"/>
      <c r="H108" s="146"/>
      <c r="I108" s="146"/>
      <c r="J108" s="146"/>
      <c r="K108" s="146"/>
      <c r="L108" s="102"/>
      <c r="M108" s="102"/>
    </row>
    <row r="109" spans="3:25" s="58" customFormat="1" ht="16.2" hidden="1" x14ac:dyDescent="0.3">
      <c r="C109" s="146"/>
      <c r="D109" s="146"/>
      <c r="E109" s="146"/>
      <c r="F109" s="146"/>
      <c r="G109" s="146"/>
      <c r="H109" s="146"/>
      <c r="I109" s="146"/>
      <c r="J109" s="146"/>
      <c r="K109" s="146"/>
      <c r="L109" s="102"/>
      <c r="M109" s="102"/>
    </row>
    <row r="110" spans="3:25" s="58" customFormat="1" ht="16.2" hidden="1" x14ac:dyDescent="0.3">
      <c r="C110" s="146"/>
      <c r="D110" s="146"/>
      <c r="E110" s="146"/>
      <c r="F110" s="146"/>
      <c r="G110" s="146"/>
      <c r="H110" s="146"/>
      <c r="I110" s="146"/>
      <c r="J110" s="146"/>
      <c r="K110" s="146"/>
      <c r="L110" s="102"/>
      <c r="M110" s="102"/>
    </row>
    <row r="111" spans="3:25" s="58" customFormat="1" ht="16.2" hidden="1" x14ac:dyDescent="0.3">
      <c r="C111" s="146"/>
      <c r="D111" s="146"/>
      <c r="E111" s="146"/>
      <c r="F111" s="146"/>
      <c r="G111" s="146"/>
      <c r="H111" s="146"/>
      <c r="I111" s="146"/>
      <c r="J111" s="146"/>
      <c r="K111" s="146"/>
      <c r="L111" s="102"/>
      <c r="M111" s="102"/>
    </row>
    <row r="112" spans="3:25" s="58" customFormat="1" ht="16.2" hidden="1" x14ac:dyDescent="0.3">
      <c r="C112" s="146"/>
      <c r="D112" s="146"/>
      <c r="E112" s="146"/>
      <c r="F112" s="146"/>
      <c r="G112" s="146"/>
      <c r="H112" s="146"/>
      <c r="I112" s="146"/>
      <c r="J112" s="146"/>
      <c r="K112" s="146"/>
      <c r="L112" s="102"/>
      <c r="M112" s="102"/>
    </row>
    <row r="113" spans="3:13" s="58" customFormat="1" ht="16.2" hidden="1" x14ac:dyDescent="0.3">
      <c r="C113" s="146"/>
      <c r="D113" s="146"/>
      <c r="E113" s="146"/>
      <c r="F113" s="146"/>
      <c r="G113" s="146"/>
      <c r="H113" s="146"/>
      <c r="I113" s="146"/>
      <c r="J113" s="146"/>
      <c r="K113" s="146"/>
      <c r="L113" s="102"/>
      <c r="M113" s="102"/>
    </row>
    <row r="114" spans="3:13" s="58" customFormat="1" ht="16.2" hidden="1" x14ac:dyDescent="0.3">
      <c r="C114" s="146"/>
      <c r="D114" s="146"/>
      <c r="E114" s="146"/>
      <c r="F114" s="146"/>
      <c r="G114" s="146"/>
      <c r="H114" s="146"/>
      <c r="I114" s="146"/>
      <c r="J114" s="146"/>
      <c r="K114" s="146"/>
      <c r="L114" s="102"/>
      <c r="M114" s="102"/>
    </row>
    <row r="115" spans="3:13" s="58" customFormat="1" ht="16.2" hidden="1" x14ac:dyDescent="0.3">
      <c r="C115" s="146"/>
      <c r="D115" s="146"/>
      <c r="E115" s="146"/>
      <c r="F115" s="146"/>
      <c r="G115" s="146"/>
      <c r="H115" s="146"/>
      <c r="I115" s="146"/>
      <c r="J115" s="146"/>
      <c r="K115" s="146"/>
      <c r="L115" s="102"/>
      <c r="M115" s="102"/>
    </row>
    <row r="116" spans="3:13" s="58" customFormat="1" ht="16.2" hidden="1" x14ac:dyDescent="0.3">
      <c r="C116" s="146"/>
      <c r="D116" s="146"/>
      <c r="E116" s="146"/>
      <c r="F116" s="146"/>
      <c r="G116" s="146"/>
      <c r="H116" s="146"/>
      <c r="I116" s="146"/>
      <c r="J116" s="146"/>
      <c r="K116" s="146"/>
      <c r="L116" s="102"/>
      <c r="M116" s="102"/>
    </row>
    <row r="117" spans="3:13" s="58" customFormat="1" ht="16.2" hidden="1" x14ac:dyDescent="0.3">
      <c r="C117" s="146"/>
      <c r="D117" s="146"/>
      <c r="E117" s="146"/>
      <c r="F117" s="146"/>
      <c r="G117" s="146"/>
      <c r="H117" s="146"/>
      <c r="I117" s="146"/>
      <c r="J117" s="146"/>
      <c r="K117" s="146"/>
      <c r="L117" s="102"/>
      <c r="M117" s="102"/>
    </row>
    <row r="118" spans="3:13" s="58" customFormat="1" ht="16.2" hidden="1" x14ac:dyDescent="0.3">
      <c r="C118" s="146"/>
      <c r="D118" s="146"/>
      <c r="E118" s="146"/>
      <c r="F118" s="146"/>
      <c r="G118" s="146"/>
      <c r="H118" s="146"/>
      <c r="I118" s="146"/>
      <c r="J118" s="146"/>
      <c r="K118" s="146"/>
      <c r="L118" s="102"/>
      <c r="M118" s="102"/>
    </row>
    <row r="119" spans="3:13" s="58" customFormat="1" ht="16.2" hidden="1" x14ac:dyDescent="0.3">
      <c r="C119" s="146"/>
      <c r="D119" s="146"/>
      <c r="E119" s="146"/>
      <c r="F119" s="146"/>
      <c r="G119" s="146"/>
      <c r="H119" s="146"/>
      <c r="I119" s="146"/>
      <c r="J119" s="146"/>
      <c r="K119" s="146"/>
      <c r="L119" s="102"/>
      <c r="M119" s="102"/>
    </row>
    <row r="120" spans="3:13" s="58" customFormat="1" ht="16.2" hidden="1" x14ac:dyDescent="0.3">
      <c r="C120" s="146"/>
      <c r="D120" s="146"/>
      <c r="E120" s="146"/>
      <c r="F120" s="146"/>
      <c r="G120" s="146"/>
      <c r="H120" s="146"/>
      <c r="I120" s="146"/>
      <c r="J120" s="146"/>
      <c r="K120" s="146"/>
      <c r="L120" s="102"/>
      <c r="M120" s="102"/>
    </row>
    <row r="121" spans="3:13" s="58" customFormat="1" ht="16.2" hidden="1" x14ac:dyDescent="0.3">
      <c r="C121" s="146"/>
      <c r="D121" s="146"/>
      <c r="E121" s="146"/>
      <c r="F121" s="146"/>
      <c r="G121" s="146"/>
      <c r="H121" s="146"/>
      <c r="I121" s="146"/>
      <c r="J121" s="146"/>
      <c r="K121" s="146"/>
      <c r="L121" s="102"/>
      <c r="M121" s="102"/>
    </row>
    <row r="122" spans="3:13" s="58" customFormat="1" ht="16.2" hidden="1" x14ac:dyDescent="0.3">
      <c r="C122" s="146"/>
      <c r="D122" s="146"/>
      <c r="E122" s="146"/>
      <c r="F122" s="146"/>
      <c r="G122" s="146"/>
      <c r="H122" s="146"/>
      <c r="I122" s="146"/>
      <c r="J122" s="146"/>
      <c r="K122" s="146"/>
      <c r="L122" s="102"/>
      <c r="M122" s="102"/>
    </row>
    <row r="123" spans="3:13" s="58" customFormat="1" ht="16.2" hidden="1" x14ac:dyDescent="0.3">
      <c r="C123" s="146"/>
      <c r="D123" s="146"/>
      <c r="E123" s="146"/>
      <c r="F123" s="146"/>
      <c r="G123" s="146"/>
      <c r="H123" s="146"/>
      <c r="I123" s="146"/>
      <c r="J123" s="146"/>
      <c r="K123" s="146"/>
      <c r="L123" s="102"/>
      <c r="M123" s="102"/>
    </row>
    <row r="124" spans="3:13" s="58" customFormat="1" ht="16.2" hidden="1" x14ac:dyDescent="0.3">
      <c r="C124" s="146"/>
      <c r="D124" s="146"/>
      <c r="E124" s="146"/>
      <c r="F124" s="146"/>
      <c r="G124" s="146"/>
      <c r="H124" s="146"/>
      <c r="I124" s="146"/>
      <c r="J124" s="146"/>
      <c r="K124" s="146"/>
      <c r="L124" s="102"/>
      <c r="M124" s="102"/>
    </row>
    <row r="125" spans="3:13" s="58" customFormat="1" ht="16.2" hidden="1" x14ac:dyDescent="0.3">
      <c r="C125" s="146"/>
      <c r="D125" s="146"/>
      <c r="E125" s="146"/>
      <c r="F125" s="146"/>
      <c r="G125" s="146"/>
      <c r="H125" s="146"/>
      <c r="I125" s="146"/>
      <c r="J125" s="146"/>
      <c r="K125" s="146"/>
      <c r="L125" s="102"/>
      <c r="M125" s="102"/>
    </row>
    <row r="126" spans="3:13" s="58" customFormat="1" ht="16.2" hidden="1" x14ac:dyDescent="0.3">
      <c r="C126" s="146"/>
      <c r="D126" s="146"/>
      <c r="E126" s="146"/>
      <c r="F126" s="146"/>
      <c r="G126" s="146"/>
      <c r="H126" s="146"/>
      <c r="I126" s="146"/>
      <c r="J126" s="146"/>
      <c r="K126" s="146"/>
      <c r="L126" s="102"/>
      <c r="M126" s="102"/>
    </row>
    <row r="127" spans="3:13" s="58" customFormat="1" ht="16.2" hidden="1" x14ac:dyDescent="0.3">
      <c r="C127" s="146"/>
      <c r="D127" s="146"/>
      <c r="E127" s="146"/>
      <c r="F127" s="146"/>
      <c r="G127" s="146"/>
      <c r="H127" s="146"/>
      <c r="I127" s="146"/>
      <c r="J127" s="146"/>
      <c r="K127" s="146"/>
      <c r="L127" s="102"/>
      <c r="M127" s="102"/>
    </row>
    <row r="128" spans="3:13" s="58" customFormat="1" ht="16.2" hidden="1" x14ac:dyDescent="0.3">
      <c r="C128" s="146"/>
      <c r="D128" s="146"/>
      <c r="E128" s="146"/>
      <c r="F128" s="146"/>
      <c r="G128" s="146"/>
      <c r="H128" s="146"/>
      <c r="I128" s="146"/>
      <c r="J128" s="146"/>
      <c r="K128" s="146"/>
      <c r="L128" s="102"/>
      <c r="M128" s="102"/>
    </row>
    <row r="129" spans="3:13" s="58" customFormat="1" ht="16.2" hidden="1" x14ac:dyDescent="0.3">
      <c r="C129" s="146"/>
      <c r="D129" s="146"/>
      <c r="E129" s="146"/>
      <c r="F129" s="146"/>
      <c r="G129" s="146"/>
      <c r="H129" s="146"/>
      <c r="I129" s="146"/>
      <c r="J129" s="146"/>
      <c r="K129" s="146"/>
      <c r="L129" s="102"/>
      <c r="M129" s="102"/>
    </row>
    <row r="130" spans="3:13" s="58" customFormat="1" ht="16.2" hidden="1" x14ac:dyDescent="0.3">
      <c r="C130" s="146"/>
      <c r="D130" s="146"/>
      <c r="E130" s="146"/>
      <c r="F130" s="146"/>
      <c r="G130" s="146"/>
      <c r="H130" s="146"/>
      <c r="I130" s="146"/>
      <c r="J130" s="146"/>
      <c r="K130" s="146"/>
      <c r="L130" s="102"/>
      <c r="M130" s="102"/>
    </row>
    <row r="131" spans="3:13" s="58" customFormat="1" ht="16.2" hidden="1" x14ac:dyDescent="0.3">
      <c r="C131" s="146"/>
      <c r="D131" s="146"/>
      <c r="E131" s="146"/>
      <c r="F131" s="146"/>
      <c r="G131" s="146"/>
      <c r="H131" s="146"/>
      <c r="I131" s="146"/>
      <c r="J131" s="146"/>
      <c r="K131" s="146"/>
      <c r="L131" s="102"/>
      <c r="M131" s="102"/>
    </row>
    <row r="132" spans="3:13" s="58" customFormat="1" ht="16.2" hidden="1" x14ac:dyDescent="0.3">
      <c r="C132" s="146"/>
      <c r="D132" s="146"/>
      <c r="E132" s="146"/>
      <c r="F132" s="146"/>
      <c r="G132" s="146"/>
      <c r="H132" s="146"/>
      <c r="I132" s="146"/>
      <c r="J132" s="146"/>
      <c r="K132" s="146"/>
      <c r="L132" s="102"/>
      <c r="M132" s="102"/>
    </row>
    <row r="133" spans="3:13" s="58" customFormat="1" ht="16.2" hidden="1" x14ac:dyDescent="0.3">
      <c r="C133" s="146"/>
      <c r="D133" s="146"/>
      <c r="E133" s="146"/>
      <c r="F133" s="146"/>
      <c r="G133" s="146"/>
      <c r="H133" s="146"/>
      <c r="I133" s="146"/>
      <c r="J133" s="146"/>
      <c r="K133" s="146"/>
      <c r="L133" s="102"/>
      <c r="M133" s="102"/>
    </row>
    <row r="134" spans="3:13" s="58" customFormat="1" ht="16.2" hidden="1" x14ac:dyDescent="0.3">
      <c r="C134" s="146"/>
      <c r="D134" s="146"/>
      <c r="E134" s="146"/>
      <c r="F134" s="146"/>
      <c r="G134" s="146"/>
      <c r="H134" s="146"/>
      <c r="I134" s="146"/>
      <c r="J134" s="146"/>
      <c r="K134" s="146"/>
      <c r="L134" s="102"/>
      <c r="M134" s="102"/>
    </row>
    <row r="135" spans="3:13" s="58" customFormat="1" ht="16.2" hidden="1" x14ac:dyDescent="0.3">
      <c r="C135" s="146"/>
      <c r="D135" s="146"/>
      <c r="E135" s="146"/>
      <c r="F135" s="146"/>
      <c r="G135" s="146"/>
      <c r="H135" s="146"/>
      <c r="I135" s="146"/>
      <c r="J135" s="146"/>
      <c r="K135" s="146"/>
      <c r="L135" s="102"/>
      <c r="M135" s="102"/>
    </row>
    <row r="136" spans="3:13" s="58" customFormat="1" ht="16.2" hidden="1" x14ac:dyDescent="0.3">
      <c r="C136" s="146"/>
      <c r="D136" s="146"/>
      <c r="E136" s="146"/>
      <c r="F136" s="146"/>
      <c r="G136" s="146"/>
      <c r="H136" s="146"/>
      <c r="I136" s="146"/>
      <c r="J136" s="146"/>
      <c r="K136" s="146"/>
      <c r="L136" s="102"/>
      <c r="M136" s="102"/>
    </row>
    <row r="137" spans="3:13" s="58" customFormat="1" ht="16.2" hidden="1" x14ac:dyDescent="0.3">
      <c r="C137" s="146"/>
      <c r="D137" s="146"/>
      <c r="E137" s="146"/>
      <c r="F137" s="146"/>
      <c r="G137" s="146"/>
      <c r="H137" s="146"/>
      <c r="I137" s="146"/>
      <c r="J137" s="146"/>
      <c r="K137" s="146"/>
      <c r="L137" s="102"/>
      <c r="M137" s="102"/>
    </row>
    <row r="138" spans="3:13" s="58" customFormat="1" ht="16.2" hidden="1" x14ac:dyDescent="0.3">
      <c r="C138" s="146"/>
      <c r="D138" s="146"/>
      <c r="E138" s="146"/>
      <c r="F138" s="146"/>
      <c r="G138" s="146"/>
      <c r="H138" s="146"/>
      <c r="I138" s="146"/>
      <c r="J138" s="146"/>
      <c r="K138" s="146"/>
      <c r="L138" s="102"/>
      <c r="M138" s="102"/>
    </row>
    <row r="139" spans="3:13" s="58" customFormat="1" ht="16.2" hidden="1" x14ac:dyDescent="0.3">
      <c r="C139" s="146"/>
      <c r="D139" s="146"/>
      <c r="E139" s="146"/>
      <c r="F139" s="146"/>
      <c r="G139" s="146"/>
      <c r="H139" s="146"/>
      <c r="I139" s="146"/>
      <c r="J139" s="146"/>
      <c r="K139" s="146"/>
      <c r="L139" s="102"/>
      <c r="M139" s="102"/>
    </row>
    <row r="140" spans="3:13" s="58" customFormat="1" ht="16.2" hidden="1" x14ac:dyDescent="0.3">
      <c r="C140" s="146"/>
      <c r="D140" s="146"/>
      <c r="E140" s="146"/>
      <c r="F140" s="146"/>
      <c r="G140" s="146"/>
      <c r="H140" s="146"/>
      <c r="I140" s="146"/>
      <c r="J140" s="146"/>
      <c r="K140" s="146"/>
      <c r="L140" s="102"/>
      <c r="M140" s="102"/>
    </row>
    <row r="141" spans="3:13" s="58" customFormat="1" ht="16.2" hidden="1" x14ac:dyDescent="0.3">
      <c r="C141" s="146"/>
      <c r="D141" s="146"/>
      <c r="E141" s="146"/>
      <c r="F141" s="146"/>
      <c r="G141" s="146"/>
      <c r="H141" s="146"/>
      <c r="I141" s="146"/>
      <c r="J141" s="146"/>
      <c r="K141" s="146"/>
      <c r="L141" s="102"/>
      <c r="M141" s="102"/>
    </row>
    <row r="142" spans="3:13" s="58" customFormat="1" ht="16.2" hidden="1" x14ac:dyDescent="0.3">
      <c r="C142" s="146"/>
      <c r="D142" s="146"/>
      <c r="E142" s="146"/>
      <c r="F142" s="146"/>
      <c r="G142" s="146"/>
      <c r="H142" s="146"/>
      <c r="I142" s="146"/>
      <c r="J142" s="146"/>
      <c r="K142" s="146"/>
      <c r="L142" s="102"/>
      <c r="M142" s="102"/>
    </row>
    <row r="143" spans="3:13" s="58" customFormat="1" ht="16.2" hidden="1" x14ac:dyDescent="0.3">
      <c r="C143" s="146"/>
      <c r="D143" s="146"/>
      <c r="E143" s="146"/>
      <c r="F143" s="146"/>
      <c r="G143" s="146"/>
      <c r="H143" s="146"/>
      <c r="I143" s="146"/>
      <c r="J143" s="146"/>
      <c r="K143" s="146"/>
      <c r="L143" s="102"/>
      <c r="M143" s="102"/>
    </row>
    <row r="144" spans="3:13" s="58" customFormat="1" ht="16.2" hidden="1" x14ac:dyDescent="0.3">
      <c r="C144" s="146"/>
      <c r="D144" s="146"/>
      <c r="E144" s="146"/>
      <c r="F144" s="146"/>
      <c r="G144" s="146"/>
      <c r="H144" s="146"/>
      <c r="I144" s="146"/>
      <c r="J144" s="146"/>
      <c r="K144" s="146"/>
      <c r="L144" s="102"/>
      <c r="M144" s="102"/>
    </row>
    <row r="145" spans="3:13" s="58" customFormat="1" ht="16.2" hidden="1" x14ac:dyDescent="0.3">
      <c r="C145" s="146"/>
      <c r="D145" s="146"/>
      <c r="E145" s="146"/>
      <c r="F145" s="146"/>
      <c r="G145" s="146"/>
      <c r="H145" s="146"/>
      <c r="I145" s="146"/>
      <c r="J145" s="146"/>
      <c r="K145" s="146"/>
      <c r="L145" s="102"/>
      <c r="M145" s="102"/>
    </row>
    <row r="146" spans="3:13" s="58" customFormat="1" ht="16.2" hidden="1" x14ac:dyDescent="0.3">
      <c r="C146" s="146"/>
      <c r="D146" s="146"/>
      <c r="E146" s="146"/>
      <c r="F146" s="146"/>
      <c r="G146" s="146"/>
      <c r="H146" s="146"/>
      <c r="I146" s="146"/>
      <c r="J146" s="146"/>
      <c r="K146" s="146"/>
      <c r="L146" s="102"/>
      <c r="M146" s="102"/>
    </row>
    <row r="147" spans="3:13" s="58" customFormat="1" ht="16.2" hidden="1" x14ac:dyDescent="0.3">
      <c r="C147" s="146"/>
      <c r="D147" s="146"/>
      <c r="E147" s="146"/>
      <c r="F147" s="146"/>
      <c r="G147" s="146"/>
      <c r="H147" s="146"/>
      <c r="I147" s="146"/>
      <c r="J147" s="146"/>
      <c r="K147" s="146"/>
      <c r="L147" s="102"/>
      <c r="M147" s="102"/>
    </row>
    <row r="148" spans="3:13" s="58" customFormat="1" ht="16.2" hidden="1" x14ac:dyDescent="0.3">
      <c r="C148" s="146"/>
      <c r="D148" s="146"/>
      <c r="E148" s="146"/>
      <c r="F148" s="146"/>
      <c r="G148" s="146"/>
      <c r="H148" s="146"/>
      <c r="I148" s="146"/>
      <c r="J148" s="146"/>
      <c r="K148" s="146"/>
      <c r="L148" s="102"/>
      <c r="M148" s="102"/>
    </row>
    <row r="149" spans="3:13" s="58" customFormat="1" ht="16.2" hidden="1" x14ac:dyDescent="0.3">
      <c r="C149" s="146"/>
      <c r="D149" s="146"/>
      <c r="E149" s="146"/>
      <c r="F149" s="146"/>
      <c r="G149" s="146"/>
      <c r="H149" s="146"/>
      <c r="I149" s="146"/>
      <c r="J149" s="146"/>
      <c r="K149" s="146"/>
      <c r="L149" s="102"/>
      <c r="M149" s="102"/>
    </row>
    <row r="150" spans="3:13" s="58" customFormat="1" ht="16.2" hidden="1" x14ac:dyDescent="0.3">
      <c r="C150" s="146"/>
      <c r="D150" s="146"/>
      <c r="E150" s="146"/>
      <c r="F150" s="146"/>
      <c r="G150" s="146"/>
      <c r="H150" s="146"/>
      <c r="I150" s="146"/>
      <c r="J150" s="146"/>
      <c r="K150" s="146"/>
      <c r="L150" s="102"/>
      <c r="M150" s="102"/>
    </row>
    <row r="151" spans="3:13" s="58" customFormat="1" ht="16.2" hidden="1" x14ac:dyDescent="0.3">
      <c r="C151" s="146"/>
      <c r="D151" s="146"/>
      <c r="E151" s="146"/>
      <c r="F151" s="146"/>
      <c r="G151" s="146"/>
      <c r="H151" s="146"/>
      <c r="I151" s="146"/>
      <c r="J151" s="146"/>
      <c r="K151" s="146"/>
      <c r="L151" s="102"/>
      <c r="M151" s="102"/>
    </row>
    <row r="152" spans="3:13" s="58" customFormat="1" ht="16.2" hidden="1" x14ac:dyDescent="0.3">
      <c r="C152" s="146"/>
      <c r="D152" s="146"/>
      <c r="E152" s="146"/>
      <c r="F152" s="146"/>
      <c r="G152" s="146"/>
      <c r="H152" s="146"/>
      <c r="I152" s="146"/>
      <c r="J152" s="146"/>
      <c r="K152" s="146"/>
      <c r="L152" s="102"/>
      <c r="M152" s="102"/>
    </row>
    <row r="153" spans="3:13" s="58" customFormat="1" ht="16.2" hidden="1" x14ac:dyDescent="0.3">
      <c r="C153" s="146"/>
      <c r="D153" s="146"/>
      <c r="E153" s="146"/>
      <c r="F153" s="146"/>
      <c r="G153" s="146"/>
      <c r="H153" s="146"/>
      <c r="I153" s="146"/>
      <c r="J153" s="146"/>
      <c r="K153" s="146"/>
      <c r="L153" s="102"/>
      <c r="M153" s="102"/>
    </row>
    <row r="154" spans="3:13" s="58" customFormat="1" ht="16.2" hidden="1" x14ac:dyDescent="0.3">
      <c r="C154" s="146"/>
      <c r="D154" s="146"/>
      <c r="E154" s="146"/>
      <c r="F154" s="146"/>
      <c r="G154" s="146"/>
      <c r="H154" s="146"/>
      <c r="I154" s="146"/>
      <c r="J154" s="146"/>
      <c r="K154" s="146"/>
      <c r="L154" s="102"/>
      <c r="M154" s="102"/>
    </row>
    <row r="155" spans="3:13" s="58" customFormat="1" ht="16.2" hidden="1" x14ac:dyDescent="0.3">
      <c r="C155" s="146"/>
      <c r="D155" s="146"/>
      <c r="E155" s="146"/>
      <c r="F155" s="146"/>
      <c r="G155" s="146"/>
      <c r="H155" s="146"/>
      <c r="I155" s="146"/>
      <c r="J155" s="146"/>
      <c r="K155" s="146"/>
      <c r="L155" s="102"/>
      <c r="M155" s="102"/>
    </row>
    <row r="156" spans="3:13" s="58" customFormat="1" ht="16.2" hidden="1" x14ac:dyDescent="0.3">
      <c r="C156" s="146"/>
      <c r="D156" s="146"/>
      <c r="E156" s="146"/>
      <c r="F156" s="146"/>
      <c r="G156" s="146"/>
      <c r="H156" s="146"/>
      <c r="I156" s="146"/>
      <c r="J156" s="146"/>
      <c r="K156" s="146"/>
      <c r="L156" s="102"/>
      <c r="M156" s="102"/>
    </row>
    <row r="157" spans="3:13" s="58" customFormat="1" ht="16.2" hidden="1" x14ac:dyDescent="0.3">
      <c r="C157" s="146"/>
      <c r="D157" s="146"/>
      <c r="E157" s="146"/>
      <c r="F157" s="146"/>
      <c r="G157" s="146"/>
      <c r="H157" s="146"/>
      <c r="I157" s="146"/>
      <c r="J157" s="146"/>
      <c r="K157" s="146"/>
      <c r="L157" s="102"/>
      <c r="M157" s="102"/>
    </row>
    <row r="158" spans="3:13" s="58" customFormat="1" ht="16.2" hidden="1" x14ac:dyDescent="0.3">
      <c r="C158" s="146"/>
      <c r="D158" s="146"/>
      <c r="E158" s="146"/>
      <c r="F158" s="146"/>
      <c r="G158" s="146"/>
      <c r="H158" s="146"/>
      <c r="I158" s="146"/>
      <c r="J158" s="146"/>
      <c r="K158" s="146"/>
      <c r="L158" s="102"/>
      <c r="M158" s="102"/>
    </row>
    <row r="159" spans="3:13" s="58" customFormat="1" ht="16.2" hidden="1" x14ac:dyDescent="0.3">
      <c r="C159" s="146"/>
      <c r="D159" s="146"/>
      <c r="E159" s="146"/>
      <c r="F159" s="146"/>
      <c r="G159" s="146"/>
      <c r="H159" s="146"/>
      <c r="I159" s="146"/>
      <c r="J159" s="146"/>
      <c r="K159" s="146"/>
      <c r="L159" s="102"/>
      <c r="M159" s="102"/>
    </row>
    <row r="160" spans="3:13" s="58" customFormat="1" ht="16.2" hidden="1" x14ac:dyDescent="0.3">
      <c r="C160" s="146"/>
      <c r="D160" s="146"/>
      <c r="E160" s="146"/>
      <c r="F160" s="146"/>
      <c r="G160" s="146"/>
      <c r="H160" s="146"/>
      <c r="I160" s="146"/>
      <c r="J160" s="146"/>
      <c r="K160" s="146"/>
      <c r="L160" s="102"/>
      <c r="M160" s="102"/>
    </row>
    <row r="161" spans="3:13" s="58" customFormat="1" ht="16.2" hidden="1" x14ac:dyDescent="0.3">
      <c r="C161" s="146"/>
      <c r="D161" s="146"/>
      <c r="E161" s="146"/>
      <c r="F161" s="146"/>
      <c r="G161" s="146"/>
      <c r="H161" s="146"/>
      <c r="I161" s="146"/>
      <c r="J161" s="146"/>
      <c r="K161" s="146"/>
      <c r="L161" s="102"/>
      <c r="M161" s="102"/>
    </row>
    <row r="162" spans="3:13" s="58" customFormat="1" ht="16.2" hidden="1" x14ac:dyDescent="0.3">
      <c r="C162" s="146"/>
      <c r="D162" s="146"/>
      <c r="E162" s="146"/>
      <c r="F162" s="146"/>
      <c r="G162" s="146"/>
      <c r="H162" s="146"/>
      <c r="I162" s="146"/>
      <c r="J162" s="146"/>
      <c r="K162" s="146"/>
      <c r="L162" s="102"/>
      <c r="M162" s="102"/>
    </row>
    <row r="163" spans="3:13" s="58" customFormat="1" ht="16.2" hidden="1" x14ac:dyDescent="0.3">
      <c r="C163" s="146"/>
      <c r="D163" s="146"/>
      <c r="E163" s="146"/>
      <c r="F163" s="146"/>
      <c r="G163" s="146"/>
      <c r="H163" s="146"/>
      <c r="I163" s="146"/>
      <c r="J163" s="146"/>
      <c r="K163" s="146"/>
      <c r="L163" s="102"/>
      <c r="M163" s="102"/>
    </row>
    <row r="164" spans="3:13" s="58" customFormat="1" ht="16.2" hidden="1" x14ac:dyDescent="0.3">
      <c r="C164" s="146"/>
      <c r="D164" s="146"/>
      <c r="E164" s="146"/>
      <c r="F164" s="146"/>
      <c r="G164" s="146"/>
      <c r="H164" s="146"/>
      <c r="I164" s="146"/>
      <c r="J164" s="146"/>
      <c r="K164" s="146"/>
      <c r="L164" s="102"/>
      <c r="M164" s="102"/>
    </row>
    <row r="165" spans="3:13" s="58" customFormat="1" ht="16.2" hidden="1" x14ac:dyDescent="0.3">
      <c r="C165" s="146"/>
      <c r="D165" s="146"/>
      <c r="E165" s="146"/>
      <c r="F165" s="146"/>
      <c r="G165" s="146"/>
      <c r="H165" s="146"/>
      <c r="I165" s="146"/>
      <c r="J165" s="146"/>
      <c r="K165" s="146"/>
      <c r="L165" s="102"/>
      <c r="M165" s="102"/>
    </row>
    <row r="166" spans="3:13" s="58" customFormat="1" ht="16.2" hidden="1" x14ac:dyDescent="0.3">
      <c r="C166" s="146"/>
      <c r="D166" s="146"/>
      <c r="E166" s="146"/>
      <c r="F166" s="146"/>
      <c r="G166" s="146"/>
      <c r="H166" s="146"/>
      <c r="I166" s="146"/>
      <c r="J166" s="146"/>
      <c r="K166" s="146"/>
      <c r="L166" s="102"/>
      <c r="M166" s="102"/>
    </row>
    <row r="167" spans="3:13" s="58" customFormat="1" ht="16.2" hidden="1" x14ac:dyDescent="0.3">
      <c r="C167" s="146"/>
      <c r="D167" s="146"/>
      <c r="E167" s="146"/>
      <c r="F167" s="146"/>
      <c r="G167" s="146"/>
      <c r="H167" s="146"/>
      <c r="I167" s="146"/>
      <c r="J167" s="146"/>
      <c r="K167" s="146"/>
      <c r="L167" s="102"/>
      <c r="M167" s="102"/>
    </row>
    <row r="168" spans="3:13" s="58" customFormat="1" ht="16.2" hidden="1" x14ac:dyDescent="0.3">
      <c r="C168" s="146"/>
      <c r="D168" s="146"/>
      <c r="E168" s="146"/>
      <c r="F168" s="146"/>
      <c r="G168" s="146"/>
      <c r="H168" s="146"/>
      <c r="I168" s="146"/>
      <c r="J168" s="146"/>
      <c r="K168" s="146"/>
      <c r="L168" s="102"/>
      <c r="M168" s="102"/>
    </row>
    <row r="169" spans="3:13" s="58" customFormat="1" ht="16.2" hidden="1" x14ac:dyDescent="0.3">
      <c r="C169" s="146"/>
      <c r="D169" s="146"/>
      <c r="E169" s="146"/>
      <c r="F169" s="146"/>
      <c r="G169" s="146"/>
      <c r="H169" s="146"/>
      <c r="I169" s="146"/>
      <c r="J169" s="146"/>
      <c r="K169" s="146"/>
      <c r="L169" s="102"/>
      <c r="M169" s="102"/>
    </row>
    <row r="170" spans="3:13" s="58" customFormat="1" ht="16.2" hidden="1" x14ac:dyDescent="0.3">
      <c r="C170" s="146"/>
      <c r="D170" s="146"/>
      <c r="E170" s="146"/>
      <c r="F170" s="146"/>
      <c r="G170" s="146"/>
      <c r="H170" s="146"/>
      <c r="I170" s="146"/>
      <c r="J170" s="146"/>
      <c r="K170" s="146"/>
      <c r="L170" s="102"/>
      <c r="M170" s="102"/>
    </row>
    <row r="171" spans="3:13" s="58" customFormat="1" ht="16.2" hidden="1" x14ac:dyDescent="0.3">
      <c r="C171" s="146"/>
      <c r="D171" s="146"/>
      <c r="E171" s="146"/>
      <c r="F171" s="146"/>
      <c r="G171" s="146"/>
      <c r="H171" s="146"/>
      <c r="I171" s="146"/>
      <c r="J171" s="146"/>
      <c r="K171" s="146"/>
      <c r="L171" s="102"/>
      <c r="M171" s="102"/>
    </row>
    <row r="172" spans="3:13" s="58" customFormat="1" ht="16.2" hidden="1" x14ac:dyDescent="0.3">
      <c r="C172" s="146"/>
      <c r="D172" s="146"/>
      <c r="E172" s="146"/>
      <c r="F172" s="146"/>
      <c r="G172" s="146"/>
      <c r="H172" s="146"/>
      <c r="I172" s="146"/>
      <c r="J172" s="146"/>
      <c r="K172" s="146"/>
      <c r="L172" s="102"/>
      <c r="M172" s="102"/>
    </row>
    <row r="173" spans="3:13" s="58" customFormat="1" ht="16.2" hidden="1" x14ac:dyDescent="0.3">
      <c r="C173" s="146"/>
      <c r="D173" s="146"/>
      <c r="E173" s="146"/>
      <c r="F173" s="146"/>
      <c r="G173" s="146"/>
      <c r="H173" s="146"/>
      <c r="I173" s="146"/>
      <c r="J173" s="146"/>
      <c r="K173" s="146"/>
      <c r="L173" s="102"/>
      <c r="M173" s="102"/>
    </row>
    <row r="174" spans="3:13" s="58" customFormat="1" ht="16.2" hidden="1" x14ac:dyDescent="0.3">
      <c r="C174" s="146"/>
      <c r="D174" s="146"/>
      <c r="E174" s="146"/>
      <c r="F174" s="146"/>
      <c r="G174" s="146"/>
      <c r="H174" s="146"/>
      <c r="I174" s="146"/>
      <c r="J174" s="146"/>
      <c r="K174" s="146"/>
      <c r="L174" s="102"/>
      <c r="M174" s="102"/>
    </row>
    <row r="175" spans="3:13" s="58" customFormat="1" ht="16.2" hidden="1" x14ac:dyDescent="0.3">
      <c r="C175" s="146"/>
      <c r="D175" s="146"/>
      <c r="E175" s="146"/>
      <c r="F175" s="146"/>
      <c r="G175" s="146"/>
      <c r="H175" s="146"/>
      <c r="I175" s="146"/>
      <c r="J175" s="146"/>
      <c r="K175" s="146"/>
      <c r="L175" s="102"/>
      <c r="M175" s="102"/>
    </row>
    <row r="176" spans="3:13" s="58" customFormat="1" ht="16.2" hidden="1" x14ac:dyDescent="0.3">
      <c r="C176" s="146"/>
      <c r="D176" s="146"/>
      <c r="E176" s="146"/>
      <c r="F176" s="146"/>
      <c r="G176" s="146"/>
      <c r="H176" s="146"/>
      <c r="I176" s="146"/>
      <c r="J176" s="146"/>
      <c r="K176" s="146"/>
      <c r="L176" s="102"/>
      <c r="M176" s="102"/>
    </row>
    <row r="177" spans="3:13" s="58" customFormat="1" ht="16.2" hidden="1" x14ac:dyDescent="0.3">
      <c r="C177" s="146"/>
      <c r="D177" s="146"/>
      <c r="E177" s="146"/>
      <c r="F177" s="146"/>
      <c r="G177" s="146"/>
      <c r="H177" s="146"/>
      <c r="I177" s="146"/>
      <c r="J177" s="146"/>
      <c r="K177" s="146"/>
      <c r="L177" s="102"/>
      <c r="M177" s="102"/>
    </row>
    <row r="178" spans="3:13" s="58" customFormat="1" ht="16.2" hidden="1" x14ac:dyDescent="0.3">
      <c r="C178" s="146"/>
      <c r="D178" s="146"/>
      <c r="E178" s="146"/>
      <c r="F178" s="146"/>
      <c r="G178" s="146"/>
      <c r="H178" s="146"/>
      <c r="I178" s="146"/>
      <c r="J178" s="146"/>
      <c r="K178" s="146"/>
      <c r="L178" s="102"/>
      <c r="M178" s="102"/>
    </row>
    <row r="179" spans="3:13" s="58" customFormat="1" ht="16.2" hidden="1" x14ac:dyDescent="0.3">
      <c r="C179" s="146"/>
      <c r="D179" s="146"/>
      <c r="E179" s="146"/>
      <c r="F179" s="146"/>
      <c r="G179" s="146"/>
      <c r="H179" s="146"/>
      <c r="I179" s="146"/>
      <c r="J179" s="146"/>
      <c r="K179" s="146"/>
      <c r="L179" s="102"/>
      <c r="M179" s="102"/>
    </row>
    <row r="180" spans="3:13" s="58" customFormat="1" ht="16.2" hidden="1" x14ac:dyDescent="0.3">
      <c r="C180" s="146"/>
      <c r="D180" s="146"/>
      <c r="E180" s="146"/>
      <c r="F180" s="146"/>
      <c r="G180" s="146"/>
      <c r="H180" s="146"/>
      <c r="I180" s="146"/>
      <c r="J180" s="146"/>
      <c r="K180" s="146"/>
      <c r="L180" s="102"/>
      <c r="M180" s="102"/>
    </row>
    <row r="181" spans="3:13" s="58" customFormat="1" ht="16.2" hidden="1" x14ac:dyDescent="0.3">
      <c r="C181" s="146"/>
      <c r="D181" s="146"/>
      <c r="E181" s="146"/>
      <c r="F181" s="146"/>
      <c r="G181" s="146"/>
      <c r="H181" s="146"/>
      <c r="I181" s="146"/>
      <c r="J181" s="146"/>
      <c r="K181" s="146"/>
      <c r="L181" s="102"/>
      <c r="M181" s="102"/>
    </row>
    <row r="182" spans="3:13" s="58" customFormat="1" ht="16.2" hidden="1" x14ac:dyDescent="0.3">
      <c r="C182" s="146"/>
      <c r="D182" s="146"/>
      <c r="E182" s="146"/>
      <c r="F182" s="146"/>
      <c r="G182" s="146"/>
      <c r="H182" s="146"/>
      <c r="I182" s="146"/>
      <c r="J182" s="146"/>
      <c r="K182" s="146"/>
      <c r="L182" s="102"/>
      <c r="M182" s="102"/>
    </row>
    <row r="183" spans="3:13" s="58" customFormat="1" ht="16.2" hidden="1" x14ac:dyDescent="0.3">
      <c r="C183" s="146"/>
      <c r="D183" s="146"/>
      <c r="E183" s="146"/>
      <c r="F183" s="146"/>
      <c r="G183" s="146"/>
      <c r="H183" s="146"/>
      <c r="I183" s="146"/>
      <c r="J183" s="146"/>
      <c r="K183" s="146"/>
      <c r="L183" s="102"/>
      <c r="M183" s="102"/>
    </row>
    <row r="184" spans="3:13" s="58" customFormat="1" ht="16.2" hidden="1" x14ac:dyDescent="0.3">
      <c r="C184" s="146"/>
      <c r="D184" s="146"/>
      <c r="E184" s="146"/>
      <c r="F184" s="146"/>
      <c r="G184" s="146"/>
      <c r="H184" s="146"/>
      <c r="I184" s="146"/>
      <c r="J184" s="146"/>
      <c r="K184" s="146"/>
      <c r="L184" s="102"/>
      <c r="M184" s="102"/>
    </row>
    <row r="185" spans="3:13" s="58" customFormat="1" ht="16.2" hidden="1" x14ac:dyDescent="0.3">
      <c r="C185" s="146"/>
      <c r="D185" s="146"/>
      <c r="E185" s="146"/>
      <c r="F185" s="146"/>
      <c r="G185" s="146"/>
      <c r="H185" s="146"/>
      <c r="I185" s="146"/>
      <c r="J185" s="146"/>
      <c r="K185" s="146"/>
      <c r="L185" s="102"/>
      <c r="M185" s="102"/>
    </row>
    <row r="186" spans="3:13" s="58" customFormat="1" ht="16.2" hidden="1" x14ac:dyDescent="0.3">
      <c r="C186" s="146"/>
      <c r="D186" s="146"/>
      <c r="E186" s="146"/>
      <c r="F186" s="146"/>
      <c r="G186" s="146"/>
      <c r="H186" s="146"/>
      <c r="I186" s="146"/>
      <c r="J186" s="146"/>
      <c r="K186" s="146"/>
      <c r="L186" s="102"/>
      <c r="M186" s="102"/>
    </row>
    <row r="187" spans="3:13" s="58" customFormat="1" ht="16.2" hidden="1" x14ac:dyDescent="0.3">
      <c r="C187" s="146"/>
      <c r="D187" s="146"/>
      <c r="E187" s="146"/>
      <c r="F187" s="146"/>
      <c r="G187" s="146"/>
      <c r="H187" s="146"/>
      <c r="I187" s="146"/>
      <c r="J187" s="146"/>
      <c r="K187" s="146"/>
      <c r="L187" s="102"/>
      <c r="M187" s="102"/>
    </row>
    <row r="188" spans="3:13" s="58" customFormat="1" ht="16.2" hidden="1" x14ac:dyDescent="0.3">
      <c r="C188" s="146"/>
      <c r="D188" s="146"/>
      <c r="E188" s="146"/>
      <c r="F188" s="146"/>
      <c r="G188" s="146"/>
      <c r="H188" s="146"/>
      <c r="I188" s="146"/>
      <c r="J188" s="146"/>
      <c r="K188" s="146"/>
      <c r="L188" s="102"/>
      <c r="M188" s="102"/>
    </row>
    <row r="189" spans="3:13" s="58" customFormat="1" ht="16.2" hidden="1" x14ac:dyDescent="0.3">
      <c r="C189" s="146"/>
      <c r="D189" s="146"/>
      <c r="E189" s="146"/>
      <c r="F189" s="146"/>
      <c r="G189" s="146"/>
      <c r="H189" s="146"/>
      <c r="I189" s="146"/>
      <c r="J189" s="146"/>
      <c r="K189" s="146"/>
      <c r="L189" s="102"/>
      <c r="M189" s="102"/>
    </row>
    <row r="190" spans="3:13" s="58" customFormat="1" ht="16.2" hidden="1" x14ac:dyDescent="0.3">
      <c r="C190" s="146"/>
      <c r="D190" s="146"/>
      <c r="E190" s="146"/>
      <c r="F190" s="146"/>
      <c r="G190" s="146"/>
      <c r="H190" s="146"/>
      <c r="I190" s="146"/>
      <c r="J190" s="146"/>
      <c r="K190" s="146"/>
      <c r="L190" s="102"/>
      <c r="M190" s="102"/>
    </row>
    <row r="191" spans="3:13" s="58" customFormat="1" ht="16.2" hidden="1" x14ac:dyDescent="0.3">
      <c r="C191" s="146"/>
      <c r="D191" s="146"/>
      <c r="E191" s="146"/>
      <c r="F191" s="146"/>
      <c r="G191" s="146"/>
      <c r="H191" s="146"/>
      <c r="I191" s="146"/>
      <c r="J191" s="146"/>
      <c r="K191" s="146"/>
      <c r="L191" s="102"/>
      <c r="M191" s="102"/>
    </row>
    <row r="192" spans="3:13" s="58" customFormat="1" ht="16.2" hidden="1" x14ac:dyDescent="0.3">
      <c r="C192" s="146"/>
      <c r="D192" s="146"/>
      <c r="E192" s="146"/>
      <c r="F192" s="146"/>
      <c r="G192" s="146"/>
      <c r="H192" s="146"/>
      <c r="I192" s="146"/>
      <c r="J192" s="146"/>
      <c r="K192" s="146"/>
      <c r="L192" s="102"/>
      <c r="M192" s="102"/>
    </row>
    <row r="193" spans="3:13" s="58" customFormat="1" ht="16.2" hidden="1" x14ac:dyDescent="0.3">
      <c r="C193" s="146"/>
      <c r="D193" s="146"/>
      <c r="E193" s="146"/>
      <c r="F193" s="146"/>
      <c r="G193" s="146"/>
      <c r="H193" s="146"/>
      <c r="I193" s="146"/>
      <c r="J193" s="146"/>
      <c r="K193" s="146"/>
      <c r="L193" s="102"/>
      <c r="M193" s="102"/>
    </row>
    <row r="194" spans="3:13" s="58" customFormat="1" ht="16.2" hidden="1" x14ac:dyDescent="0.3">
      <c r="C194" s="146"/>
      <c r="D194" s="146"/>
      <c r="E194" s="146"/>
      <c r="F194" s="146"/>
      <c r="G194" s="146"/>
      <c r="H194" s="146"/>
      <c r="I194" s="146"/>
      <c r="J194" s="146"/>
      <c r="K194" s="146"/>
      <c r="L194" s="102"/>
      <c r="M194" s="102"/>
    </row>
    <row r="195" spans="3:13" s="58" customFormat="1" ht="16.2" hidden="1" x14ac:dyDescent="0.3">
      <c r="C195" s="146"/>
      <c r="D195" s="146"/>
      <c r="E195" s="146"/>
      <c r="F195" s="146"/>
      <c r="G195" s="146"/>
      <c r="H195" s="146"/>
      <c r="I195" s="146"/>
      <c r="J195" s="146"/>
      <c r="K195" s="146"/>
      <c r="L195" s="102"/>
      <c r="M195" s="102"/>
    </row>
    <row r="196" spans="3:13" s="58" customFormat="1" ht="16.2" hidden="1" x14ac:dyDescent="0.3">
      <c r="C196" s="146"/>
      <c r="D196" s="146"/>
      <c r="E196" s="146"/>
      <c r="F196" s="146"/>
      <c r="G196" s="146"/>
      <c r="H196" s="146"/>
      <c r="I196" s="146"/>
      <c r="J196" s="146"/>
      <c r="K196" s="146"/>
      <c r="L196" s="102"/>
      <c r="M196" s="102"/>
    </row>
    <row r="197" spans="3:13" s="58" customFormat="1" ht="16.2" hidden="1" x14ac:dyDescent="0.3">
      <c r="C197" s="146"/>
      <c r="D197" s="146"/>
      <c r="E197" s="146"/>
      <c r="F197" s="146"/>
      <c r="G197" s="146"/>
      <c r="H197" s="146"/>
      <c r="I197" s="146"/>
      <c r="J197" s="146"/>
      <c r="K197" s="146"/>
      <c r="L197" s="102"/>
      <c r="M197" s="102"/>
    </row>
    <row r="198" spans="3:13" s="58" customFormat="1" ht="16.2" hidden="1" x14ac:dyDescent="0.3">
      <c r="C198" s="146"/>
      <c r="D198" s="146"/>
      <c r="E198" s="146"/>
      <c r="F198" s="146"/>
      <c r="G198" s="146"/>
      <c r="H198" s="146"/>
      <c r="I198" s="146"/>
      <c r="J198" s="146"/>
      <c r="K198" s="146"/>
      <c r="L198" s="102"/>
      <c r="M198" s="102"/>
    </row>
    <row r="199" spans="3:13" s="58" customFormat="1" ht="16.2" hidden="1" x14ac:dyDescent="0.3">
      <c r="C199" s="146"/>
      <c r="D199" s="146"/>
      <c r="E199" s="146"/>
      <c r="F199" s="146"/>
      <c r="G199" s="146"/>
      <c r="H199" s="146"/>
      <c r="I199" s="146"/>
      <c r="J199" s="146"/>
      <c r="K199" s="146"/>
      <c r="L199" s="102"/>
      <c r="M199" s="102"/>
    </row>
    <row r="200" spans="3:13" s="58" customFormat="1" ht="16.2" hidden="1" x14ac:dyDescent="0.3">
      <c r="C200" s="146"/>
      <c r="D200" s="146"/>
      <c r="E200" s="146"/>
      <c r="F200" s="146"/>
      <c r="G200" s="146"/>
      <c r="H200" s="146"/>
      <c r="I200" s="146"/>
      <c r="J200" s="146"/>
      <c r="K200" s="146"/>
      <c r="L200" s="102"/>
      <c r="M200" s="102"/>
    </row>
    <row r="201" spans="3:13" s="58" customFormat="1" ht="16.2" hidden="1" x14ac:dyDescent="0.3">
      <c r="C201" s="146"/>
      <c r="D201" s="146"/>
      <c r="E201" s="146"/>
      <c r="F201" s="146"/>
      <c r="G201" s="146"/>
      <c r="H201" s="146"/>
      <c r="I201" s="146"/>
      <c r="J201" s="146"/>
      <c r="K201" s="146"/>
      <c r="L201" s="102"/>
      <c r="M201" s="102"/>
    </row>
    <row r="202" spans="3:13" s="58" customFormat="1" ht="16.2" hidden="1" x14ac:dyDescent="0.3">
      <c r="C202" s="146"/>
      <c r="D202" s="146"/>
      <c r="E202" s="146"/>
      <c r="F202" s="146"/>
      <c r="G202" s="146"/>
      <c r="H202" s="146"/>
      <c r="I202" s="146"/>
      <c r="J202" s="146"/>
      <c r="K202" s="146"/>
      <c r="L202" s="102"/>
      <c r="M202" s="102"/>
    </row>
    <row r="203" spans="3:13" s="58" customFormat="1" ht="16.2" hidden="1" x14ac:dyDescent="0.3">
      <c r="C203" s="146"/>
      <c r="D203" s="146"/>
      <c r="E203" s="146"/>
      <c r="F203" s="146"/>
      <c r="G203" s="146"/>
      <c r="H203" s="146"/>
      <c r="I203" s="146"/>
      <c r="J203" s="146"/>
      <c r="K203" s="146"/>
      <c r="L203" s="102"/>
      <c r="M203" s="102"/>
    </row>
    <row r="204" spans="3:13" s="58" customFormat="1" ht="16.2" hidden="1" x14ac:dyDescent="0.3">
      <c r="C204" s="146"/>
      <c r="D204" s="146"/>
      <c r="E204" s="146"/>
      <c r="F204" s="146"/>
      <c r="G204" s="146"/>
      <c r="H204" s="146"/>
      <c r="I204" s="146"/>
      <c r="J204" s="146"/>
      <c r="K204" s="146"/>
      <c r="L204" s="102"/>
      <c r="M204" s="102"/>
    </row>
    <row r="205" spans="3:13" s="58" customFormat="1" ht="16.2" hidden="1" x14ac:dyDescent="0.3">
      <c r="C205" s="146"/>
      <c r="D205" s="146"/>
      <c r="E205" s="146"/>
      <c r="F205" s="146"/>
      <c r="G205" s="146"/>
      <c r="H205" s="146"/>
      <c r="I205" s="146"/>
      <c r="J205" s="146"/>
      <c r="K205" s="146"/>
      <c r="L205" s="102"/>
      <c r="M205" s="102"/>
    </row>
    <row r="206" spans="3:13" s="58" customFormat="1" ht="16.2" hidden="1" x14ac:dyDescent="0.3">
      <c r="C206" s="146"/>
      <c r="D206" s="146"/>
      <c r="E206" s="146"/>
      <c r="F206" s="146"/>
      <c r="G206" s="146"/>
      <c r="H206" s="146"/>
      <c r="I206" s="146"/>
      <c r="J206" s="146"/>
      <c r="K206" s="146"/>
      <c r="L206" s="102"/>
      <c r="M206" s="102"/>
    </row>
    <row r="207" spans="3:13" s="58" customFormat="1" ht="16.2" hidden="1" x14ac:dyDescent="0.3">
      <c r="C207" s="146"/>
      <c r="D207" s="146"/>
      <c r="E207" s="146"/>
      <c r="F207" s="146"/>
      <c r="G207" s="146"/>
      <c r="H207" s="146"/>
      <c r="I207" s="146"/>
      <c r="J207" s="146"/>
      <c r="K207" s="146"/>
      <c r="L207" s="102"/>
      <c r="M207" s="102"/>
    </row>
    <row r="208" spans="3:13" s="58" customFormat="1" ht="16.2" hidden="1" x14ac:dyDescent="0.3">
      <c r="C208" s="146"/>
      <c r="D208" s="146"/>
      <c r="E208" s="146"/>
      <c r="F208" s="146"/>
      <c r="G208" s="146"/>
      <c r="H208" s="146"/>
      <c r="I208" s="146"/>
      <c r="J208" s="146"/>
      <c r="K208" s="146"/>
      <c r="L208" s="102"/>
      <c r="M208" s="102"/>
    </row>
    <row r="209" spans="3:13" s="58" customFormat="1" ht="16.2" hidden="1" x14ac:dyDescent="0.3">
      <c r="C209" s="146"/>
      <c r="D209" s="146"/>
      <c r="E209" s="146"/>
      <c r="F209" s="146"/>
      <c r="G209" s="146"/>
      <c r="H209" s="146"/>
      <c r="I209" s="146"/>
      <c r="J209" s="146"/>
      <c r="K209" s="146"/>
      <c r="L209" s="102"/>
      <c r="M209" s="102"/>
    </row>
    <row r="210" spans="3:13" s="58" customFormat="1" ht="16.2" hidden="1" x14ac:dyDescent="0.3">
      <c r="C210" s="146"/>
      <c r="D210" s="146"/>
      <c r="E210" s="146"/>
      <c r="F210" s="146"/>
      <c r="G210" s="146"/>
      <c r="H210" s="146"/>
      <c r="I210" s="146"/>
      <c r="J210" s="146"/>
      <c r="K210" s="146"/>
      <c r="L210" s="102"/>
      <c r="M210" s="102"/>
    </row>
    <row r="211" spans="3:13" s="58" customFormat="1" ht="16.2" hidden="1" x14ac:dyDescent="0.3">
      <c r="C211" s="146"/>
      <c r="D211" s="146"/>
      <c r="E211" s="146"/>
      <c r="F211" s="146"/>
      <c r="G211" s="146"/>
      <c r="H211" s="146"/>
      <c r="I211" s="146"/>
      <c r="J211" s="146"/>
      <c r="K211" s="146"/>
      <c r="L211" s="102"/>
      <c r="M211" s="102"/>
    </row>
    <row r="212" spans="3:13" s="58" customFormat="1" ht="16.2" hidden="1" x14ac:dyDescent="0.3">
      <c r="C212" s="146"/>
      <c r="D212" s="146"/>
      <c r="E212" s="146"/>
      <c r="F212" s="146"/>
      <c r="G212" s="146"/>
      <c r="H212" s="146"/>
      <c r="I212" s="146"/>
      <c r="J212" s="146"/>
      <c r="K212" s="146"/>
      <c r="L212" s="102"/>
      <c r="M212" s="102"/>
    </row>
    <row r="213" spans="3:13" s="58" customFormat="1" ht="16.2" hidden="1" x14ac:dyDescent="0.3">
      <c r="C213" s="146"/>
      <c r="D213" s="146"/>
      <c r="E213" s="146"/>
      <c r="F213" s="146"/>
      <c r="G213" s="146"/>
      <c r="H213" s="146"/>
      <c r="I213" s="146"/>
      <c r="J213" s="146"/>
      <c r="K213" s="146"/>
      <c r="L213" s="102"/>
      <c r="M213" s="102"/>
    </row>
    <row r="214" spans="3:13" s="58" customFormat="1" ht="16.2" hidden="1" x14ac:dyDescent="0.3">
      <c r="C214" s="146"/>
      <c r="D214" s="146"/>
      <c r="E214" s="146"/>
      <c r="F214" s="146"/>
      <c r="G214" s="146"/>
      <c r="H214" s="146"/>
      <c r="I214" s="146"/>
      <c r="J214" s="146"/>
      <c r="K214" s="146"/>
      <c r="L214" s="102"/>
      <c r="M214" s="102"/>
    </row>
    <row r="215" spans="3:13" s="58" customFormat="1" ht="16.2" hidden="1" x14ac:dyDescent="0.3">
      <c r="C215" s="146"/>
      <c r="D215" s="146"/>
      <c r="E215" s="146"/>
      <c r="F215" s="146"/>
      <c r="G215" s="146"/>
      <c r="H215" s="146"/>
      <c r="I215" s="146"/>
      <c r="J215" s="146"/>
      <c r="K215" s="146"/>
      <c r="L215" s="102"/>
      <c r="M215" s="102"/>
    </row>
    <row r="216" spans="3:13" s="58" customFormat="1" ht="16.2" hidden="1" x14ac:dyDescent="0.3">
      <c r="C216" s="146"/>
      <c r="D216" s="146"/>
      <c r="E216" s="146"/>
      <c r="F216" s="146"/>
      <c r="G216" s="146"/>
      <c r="H216" s="146"/>
      <c r="I216" s="146"/>
      <c r="J216" s="146"/>
      <c r="K216" s="146"/>
      <c r="L216" s="102"/>
      <c r="M216" s="102"/>
    </row>
    <row r="217" spans="3:13" s="58" customFormat="1" ht="16.2" hidden="1" x14ac:dyDescent="0.3">
      <c r="C217" s="146"/>
      <c r="D217" s="146"/>
      <c r="E217" s="146"/>
      <c r="F217" s="146"/>
      <c r="G217" s="146"/>
      <c r="H217" s="146"/>
      <c r="I217" s="146"/>
      <c r="J217" s="146"/>
      <c r="K217" s="146"/>
      <c r="L217" s="102"/>
      <c r="M217" s="102"/>
    </row>
    <row r="218" spans="3:13" s="58" customFormat="1" ht="16.2" hidden="1" x14ac:dyDescent="0.3">
      <c r="C218" s="146"/>
      <c r="D218" s="146"/>
      <c r="E218" s="146"/>
      <c r="F218" s="146"/>
      <c r="G218" s="146"/>
      <c r="H218" s="146"/>
      <c r="I218" s="146"/>
      <c r="J218" s="146"/>
      <c r="K218" s="146"/>
      <c r="L218" s="102"/>
      <c r="M218" s="102"/>
    </row>
    <row r="219" spans="3:13" s="58" customFormat="1" ht="16.2" hidden="1" x14ac:dyDescent="0.3">
      <c r="C219" s="146"/>
      <c r="D219" s="146"/>
      <c r="E219" s="146"/>
      <c r="F219" s="146"/>
      <c r="G219" s="146"/>
      <c r="H219" s="146"/>
      <c r="I219" s="146"/>
      <c r="J219" s="146"/>
      <c r="K219" s="146"/>
      <c r="L219" s="102"/>
      <c r="M219" s="102"/>
    </row>
    <row r="220" spans="3:13" s="58" customFormat="1" ht="16.2" hidden="1" x14ac:dyDescent="0.3">
      <c r="C220" s="146"/>
      <c r="D220" s="146"/>
      <c r="E220" s="146"/>
      <c r="F220" s="146"/>
      <c r="G220" s="146"/>
      <c r="H220" s="146"/>
      <c r="I220" s="146"/>
      <c r="J220" s="146"/>
      <c r="K220" s="146"/>
      <c r="L220" s="102"/>
      <c r="M220" s="102"/>
    </row>
    <row r="221" spans="3:13" s="58" customFormat="1" ht="16.2" hidden="1" x14ac:dyDescent="0.3">
      <c r="C221" s="146"/>
      <c r="D221" s="146"/>
      <c r="E221" s="146"/>
      <c r="F221" s="146"/>
      <c r="G221" s="146"/>
      <c r="H221" s="146"/>
      <c r="I221" s="146"/>
      <c r="J221" s="146"/>
      <c r="K221" s="146"/>
      <c r="L221" s="102"/>
      <c r="M221" s="102"/>
    </row>
    <row r="222" spans="3:13" s="58" customFormat="1" ht="16.2" hidden="1" x14ac:dyDescent="0.3">
      <c r="C222" s="146"/>
      <c r="D222" s="146"/>
      <c r="E222" s="146"/>
      <c r="F222" s="146"/>
      <c r="G222" s="146"/>
      <c r="H222" s="146"/>
      <c r="I222" s="146"/>
      <c r="J222" s="146"/>
      <c r="K222" s="146"/>
      <c r="L222" s="102"/>
      <c r="M222" s="102"/>
    </row>
    <row r="223" spans="3:13" s="58" customFormat="1" ht="16.2" hidden="1" x14ac:dyDescent="0.3">
      <c r="C223" s="146"/>
      <c r="D223" s="146"/>
      <c r="E223" s="146"/>
      <c r="F223" s="146"/>
      <c r="G223" s="146"/>
      <c r="H223" s="146"/>
      <c r="I223" s="146"/>
      <c r="J223" s="146"/>
      <c r="K223" s="146"/>
      <c r="L223" s="102"/>
      <c r="M223" s="102"/>
    </row>
    <row r="224" spans="3:13" s="58" customFormat="1" ht="16.2" hidden="1" x14ac:dyDescent="0.3">
      <c r="C224" s="146"/>
      <c r="D224" s="146"/>
      <c r="E224" s="146"/>
      <c r="F224" s="146"/>
      <c r="G224" s="146"/>
      <c r="H224" s="146"/>
      <c r="I224" s="146"/>
      <c r="J224" s="146"/>
      <c r="K224" s="146"/>
      <c r="L224" s="102"/>
      <c r="M224" s="102"/>
    </row>
    <row r="225" spans="3:13" s="58" customFormat="1" ht="16.2" hidden="1" x14ac:dyDescent="0.3">
      <c r="C225" s="146"/>
      <c r="D225" s="146"/>
      <c r="E225" s="146"/>
      <c r="F225" s="146"/>
      <c r="G225" s="146"/>
      <c r="H225" s="146"/>
      <c r="I225" s="146"/>
      <c r="J225" s="146"/>
      <c r="K225" s="146"/>
      <c r="L225" s="102"/>
      <c r="M225" s="102"/>
    </row>
    <row r="226" spans="3:13" s="58" customFormat="1" ht="16.2" hidden="1" x14ac:dyDescent="0.3">
      <c r="C226" s="146"/>
      <c r="D226" s="146"/>
      <c r="E226" s="146"/>
      <c r="F226" s="146"/>
      <c r="G226" s="146"/>
      <c r="H226" s="146"/>
      <c r="I226" s="146"/>
      <c r="J226" s="146"/>
      <c r="K226" s="146"/>
      <c r="L226" s="102"/>
      <c r="M226" s="102"/>
    </row>
    <row r="227" spans="3:13" s="58" customFormat="1" ht="16.2" hidden="1" x14ac:dyDescent="0.3">
      <c r="C227" s="146"/>
      <c r="D227" s="146"/>
      <c r="E227" s="146"/>
      <c r="F227" s="146"/>
      <c r="G227" s="146"/>
      <c r="H227" s="146"/>
      <c r="I227" s="146"/>
      <c r="J227" s="146"/>
      <c r="K227" s="146"/>
      <c r="L227" s="102"/>
      <c r="M227" s="102"/>
    </row>
    <row r="228" spans="3:13" s="58" customFormat="1" ht="16.2" hidden="1" x14ac:dyDescent="0.3">
      <c r="C228" s="146"/>
      <c r="D228" s="146"/>
      <c r="E228" s="146"/>
      <c r="F228" s="146"/>
      <c r="G228" s="146"/>
      <c r="H228" s="146"/>
      <c r="I228" s="146"/>
      <c r="J228" s="146"/>
      <c r="K228" s="146"/>
      <c r="L228" s="102"/>
      <c r="M228" s="102"/>
    </row>
    <row r="229" spans="3:13" s="58" customFormat="1" ht="16.2" hidden="1" x14ac:dyDescent="0.3">
      <c r="C229" s="146"/>
      <c r="D229" s="146"/>
      <c r="E229" s="146"/>
      <c r="F229" s="146"/>
      <c r="G229" s="146"/>
      <c r="H229" s="146"/>
      <c r="I229" s="146"/>
      <c r="J229" s="146"/>
      <c r="K229" s="146"/>
      <c r="L229" s="102"/>
      <c r="M229" s="102"/>
    </row>
    <row r="230" spans="3:13" s="58" customFormat="1" ht="16.2" hidden="1" x14ac:dyDescent="0.3">
      <c r="C230" s="146"/>
      <c r="D230" s="146"/>
      <c r="E230" s="146"/>
      <c r="F230" s="146"/>
      <c r="G230" s="146"/>
      <c r="H230" s="146"/>
      <c r="I230" s="146"/>
      <c r="J230" s="146"/>
      <c r="K230" s="146"/>
      <c r="L230" s="102"/>
      <c r="M230" s="102"/>
    </row>
    <row r="231" spans="3:13" s="58" customFormat="1" ht="16.2" hidden="1" x14ac:dyDescent="0.3">
      <c r="C231" s="146"/>
      <c r="D231" s="146"/>
      <c r="E231" s="146"/>
      <c r="F231" s="146"/>
      <c r="G231" s="146"/>
      <c r="H231" s="146"/>
      <c r="I231" s="146"/>
      <c r="J231" s="146"/>
      <c r="K231" s="146"/>
      <c r="L231" s="102"/>
      <c r="M231" s="102"/>
    </row>
    <row r="232" spans="3:13" s="58" customFormat="1" ht="16.2" hidden="1" x14ac:dyDescent="0.3">
      <c r="C232" s="146"/>
      <c r="D232" s="146"/>
      <c r="E232" s="146"/>
      <c r="F232" s="146"/>
      <c r="G232" s="146"/>
      <c r="H232" s="146"/>
      <c r="I232" s="146"/>
      <c r="J232" s="146"/>
      <c r="K232" s="146"/>
      <c r="L232" s="102"/>
      <c r="M232" s="102"/>
    </row>
    <row r="233" spans="3:13" s="58" customFormat="1" ht="16.2" hidden="1" x14ac:dyDescent="0.3">
      <c r="C233" s="146"/>
      <c r="D233" s="146"/>
      <c r="E233" s="146"/>
      <c r="F233" s="146"/>
      <c r="G233" s="146"/>
      <c r="H233" s="146"/>
      <c r="I233" s="146"/>
      <c r="J233" s="146"/>
      <c r="K233" s="146"/>
      <c r="L233" s="102"/>
      <c r="M233" s="102"/>
    </row>
    <row r="234" spans="3:13" s="58" customFormat="1" ht="16.2" hidden="1" x14ac:dyDescent="0.3">
      <c r="C234" s="146"/>
      <c r="D234" s="146"/>
      <c r="E234" s="146"/>
      <c r="F234" s="146"/>
      <c r="G234" s="146"/>
      <c r="H234" s="146"/>
      <c r="I234" s="146"/>
      <c r="J234" s="146"/>
      <c r="K234" s="146"/>
      <c r="L234" s="102"/>
      <c r="M234" s="102"/>
    </row>
    <row r="235" spans="3:13" s="58" customFormat="1" ht="16.2" hidden="1" x14ac:dyDescent="0.3">
      <c r="C235" s="146"/>
      <c r="D235" s="146"/>
      <c r="E235" s="146"/>
      <c r="F235" s="146"/>
      <c r="G235" s="146"/>
      <c r="H235" s="146"/>
      <c r="I235" s="146"/>
      <c r="J235" s="146"/>
      <c r="K235" s="146"/>
      <c r="L235" s="102"/>
      <c r="M235" s="102"/>
    </row>
    <row r="236" spans="3:13" s="58" customFormat="1" ht="16.2" hidden="1" x14ac:dyDescent="0.3">
      <c r="C236" s="146"/>
      <c r="D236" s="146"/>
      <c r="E236" s="146"/>
      <c r="F236" s="146"/>
      <c r="G236" s="146"/>
      <c r="H236" s="146"/>
      <c r="I236" s="146"/>
      <c r="J236" s="146"/>
      <c r="K236" s="146"/>
      <c r="L236" s="102"/>
      <c r="M236" s="102"/>
    </row>
    <row r="237" spans="3:13" s="58" customFormat="1" ht="16.2" hidden="1" x14ac:dyDescent="0.3">
      <c r="C237" s="146"/>
      <c r="D237" s="146"/>
      <c r="E237" s="146"/>
      <c r="F237" s="146"/>
      <c r="G237" s="146"/>
      <c r="H237" s="146"/>
      <c r="I237" s="146"/>
      <c r="J237" s="146"/>
      <c r="K237" s="146"/>
      <c r="L237" s="102"/>
      <c r="M237" s="102"/>
    </row>
    <row r="238" spans="3:13" s="58" customFormat="1" ht="16.2" hidden="1" x14ac:dyDescent="0.3">
      <c r="C238" s="146"/>
      <c r="D238" s="146"/>
      <c r="E238" s="146"/>
      <c r="F238" s="146"/>
      <c r="G238" s="146"/>
      <c r="H238" s="146"/>
      <c r="I238" s="146"/>
      <c r="J238" s="146"/>
      <c r="K238" s="146"/>
      <c r="L238" s="102"/>
      <c r="M238" s="102"/>
    </row>
    <row r="239" spans="3:13" s="58" customFormat="1" ht="16.2" hidden="1" x14ac:dyDescent="0.3">
      <c r="C239" s="146"/>
      <c r="D239" s="146"/>
      <c r="E239" s="146"/>
      <c r="F239" s="146"/>
      <c r="G239" s="146"/>
      <c r="H239" s="146"/>
      <c r="I239" s="146"/>
      <c r="J239" s="146"/>
      <c r="K239" s="146"/>
      <c r="L239" s="102"/>
      <c r="M239" s="102"/>
    </row>
    <row r="240" spans="3:13" s="58" customFormat="1" ht="16.2" hidden="1" x14ac:dyDescent="0.3">
      <c r="C240" s="146"/>
      <c r="D240" s="146"/>
      <c r="E240" s="146"/>
      <c r="F240" s="146"/>
      <c r="G240" s="146"/>
      <c r="H240" s="146"/>
      <c r="I240" s="146"/>
      <c r="J240" s="146"/>
      <c r="K240" s="146"/>
      <c r="L240" s="102"/>
      <c r="M240" s="102"/>
    </row>
    <row r="241" spans="3:13" s="58" customFormat="1" ht="16.2" hidden="1" x14ac:dyDescent="0.3">
      <c r="C241" s="146"/>
      <c r="D241" s="146"/>
      <c r="E241" s="146"/>
      <c r="F241" s="146"/>
      <c r="G241" s="146"/>
      <c r="H241" s="146"/>
      <c r="I241" s="146"/>
      <c r="J241" s="146"/>
      <c r="K241" s="146"/>
      <c r="L241" s="102"/>
      <c r="M241" s="102"/>
    </row>
    <row r="242" spans="3:13" s="58" customFormat="1" ht="16.2" hidden="1" x14ac:dyDescent="0.3">
      <c r="C242" s="146"/>
      <c r="D242" s="146"/>
      <c r="E242" s="146"/>
      <c r="F242" s="146"/>
      <c r="G242" s="146"/>
      <c r="H242" s="146"/>
      <c r="I242" s="146"/>
      <c r="J242" s="146"/>
      <c r="K242" s="146"/>
      <c r="L242" s="102"/>
      <c r="M242" s="102"/>
    </row>
    <row r="243" spans="3:13" s="58" customFormat="1" ht="16.2" hidden="1" x14ac:dyDescent="0.3">
      <c r="C243" s="146"/>
      <c r="D243" s="146"/>
      <c r="E243" s="146"/>
      <c r="F243" s="146"/>
      <c r="G243" s="146"/>
      <c r="H243" s="146"/>
      <c r="I243" s="146"/>
      <c r="J243" s="146"/>
      <c r="K243" s="146"/>
      <c r="L243" s="102"/>
      <c r="M243" s="102"/>
    </row>
    <row r="244" spans="3:13" s="58" customFormat="1" ht="16.2" hidden="1" x14ac:dyDescent="0.3">
      <c r="C244" s="146"/>
      <c r="D244" s="146"/>
      <c r="E244" s="146"/>
      <c r="F244" s="146"/>
      <c r="G244" s="146"/>
      <c r="H244" s="146"/>
      <c r="I244" s="146"/>
      <c r="J244" s="146"/>
      <c r="K244" s="146"/>
      <c r="L244" s="102"/>
      <c r="M244" s="102"/>
    </row>
    <row r="245" spans="3:13" s="58" customFormat="1" ht="16.2" hidden="1" x14ac:dyDescent="0.3">
      <c r="C245" s="146"/>
      <c r="D245" s="146"/>
      <c r="E245" s="146"/>
      <c r="F245" s="146"/>
      <c r="G245" s="146"/>
      <c r="H245" s="146"/>
      <c r="I245" s="146"/>
      <c r="J245" s="146"/>
      <c r="K245" s="146"/>
      <c r="L245" s="102"/>
      <c r="M245" s="102"/>
    </row>
    <row r="246" spans="3:13" s="58" customFormat="1" ht="16.2" hidden="1" x14ac:dyDescent="0.3">
      <c r="C246" s="146"/>
      <c r="D246" s="146"/>
      <c r="E246" s="146"/>
      <c r="F246" s="146"/>
      <c r="G246" s="146"/>
      <c r="H246" s="146"/>
      <c r="I246" s="146"/>
      <c r="J246" s="146"/>
      <c r="K246" s="146"/>
      <c r="L246" s="102"/>
      <c r="M246" s="102"/>
    </row>
    <row r="247" spans="3:13" s="58" customFormat="1" ht="16.2" hidden="1" x14ac:dyDescent="0.3">
      <c r="C247" s="146"/>
      <c r="D247" s="146"/>
      <c r="E247" s="146"/>
      <c r="F247" s="146"/>
      <c r="G247" s="146"/>
      <c r="H247" s="146"/>
      <c r="I247" s="146"/>
      <c r="J247" s="146"/>
      <c r="K247" s="146"/>
      <c r="L247" s="102"/>
      <c r="M247" s="102"/>
    </row>
    <row r="248" spans="3:13" s="58" customFormat="1" ht="16.2" hidden="1" x14ac:dyDescent="0.3">
      <c r="C248" s="146"/>
      <c r="D248" s="146"/>
      <c r="E248" s="146"/>
      <c r="F248" s="146"/>
      <c r="G248" s="146"/>
      <c r="H248" s="146"/>
      <c r="I248" s="146"/>
      <c r="J248" s="146"/>
      <c r="K248" s="146"/>
      <c r="L248" s="102"/>
      <c r="M248" s="102"/>
    </row>
    <row r="249" spans="3:13" s="58" customFormat="1" ht="16.2" hidden="1" x14ac:dyDescent="0.3">
      <c r="C249" s="146"/>
      <c r="D249" s="146"/>
      <c r="E249" s="146"/>
      <c r="F249" s="146"/>
      <c r="G249" s="146"/>
      <c r="H249" s="146"/>
      <c r="I249" s="146"/>
      <c r="J249" s="146"/>
      <c r="K249" s="146"/>
      <c r="L249" s="102"/>
      <c r="M249" s="102"/>
    </row>
    <row r="250" spans="3:13" s="58" customFormat="1" ht="16.2" hidden="1" x14ac:dyDescent="0.3">
      <c r="C250" s="146"/>
      <c r="D250" s="146"/>
      <c r="E250" s="146"/>
      <c r="F250" s="146"/>
      <c r="G250" s="146"/>
      <c r="H250" s="146"/>
      <c r="I250" s="146"/>
      <c r="J250" s="146"/>
      <c r="K250" s="146"/>
      <c r="L250" s="102"/>
      <c r="M250" s="102"/>
    </row>
    <row r="251" spans="3:13" s="58" customFormat="1" ht="16.2" hidden="1" x14ac:dyDescent="0.3">
      <c r="C251" s="146"/>
      <c r="D251" s="146"/>
      <c r="E251" s="146"/>
      <c r="F251" s="146"/>
      <c r="G251" s="146"/>
      <c r="H251" s="146"/>
      <c r="I251" s="146"/>
      <c r="J251" s="146"/>
      <c r="K251" s="146"/>
      <c r="L251" s="102"/>
      <c r="M251" s="102"/>
    </row>
    <row r="252" spans="3:13" s="58" customFormat="1" ht="16.2" hidden="1" x14ac:dyDescent="0.3">
      <c r="C252" s="146"/>
      <c r="D252" s="146"/>
      <c r="E252" s="146"/>
      <c r="F252" s="146"/>
      <c r="G252" s="146"/>
      <c r="H252" s="146"/>
      <c r="I252" s="146"/>
      <c r="J252" s="146"/>
      <c r="K252" s="146"/>
      <c r="L252" s="102"/>
      <c r="M252" s="102"/>
    </row>
    <row r="253" spans="3:13" s="58" customFormat="1" ht="16.2" hidden="1" x14ac:dyDescent="0.3">
      <c r="C253" s="146"/>
      <c r="D253" s="146"/>
      <c r="E253" s="146"/>
      <c r="F253" s="146"/>
      <c r="G253" s="146"/>
      <c r="H253" s="146"/>
      <c r="I253" s="146"/>
      <c r="J253" s="146"/>
      <c r="K253" s="146"/>
      <c r="L253" s="102"/>
      <c r="M253" s="102"/>
    </row>
    <row r="254" spans="3:13" s="58" customFormat="1" ht="16.2" hidden="1" x14ac:dyDescent="0.3">
      <c r="C254" s="146"/>
      <c r="D254" s="146"/>
      <c r="E254" s="146"/>
      <c r="F254" s="146"/>
      <c r="G254" s="146"/>
      <c r="H254" s="146"/>
      <c r="I254" s="146"/>
      <c r="J254" s="146"/>
      <c r="K254" s="146"/>
      <c r="L254" s="102"/>
      <c r="M254" s="102"/>
    </row>
    <row r="255" spans="3:13" s="58" customFormat="1" ht="16.2" hidden="1" x14ac:dyDescent="0.3">
      <c r="C255" s="146"/>
      <c r="D255" s="146"/>
      <c r="E255" s="146"/>
      <c r="F255" s="146"/>
      <c r="G255" s="146"/>
      <c r="H255" s="146"/>
      <c r="I255" s="146"/>
      <c r="J255" s="146"/>
      <c r="K255" s="146"/>
      <c r="L255" s="102"/>
      <c r="M255" s="102"/>
    </row>
    <row r="256" spans="3:13" s="58" customFormat="1" ht="16.2" hidden="1" x14ac:dyDescent="0.3">
      <c r="C256" s="146"/>
      <c r="D256" s="146"/>
      <c r="E256" s="146"/>
      <c r="F256" s="146"/>
      <c r="G256" s="146"/>
      <c r="H256" s="146"/>
      <c r="I256" s="146"/>
      <c r="J256" s="146"/>
      <c r="K256" s="146"/>
      <c r="L256" s="102"/>
      <c r="M256" s="102"/>
    </row>
    <row r="257" spans="3:13" s="58" customFormat="1" ht="16.2" hidden="1" x14ac:dyDescent="0.3">
      <c r="C257" s="146"/>
      <c r="D257" s="146"/>
      <c r="E257" s="146"/>
      <c r="F257" s="146"/>
      <c r="G257" s="146"/>
      <c r="H257" s="146"/>
      <c r="I257" s="146"/>
      <c r="J257" s="146"/>
      <c r="K257" s="146"/>
      <c r="L257" s="102"/>
      <c r="M257" s="102"/>
    </row>
    <row r="258" spans="3:13" s="58" customFormat="1" ht="16.2" hidden="1" x14ac:dyDescent="0.3">
      <c r="C258" s="146"/>
      <c r="D258" s="146"/>
      <c r="E258" s="146"/>
      <c r="F258" s="146"/>
      <c r="G258" s="146"/>
      <c r="H258" s="146"/>
      <c r="I258" s="146"/>
      <c r="J258" s="146"/>
      <c r="K258" s="146"/>
      <c r="L258" s="102"/>
      <c r="M258" s="102"/>
    </row>
    <row r="259" spans="3:13" s="58" customFormat="1" ht="16.2" hidden="1" x14ac:dyDescent="0.3">
      <c r="C259" s="146"/>
      <c r="D259" s="146"/>
      <c r="E259" s="146"/>
      <c r="F259" s="146"/>
      <c r="G259" s="146"/>
      <c r="H259" s="146"/>
      <c r="I259" s="146"/>
      <c r="J259" s="146"/>
      <c r="K259" s="146"/>
      <c r="L259" s="102"/>
      <c r="M259" s="102"/>
    </row>
    <row r="260" spans="3:13" s="58" customFormat="1" ht="16.2" hidden="1" x14ac:dyDescent="0.3">
      <c r="C260" s="146"/>
      <c r="D260" s="146"/>
      <c r="E260" s="146"/>
      <c r="F260" s="146"/>
      <c r="G260" s="146"/>
      <c r="H260" s="146"/>
      <c r="I260" s="146"/>
      <c r="J260" s="146"/>
      <c r="K260" s="146"/>
      <c r="L260" s="102"/>
      <c r="M260" s="102"/>
    </row>
    <row r="261" spans="3:13" s="58" customFormat="1" ht="16.2" hidden="1" x14ac:dyDescent="0.3">
      <c r="C261" s="146"/>
      <c r="D261" s="146"/>
      <c r="E261" s="146"/>
      <c r="F261" s="146"/>
      <c r="G261" s="146"/>
      <c r="H261" s="146"/>
      <c r="I261" s="146"/>
      <c r="J261" s="146"/>
      <c r="K261" s="146"/>
      <c r="L261" s="102"/>
      <c r="M261" s="102"/>
    </row>
    <row r="262" spans="3:13" s="58" customFormat="1" ht="16.2" hidden="1" x14ac:dyDescent="0.3">
      <c r="C262" s="146"/>
      <c r="D262" s="146"/>
      <c r="E262" s="146"/>
      <c r="F262" s="146"/>
      <c r="G262" s="146"/>
      <c r="H262" s="146"/>
      <c r="I262" s="146"/>
      <c r="J262" s="146"/>
      <c r="K262" s="146"/>
      <c r="L262" s="102"/>
      <c r="M262" s="102"/>
    </row>
    <row r="263" spans="3:13" s="58" customFormat="1" ht="16.2" hidden="1" x14ac:dyDescent="0.3">
      <c r="C263" s="146"/>
      <c r="D263" s="146"/>
      <c r="E263" s="146"/>
      <c r="F263" s="146"/>
      <c r="G263" s="146"/>
      <c r="H263" s="146"/>
      <c r="I263" s="146"/>
      <c r="J263" s="146"/>
      <c r="K263" s="146"/>
      <c r="L263" s="102"/>
      <c r="M263" s="102"/>
    </row>
    <row r="264" spans="3:13" s="58" customFormat="1" ht="16.2" hidden="1" x14ac:dyDescent="0.3">
      <c r="C264" s="146"/>
      <c r="D264" s="146"/>
      <c r="E264" s="146"/>
      <c r="F264" s="146"/>
      <c r="G264" s="146"/>
      <c r="H264" s="146"/>
      <c r="I264" s="146"/>
      <c r="J264" s="146"/>
      <c r="K264" s="146"/>
      <c r="L264" s="102"/>
      <c r="M264" s="102"/>
    </row>
    <row r="265" spans="3:13" s="58" customFormat="1" ht="16.2" hidden="1" x14ac:dyDescent="0.3">
      <c r="C265" s="146"/>
      <c r="D265" s="146"/>
      <c r="E265" s="146"/>
      <c r="F265" s="146"/>
      <c r="G265" s="146"/>
      <c r="H265" s="146"/>
      <c r="I265" s="146"/>
      <c r="J265" s="146"/>
      <c r="K265" s="146"/>
      <c r="L265" s="102"/>
      <c r="M265" s="102"/>
    </row>
    <row r="266" spans="3:13" s="58" customFormat="1" ht="16.2" hidden="1" x14ac:dyDescent="0.3">
      <c r="C266" s="146"/>
      <c r="D266" s="146"/>
      <c r="E266" s="146"/>
      <c r="F266" s="146"/>
      <c r="G266" s="146"/>
      <c r="H266" s="146"/>
      <c r="I266" s="146"/>
      <c r="J266" s="146"/>
      <c r="K266" s="146"/>
      <c r="L266" s="102"/>
      <c r="M266" s="102"/>
    </row>
    <row r="267" spans="3:13" s="58" customFormat="1" ht="16.2" hidden="1" x14ac:dyDescent="0.3">
      <c r="C267" s="146"/>
      <c r="D267" s="146"/>
      <c r="E267" s="146"/>
      <c r="F267" s="146"/>
      <c r="G267" s="146"/>
      <c r="H267" s="146"/>
      <c r="I267" s="146"/>
      <c r="J267" s="146"/>
      <c r="K267" s="146"/>
      <c r="L267" s="102"/>
      <c r="M267" s="102"/>
    </row>
    <row r="268" spans="3:13" s="58" customFormat="1" ht="16.2" hidden="1" x14ac:dyDescent="0.3">
      <c r="C268" s="146"/>
      <c r="D268" s="146"/>
      <c r="E268" s="146"/>
      <c r="F268" s="146"/>
      <c r="G268" s="146"/>
      <c r="H268" s="146"/>
      <c r="I268" s="146"/>
      <c r="J268" s="146"/>
      <c r="K268" s="146"/>
      <c r="L268" s="102"/>
      <c r="M268" s="102"/>
    </row>
    <row r="269" spans="3:13" s="58" customFormat="1" ht="16.2" hidden="1" x14ac:dyDescent="0.3">
      <c r="C269" s="146"/>
      <c r="D269" s="146"/>
      <c r="E269" s="146"/>
      <c r="F269" s="146"/>
      <c r="G269" s="146"/>
      <c r="H269" s="146"/>
      <c r="I269" s="146"/>
      <c r="J269" s="146"/>
      <c r="K269" s="146"/>
      <c r="L269" s="102"/>
      <c r="M269" s="102"/>
    </row>
    <row r="270" spans="3:13" s="58" customFormat="1" ht="16.2" hidden="1" x14ac:dyDescent="0.3">
      <c r="C270" s="146"/>
      <c r="D270" s="146"/>
      <c r="E270" s="146"/>
      <c r="F270" s="146"/>
      <c r="G270" s="146"/>
      <c r="H270" s="146"/>
      <c r="I270" s="146"/>
      <c r="J270" s="146"/>
      <c r="K270" s="146"/>
      <c r="L270" s="102"/>
      <c r="M270" s="102"/>
    </row>
    <row r="271" spans="3:13" s="58" customFormat="1" ht="16.2" hidden="1" x14ac:dyDescent="0.3">
      <c r="C271" s="146"/>
      <c r="D271" s="146"/>
      <c r="E271" s="146"/>
      <c r="F271" s="146"/>
      <c r="G271" s="146"/>
      <c r="H271" s="146"/>
      <c r="I271" s="146"/>
      <c r="J271" s="146"/>
      <c r="K271" s="146"/>
      <c r="L271" s="102"/>
      <c r="M271" s="102"/>
    </row>
    <row r="272" spans="3:13" s="58" customFormat="1" ht="16.2" hidden="1" x14ac:dyDescent="0.3">
      <c r="C272" s="146"/>
      <c r="D272" s="146"/>
      <c r="E272" s="146"/>
      <c r="F272" s="146"/>
      <c r="G272" s="146"/>
      <c r="H272" s="146"/>
      <c r="I272" s="146"/>
      <c r="J272" s="146"/>
      <c r="K272" s="146"/>
      <c r="L272" s="102"/>
      <c r="M272" s="102"/>
    </row>
    <row r="273" spans="3:13" s="58" customFormat="1" ht="16.2" hidden="1" x14ac:dyDescent="0.3">
      <c r="C273" s="146"/>
      <c r="D273" s="146"/>
      <c r="E273" s="146"/>
      <c r="F273" s="146"/>
      <c r="G273" s="146"/>
      <c r="H273" s="146"/>
      <c r="I273" s="146"/>
      <c r="J273" s="146"/>
      <c r="K273" s="146"/>
      <c r="L273" s="102"/>
      <c r="M273" s="102"/>
    </row>
    <row r="274" spans="3:13" s="58" customFormat="1" ht="16.2" hidden="1" x14ac:dyDescent="0.3">
      <c r="C274" s="146"/>
      <c r="D274" s="146"/>
      <c r="E274" s="146"/>
      <c r="F274" s="146"/>
      <c r="G274" s="146"/>
      <c r="H274" s="146"/>
      <c r="I274" s="146"/>
      <c r="J274" s="146"/>
      <c r="K274" s="146"/>
      <c r="L274" s="102"/>
      <c r="M274" s="102"/>
    </row>
    <row r="275" spans="3:13" s="58" customFormat="1" ht="16.2" hidden="1" x14ac:dyDescent="0.3">
      <c r="C275" s="146"/>
      <c r="D275" s="146"/>
      <c r="E275" s="146"/>
      <c r="F275" s="146"/>
      <c r="G275" s="146"/>
      <c r="H275" s="146"/>
      <c r="I275" s="146"/>
      <c r="J275" s="146"/>
      <c r="K275" s="146"/>
      <c r="L275" s="102"/>
      <c r="M275" s="102"/>
    </row>
    <row r="276" spans="3:13" s="58" customFormat="1" ht="16.2" hidden="1" x14ac:dyDescent="0.3">
      <c r="C276" s="146"/>
      <c r="D276" s="146"/>
      <c r="E276" s="146"/>
      <c r="F276" s="146"/>
      <c r="G276" s="146"/>
      <c r="H276" s="146"/>
      <c r="I276" s="146"/>
      <c r="J276" s="146"/>
      <c r="K276" s="146"/>
      <c r="L276" s="102"/>
      <c r="M276" s="102"/>
    </row>
    <row r="277" spans="3:13" s="58" customFormat="1" ht="16.2" hidden="1" x14ac:dyDescent="0.3">
      <c r="C277" s="146"/>
      <c r="D277" s="146"/>
      <c r="E277" s="146"/>
      <c r="F277" s="146"/>
      <c r="G277" s="146"/>
      <c r="H277" s="146"/>
      <c r="I277" s="146"/>
      <c r="J277" s="146"/>
      <c r="K277" s="146"/>
      <c r="L277" s="102"/>
      <c r="M277" s="102"/>
    </row>
    <row r="278" spans="3:13" s="58" customFormat="1" ht="16.2" hidden="1" x14ac:dyDescent="0.3">
      <c r="C278" s="146"/>
      <c r="D278" s="146"/>
      <c r="E278" s="146"/>
      <c r="F278" s="146"/>
      <c r="G278" s="146"/>
      <c r="H278" s="146"/>
      <c r="I278" s="146"/>
      <c r="J278" s="146"/>
      <c r="K278" s="146"/>
      <c r="L278" s="102"/>
      <c r="M278" s="102"/>
    </row>
    <row r="279" spans="3:13" s="58" customFormat="1" ht="16.2" hidden="1" x14ac:dyDescent="0.3">
      <c r="C279" s="146"/>
      <c r="D279" s="146"/>
      <c r="E279" s="146"/>
      <c r="F279" s="146"/>
      <c r="G279" s="146"/>
      <c r="H279" s="146"/>
      <c r="I279" s="146"/>
      <c r="J279" s="146"/>
      <c r="K279" s="146"/>
      <c r="L279" s="102"/>
      <c r="M279" s="102"/>
    </row>
    <row r="280" spans="3:13" s="58" customFormat="1" ht="16.2" hidden="1" x14ac:dyDescent="0.3">
      <c r="C280" s="146"/>
      <c r="D280" s="146"/>
      <c r="E280" s="146"/>
      <c r="F280" s="146"/>
      <c r="G280" s="146"/>
      <c r="H280" s="146"/>
      <c r="I280" s="146"/>
      <c r="J280" s="146"/>
      <c r="K280" s="146"/>
      <c r="L280" s="102"/>
      <c r="M280" s="102"/>
    </row>
    <row r="281" spans="3:13" s="58" customFormat="1" ht="16.2" hidden="1" x14ac:dyDescent="0.3">
      <c r="C281" s="146"/>
      <c r="D281" s="146"/>
      <c r="E281" s="146"/>
      <c r="F281" s="146"/>
      <c r="G281" s="146"/>
      <c r="H281" s="146"/>
      <c r="I281" s="146"/>
      <c r="J281" s="146"/>
      <c r="K281" s="146"/>
      <c r="L281" s="102"/>
      <c r="M281" s="102"/>
    </row>
    <row r="282" spans="3:13" s="58" customFormat="1" ht="16.2" hidden="1" x14ac:dyDescent="0.3">
      <c r="C282" s="146"/>
      <c r="D282" s="146"/>
      <c r="E282" s="146"/>
      <c r="F282" s="146"/>
      <c r="G282" s="146"/>
      <c r="H282" s="146"/>
      <c r="I282" s="146"/>
      <c r="J282" s="146"/>
      <c r="K282" s="146"/>
      <c r="L282" s="102"/>
      <c r="M282" s="102"/>
    </row>
    <row r="283" spans="3:13" s="58" customFormat="1" ht="16.2" hidden="1" x14ac:dyDescent="0.3">
      <c r="C283" s="146"/>
      <c r="D283" s="146"/>
      <c r="E283" s="146"/>
      <c r="F283" s="146"/>
      <c r="G283" s="146"/>
      <c r="H283" s="146"/>
      <c r="I283" s="146"/>
      <c r="J283" s="146"/>
      <c r="K283" s="146"/>
      <c r="L283" s="102"/>
      <c r="M283" s="102"/>
    </row>
    <row r="284" spans="3:13" s="58" customFormat="1" ht="16.2" hidden="1" x14ac:dyDescent="0.3">
      <c r="C284" s="146"/>
      <c r="D284" s="146"/>
      <c r="E284" s="146"/>
      <c r="F284" s="146"/>
      <c r="G284" s="146"/>
      <c r="H284" s="146"/>
      <c r="I284" s="146"/>
      <c r="J284" s="146"/>
      <c r="K284" s="146"/>
      <c r="L284" s="102"/>
      <c r="M284" s="102"/>
    </row>
    <row r="285" spans="3:13" s="58" customFormat="1" ht="16.2" hidden="1" x14ac:dyDescent="0.3">
      <c r="C285" s="146"/>
      <c r="D285" s="146"/>
      <c r="E285" s="146"/>
      <c r="F285" s="146"/>
      <c r="G285" s="146"/>
      <c r="H285" s="146"/>
      <c r="I285" s="146"/>
      <c r="J285" s="146"/>
      <c r="K285" s="146"/>
      <c r="L285" s="102"/>
      <c r="M285" s="102"/>
    </row>
    <row r="286" spans="3:13" s="58" customFormat="1" ht="16.2" hidden="1" x14ac:dyDescent="0.3">
      <c r="C286" s="146"/>
      <c r="D286" s="146"/>
      <c r="E286" s="146"/>
      <c r="F286" s="146"/>
      <c r="G286" s="146"/>
      <c r="H286" s="146"/>
      <c r="I286" s="146"/>
      <c r="J286" s="146"/>
      <c r="K286" s="146"/>
      <c r="L286" s="102"/>
      <c r="M286" s="102"/>
    </row>
    <row r="287" spans="3:13" s="58" customFormat="1" ht="16.2" hidden="1" x14ac:dyDescent="0.3">
      <c r="C287" s="146"/>
      <c r="D287" s="146"/>
      <c r="E287" s="146"/>
      <c r="F287" s="146"/>
      <c r="G287" s="146"/>
      <c r="H287" s="146"/>
      <c r="I287" s="146"/>
      <c r="J287" s="146"/>
      <c r="K287" s="146"/>
      <c r="L287" s="102"/>
      <c r="M287" s="102"/>
    </row>
    <row r="288" spans="3:13" s="58" customFormat="1" ht="16.2" hidden="1" x14ac:dyDescent="0.3">
      <c r="C288" s="146"/>
      <c r="D288" s="146"/>
      <c r="E288" s="146"/>
      <c r="F288" s="146"/>
      <c r="G288" s="146"/>
      <c r="H288" s="146"/>
      <c r="I288" s="146"/>
      <c r="J288" s="146"/>
      <c r="K288" s="146"/>
      <c r="L288" s="102"/>
      <c r="M288" s="102"/>
    </row>
    <row r="289" spans="3:13" s="58" customFormat="1" ht="16.2" hidden="1" x14ac:dyDescent="0.3">
      <c r="C289" s="146"/>
      <c r="D289" s="146"/>
      <c r="E289" s="146"/>
      <c r="F289" s="146"/>
      <c r="G289" s="146"/>
      <c r="H289" s="146"/>
      <c r="I289" s="146"/>
      <c r="J289" s="146"/>
      <c r="K289" s="146"/>
      <c r="L289" s="102"/>
      <c r="M289" s="102"/>
    </row>
    <row r="290" spans="3:13" s="58" customFormat="1" ht="16.2" hidden="1" x14ac:dyDescent="0.3">
      <c r="C290" s="146"/>
      <c r="D290" s="146"/>
      <c r="E290" s="146"/>
      <c r="F290" s="146"/>
      <c r="G290" s="146"/>
      <c r="H290" s="146"/>
      <c r="I290" s="146"/>
      <c r="J290" s="146"/>
      <c r="K290" s="146"/>
      <c r="L290" s="102"/>
      <c r="M290" s="102"/>
    </row>
    <row r="291" spans="3:13" s="58" customFormat="1" ht="16.2" hidden="1" x14ac:dyDescent="0.3">
      <c r="C291" s="146"/>
      <c r="D291" s="146"/>
      <c r="E291" s="146"/>
      <c r="F291" s="146"/>
      <c r="G291" s="146"/>
      <c r="H291" s="146"/>
      <c r="I291" s="146"/>
      <c r="J291" s="146"/>
      <c r="K291" s="146"/>
      <c r="L291" s="102"/>
      <c r="M291" s="102"/>
    </row>
    <row r="292" spans="3:13" s="58" customFormat="1" ht="16.2" hidden="1" x14ac:dyDescent="0.3">
      <c r="C292" s="146"/>
      <c r="D292" s="146"/>
      <c r="E292" s="146"/>
      <c r="F292" s="146"/>
      <c r="G292" s="146"/>
      <c r="H292" s="146"/>
      <c r="I292" s="146"/>
      <c r="J292" s="146"/>
      <c r="K292" s="146"/>
      <c r="L292" s="102"/>
      <c r="M292" s="102"/>
    </row>
    <row r="293" spans="3:13" s="58" customFormat="1" ht="16.2" hidden="1" x14ac:dyDescent="0.3">
      <c r="C293" s="146"/>
      <c r="D293" s="146"/>
      <c r="E293" s="146"/>
      <c r="F293" s="146"/>
      <c r="G293" s="146"/>
      <c r="H293" s="146"/>
      <c r="I293" s="146"/>
      <c r="J293" s="146"/>
      <c r="K293" s="146"/>
      <c r="L293" s="102"/>
      <c r="M293" s="102"/>
    </row>
    <row r="294" spans="3:13" s="58" customFormat="1" ht="16.2" hidden="1" x14ac:dyDescent="0.3">
      <c r="C294" s="146"/>
      <c r="D294" s="146"/>
      <c r="E294" s="146"/>
      <c r="F294" s="146"/>
      <c r="G294" s="146"/>
      <c r="H294" s="146"/>
      <c r="I294" s="146"/>
      <c r="J294" s="146"/>
      <c r="K294" s="146"/>
      <c r="L294" s="102"/>
      <c r="M294" s="102"/>
    </row>
    <row r="295" spans="3:13" s="58" customFormat="1" ht="16.2" hidden="1" x14ac:dyDescent="0.3">
      <c r="C295" s="146"/>
      <c r="D295" s="146"/>
      <c r="E295" s="146"/>
      <c r="F295" s="146"/>
      <c r="G295" s="146"/>
      <c r="H295" s="146"/>
      <c r="I295" s="146"/>
      <c r="J295" s="146"/>
      <c r="K295" s="146"/>
      <c r="L295" s="102"/>
      <c r="M295" s="102"/>
    </row>
    <row r="296" spans="3:13" s="58" customFormat="1" ht="16.2" hidden="1" x14ac:dyDescent="0.3">
      <c r="C296" s="146"/>
      <c r="D296" s="146"/>
      <c r="E296" s="146"/>
      <c r="F296" s="146"/>
      <c r="G296" s="146"/>
      <c r="H296" s="146"/>
      <c r="I296" s="146"/>
      <c r="J296" s="146"/>
      <c r="K296" s="146"/>
      <c r="L296" s="102"/>
      <c r="M296" s="102"/>
    </row>
    <row r="297" spans="3:13" s="58" customFormat="1" ht="16.2" hidden="1" x14ac:dyDescent="0.3">
      <c r="C297" s="146"/>
      <c r="D297" s="146"/>
      <c r="E297" s="146"/>
      <c r="F297" s="146"/>
      <c r="G297" s="146"/>
      <c r="H297" s="146"/>
      <c r="I297" s="146"/>
      <c r="J297" s="146"/>
      <c r="K297" s="146"/>
      <c r="L297" s="102"/>
      <c r="M297" s="102"/>
    </row>
    <row r="298" spans="3:13" s="58" customFormat="1" ht="16.2" hidden="1" x14ac:dyDescent="0.3">
      <c r="C298" s="146"/>
      <c r="D298" s="146"/>
      <c r="E298" s="146"/>
      <c r="F298" s="146"/>
      <c r="G298" s="146"/>
      <c r="H298" s="146"/>
      <c r="I298" s="146"/>
      <c r="J298" s="146"/>
      <c r="K298" s="146"/>
      <c r="L298" s="102"/>
      <c r="M298" s="102"/>
    </row>
    <row r="299" spans="3:13" s="58" customFormat="1" ht="16.2" hidden="1" x14ac:dyDescent="0.3">
      <c r="C299" s="146"/>
      <c r="D299" s="146"/>
      <c r="E299" s="146"/>
      <c r="F299" s="146"/>
      <c r="G299" s="146"/>
      <c r="H299" s="146"/>
      <c r="I299" s="146"/>
      <c r="J299" s="146"/>
      <c r="K299" s="146"/>
      <c r="L299" s="102"/>
      <c r="M299" s="102"/>
    </row>
    <row r="300" spans="3:13" s="58" customFormat="1" ht="16.2" hidden="1" x14ac:dyDescent="0.3">
      <c r="C300" s="146"/>
      <c r="D300" s="146"/>
      <c r="E300" s="146"/>
      <c r="F300" s="146"/>
      <c r="G300" s="146"/>
      <c r="H300" s="146"/>
      <c r="I300" s="146"/>
      <c r="J300" s="146"/>
      <c r="K300" s="146"/>
      <c r="L300" s="102"/>
      <c r="M300" s="102"/>
    </row>
    <row r="301" spans="3:13" s="58" customFormat="1" ht="16.2" hidden="1" x14ac:dyDescent="0.3">
      <c r="C301" s="146"/>
      <c r="D301" s="146"/>
      <c r="E301" s="146"/>
      <c r="F301" s="146"/>
      <c r="G301" s="146"/>
      <c r="H301" s="146"/>
      <c r="I301" s="146"/>
      <c r="J301" s="146"/>
      <c r="K301" s="146"/>
      <c r="L301" s="102"/>
      <c r="M301" s="102"/>
    </row>
    <row r="302" spans="3:13" s="58" customFormat="1" ht="16.2" hidden="1" x14ac:dyDescent="0.3">
      <c r="C302" s="146"/>
      <c r="D302" s="146"/>
      <c r="E302" s="146"/>
      <c r="F302" s="146"/>
      <c r="G302" s="146"/>
      <c r="H302" s="146"/>
      <c r="I302" s="146"/>
      <c r="J302" s="146"/>
      <c r="K302" s="146"/>
      <c r="L302" s="102"/>
      <c r="M302" s="102"/>
    </row>
    <row r="303" spans="3:13" s="58" customFormat="1" ht="16.2" hidden="1" x14ac:dyDescent="0.3">
      <c r="C303" s="146"/>
      <c r="D303" s="146"/>
      <c r="E303" s="146"/>
      <c r="F303" s="146"/>
      <c r="G303" s="146"/>
      <c r="H303" s="146"/>
      <c r="I303" s="146"/>
      <c r="J303" s="146"/>
      <c r="K303" s="146"/>
      <c r="L303" s="102"/>
      <c r="M303" s="102"/>
    </row>
    <row r="304" spans="3:13" s="58" customFormat="1" ht="16.2" hidden="1" x14ac:dyDescent="0.3">
      <c r="C304" s="146"/>
      <c r="D304" s="146"/>
      <c r="E304" s="146"/>
      <c r="F304" s="146"/>
      <c r="G304" s="146"/>
      <c r="H304" s="146"/>
      <c r="I304" s="146"/>
      <c r="J304" s="146"/>
      <c r="K304" s="146"/>
      <c r="L304" s="102"/>
      <c r="M304" s="102"/>
    </row>
    <row r="305" spans="3:13" s="58" customFormat="1" ht="16.2" hidden="1" x14ac:dyDescent="0.3">
      <c r="C305" s="146"/>
      <c r="D305" s="146"/>
      <c r="E305" s="146"/>
      <c r="F305" s="146"/>
      <c r="G305" s="146"/>
      <c r="H305" s="146"/>
      <c r="I305" s="146"/>
      <c r="J305" s="146"/>
      <c r="K305" s="146"/>
      <c r="L305" s="102"/>
      <c r="M305" s="102"/>
    </row>
    <row r="306" spans="3:13" s="58" customFormat="1" ht="16.2" hidden="1" x14ac:dyDescent="0.3">
      <c r="C306" s="146"/>
      <c r="D306" s="146"/>
      <c r="E306" s="146"/>
      <c r="F306" s="146"/>
      <c r="G306" s="146"/>
      <c r="H306" s="146"/>
      <c r="I306" s="146"/>
      <c r="J306" s="146"/>
      <c r="K306" s="146"/>
      <c r="L306" s="102"/>
      <c r="M306" s="102"/>
    </row>
    <row r="307" spans="3:13" s="58" customFormat="1" ht="16.2" hidden="1" x14ac:dyDescent="0.3">
      <c r="C307" s="146"/>
      <c r="D307" s="146"/>
      <c r="E307" s="146"/>
      <c r="F307" s="146"/>
      <c r="G307" s="146"/>
      <c r="H307" s="146"/>
      <c r="I307" s="146"/>
      <c r="J307" s="146"/>
      <c r="K307" s="146"/>
      <c r="L307" s="102"/>
      <c r="M307" s="102"/>
    </row>
    <row r="308" spans="3:13" s="58" customFormat="1" ht="16.2" hidden="1" x14ac:dyDescent="0.3">
      <c r="C308" s="146"/>
      <c r="D308" s="146"/>
      <c r="E308" s="146"/>
      <c r="F308" s="146"/>
      <c r="G308" s="146"/>
      <c r="H308" s="146"/>
      <c r="I308" s="146"/>
      <c r="J308" s="146"/>
      <c r="K308" s="146"/>
      <c r="L308" s="102"/>
      <c r="M308" s="102"/>
    </row>
    <row r="309" spans="3:13" s="58" customFormat="1" ht="16.2" hidden="1" x14ac:dyDescent="0.3">
      <c r="C309" s="146"/>
      <c r="D309" s="146"/>
      <c r="E309" s="146"/>
      <c r="F309" s="146"/>
      <c r="G309" s="146"/>
      <c r="H309" s="146"/>
      <c r="I309" s="146"/>
      <c r="J309" s="146"/>
      <c r="K309" s="146"/>
      <c r="L309" s="102"/>
      <c r="M309" s="102"/>
    </row>
    <row r="310" spans="3:13" s="58" customFormat="1" ht="16.2" hidden="1" x14ac:dyDescent="0.3">
      <c r="C310" s="146"/>
      <c r="D310" s="146"/>
      <c r="E310" s="146"/>
      <c r="F310" s="146"/>
      <c r="G310" s="146"/>
      <c r="H310" s="146"/>
      <c r="I310" s="146"/>
      <c r="J310" s="146"/>
      <c r="K310" s="146"/>
      <c r="L310" s="102"/>
      <c r="M310" s="102"/>
    </row>
    <row r="311" spans="3:13" s="58" customFormat="1" ht="16.2" hidden="1" x14ac:dyDescent="0.3">
      <c r="C311" s="146"/>
      <c r="D311" s="146"/>
      <c r="E311" s="146"/>
      <c r="F311" s="146"/>
      <c r="G311" s="146"/>
      <c r="H311" s="146"/>
      <c r="I311" s="146"/>
      <c r="J311" s="146"/>
      <c r="K311" s="146"/>
      <c r="L311" s="102"/>
      <c r="M311" s="102"/>
    </row>
    <row r="312" spans="3:13" s="58" customFormat="1" ht="16.2" hidden="1" x14ac:dyDescent="0.3">
      <c r="C312" s="146"/>
      <c r="D312" s="146"/>
      <c r="E312" s="146"/>
      <c r="F312" s="146"/>
      <c r="G312" s="146"/>
      <c r="H312" s="146"/>
      <c r="I312" s="146"/>
      <c r="J312" s="146"/>
      <c r="K312" s="146"/>
      <c r="L312" s="102"/>
      <c r="M312" s="102"/>
    </row>
    <row r="313" spans="3:13" s="58" customFormat="1" ht="16.2" hidden="1" x14ac:dyDescent="0.3">
      <c r="C313" s="146"/>
      <c r="D313" s="146"/>
      <c r="E313" s="146"/>
      <c r="F313" s="146"/>
      <c r="G313" s="146"/>
      <c r="H313" s="146"/>
      <c r="I313" s="146"/>
      <c r="J313" s="146"/>
      <c r="K313" s="146"/>
      <c r="L313" s="102"/>
      <c r="M313" s="102"/>
    </row>
    <row r="314" spans="3:13" s="58" customFormat="1" ht="16.2" hidden="1" x14ac:dyDescent="0.3">
      <c r="C314" s="146"/>
      <c r="D314" s="146"/>
      <c r="E314" s="146"/>
      <c r="F314" s="146"/>
      <c r="G314" s="146"/>
      <c r="H314" s="146"/>
      <c r="I314" s="146"/>
      <c r="J314" s="146"/>
      <c r="K314" s="146"/>
      <c r="L314" s="102"/>
      <c r="M314" s="102"/>
    </row>
    <row r="315" spans="3:13" s="58" customFormat="1" ht="16.2" hidden="1" x14ac:dyDescent="0.3">
      <c r="C315" s="146"/>
      <c r="D315" s="146"/>
      <c r="E315" s="146"/>
      <c r="F315" s="146"/>
      <c r="G315" s="146"/>
      <c r="H315" s="146"/>
      <c r="I315" s="146"/>
      <c r="J315" s="146"/>
      <c r="K315" s="146"/>
      <c r="L315" s="102"/>
      <c r="M315" s="102"/>
    </row>
    <row r="316" spans="3:13" s="58" customFormat="1" ht="16.2" hidden="1" x14ac:dyDescent="0.3">
      <c r="C316" s="146"/>
      <c r="D316" s="146"/>
      <c r="E316" s="146"/>
      <c r="F316" s="146"/>
      <c r="G316" s="146"/>
      <c r="H316" s="146"/>
      <c r="I316" s="146"/>
      <c r="J316" s="146"/>
      <c r="K316" s="146"/>
      <c r="L316" s="102"/>
      <c r="M316" s="102"/>
    </row>
    <row r="317" spans="3:13" s="58" customFormat="1" ht="16.2" hidden="1" x14ac:dyDescent="0.3">
      <c r="C317" s="146"/>
      <c r="D317" s="146"/>
      <c r="E317" s="146"/>
      <c r="F317" s="146"/>
      <c r="G317" s="146"/>
      <c r="H317" s="146"/>
      <c r="I317" s="146"/>
      <c r="J317" s="146"/>
      <c r="K317" s="146"/>
      <c r="L317" s="102"/>
      <c r="M317" s="102"/>
    </row>
    <row r="318" spans="3:13" s="58" customFormat="1" ht="16.2" hidden="1" x14ac:dyDescent="0.3">
      <c r="C318" s="146"/>
      <c r="D318" s="146"/>
      <c r="E318" s="146"/>
      <c r="F318" s="146"/>
      <c r="G318" s="146"/>
      <c r="H318" s="146"/>
      <c r="I318" s="146"/>
      <c r="J318" s="146"/>
      <c r="K318" s="146"/>
      <c r="L318" s="102"/>
      <c r="M318" s="102"/>
    </row>
    <row r="319" spans="3:13" s="58" customFormat="1" ht="16.2" hidden="1" x14ac:dyDescent="0.3">
      <c r="C319" s="146"/>
      <c r="D319" s="146"/>
      <c r="E319" s="146"/>
      <c r="F319" s="146"/>
      <c r="G319" s="146"/>
      <c r="H319" s="146"/>
      <c r="I319" s="146"/>
      <c r="J319" s="146"/>
      <c r="K319" s="146"/>
      <c r="L319" s="102"/>
      <c r="M319" s="102"/>
    </row>
    <row r="320" spans="3:13" s="58" customFormat="1" ht="16.2" hidden="1" x14ac:dyDescent="0.3">
      <c r="C320" s="146"/>
      <c r="D320" s="146"/>
      <c r="E320" s="146"/>
      <c r="F320" s="146"/>
      <c r="G320" s="146"/>
      <c r="H320" s="146"/>
      <c r="I320" s="146"/>
      <c r="J320" s="146"/>
      <c r="K320" s="146"/>
      <c r="L320" s="102"/>
      <c r="M320" s="102"/>
    </row>
    <row r="321" spans="3:13" s="58" customFormat="1" ht="16.2" hidden="1" x14ac:dyDescent="0.3">
      <c r="C321" s="146"/>
      <c r="D321" s="146"/>
      <c r="E321" s="146"/>
      <c r="F321" s="146"/>
      <c r="G321" s="146"/>
      <c r="H321" s="146"/>
      <c r="I321" s="146"/>
      <c r="J321" s="146"/>
      <c r="K321" s="146"/>
      <c r="L321" s="102"/>
      <c r="M321" s="102"/>
    </row>
    <row r="322" spans="3:13" s="58" customFormat="1" ht="16.2" hidden="1" x14ac:dyDescent="0.3">
      <c r="C322" s="146"/>
      <c r="D322" s="146"/>
      <c r="E322" s="146"/>
      <c r="F322" s="146"/>
      <c r="G322" s="146"/>
      <c r="H322" s="146"/>
      <c r="I322" s="146"/>
      <c r="J322" s="146"/>
      <c r="K322" s="146"/>
      <c r="L322" s="102"/>
      <c r="M322" s="102"/>
    </row>
    <row r="323" spans="3:13" s="58" customFormat="1" ht="16.2" hidden="1" x14ac:dyDescent="0.3">
      <c r="C323" s="146"/>
      <c r="D323" s="146"/>
      <c r="E323" s="146"/>
      <c r="F323" s="146"/>
      <c r="G323" s="146"/>
      <c r="H323" s="146"/>
      <c r="I323" s="146"/>
      <c r="J323" s="146"/>
      <c r="K323" s="146"/>
      <c r="L323" s="102"/>
      <c r="M323" s="102"/>
    </row>
    <row r="324" spans="3:13" s="58" customFormat="1" ht="16.2" hidden="1" x14ac:dyDescent="0.3">
      <c r="C324" s="146"/>
      <c r="D324" s="146"/>
      <c r="E324" s="146"/>
      <c r="F324" s="146"/>
      <c r="G324" s="146"/>
      <c r="H324" s="146"/>
      <c r="I324" s="146"/>
      <c r="J324" s="146"/>
      <c r="K324" s="146"/>
      <c r="L324" s="102"/>
      <c r="M324" s="102"/>
    </row>
    <row r="325" spans="3:13" s="58" customFormat="1" ht="16.2" hidden="1" x14ac:dyDescent="0.3">
      <c r="C325" s="146"/>
      <c r="D325" s="146"/>
      <c r="E325" s="146"/>
      <c r="F325" s="146"/>
      <c r="G325" s="146"/>
      <c r="H325" s="146"/>
      <c r="I325" s="146"/>
      <c r="J325" s="146"/>
      <c r="K325" s="146"/>
      <c r="L325" s="102"/>
      <c r="M325" s="102"/>
    </row>
    <row r="326" spans="3:13" s="58" customFormat="1" ht="16.2" hidden="1" x14ac:dyDescent="0.3">
      <c r="C326" s="146"/>
      <c r="D326" s="146"/>
      <c r="E326" s="146"/>
      <c r="F326" s="146"/>
      <c r="G326" s="146"/>
      <c r="H326" s="146"/>
      <c r="I326" s="146"/>
      <c r="J326" s="146"/>
      <c r="K326" s="146"/>
      <c r="L326" s="102"/>
      <c r="M326" s="102"/>
    </row>
    <row r="327" spans="3:13" s="58" customFormat="1" ht="16.2" hidden="1" x14ac:dyDescent="0.3">
      <c r="C327" s="146"/>
      <c r="D327" s="146"/>
      <c r="E327" s="146"/>
      <c r="F327" s="146"/>
      <c r="G327" s="146"/>
      <c r="H327" s="146"/>
      <c r="I327" s="146"/>
      <c r="J327" s="146"/>
      <c r="K327" s="146"/>
      <c r="L327" s="102"/>
      <c r="M327" s="102"/>
    </row>
    <row r="328" spans="3:13" s="58" customFormat="1" ht="16.2" hidden="1" x14ac:dyDescent="0.3">
      <c r="C328" s="146"/>
      <c r="D328" s="146"/>
      <c r="E328" s="146"/>
      <c r="F328" s="146"/>
      <c r="G328" s="146"/>
      <c r="H328" s="146"/>
      <c r="I328" s="146"/>
      <c r="J328" s="146"/>
      <c r="K328" s="146"/>
      <c r="L328" s="102"/>
      <c r="M328" s="102"/>
    </row>
    <row r="329" spans="3:13" s="58" customFormat="1" ht="16.2" hidden="1" x14ac:dyDescent="0.3">
      <c r="C329" s="146"/>
      <c r="D329" s="146"/>
      <c r="E329" s="146"/>
      <c r="F329" s="146"/>
      <c r="G329" s="146"/>
      <c r="H329" s="146"/>
      <c r="I329" s="146"/>
      <c r="J329" s="146"/>
      <c r="K329" s="146"/>
      <c r="L329" s="102"/>
      <c r="M329" s="102"/>
    </row>
    <row r="330" spans="3:13" s="58" customFormat="1" ht="16.2" hidden="1" x14ac:dyDescent="0.3">
      <c r="C330" s="146"/>
      <c r="D330" s="146"/>
      <c r="E330" s="146"/>
      <c r="F330" s="146"/>
      <c r="G330" s="146"/>
      <c r="H330" s="146"/>
      <c r="I330" s="146"/>
      <c r="J330" s="146"/>
      <c r="K330" s="146"/>
      <c r="L330" s="102"/>
      <c r="M330" s="102"/>
    </row>
    <row r="331" spans="3:13" s="58" customFormat="1" ht="16.2" hidden="1" x14ac:dyDescent="0.3">
      <c r="C331" s="146"/>
      <c r="D331" s="146"/>
      <c r="E331" s="146"/>
      <c r="F331" s="146"/>
      <c r="G331" s="146"/>
      <c r="H331" s="146"/>
      <c r="I331" s="146"/>
      <c r="J331" s="146"/>
      <c r="K331" s="146"/>
      <c r="L331" s="102"/>
      <c r="M331" s="102"/>
    </row>
    <row r="332" spans="3:13" s="58" customFormat="1" ht="16.2" hidden="1" x14ac:dyDescent="0.3">
      <c r="C332" s="146"/>
      <c r="D332" s="146"/>
      <c r="E332" s="146"/>
      <c r="F332" s="146"/>
      <c r="G332" s="146"/>
      <c r="H332" s="146"/>
      <c r="I332" s="146"/>
      <c r="J332" s="146"/>
      <c r="K332" s="146"/>
      <c r="L332" s="102"/>
      <c r="M332" s="102"/>
    </row>
    <row r="333" spans="3:13" s="58" customFormat="1" ht="16.2" hidden="1" x14ac:dyDescent="0.3">
      <c r="C333" s="146"/>
      <c r="D333" s="146"/>
      <c r="E333" s="146"/>
      <c r="F333" s="146"/>
      <c r="G333" s="146"/>
      <c r="H333" s="146"/>
      <c r="I333" s="146"/>
      <c r="J333" s="146"/>
      <c r="K333" s="146"/>
      <c r="L333" s="102"/>
      <c r="M333" s="102"/>
    </row>
    <row r="334" spans="3:13" s="58" customFormat="1" ht="16.2" hidden="1" x14ac:dyDescent="0.3">
      <c r="C334" s="146"/>
      <c r="D334" s="146"/>
      <c r="E334" s="146"/>
      <c r="F334" s="146"/>
      <c r="G334" s="146"/>
      <c r="H334" s="146"/>
      <c r="I334" s="146"/>
      <c r="J334" s="146"/>
      <c r="K334" s="146"/>
      <c r="L334" s="102"/>
      <c r="M334" s="102"/>
    </row>
    <row r="335" spans="3:13" s="58" customFormat="1" ht="16.2" hidden="1" x14ac:dyDescent="0.3">
      <c r="C335" s="146"/>
      <c r="D335" s="146"/>
      <c r="E335" s="146"/>
      <c r="F335" s="146"/>
      <c r="G335" s="146"/>
      <c r="H335" s="146"/>
      <c r="I335" s="146"/>
      <c r="J335" s="146"/>
      <c r="K335" s="146"/>
      <c r="L335" s="102"/>
      <c r="M335" s="102"/>
    </row>
    <row r="336" spans="3:13" s="58" customFormat="1" ht="16.2" hidden="1" x14ac:dyDescent="0.3">
      <c r="C336" s="146"/>
      <c r="D336" s="146"/>
      <c r="E336" s="146"/>
      <c r="F336" s="146"/>
      <c r="G336" s="146"/>
      <c r="H336" s="146"/>
      <c r="I336" s="146"/>
      <c r="J336" s="146"/>
      <c r="K336" s="146"/>
      <c r="L336" s="102"/>
      <c r="M336" s="102"/>
    </row>
    <row r="337" spans="3:13" s="58" customFormat="1" ht="16.2" hidden="1" x14ac:dyDescent="0.3">
      <c r="C337" s="146"/>
      <c r="D337" s="146"/>
      <c r="E337" s="146"/>
      <c r="F337" s="146"/>
      <c r="G337" s="146"/>
      <c r="H337" s="146"/>
      <c r="I337" s="146"/>
      <c r="J337" s="146"/>
      <c r="K337" s="146"/>
      <c r="L337" s="102"/>
      <c r="M337" s="102"/>
    </row>
    <row r="338" spans="3:13" s="58" customFormat="1" ht="16.2" hidden="1" x14ac:dyDescent="0.3">
      <c r="C338" s="146"/>
      <c r="D338" s="146"/>
      <c r="E338" s="146"/>
      <c r="F338" s="146"/>
      <c r="G338" s="146"/>
      <c r="H338" s="146"/>
      <c r="I338" s="146"/>
      <c r="J338" s="146"/>
      <c r="K338" s="146"/>
      <c r="L338" s="102"/>
      <c r="M338" s="102"/>
    </row>
    <row r="339" spans="3:13" s="58" customFormat="1" ht="16.2" hidden="1" x14ac:dyDescent="0.3">
      <c r="C339" s="146"/>
      <c r="D339" s="146"/>
      <c r="E339" s="146"/>
      <c r="F339" s="146"/>
      <c r="G339" s="146"/>
      <c r="H339" s="146"/>
      <c r="I339" s="146"/>
      <c r="J339" s="146"/>
      <c r="K339" s="146"/>
      <c r="L339" s="102"/>
      <c r="M339" s="102"/>
    </row>
    <row r="340" spans="3:13" s="58" customFormat="1" ht="16.2" hidden="1" x14ac:dyDescent="0.3">
      <c r="C340" s="146"/>
      <c r="D340" s="146"/>
      <c r="E340" s="146"/>
      <c r="F340" s="146"/>
      <c r="G340" s="146"/>
      <c r="H340" s="146"/>
      <c r="I340" s="146"/>
      <c r="J340" s="146"/>
      <c r="K340" s="146"/>
      <c r="L340" s="102"/>
      <c r="M340" s="102"/>
    </row>
    <row r="341" spans="3:13" s="58" customFormat="1" ht="16.2" hidden="1" x14ac:dyDescent="0.3">
      <c r="C341" s="146"/>
      <c r="D341" s="146"/>
      <c r="E341" s="146"/>
      <c r="F341" s="146"/>
      <c r="G341" s="146"/>
      <c r="H341" s="146"/>
      <c r="I341" s="146"/>
      <c r="J341" s="146"/>
      <c r="K341" s="146"/>
      <c r="L341" s="102"/>
      <c r="M341" s="102"/>
    </row>
    <row r="342" spans="3:13" s="58" customFormat="1" ht="16.2" hidden="1" x14ac:dyDescent="0.3">
      <c r="C342" s="146"/>
      <c r="D342" s="146"/>
      <c r="E342" s="146"/>
      <c r="F342" s="146"/>
      <c r="G342" s="146"/>
      <c r="H342" s="146"/>
      <c r="I342" s="146"/>
      <c r="J342" s="146"/>
      <c r="K342" s="146"/>
      <c r="L342" s="102"/>
      <c r="M342" s="102"/>
    </row>
    <row r="343" spans="3:13" s="58" customFormat="1" ht="16.2" hidden="1" x14ac:dyDescent="0.3">
      <c r="C343" s="146"/>
      <c r="D343" s="146"/>
      <c r="E343" s="146"/>
      <c r="F343" s="146"/>
      <c r="G343" s="146"/>
      <c r="H343" s="146"/>
      <c r="I343" s="146"/>
      <c r="J343" s="146"/>
      <c r="K343" s="146"/>
      <c r="L343" s="102"/>
      <c r="M343" s="102"/>
    </row>
    <row r="344" spans="3:13" s="58" customFormat="1" ht="16.2" hidden="1" x14ac:dyDescent="0.3">
      <c r="C344" s="146"/>
      <c r="D344" s="146"/>
      <c r="E344" s="146"/>
      <c r="F344" s="146"/>
      <c r="G344" s="146"/>
      <c r="H344" s="146"/>
      <c r="I344" s="146"/>
      <c r="J344" s="146"/>
      <c r="K344" s="146"/>
      <c r="L344" s="102"/>
      <c r="M344" s="102"/>
    </row>
    <row r="345" spans="3:13" s="58" customFormat="1" ht="16.2" hidden="1" x14ac:dyDescent="0.3">
      <c r="C345" s="146"/>
      <c r="D345" s="146"/>
      <c r="E345" s="146"/>
      <c r="F345" s="146"/>
      <c r="G345" s="146"/>
      <c r="H345" s="146"/>
      <c r="I345" s="146"/>
      <c r="J345" s="146"/>
      <c r="K345" s="146"/>
      <c r="L345" s="102"/>
      <c r="M345" s="102"/>
    </row>
    <row r="346" spans="3:13" s="58" customFormat="1" ht="16.2" hidden="1" x14ac:dyDescent="0.3">
      <c r="C346" s="146"/>
      <c r="D346" s="146"/>
      <c r="E346" s="146"/>
      <c r="F346" s="146"/>
      <c r="G346" s="146"/>
      <c r="H346" s="146"/>
      <c r="I346" s="146"/>
      <c r="J346" s="146"/>
      <c r="K346" s="146"/>
      <c r="L346" s="102"/>
      <c r="M346" s="102"/>
    </row>
    <row r="347" spans="3:13" s="58" customFormat="1" ht="16.2" hidden="1" x14ac:dyDescent="0.3">
      <c r="C347" s="146"/>
      <c r="D347" s="146"/>
      <c r="E347" s="146"/>
      <c r="F347" s="146"/>
      <c r="G347" s="146"/>
      <c r="H347" s="146"/>
      <c r="I347" s="146"/>
      <c r="J347" s="146"/>
      <c r="K347" s="146"/>
      <c r="L347" s="102"/>
      <c r="M347" s="102"/>
    </row>
    <row r="348" spans="3:13" s="58" customFormat="1" ht="16.2" hidden="1" x14ac:dyDescent="0.3">
      <c r="C348" s="146"/>
      <c r="D348" s="146"/>
      <c r="E348" s="146"/>
      <c r="F348" s="146"/>
      <c r="G348" s="146"/>
      <c r="H348" s="146"/>
      <c r="I348" s="146"/>
      <c r="J348" s="146"/>
      <c r="K348" s="146"/>
      <c r="L348" s="102"/>
      <c r="M348" s="102"/>
    </row>
    <row r="349" spans="3:13" s="58" customFormat="1" ht="16.2" hidden="1" x14ac:dyDescent="0.3">
      <c r="C349" s="146"/>
      <c r="D349" s="146"/>
      <c r="E349" s="146"/>
      <c r="F349" s="146"/>
      <c r="G349" s="146"/>
      <c r="H349" s="146"/>
      <c r="I349" s="146"/>
      <c r="J349" s="146"/>
      <c r="K349" s="146"/>
      <c r="L349" s="102"/>
      <c r="M349" s="102"/>
    </row>
    <row r="350" spans="3:13" s="58" customFormat="1" ht="16.2" hidden="1" x14ac:dyDescent="0.3">
      <c r="C350" s="146"/>
      <c r="D350" s="146"/>
      <c r="E350" s="146"/>
      <c r="F350" s="146"/>
      <c r="G350" s="146"/>
      <c r="H350" s="146"/>
      <c r="I350" s="146"/>
      <c r="J350" s="146"/>
      <c r="K350" s="146"/>
      <c r="L350" s="102"/>
      <c r="M350" s="102"/>
    </row>
    <row r="351" spans="3:13" s="58" customFormat="1" ht="16.2" hidden="1" x14ac:dyDescent="0.3">
      <c r="C351" s="146"/>
      <c r="D351" s="146"/>
      <c r="E351" s="146"/>
      <c r="F351" s="146"/>
      <c r="G351" s="146"/>
      <c r="H351" s="146"/>
      <c r="I351" s="146"/>
      <c r="J351" s="146"/>
      <c r="K351" s="146"/>
      <c r="L351" s="102"/>
      <c r="M351" s="102"/>
    </row>
    <row r="352" spans="3:13" s="58" customFormat="1" ht="16.2" hidden="1" x14ac:dyDescent="0.3">
      <c r="C352" s="146"/>
      <c r="D352" s="146"/>
      <c r="E352" s="146"/>
      <c r="F352" s="146"/>
      <c r="G352" s="146"/>
      <c r="H352" s="146"/>
      <c r="I352" s="146"/>
      <c r="J352" s="146"/>
      <c r="K352" s="146"/>
      <c r="L352" s="102"/>
      <c r="M352" s="102"/>
    </row>
    <row r="353" spans="3:25" s="58" customFormat="1" ht="16.2" hidden="1" x14ac:dyDescent="0.3">
      <c r="C353" s="146"/>
      <c r="D353" s="146"/>
      <c r="E353" s="146"/>
      <c r="F353" s="146"/>
      <c r="G353" s="146"/>
      <c r="H353" s="146"/>
      <c r="I353" s="146"/>
      <c r="J353" s="146"/>
      <c r="K353" s="146"/>
      <c r="L353" s="102"/>
      <c r="M353" s="102"/>
    </row>
    <row r="354" spans="3:25" s="58" customFormat="1" ht="16.2" hidden="1" x14ac:dyDescent="0.3">
      <c r="C354" s="146"/>
      <c r="D354" s="146"/>
      <c r="E354" s="146"/>
      <c r="F354" s="146"/>
      <c r="G354" s="146"/>
      <c r="H354" s="146"/>
      <c r="I354" s="146"/>
      <c r="J354" s="146"/>
      <c r="K354" s="146"/>
      <c r="L354" s="102"/>
      <c r="M354" s="102"/>
    </row>
    <row r="355" spans="3:25" s="58" customFormat="1" ht="16.2" hidden="1" x14ac:dyDescent="0.3">
      <c r="C355" s="146"/>
      <c r="D355" s="146"/>
      <c r="E355" s="146"/>
      <c r="F355" s="146"/>
      <c r="G355" s="146"/>
      <c r="H355" s="146"/>
      <c r="I355" s="146"/>
      <c r="J355" s="146"/>
      <c r="K355" s="146"/>
      <c r="L355" s="102"/>
      <c r="M355" s="102"/>
    </row>
    <row r="356" spans="3:25" s="58" customFormat="1" ht="16.2" hidden="1" x14ac:dyDescent="0.3">
      <c r="C356" s="146"/>
      <c r="D356" s="146"/>
      <c r="E356" s="146"/>
      <c r="F356" s="146"/>
      <c r="G356" s="146"/>
      <c r="H356" s="146"/>
      <c r="I356" s="146"/>
      <c r="J356" s="146"/>
      <c r="K356" s="146"/>
      <c r="L356" s="102"/>
      <c r="M356" s="102"/>
    </row>
    <row r="357" spans="3:25" s="58" customFormat="1" ht="16.2" hidden="1" x14ac:dyDescent="0.3">
      <c r="C357" s="146"/>
      <c r="D357" s="146"/>
      <c r="E357" s="146"/>
      <c r="F357" s="146"/>
      <c r="G357" s="146"/>
      <c r="H357" s="146"/>
      <c r="I357" s="146"/>
      <c r="J357" s="146"/>
      <c r="K357" s="146"/>
      <c r="L357" s="102"/>
      <c r="M357" s="102"/>
    </row>
    <row r="358" spans="3:25" s="58" customFormat="1" ht="16.2" hidden="1" x14ac:dyDescent="0.3">
      <c r="C358" s="146"/>
      <c r="D358" s="146"/>
      <c r="E358" s="146"/>
      <c r="F358" s="146"/>
      <c r="G358" s="146"/>
      <c r="H358" s="146"/>
      <c r="I358" s="146"/>
      <c r="J358" s="146"/>
      <c r="K358" s="146"/>
      <c r="L358" s="102"/>
      <c r="M358" s="102"/>
    </row>
    <row r="359" spans="3:25" s="58" customFormat="1" ht="16.2" hidden="1" x14ac:dyDescent="0.3">
      <c r="C359" s="146"/>
      <c r="D359" s="146"/>
      <c r="E359" s="146"/>
      <c r="F359" s="146"/>
      <c r="G359" s="146"/>
      <c r="H359" s="146"/>
      <c r="I359" s="146"/>
      <c r="J359" s="146"/>
      <c r="K359" s="146"/>
      <c r="L359" s="102"/>
      <c r="M359" s="102"/>
    </row>
    <row r="360" spans="3:25" s="58" customFormat="1" ht="16.2" hidden="1" x14ac:dyDescent="0.3">
      <c r="C360" s="200"/>
      <c r="D360" s="56"/>
      <c r="E360" s="56"/>
      <c r="F360" s="57"/>
      <c r="G360" s="56"/>
      <c r="H360" s="56"/>
      <c r="I360" s="56"/>
      <c r="J360" s="56"/>
      <c r="K360" s="56"/>
      <c r="L360" s="191"/>
      <c r="M360" s="191"/>
      <c r="N360" s="191"/>
      <c r="O360" s="191"/>
      <c r="P360" s="191"/>
      <c r="Q360" s="102"/>
      <c r="R360" s="102"/>
      <c r="S360" s="102"/>
      <c r="T360" s="102"/>
      <c r="U360" s="102"/>
      <c r="V360" s="102"/>
      <c r="W360" s="102"/>
      <c r="X360" s="102"/>
      <c r="Y360" s="102"/>
    </row>
    <row r="361" spans="3:25" s="58" customFormat="1" ht="16.2" hidden="1" x14ac:dyDescent="0.3">
      <c r="C361" s="201" t="s">
        <v>112</v>
      </c>
      <c r="D361" s="202"/>
      <c r="E361" s="203"/>
      <c r="F361" s="203"/>
      <c r="G361" s="203"/>
      <c r="H361" s="203"/>
      <c r="I361" s="203"/>
      <c r="J361" s="203"/>
      <c r="K361" s="203"/>
      <c r="L361" s="191"/>
      <c r="M361" s="191"/>
      <c r="N361" s="191"/>
      <c r="O361" s="191"/>
      <c r="P361" s="191"/>
      <c r="Q361" s="102"/>
      <c r="R361" s="102"/>
      <c r="S361" s="102"/>
      <c r="T361" s="102"/>
      <c r="U361" s="102"/>
      <c r="V361" s="102"/>
      <c r="W361" s="102"/>
      <c r="X361" s="102"/>
      <c r="Y361" s="102"/>
    </row>
    <row r="362" spans="3:25" s="58" customFormat="1" ht="16.2" hidden="1" x14ac:dyDescent="0.3">
      <c r="C362" s="204" t="s">
        <v>113</v>
      </c>
      <c r="D362" s="91"/>
      <c r="E362" s="205"/>
      <c r="F362" s="206"/>
      <c r="G362" s="156"/>
      <c r="H362" s="156"/>
      <c r="I362" s="156"/>
      <c r="J362" s="156"/>
      <c r="K362" s="156"/>
      <c r="L362" s="207"/>
      <c r="M362" s="207"/>
      <c r="N362" s="207"/>
      <c r="O362" s="207"/>
      <c r="P362" s="207"/>
      <c r="Q362" s="102"/>
      <c r="R362" s="102"/>
      <c r="S362" s="102"/>
      <c r="T362" s="102"/>
      <c r="U362" s="102"/>
      <c r="V362" s="102"/>
      <c r="W362" s="102"/>
      <c r="X362" s="102"/>
      <c r="Y362" s="102"/>
    </row>
    <row r="363" spans="3:25" s="58" customFormat="1" ht="16.2" hidden="1" x14ac:dyDescent="0.3">
      <c r="C363" s="208"/>
      <c r="D363" s="209"/>
      <c r="E363" s="209"/>
      <c r="F363" s="209"/>
      <c r="G363" s="209"/>
      <c r="H363" s="209"/>
      <c r="I363" s="209"/>
      <c r="J363" s="209"/>
      <c r="K363" s="209"/>
      <c r="L363" s="207"/>
      <c r="M363" s="207"/>
      <c r="N363" s="207"/>
      <c r="O363" s="207"/>
      <c r="P363" s="207"/>
      <c r="Q363" s="102"/>
      <c r="R363" s="102"/>
      <c r="S363" s="102"/>
      <c r="T363" s="102"/>
      <c r="U363" s="102"/>
      <c r="V363" s="102"/>
      <c r="W363" s="102"/>
      <c r="X363" s="102"/>
      <c r="Y363" s="102"/>
    </row>
    <row r="364" spans="3:25" s="58" customFormat="1" ht="16.2" hidden="1" x14ac:dyDescent="0.3">
      <c r="C364" s="208"/>
      <c r="D364" s="209"/>
      <c r="E364" s="209"/>
      <c r="F364" s="209"/>
      <c r="G364" s="209"/>
      <c r="H364" s="209"/>
      <c r="I364" s="209"/>
      <c r="J364" s="209"/>
      <c r="K364" s="209"/>
      <c r="L364" s="207"/>
      <c r="M364" s="207"/>
      <c r="N364" s="207"/>
      <c r="O364" s="207"/>
      <c r="P364" s="207"/>
      <c r="Q364" s="102"/>
      <c r="R364" s="102"/>
      <c r="S364" s="102"/>
      <c r="T364" s="102"/>
      <c r="U364" s="102"/>
      <c r="V364" s="102"/>
      <c r="W364" s="102"/>
      <c r="X364" s="102"/>
      <c r="Y364" s="102"/>
    </row>
    <row r="365" spans="3:25" s="58" customFormat="1" ht="16.2" hidden="1" x14ac:dyDescent="0.3">
      <c r="C365" s="208"/>
      <c r="D365" s="209"/>
      <c r="E365" s="209"/>
      <c r="F365" s="209"/>
      <c r="G365" s="209"/>
      <c r="H365" s="209"/>
      <c r="I365" s="209"/>
      <c r="J365" s="209"/>
      <c r="K365" s="209"/>
      <c r="L365" s="207"/>
      <c r="M365" s="207"/>
      <c r="N365" s="207"/>
      <c r="O365" s="207"/>
      <c r="P365" s="207"/>
      <c r="Q365" s="102"/>
      <c r="R365" s="102"/>
      <c r="S365" s="102"/>
      <c r="T365" s="102"/>
      <c r="U365" s="102"/>
      <c r="V365" s="102"/>
      <c r="W365" s="102"/>
      <c r="X365" s="102"/>
      <c r="Y365" s="102"/>
    </row>
    <row r="366" spans="3:25" s="58" customFormat="1" ht="16.2" hidden="1" x14ac:dyDescent="0.3">
      <c r="C366" s="208"/>
      <c r="D366" s="209"/>
      <c r="E366" s="209"/>
      <c r="F366" s="209"/>
      <c r="G366" s="209"/>
      <c r="H366" s="209"/>
      <c r="I366" s="209"/>
      <c r="J366" s="209"/>
      <c r="K366" s="209"/>
      <c r="L366" s="207"/>
      <c r="M366" s="207"/>
      <c r="N366" s="207"/>
      <c r="O366" s="207"/>
      <c r="P366" s="207"/>
      <c r="Q366" s="102"/>
      <c r="R366" s="102"/>
      <c r="S366" s="102"/>
      <c r="T366" s="102"/>
      <c r="U366" s="102"/>
      <c r="V366" s="102"/>
      <c r="W366" s="102"/>
      <c r="X366" s="102"/>
      <c r="Y366" s="102"/>
    </row>
    <row r="367" spans="3:25" s="58" customFormat="1" ht="16.2" hidden="1" x14ac:dyDescent="0.3">
      <c r="C367" s="208"/>
      <c r="D367" s="209"/>
      <c r="E367" s="209"/>
      <c r="F367" s="209"/>
      <c r="G367" s="209"/>
      <c r="H367" s="209"/>
      <c r="I367" s="209"/>
      <c r="J367" s="209"/>
      <c r="K367" s="209"/>
      <c r="L367" s="207"/>
      <c r="M367" s="207"/>
      <c r="N367" s="207"/>
      <c r="O367" s="207"/>
      <c r="P367" s="207"/>
      <c r="Q367" s="102"/>
      <c r="R367" s="102"/>
      <c r="S367" s="102"/>
      <c r="T367" s="102"/>
      <c r="U367" s="102"/>
      <c r="V367" s="102"/>
      <c r="W367" s="102"/>
      <c r="X367" s="102"/>
      <c r="Y367" s="102"/>
    </row>
    <row r="368" spans="3:25" s="58" customFormat="1" ht="16.2" hidden="1" x14ac:dyDescent="0.3">
      <c r="C368" s="208"/>
      <c r="D368" s="209"/>
      <c r="E368" s="209"/>
      <c r="F368" s="209"/>
      <c r="G368" s="209"/>
      <c r="H368" s="209"/>
      <c r="I368" s="209"/>
      <c r="J368" s="209"/>
      <c r="K368" s="209"/>
      <c r="L368" s="207"/>
      <c r="M368" s="207"/>
      <c r="N368" s="207"/>
      <c r="O368" s="207"/>
      <c r="P368" s="207"/>
      <c r="Q368" s="102"/>
      <c r="R368" s="102"/>
      <c r="S368" s="102"/>
      <c r="T368" s="102"/>
      <c r="U368" s="102"/>
      <c r="V368" s="102"/>
      <c r="W368" s="102"/>
      <c r="X368" s="102"/>
      <c r="Y368" s="102"/>
    </row>
    <row r="369" spans="3:25" s="58" customFormat="1" ht="16.2" hidden="1" x14ac:dyDescent="0.3">
      <c r="C369" s="208"/>
      <c r="D369" s="209"/>
      <c r="E369" s="209"/>
      <c r="F369" s="209"/>
      <c r="G369" s="209"/>
      <c r="H369" s="209"/>
      <c r="I369" s="209"/>
      <c r="J369" s="209"/>
      <c r="K369" s="209"/>
      <c r="L369" s="207"/>
      <c r="M369" s="207"/>
      <c r="N369" s="207"/>
      <c r="O369" s="207"/>
      <c r="P369" s="207"/>
      <c r="Q369" s="102"/>
      <c r="R369" s="102"/>
      <c r="S369" s="102"/>
      <c r="T369" s="102"/>
      <c r="U369" s="102"/>
      <c r="V369" s="102"/>
      <c r="W369" s="102"/>
      <c r="X369" s="102"/>
      <c r="Y369" s="102"/>
    </row>
    <row r="370" spans="3:25" s="58" customFormat="1" ht="16.2" hidden="1" x14ac:dyDescent="0.3">
      <c r="C370" s="208"/>
      <c r="D370" s="209"/>
      <c r="E370" s="209"/>
      <c r="F370" s="209"/>
      <c r="G370" s="209"/>
      <c r="H370" s="209"/>
      <c r="I370" s="209"/>
      <c r="J370" s="209"/>
      <c r="K370" s="209"/>
      <c r="L370" s="207"/>
      <c r="M370" s="207"/>
      <c r="N370" s="207"/>
      <c r="O370" s="207"/>
      <c r="P370" s="207"/>
      <c r="Q370" s="102"/>
      <c r="R370" s="102"/>
      <c r="S370" s="102"/>
      <c r="T370" s="102"/>
      <c r="U370" s="102"/>
      <c r="V370" s="102"/>
      <c r="W370" s="102"/>
      <c r="X370" s="102"/>
      <c r="Y370" s="102"/>
    </row>
    <row r="371" spans="3:25" s="58" customFormat="1" ht="16.2" hidden="1" x14ac:dyDescent="0.3">
      <c r="C371" s="208"/>
      <c r="D371" s="209"/>
      <c r="E371" s="209"/>
      <c r="F371" s="209"/>
      <c r="G371" s="209"/>
      <c r="H371" s="209"/>
      <c r="I371" s="209"/>
      <c r="J371" s="209"/>
      <c r="K371" s="209"/>
      <c r="L371" s="207"/>
      <c r="M371" s="207"/>
      <c r="N371" s="207"/>
      <c r="O371" s="207"/>
      <c r="P371" s="207"/>
      <c r="Q371" s="102"/>
      <c r="R371" s="102"/>
      <c r="S371" s="102"/>
      <c r="T371" s="102"/>
      <c r="U371" s="102"/>
      <c r="V371" s="102"/>
      <c r="W371" s="102"/>
      <c r="X371" s="102"/>
      <c r="Y371" s="102"/>
    </row>
    <row r="372" spans="3:25" s="58" customFormat="1" ht="16.2" hidden="1" x14ac:dyDescent="0.3">
      <c r="C372" s="208"/>
      <c r="D372" s="209"/>
      <c r="E372" s="209"/>
      <c r="F372" s="209"/>
      <c r="G372" s="209"/>
      <c r="H372" s="209"/>
      <c r="I372" s="209"/>
      <c r="J372" s="209"/>
      <c r="K372" s="209"/>
      <c r="L372" s="207"/>
      <c r="M372" s="207"/>
      <c r="N372" s="207"/>
      <c r="O372" s="207"/>
      <c r="P372" s="207"/>
      <c r="Q372" s="102"/>
      <c r="R372" s="102"/>
      <c r="S372" s="102"/>
      <c r="T372" s="102"/>
      <c r="U372" s="102"/>
      <c r="V372" s="102"/>
      <c r="W372" s="102"/>
      <c r="X372" s="102"/>
      <c r="Y372" s="102"/>
    </row>
    <row r="373" spans="3:25" s="58" customFormat="1" ht="16.2" hidden="1" x14ac:dyDescent="0.3">
      <c r="C373" s="208"/>
      <c r="D373" s="209"/>
      <c r="E373" s="209"/>
      <c r="F373" s="209"/>
      <c r="G373" s="209"/>
      <c r="H373" s="209"/>
      <c r="I373" s="209"/>
      <c r="J373" s="209"/>
      <c r="K373" s="209"/>
      <c r="L373" s="207"/>
      <c r="M373" s="207"/>
      <c r="N373" s="207"/>
      <c r="O373" s="207"/>
      <c r="P373" s="207"/>
      <c r="Q373" s="102"/>
      <c r="R373" s="102"/>
      <c r="S373" s="102"/>
      <c r="T373" s="102"/>
      <c r="U373" s="102"/>
      <c r="V373" s="102"/>
      <c r="W373" s="102"/>
      <c r="X373" s="102"/>
      <c r="Y373" s="102"/>
    </row>
    <row r="374" spans="3:25" s="58" customFormat="1" ht="16.2" hidden="1" x14ac:dyDescent="0.3">
      <c r="C374" s="208"/>
      <c r="D374" s="209"/>
      <c r="E374" s="209"/>
      <c r="F374" s="209"/>
      <c r="G374" s="209"/>
      <c r="H374" s="209"/>
      <c r="I374" s="209"/>
      <c r="J374" s="209"/>
      <c r="K374" s="209"/>
      <c r="L374" s="207"/>
      <c r="M374" s="207"/>
      <c r="N374" s="207"/>
      <c r="O374" s="207"/>
      <c r="P374" s="207"/>
      <c r="Q374" s="102"/>
      <c r="R374" s="102"/>
      <c r="S374" s="102"/>
      <c r="T374" s="102"/>
      <c r="U374" s="102"/>
      <c r="V374" s="102"/>
      <c r="W374" s="102"/>
      <c r="X374" s="102"/>
      <c r="Y374" s="102"/>
    </row>
    <row r="375" spans="3:25" s="58" customFormat="1" ht="16.2" hidden="1" x14ac:dyDescent="0.3">
      <c r="C375" s="208"/>
      <c r="D375" s="209"/>
      <c r="E375" s="209"/>
      <c r="F375" s="209"/>
      <c r="G375" s="209"/>
      <c r="H375" s="209"/>
      <c r="I375" s="209"/>
      <c r="J375" s="209"/>
      <c r="K375" s="209"/>
      <c r="L375" s="207"/>
      <c r="M375" s="207"/>
      <c r="N375" s="207"/>
      <c r="O375" s="207"/>
      <c r="P375" s="207"/>
      <c r="Q375" s="102"/>
      <c r="R375" s="102"/>
      <c r="S375" s="102"/>
      <c r="T375" s="102"/>
      <c r="U375" s="102"/>
      <c r="V375" s="102"/>
      <c r="W375" s="102"/>
      <c r="X375" s="102"/>
      <c r="Y375" s="102"/>
    </row>
    <row r="376" spans="3:25" s="58" customFormat="1" ht="16.2" hidden="1" x14ac:dyDescent="0.3">
      <c r="C376" s="208"/>
      <c r="D376" s="209"/>
      <c r="E376" s="209"/>
      <c r="F376" s="209"/>
      <c r="G376" s="209"/>
      <c r="H376" s="209"/>
      <c r="I376" s="209"/>
      <c r="J376" s="209"/>
      <c r="K376" s="209"/>
      <c r="L376" s="207"/>
      <c r="M376" s="207"/>
      <c r="N376" s="207"/>
      <c r="O376" s="207"/>
      <c r="P376" s="207"/>
      <c r="Q376" s="102"/>
      <c r="R376" s="102"/>
      <c r="S376" s="102"/>
      <c r="T376" s="102"/>
      <c r="U376" s="102"/>
      <c r="V376" s="102"/>
      <c r="W376" s="102"/>
      <c r="X376" s="102"/>
      <c r="Y376" s="102"/>
    </row>
    <row r="377" spans="3:25" s="58" customFormat="1" ht="16.2" hidden="1" x14ac:dyDescent="0.3">
      <c r="C377" s="208"/>
      <c r="D377" s="209"/>
      <c r="E377" s="209"/>
      <c r="F377" s="209"/>
      <c r="G377" s="209"/>
      <c r="H377" s="209"/>
      <c r="I377" s="209"/>
      <c r="J377" s="209"/>
      <c r="K377" s="209"/>
      <c r="L377" s="207"/>
      <c r="M377" s="207"/>
      <c r="N377" s="207"/>
      <c r="O377" s="207"/>
      <c r="P377" s="207"/>
      <c r="Q377" s="102"/>
      <c r="R377" s="102"/>
      <c r="S377" s="102"/>
      <c r="T377" s="102"/>
      <c r="U377" s="102"/>
      <c r="V377" s="102"/>
      <c r="W377" s="102"/>
      <c r="X377" s="102"/>
      <c r="Y377" s="102"/>
    </row>
    <row r="378" spans="3:25" s="58" customFormat="1" ht="16.2" hidden="1" x14ac:dyDescent="0.3">
      <c r="C378" s="208"/>
      <c r="D378" s="209"/>
      <c r="E378" s="209"/>
      <c r="F378" s="209"/>
      <c r="G378" s="209"/>
      <c r="H378" s="209"/>
      <c r="I378" s="209"/>
      <c r="J378" s="209"/>
      <c r="K378" s="209"/>
      <c r="L378" s="207"/>
      <c r="M378" s="207"/>
      <c r="N378" s="207"/>
      <c r="O378" s="207"/>
      <c r="P378" s="207"/>
      <c r="Q378" s="102"/>
      <c r="R378" s="102"/>
      <c r="S378" s="102"/>
      <c r="T378" s="102"/>
      <c r="U378" s="102"/>
      <c r="V378" s="102"/>
      <c r="W378" s="102"/>
      <c r="X378" s="102"/>
      <c r="Y378" s="102"/>
    </row>
    <row r="379" spans="3:25" s="58" customFormat="1" ht="16.2" hidden="1" x14ac:dyDescent="0.3">
      <c r="C379" s="208"/>
      <c r="D379" s="209"/>
      <c r="E379" s="209"/>
      <c r="F379" s="209"/>
      <c r="G379" s="209"/>
      <c r="H379" s="209"/>
      <c r="I379" s="209"/>
      <c r="J379" s="209"/>
      <c r="K379" s="209"/>
      <c r="L379" s="207"/>
      <c r="M379" s="207"/>
      <c r="N379" s="207"/>
      <c r="O379" s="207"/>
      <c r="P379" s="207"/>
      <c r="Q379" s="102"/>
      <c r="R379" s="102"/>
      <c r="S379" s="102"/>
      <c r="T379" s="102"/>
      <c r="U379" s="102"/>
      <c r="V379" s="102"/>
      <c r="W379" s="102"/>
      <c r="X379" s="102"/>
      <c r="Y379" s="102"/>
    </row>
    <row r="380" spans="3:25" s="58" customFormat="1" ht="16.2" hidden="1" x14ac:dyDescent="0.3">
      <c r="C380" s="208"/>
      <c r="D380" s="209"/>
      <c r="E380" s="209"/>
      <c r="F380" s="209"/>
      <c r="G380" s="209"/>
      <c r="H380" s="209"/>
      <c r="I380" s="209"/>
      <c r="J380" s="209"/>
      <c r="K380" s="209"/>
      <c r="L380" s="207"/>
      <c r="M380" s="207"/>
      <c r="N380" s="207"/>
      <c r="O380" s="207"/>
      <c r="P380" s="207"/>
      <c r="Q380" s="102"/>
      <c r="R380" s="102"/>
      <c r="S380" s="102"/>
      <c r="T380" s="102"/>
      <c r="U380" s="102"/>
      <c r="V380" s="102"/>
      <c r="W380" s="102"/>
      <c r="X380" s="102"/>
      <c r="Y380" s="102"/>
    </row>
    <row r="381" spans="3:25" s="58" customFormat="1" ht="16.2" hidden="1" x14ac:dyDescent="0.3">
      <c r="C381" s="208"/>
      <c r="D381" s="209"/>
      <c r="E381" s="209"/>
      <c r="F381" s="209"/>
      <c r="G381" s="209"/>
      <c r="H381" s="209"/>
      <c r="I381" s="209"/>
      <c r="J381" s="209"/>
      <c r="K381" s="209"/>
      <c r="L381" s="207"/>
      <c r="M381" s="207"/>
      <c r="N381" s="207"/>
      <c r="O381" s="207"/>
      <c r="P381" s="207"/>
      <c r="Q381" s="102"/>
      <c r="R381" s="102"/>
      <c r="S381" s="102"/>
      <c r="T381" s="102"/>
      <c r="U381" s="102"/>
      <c r="V381" s="102"/>
      <c r="W381" s="102"/>
      <c r="X381" s="102"/>
      <c r="Y381" s="102"/>
    </row>
    <row r="382" spans="3:25" s="58" customFormat="1" ht="16.2" hidden="1" x14ac:dyDescent="0.3">
      <c r="C382" s="208"/>
      <c r="D382" s="209"/>
      <c r="E382" s="209"/>
      <c r="F382" s="209"/>
      <c r="G382" s="209"/>
      <c r="H382" s="209"/>
      <c r="I382" s="209"/>
      <c r="J382" s="209"/>
      <c r="K382" s="209"/>
      <c r="L382" s="207"/>
      <c r="M382" s="207"/>
      <c r="N382" s="207"/>
      <c r="O382" s="207"/>
      <c r="P382" s="207"/>
      <c r="Q382" s="102"/>
      <c r="R382" s="102"/>
      <c r="S382" s="102"/>
      <c r="T382" s="102"/>
      <c r="U382" s="102"/>
      <c r="V382" s="102"/>
      <c r="W382" s="102"/>
      <c r="X382" s="102"/>
      <c r="Y382" s="102"/>
    </row>
    <row r="383" spans="3:25" s="58" customFormat="1" ht="16.2" hidden="1" x14ac:dyDescent="0.3">
      <c r="C383" s="208"/>
      <c r="D383" s="209"/>
      <c r="E383" s="209"/>
      <c r="F383" s="209"/>
      <c r="G383" s="209"/>
      <c r="H383" s="209"/>
      <c r="I383" s="209"/>
      <c r="J383" s="209"/>
      <c r="K383" s="209"/>
      <c r="L383" s="207"/>
      <c r="M383" s="207"/>
      <c r="N383" s="207"/>
      <c r="O383" s="207"/>
      <c r="P383" s="207"/>
      <c r="Q383" s="102"/>
      <c r="R383" s="102"/>
      <c r="S383" s="102"/>
      <c r="T383" s="102"/>
      <c r="U383" s="102"/>
      <c r="V383" s="102"/>
      <c r="W383" s="102"/>
      <c r="X383" s="102"/>
      <c r="Y383" s="102"/>
    </row>
    <row r="384" spans="3:25" s="58" customFormat="1" ht="16.2" hidden="1" x14ac:dyDescent="0.3">
      <c r="C384" s="210"/>
      <c r="D384" s="211"/>
      <c r="E384" s="211"/>
      <c r="F384" s="211"/>
      <c r="G384" s="211"/>
      <c r="H384" s="211"/>
      <c r="I384" s="211"/>
      <c r="J384" s="211"/>
      <c r="K384" s="211"/>
      <c r="L384" s="212"/>
      <c r="M384" s="212"/>
      <c r="N384" s="212"/>
      <c r="O384" s="212"/>
      <c r="P384" s="212"/>
      <c r="Q384" s="212"/>
      <c r="R384" s="212"/>
      <c r="S384" s="102"/>
      <c r="T384" s="102"/>
      <c r="U384" s="102"/>
      <c r="V384" s="102"/>
      <c r="W384" s="102"/>
      <c r="X384" s="102"/>
      <c r="Y384" s="102"/>
    </row>
    <row r="385" spans="1:25" s="58" customFormat="1" ht="16.8" hidden="1" thickBot="1" x14ac:dyDescent="0.35">
      <c r="C385" s="52"/>
      <c r="D385" s="53"/>
      <c r="E385" s="53"/>
      <c r="F385" s="54"/>
      <c r="G385" s="53"/>
      <c r="H385" s="53"/>
      <c r="I385" s="53"/>
      <c r="J385" s="53"/>
      <c r="K385" s="53"/>
      <c r="L385" s="212"/>
      <c r="M385" s="212"/>
      <c r="N385" s="212"/>
      <c r="O385" s="212"/>
      <c r="P385" s="212"/>
      <c r="Q385" s="212"/>
      <c r="R385" s="212"/>
      <c r="S385" s="102"/>
      <c r="T385" s="102"/>
      <c r="U385" s="102"/>
      <c r="V385" s="102"/>
      <c r="W385" s="102"/>
      <c r="X385" s="102"/>
      <c r="Y385" s="102"/>
    </row>
    <row r="386" spans="1:25" ht="13.8" hidden="1" x14ac:dyDescent="0.25">
      <c r="A386" s="58"/>
      <c r="B386" s="58"/>
      <c r="C386" s="55"/>
      <c r="D386" s="56"/>
      <c r="E386" s="56"/>
      <c r="F386" s="57"/>
      <c r="G386" s="56"/>
      <c r="H386" s="56"/>
      <c r="I386" s="56"/>
      <c r="J386" s="56"/>
      <c r="K386" s="56"/>
      <c r="P386" s="212"/>
      <c r="Q386" s="212"/>
      <c r="R386" s="212"/>
    </row>
    <row r="387" spans="1:25" ht="14.25" customHeight="1" x14ac:dyDescent="0.25"/>
    <row r="388" spans="1:25" ht="14.25" customHeight="1" x14ac:dyDescent="0.25"/>
    <row r="389" spans="1:25" ht="14.25" customHeight="1" x14ac:dyDescent="0.25"/>
    <row r="390" spans="1:25" ht="14.25" customHeight="1" x14ac:dyDescent="0.25"/>
    <row r="391" spans="1:25" ht="14.25" customHeight="1" x14ac:dyDescent="0.25"/>
    <row r="392" spans="1:25" ht="14.25" customHeight="1" x14ac:dyDescent="0.25"/>
    <row r="393" spans="1:25" ht="14.25" customHeight="1" x14ac:dyDescent="0.25"/>
    <row r="394" spans="1:25" ht="14.25" customHeight="1" x14ac:dyDescent="0.25"/>
    <row r="395" spans="1:25" ht="14.25" customHeight="1" x14ac:dyDescent="0.25"/>
    <row r="396" spans="1:25" ht="14.25" customHeight="1" x14ac:dyDescent="0.25"/>
    <row r="397" spans="1:25" ht="14.25" customHeight="1" x14ac:dyDescent="0.25"/>
    <row r="398" spans="1:25" ht="14.25" customHeight="1" x14ac:dyDescent="0.25"/>
    <row r="399" spans="1:25" ht="14.25" customHeight="1" x14ac:dyDescent="0.25"/>
    <row r="400" spans="1:25"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60" ht="14.25" customHeight="1" x14ac:dyDescent="0.25"/>
    <row r="461" ht="14.25" customHeight="1" x14ac:dyDescent="0.25"/>
    <row r="689" ht="14.25" customHeight="1" x14ac:dyDescent="0.25"/>
    <row r="69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spans="1:26" ht="14.25" customHeight="1" x14ac:dyDescent="0.25"/>
    <row r="738" spans="1:26" ht="14.25" customHeight="1" x14ac:dyDescent="0.25"/>
    <row r="739" spans="1:26" ht="14.25" customHeight="1" x14ac:dyDescent="0.25"/>
    <row r="740" spans="1:26" ht="14.25" customHeight="1" x14ac:dyDescent="0.25"/>
    <row r="741" spans="1:26" ht="14.25" customHeight="1" x14ac:dyDescent="0.25"/>
    <row r="742" spans="1:26" s="100" customFormat="1" ht="13.8" hidden="1" x14ac:dyDescent="0.25">
      <c r="A742" s="98"/>
      <c r="B742" s="98"/>
      <c r="C742" s="99"/>
      <c r="D742" s="98"/>
      <c r="F742" s="101"/>
      <c r="L742" s="212"/>
      <c r="M742" s="212"/>
      <c r="N742" s="212"/>
      <c r="O742" s="212"/>
      <c r="P742" s="98"/>
      <c r="Q742" s="98"/>
      <c r="R742" s="98"/>
      <c r="S742" s="98"/>
      <c r="T742" s="98"/>
      <c r="U742" s="98"/>
      <c r="V742" s="98"/>
      <c r="W742" s="98"/>
      <c r="X742" s="98"/>
      <c r="Y742" s="98"/>
      <c r="Z742" s="98"/>
    </row>
    <row r="743" spans="1:26" s="100" customFormat="1" ht="13.8" hidden="1" x14ac:dyDescent="0.25">
      <c r="A743" s="98"/>
      <c r="B743" s="98"/>
      <c r="C743" s="99"/>
      <c r="D743" s="98"/>
      <c r="F743" s="101"/>
      <c r="L743" s="212"/>
      <c r="M743" s="212"/>
      <c r="N743" s="212"/>
      <c r="O743" s="212"/>
      <c r="P743" s="98"/>
      <c r="Q743" s="98"/>
      <c r="R743" s="98"/>
      <c r="S743" s="98"/>
      <c r="T743" s="98"/>
      <c r="U743" s="98"/>
      <c r="V743" s="98"/>
      <c r="W743" s="98"/>
      <c r="X743" s="98"/>
      <c r="Y743" s="98"/>
      <c r="Z743" s="98"/>
    </row>
    <row r="744" spans="1:26" s="100" customFormat="1" ht="13.8" hidden="1" x14ac:dyDescent="0.25">
      <c r="A744" s="98"/>
      <c r="B744" s="98"/>
      <c r="C744" s="99"/>
      <c r="D744" s="98"/>
      <c r="F744" s="101"/>
      <c r="L744" s="212"/>
      <c r="M744" s="212"/>
      <c r="N744" s="212"/>
      <c r="O744" s="212"/>
      <c r="P744" s="98"/>
      <c r="Q744" s="98"/>
      <c r="R744" s="98"/>
      <c r="S744" s="98"/>
      <c r="T744" s="98"/>
      <c r="U744" s="98"/>
      <c r="V744" s="98"/>
      <c r="W744" s="98"/>
      <c r="X744" s="98"/>
      <c r="Y744" s="98"/>
      <c r="Z744" s="98"/>
    </row>
    <row r="745" spans="1:26" s="100" customFormat="1" ht="13.8" hidden="1" x14ac:dyDescent="0.25">
      <c r="A745" s="98"/>
      <c r="B745" s="98"/>
      <c r="C745" s="99"/>
      <c r="D745" s="98"/>
      <c r="F745" s="101"/>
      <c r="L745" s="212"/>
      <c r="M745" s="212"/>
      <c r="N745" s="212"/>
      <c r="O745" s="212"/>
      <c r="P745" s="98"/>
      <c r="Q745" s="98"/>
      <c r="R745" s="98"/>
      <c r="S745" s="98"/>
      <c r="T745" s="98"/>
      <c r="U745" s="98"/>
      <c r="V745" s="98"/>
      <c r="W745" s="98"/>
      <c r="X745" s="98"/>
      <c r="Y745" s="98"/>
      <c r="Z745" s="98"/>
    </row>
    <row r="746" spans="1:26" s="100" customFormat="1" ht="13.8" hidden="1" x14ac:dyDescent="0.25">
      <c r="A746" s="98"/>
      <c r="B746" s="98"/>
      <c r="C746" s="99"/>
      <c r="D746" s="98"/>
      <c r="F746" s="101"/>
      <c r="L746" s="212"/>
      <c r="M746" s="212"/>
      <c r="N746" s="212"/>
      <c r="O746" s="212"/>
      <c r="P746" s="98"/>
      <c r="Q746" s="98"/>
      <c r="R746" s="98"/>
      <c r="S746" s="98"/>
      <c r="T746" s="98"/>
      <c r="U746" s="98"/>
      <c r="V746" s="98"/>
      <c r="W746" s="98"/>
      <c r="X746" s="98"/>
      <c r="Y746" s="98"/>
      <c r="Z746" s="98"/>
    </row>
    <row r="747" spans="1:26" s="100" customFormat="1" ht="13.8" hidden="1" x14ac:dyDescent="0.25">
      <c r="A747" s="98"/>
      <c r="B747" s="98"/>
      <c r="C747" s="99"/>
      <c r="D747" s="98"/>
      <c r="F747" s="101"/>
      <c r="L747" s="212"/>
      <c r="M747" s="212"/>
      <c r="N747" s="212"/>
      <c r="O747" s="212"/>
      <c r="P747" s="98"/>
      <c r="Q747" s="98"/>
      <c r="R747" s="98"/>
      <c r="S747" s="98"/>
      <c r="T747" s="98"/>
      <c r="U747" s="98"/>
      <c r="V747" s="98"/>
      <c r="W747" s="98"/>
      <c r="X747" s="98"/>
      <c r="Y747" s="98"/>
      <c r="Z747" s="98"/>
    </row>
    <row r="748" spans="1:26" s="100" customFormat="1" ht="13.8" hidden="1" x14ac:dyDescent="0.25">
      <c r="A748" s="98"/>
      <c r="B748" s="98"/>
      <c r="C748" s="99"/>
      <c r="D748" s="98"/>
      <c r="F748" s="101"/>
      <c r="L748" s="212"/>
      <c r="M748" s="212"/>
      <c r="N748" s="212"/>
      <c r="O748" s="212"/>
      <c r="P748" s="98"/>
      <c r="Q748" s="98"/>
      <c r="R748" s="98"/>
      <c r="S748" s="98"/>
      <c r="T748" s="98"/>
      <c r="U748" s="98"/>
      <c r="V748" s="98"/>
      <c r="W748" s="98"/>
      <c r="X748" s="98"/>
      <c r="Y748" s="98"/>
      <c r="Z748" s="98"/>
    </row>
    <row r="749" spans="1:26" ht="14.25" customHeight="1" x14ac:dyDescent="0.25"/>
    <row r="750" spans="1:26" ht="14.25" customHeight="1" x14ac:dyDescent="0.25"/>
    <row r="751" spans="1:26" ht="14.25" customHeight="1" x14ac:dyDescent="0.25"/>
    <row r="752" spans="1:26"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sheetData>
  <sheetProtection algorithmName="SHA-512" hashValue="Pt+DOF75YnzzGcN4ZnwMLnyC2DHmDTXRb3rYm4pumntg+2jMu10a58GMOvMZeiiPfKHTMtilVJ30Ba8mL5QvRg==" saltValue="PnL7cxO5DGUZwUCpmX10iQ==" spinCount="100000" sheet="1" objects="1" scenarios="1"/>
  <mergeCells count="8">
    <mergeCell ref="E68:F68"/>
    <mergeCell ref="C96:G96"/>
    <mergeCell ref="C91:G91"/>
    <mergeCell ref="E42:F42"/>
    <mergeCell ref="F12:K12"/>
    <mergeCell ref="F19:K19"/>
    <mergeCell ref="F20:K20"/>
    <mergeCell ref="C23:I23"/>
  </mergeCells>
  <conditionalFormatting sqref="F51:F61">
    <cfRule type="expression" dxfId="88" priority="29">
      <formula>K51=1</formula>
    </cfRule>
    <cfRule type="expression" dxfId="87" priority="55">
      <formula>E50&lt;&gt;"&gt;"</formula>
    </cfRule>
    <cfRule type="expression" dxfId="86" priority="56">
      <formula>E50="&gt;"</formula>
    </cfRule>
  </conditionalFormatting>
  <conditionalFormatting sqref="E61">
    <cfRule type="expression" dxfId="85" priority="53">
      <formula>E60&lt;&gt;"&gt;"</formula>
    </cfRule>
    <cfRule type="expression" dxfId="84" priority="54">
      <formula>E60="&gt;"</formula>
    </cfRule>
  </conditionalFormatting>
  <conditionalFormatting sqref="E60">
    <cfRule type="expression" dxfId="83" priority="51">
      <formula>E59&lt;&gt;"&gt;"</formula>
    </cfRule>
    <cfRule type="expression" dxfId="82" priority="52">
      <formula>E59="&gt;"</formula>
    </cfRule>
  </conditionalFormatting>
  <conditionalFormatting sqref="E59">
    <cfRule type="expression" dxfId="81" priority="49">
      <formula>E58&lt;&gt;"&gt;"</formula>
    </cfRule>
    <cfRule type="expression" dxfId="80" priority="50">
      <formula>E58="&gt;"</formula>
    </cfRule>
  </conditionalFormatting>
  <conditionalFormatting sqref="E58">
    <cfRule type="expression" dxfId="79" priority="47">
      <formula>E57&lt;&gt;"&gt;"</formula>
    </cfRule>
    <cfRule type="expression" dxfId="78" priority="48">
      <formula>E57="&gt;"</formula>
    </cfRule>
  </conditionalFormatting>
  <conditionalFormatting sqref="E57">
    <cfRule type="expression" dxfId="77" priority="45">
      <formula>E56&lt;&gt;"&gt;"</formula>
    </cfRule>
    <cfRule type="expression" dxfId="76" priority="46">
      <formula>E56="&gt;"</formula>
    </cfRule>
  </conditionalFormatting>
  <conditionalFormatting sqref="E56">
    <cfRule type="expression" dxfId="75" priority="43">
      <formula>E55&lt;&gt;"&gt;"</formula>
    </cfRule>
    <cfRule type="expression" dxfId="74" priority="44">
      <formula>E55="&gt;"</formula>
    </cfRule>
  </conditionalFormatting>
  <conditionalFormatting sqref="E55">
    <cfRule type="expression" dxfId="73" priority="41">
      <formula>E54&lt;&gt;"&gt;"</formula>
    </cfRule>
    <cfRule type="expression" dxfId="72" priority="42">
      <formula>E54="&gt;"</formula>
    </cfRule>
  </conditionalFormatting>
  <conditionalFormatting sqref="E54">
    <cfRule type="expression" dxfId="71" priority="39">
      <formula>E53&lt;&gt;"&gt;"</formula>
    </cfRule>
    <cfRule type="expression" dxfId="70" priority="40">
      <formula>E53="&gt;"</formula>
    </cfRule>
  </conditionalFormatting>
  <conditionalFormatting sqref="E50">
    <cfRule type="expression" dxfId="69" priority="37">
      <formula>E49&lt;&gt;"&gt;"</formula>
    </cfRule>
    <cfRule type="expression" dxfId="68" priority="38">
      <formula>E49="&gt;"</formula>
    </cfRule>
  </conditionalFormatting>
  <conditionalFormatting sqref="E52:E53">
    <cfRule type="expression" dxfId="67" priority="35">
      <formula>E51&lt;&gt;"&gt;"</formula>
    </cfRule>
    <cfRule type="expression" dxfId="66" priority="36">
      <formula>E51="&gt;"</formula>
    </cfRule>
  </conditionalFormatting>
  <conditionalFormatting sqref="E51">
    <cfRule type="expression" dxfId="65" priority="33">
      <formula>E50&lt;&gt;"&gt;"</formula>
    </cfRule>
    <cfRule type="expression" dxfId="64" priority="34">
      <formula>E50="&gt;"</formula>
    </cfRule>
  </conditionalFormatting>
  <conditionalFormatting sqref="I50">
    <cfRule type="expression" dxfId="63" priority="32">
      <formula>I50&gt;0</formula>
    </cfRule>
  </conditionalFormatting>
  <conditionalFormatting sqref="I50:I61">
    <cfRule type="expression" dxfId="62" priority="30">
      <formula>K50=1</formula>
    </cfRule>
    <cfRule type="expression" dxfId="61" priority="31">
      <formula>I50&lt;&gt;" "</formula>
    </cfRule>
  </conditionalFormatting>
  <conditionalFormatting sqref="F77:F87">
    <cfRule type="expression" dxfId="60" priority="1">
      <formula>K77=1</formula>
    </cfRule>
    <cfRule type="expression" dxfId="59" priority="27">
      <formula>E76&lt;&gt;"&gt;"</formula>
    </cfRule>
    <cfRule type="expression" dxfId="58" priority="28">
      <formula>E76="&gt;"</formula>
    </cfRule>
  </conditionalFormatting>
  <conditionalFormatting sqref="E87">
    <cfRule type="expression" dxfId="57" priority="25">
      <formula>E86&lt;&gt;"&gt;"</formula>
    </cfRule>
    <cfRule type="expression" dxfId="56" priority="26">
      <formula>E86="&gt;"</formula>
    </cfRule>
  </conditionalFormatting>
  <conditionalFormatting sqref="E86">
    <cfRule type="expression" dxfId="55" priority="23">
      <formula>E85&lt;&gt;"&gt;"</formula>
    </cfRule>
    <cfRule type="expression" dxfId="54" priority="24">
      <formula>E85="&gt;"</formula>
    </cfRule>
  </conditionalFormatting>
  <conditionalFormatting sqref="E85">
    <cfRule type="expression" dxfId="53" priority="21">
      <formula>E84&lt;&gt;"&gt;"</formula>
    </cfRule>
    <cfRule type="expression" dxfId="52" priority="22">
      <formula>E84="&gt;"</formula>
    </cfRule>
  </conditionalFormatting>
  <conditionalFormatting sqref="E84">
    <cfRule type="expression" dxfId="51" priority="19">
      <formula>E83&lt;&gt;"&gt;"</formula>
    </cfRule>
    <cfRule type="expression" dxfId="50" priority="20">
      <formula>E83="&gt;"</formula>
    </cfRule>
  </conditionalFormatting>
  <conditionalFormatting sqref="E83">
    <cfRule type="expression" dxfId="49" priority="17">
      <formula>E82&lt;&gt;"&gt;"</formula>
    </cfRule>
    <cfRule type="expression" dxfId="48" priority="18">
      <formula>E82="&gt;"</formula>
    </cfRule>
  </conditionalFormatting>
  <conditionalFormatting sqref="E82">
    <cfRule type="expression" dxfId="47" priority="15">
      <formula>E81&lt;&gt;"&gt;"</formula>
    </cfRule>
    <cfRule type="expression" dxfId="46" priority="16">
      <formula>E81="&gt;"</formula>
    </cfRule>
  </conditionalFormatting>
  <conditionalFormatting sqref="E81">
    <cfRule type="expression" dxfId="45" priority="13">
      <formula>E80&lt;&gt;"&gt;"</formula>
    </cfRule>
    <cfRule type="expression" dxfId="44" priority="14">
      <formula>E80="&gt;"</formula>
    </cfRule>
  </conditionalFormatting>
  <conditionalFormatting sqref="E80">
    <cfRule type="expression" dxfId="43" priority="11">
      <formula>E79&lt;&gt;"&gt;"</formula>
    </cfRule>
    <cfRule type="expression" dxfId="42" priority="12">
      <formula>E79="&gt;"</formula>
    </cfRule>
  </conditionalFormatting>
  <conditionalFormatting sqref="E76">
    <cfRule type="expression" dxfId="41" priority="9">
      <formula>E75&lt;&gt;"&gt;"</formula>
    </cfRule>
    <cfRule type="expression" dxfId="40" priority="10">
      <formula>E75="&gt;"</formula>
    </cfRule>
  </conditionalFormatting>
  <conditionalFormatting sqref="E78:E79">
    <cfRule type="expression" dxfId="39" priority="7">
      <formula>E77&lt;&gt;"&gt;"</formula>
    </cfRule>
    <cfRule type="expression" dxfId="38" priority="8">
      <formula>E77="&gt;"</formula>
    </cfRule>
  </conditionalFormatting>
  <conditionalFormatting sqref="E77">
    <cfRule type="expression" dxfId="37" priority="5">
      <formula>E76&lt;&gt;"&gt;"</formula>
    </cfRule>
    <cfRule type="expression" dxfId="36" priority="6">
      <formula>E76="&gt;"</formula>
    </cfRule>
  </conditionalFormatting>
  <conditionalFormatting sqref="I76">
    <cfRule type="expression" dxfId="35" priority="4">
      <formula>I76&gt;0</formula>
    </cfRule>
  </conditionalFormatting>
  <conditionalFormatting sqref="I76:I87">
    <cfRule type="expression" dxfId="34" priority="2">
      <formula>K76=1</formula>
    </cfRule>
    <cfRule type="expression" dxfId="33" priority="3">
      <formula>I76&lt;&gt;" "</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03"/>
  <sheetViews>
    <sheetView showGridLines="0" topLeftCell="A22" zoomScale="85" zoomScaleNormal="85" workbookViewId="0">
      <selection activeCell="D40" sqref="D40"/>
    </sheetView>
  </sheetViews>
  <sheetFormatPr defaultColWidth="0" defaultRowHeight="14.25" customHeight="1" zeroHeight="1" x14ac:dyDescent="0.25"/>
  <cols>
    <col min="1" max="1" width="1.6640625" style="98" customWidth="1"/>
    <col min="2" max="2" width="5.77734375" style="98" customWidth="1"/>
    <col min="3" max="3" width="46" style="99" customWidth="1"/>
    <col min="4" max="4" width="20.6640625" style="98" customWidth="1"/>
    <col min="5" max="5" width="20.6640625" style="100" customWidth="1"/>
    <col min="6" max="6" width="20.6640625" style="101" customWidth="1"/>
    <col min="7" max="7" width="20.6640625" style="100" customWidth="1"/>
    <col min="8" max="8" width="13.6640625" style="100" customWidth="1"/>
    <col min="9" max="9" width="20.6640625" style="100" customWidth="1"/>
    <col min="10" max="10" width="24.21875" style="100" customWidth="1"/>
    <col min="11" max="11" width="3.44140625" style="100" customWidth="1"/>
    <col min="12" max="12" width="5.44140625" style="212" customWidth="1"/>
    <col min="13" max="15" width="8.77734375" style="212" hidden="1" customWidth="1"/>
    <col min="16" max="16384" width="8.77734375" style="98" hidden="1"/>
  </cols>
  <sheetData>
    <row r="1" spans="1:26" ht="16.2" x14ac:dyDescent="0.3">
      <c r="B1" s="58"/>
      <c r="L1" s="102"/>
      <c r="M1" s="102"/>
      <c r="N1" s="102"/>
      <c r="O1" s="102"/>
      <c r="P1" s="102"/>
      <c r="Q1" s="102"/>
      <c r="R1" s="102"/>
      <c r="S1" s="102"/>
      <c r="T1" s="102"/>
      <c r="U1" s="102"/>
    </row>
    <row r="2" spans="1:26" s="107" customFormat="1" ht="16.2" x14ac:dyDescent="0.3">
      <c r="A2" s="58"/>
      <c r="B2" s="58"/>
      <c r="C2" s="65"/>
      <c r="D2" s="103"/>
      <c r="E2" s="104"/>
      <c r="F2" s="105"/>
      <c r="G2" s="103"/>
      <c r="H2" s="103"/>
      <c r="I2" s="106"/>
      <c r="J2" s="106"/>
      <c r="K2" s="106"/>
      <c r="L2" s="102"/>
      <c r="M2" s="102"/>
      <c r="N2" s="102"/>
      <c r="O2" s="102"/>
      <c r="P2" s="102"/>
      <c r="Q2" s="102"/>
      <c r="R2" s="102"/>
      <c r="S2" s="102"/>
      <c r="T2" s="102"/>
      <c r="U2" s="102"/>
      <c r="V2" s="102"/>
      <c r="Y2" s="108"/>
    </row>
    <row r="3" spans="1:26" s="109" customFormat="1" ht="22.2" x14ac:dyDescent="0.35">
      <c r="C3" s="110" t="s">
        <v>0</v>
      </c>
      <c r="D3" s="110"/>
      <c r="E3" s="111"/>
      <c r="F3" s="112"/>
      <c r="G3" s="110"/>
      <c r="H3" s="110"/>
      <c r="I3" s="113"/>
      <c r="J3" s="113"/>
      <c r="K3" s="113"/>
      <c r="L3" s="114"/>
      <c r="M3" s="114"/>
      <c r="N3" s="114"/>
      <c r="O3" s="114"/>
      <c r="P3" s="114"/>
      <c r="Q3" s="114"/>
      <c r="R3" s="114"/>
      <c r="S3" s="114"/>
      <c r="T3" s="114"/>
      <c r="U3" s="114"/>
      <c r="V3" s="114"/>
      <c r="Y3" s="115"/>
    </row>
    <row r="4" spans="1:26" s="58" customFormat="1" ht="17.399999999999999" x14ac:dyDescent="0.3">
      <c r="C4" s="116" t="str">
        <f>Vergelijkingswaarde!C4</f>
        <v>Europese Aanbesteding BedrijfsInformatie perceel 2</v>
      </c>
      <c r="D4" s="117"/>
      <c r="E4" s="117"/>
      <c r="F4" s="118"/>
      <c r="G4" s="117"/>
      <c r="H4" s="117"/>
      <c r="I4" s="117"/>
      <c r="J4" s="117"/>
      <c r="K4" s="117"/>
      <c r="L4" s="102"/>
      <c r="M4" s="102"/>
      <c r="N4" s="102"/>
      <c r="O4" s="102"/>
      <c r="P4" s="102"/>
      <c r="Q4" s="102"/>
      <c r="R4" s="102"/>
      <c r="S4" s="102"/>
      <c r="T4" s="102"/>
      <c r="U4" s="102"/>
      <c r="V4" s="102"/>
      <c r="Y4" s="119"/>
    </row>
    <row r="5" spans="1:26" s="58" customFormat="1" ht="19.8" x14ac:dyDescent="0.3">
      <c r="C5" s="120" t="s">
        <v>67</v>
      </c>
      <c r="D5" s="117"/>
      <c r="E5" s="117"/>
      <c r="F5" s="118"/>
      <c r="G5" s="117"/>
      <c r="H5" s="117"/>
      <c r="I5" s="117"/>
      <c r="J5" s="117"/>
      <c r="K5" s="117"/>
      <c r="L5" s="102"/>
      <c r="M5" s="102"/>
      <c r="N5" s="102"/>
      <c r="O5" s="102"/>
      <c r="P5" s="102"/>
      <c r="Q5" s="102"/>
      <c r="R5" s="102"/>
      <c r="S5" s="102"/>
      <c r="T5" s="102"/>
      <c r="U5" s="102"/>
      <c r="V5" s="102"/>
      <c r="Y5" s="119"/>
    </row>
    <row r="6" spans="1:26" s="58" customFormat="1" ht="16.2" x14ac:dyDescent="0.3">
      <c r="C6" s="46" t="str">
        <f>Vergelijkingswaarde!C5</f>
        <v>kenmerk IUC21-640</v>
      </c>
      <c r="D6" s="117"/>
      <c r="E6" s="117"/>
      <c r="F6" s="118"/>
      <c r="G6" s="117"/>
      <c r="H6" s="117"/>
      <c r="I6" s="117"/>
      <c r="J6" s="117"/>
      <c r="K6" s="117"/>
      <c r="L6" s="102"/>
      <c r="M6" s="102"/>
      <c r="N6" s="102"/>
      <c r="O6" s="102"/>
      <c r="P6" s="102"/>
      <c r="Q6" s="102"/>
      <c r="R6" s="102"/>
      <c r="S6" s="102"/>
      <c r="T6" s="102"/>
      <c r="U6" s="102"/>
      <c r="V6" s="102"/>
      <c r="Y6" s="119"/>
    </row>
    <row r="7" spans="1:26" s="58" customFormat="1" ht="16.2" x14ac:dyDescent="0.3">
      <c r="C7" s="65" t="s">
        <v>68</v>
      </c>
      <c r="D7" s="117"/>
      <c r="E7" s="117"/>
      <c r="F7" s="118"/>
      <c r="G7" s="117"/>
      <c r="H7" s="117"/>
      <c r="I7" s="117"/>
      <c r="J7" s="117"/>
      <c r="K7" s="117"/>
      <c r="L7" s="102"/>
      <c r="M7" s="102"/>
      <c r="N7" s="102"/>
      <c r="O7" s="102"/>
      <c r="P7" s="102"/>
      <c r="Q7" s="102"/>
      <c r="R7" s="102"/>
      <c r="S7" s="102"/>
      <c r="T7" s="102"/>
      <c r="U7" s="102"/>
      <c r="V7" s="102"/>
      <c r="Y7" s="119"/>
    </row>
    <row r="8" spans="1:26" s="58" customFormat="1" ht="16.2" x14ac:dyDescent="0.3">
      <c r="C8" s="65"/>
      <c r="D8" s="121" t="str">
        <f>"Inschrijver: "&amp;IF(Vergelijkingswaarde!$E$7="","",Vergelijkingswaarde!$E$7)</f>
        <v xml:space="preserve">Inschrijver: </v>
      </c>
      <c r="E8" s="122"/>
      <c r="F8" s="122"/>
      <c r="G8" s="118"/>
      <c r="H8" s="122"/>
      <c r="I8" s="118"/>
      <c r="J8" s="118"/>
      <c r="K8" s="118"/>
      <c r="L8" s="102"/>
      <c r="M8" s="102"/>
      <c r="N8" s="102"/>
      <c r="O8" s="102"/>
      <c r="P8" s="102"/>
      <c r="Q8" s="102"/>
      <c r="R8" s="102"/>
      <c r="S8" s="102"/>
      <c r="T8" s="102"/>
      <c r="U8" s="102"/>
      <c r="V8" s="102"/>
      <c r="W8" s="102"/>
      <c r="X8" s="102"/>
      <c r="Y8" s="102"/>
      <c r="Z8" s="102"/>
    </row>
    <row r="9" spans="1:26" s="58" customFormat="1" ht="16.2" x14ac:dyDescent="0.3">
      <c r="C9" s="123" t="s">
        <v>16</v>
      </c>
      <c r="D9" s="124"/>
      <c r="E9" s="124"/>
      <c r="F9" s="125"/>
      <c r="G9" s="56"/>
      <c r="H9" s="125"/>
      <c r="I9" s="125"/>
      <c r="J9" s="125"/>
      <c r="K9" s="125"/>
      <c r="L9" s="102"/>
      <c r="M9" s="102"/>
      <c r="N9" s="102"/>
      <c r="O9" s="102"/>
      <c r="P9" s="102"/>
      <c r="Q9" s="102"/>
      <c r="R9" s="102"/>
      <c r="S9" s="102"/>
      <c r="T9" s="102"/>
      <c r="U9" s="102"/>
      <c r="V9" s="102"/>
      <c r="W9" s="102"/>
      <c r="X9" s="102"/>
      <c r="Y9" s="102"/>
    </row>
    <row r="10" spans="1:26" s="58" customFormat="1" ht="16.2" x14ac:dyDescent="0.3">
      <c r="C10" s="126" t="s">
        <v>120</v>
      </c>
      <c r="D10" s="127"/>
      <c r="E10" s="127"/>
      <c r="F10" s="128"/>
      <c r="G10" s="128"/>
      <c r="H10" s="128"/>
      <c r="I10" s="128"/>
      <c r="J10" s="128"/>
      <c r="K10" s="129"/>
      <c r="L10" s="102"/>
      <c r="M10" s="102"/>
      <c r="N10" s="102"/>
      <c r="O10" s="102"/>
      <c r="P10" s="102"/>
      <c r="Q10" s="102"/>
      <c r="R10" s="102"/>
      <c r="S10" s="102"/>
      <c r="T10" s="102"/>
    </row>
    <row r="11" spans="1:26" s="58" customFormat="1" ht="16.2" x14ac:dyDescent="0.3">
      <c r="C11" s="90" t="s">
        <v>119</v>
      </c>
      <c r="D11" s="130" t="s">
        <v>69</v>
      </c>
      <c r="E11" s="130" t="s">
        <v>70</v>
      </c>
      <c r="F11" s="131" t="s">
        <v>71</v>
      </c>
      <c r="G11" s="131"/>
      <c r="H11" s="131"/>
      <c r="I11" s="131"/>
      <c r="J11" s="131"/>
      <c r="K11" s="132"/>
      <c r="L11" s="102"/>
      <c r="M11" s="102"/>
      <c r="N11" s="102"/>
      <c r="O11" s="102"/>
      <c r="P11" s="102"/>
      <c r="Q11" s="102"/>
      <c r="R11" s="102"/>
      <c r="S11" s="102"/>
      <c r="T11" s="102"/>
    </row>
    <row r="12" spans="1:26" s="58" customFormat="1" ht="16.2" x14ac:dyDescent="0.3">
      <c r="C12" s="256"/>
      <c r="D12" s="257"/>
      <c r="E12" s="257"/>
      <c r="F12" s="273"/>
      <c r="G12" s="274"/>
      <c r="H12" s="274"/>
      <c r="I12" s="274"/>
      <c r="J12" s="274"/>
      <c r="K12" s="275"/>
      <c r="L12" s="102"/>
      <c r="M12" s="102"/>
      <c r="N12" s="102"/>
      <c r="O12" s="102"/>
      <c r="P12" s="102"/>
      <c r="Q12" s="102"/>
      <c r="R12" s="102"/>
      <c r="S12" s="102"/>
      <c r="T12" s="102"/>
    </row>
    <row r="13" spans="1:26" s="58" customFormat="1" ht="16.2" x14ac:dyDescent="0.3">
      <c r="C13" s="256"/>
      <c r="D13" s="257"/>
      <c r="E13" s="257"/>
      <c r="F13" s="258"/>
      <c r="G13" s="259"/>
      <c r="H13" s="259"/>
      <c r="I13" s="259"/>
      <c r="J13" s="259"/>
      <c r="K13" s="260"/>
      <c r="L13" s="102"/>
      <c r="M13" s="102"/>
      <c r="N13" s="102"/>
      <c r="O13" s="102"/>
      <c r="P13" s="102"/>
      <c r="Q13" s="102"/>
      <c r="R13" s="102"/>
      <c r="S13" s="102"/>
      <c r="T13" s="102"/>
    </row>
    <row r="14" spans="1:26" s="58" customFormat="1" ht="16.2" x14ac:dyDescent="0.3">
      <c r="C14" s="256"/>
      <c r="D14" s="257"/>
      <c r="E14" s="257"/>
      <c r="F14" s="258"/>
      <c r="G14" s="259"/>
      <c r="H14" s="259"/>
      <c r="I14" s="259"/>
      <c r="J14" s="259"/>
      <c r="K14" s="260"/>
      <c r="L14" s="102"/>
      <c r="M14" s="102"/>
      <c r="N14" s="102"/>
      <c r="O14" s="102"/>
      <c r="P14" s="102"/>
      <c r="Q14" s="102"/>
      <c r="R14" s="102"/>
      <c r="S14" s="102"/>
      <c r="T14" s="102"/>
    </row>
    <row r="15" spans="1:26" s="58" customFormat="1" ht="16.2" x14ac:dyDescent="0.3">
      <c r="C15" s="256"/>
      <c r="D15" s="257"/>
      <c r="E15" s="257"/>
      <c r="F15" s="258"/>
      <c r="G15" s="259"/>
      <c r="H15" s="259"/>
      <c r="I15" s="259"/>
      <c r="J15" s="259"/>
      <c r="K15" s="260"/>
      <c r="L15" s="102"/>
      <c r="M15" s="102"/>
      <c r="N15" s="102"/>
      <c r="O15" s="102"/>
      <c r="P15" s="102"/>
      <c r="Q15" s="102"/>
      <c r="R15" s="102"/>
      <c r="S15" s="102"/>
      <c r="T15" s="102"/>
    </row>
    <row r="16" spans="1:26" s="58" customFormat="1" ht="16.2" x14ac:dyDescent="0.3">
      <c r="C16" s="256"/>
      <c r="D16" s="257"/>
      <c r="E16" s="257"/>
      <c r="F16" s="258"/>
      <c r="G16" s="259"/>
      <c r="H16" s="259"/>
      <c r="I16" s="259"/>
      <c r="J16" s="259"/>
      <c r="K16" s="260"/>
      <c r="L16" s="102"/>
      <c r="M16" s="102"/>
      <c r="N16" s="102"/>
      <c r="O16" s="102"/>
      <c r="P16" s="102"/>
      <c r="Q16" s="102"/>
      <c r="R16" s="102"/>
      <c r="S16" s="102"/>
      <c r="T16" s="102"/>
    </row>
    <row r="17" spans="2:25" s="58" customFormat="1" ht="16.2" x14ac:dyDescent="0.3">
      <c r="C17" s="256"/>
      <c r="D17" s="257"/>
      <c r="E17" s="257"/>
      <c r="F17" s="258"/>
      <c r="G17" s="259"/>
      <c r="H17" s="259"/>
      <c r="I17" s="259"/>
      <c r="J17" s="259"/>
      <c r="K17" s="260"/>
      <c r="L17" s="102"/>
      <c r="M17" s="102"/>
      <c r="N17" s="102"/>
      <c r="O17" s="102"/>
      <c r="P17" s="102"/>
      <c r="Q17" s="102"/>
      <c r="R17" s="102"/>
      <c r="S17" s="102"/>
      <c r="T17" s="102"/>
    </row>
    <row r="18" spans="2:25" s="58" customFormat="1" ht="16.2" x14ac:dyDescent="0.3">
      <c r="C18" s="256"/>
      <c r="D18" s="257"/>
      <c r="E18" s="257"/>
      <c r="F18" s="258"/>
      <c r="G18" s="259"/>
      <c r="H18" s="259"/>
      <c r="I18" s="259"/>
      <c r="J18" s="259"/>
      <c r="K18" s="260"/>
      <c r="L18" s="102"/>
      <c r="M18" s="102"/>
      <c r="N18" s="102"/>
      <c r="O18" s="102"/>
      <c r="P18" s="102"/>
      <c r="Q18" s="102"/>
      <c r="R18" s="102"/>
      <c r="S18" s="102"/>
      <c r="T18" s="102"/>
    </row>
    <row r="19" spans="2:25" s="58" customFormat="1" ht="16.2" x14ac:dyDescent="0.3">
      <c r="C19" s="261"/>
      <c r="D19" s="262"/>
      <c r="E19" s="262"/>
      <c r="F19" s="273"/>
      <c r="G19" s="274"/>
      <c r="H19" s="274"/>
      <c r="I19" s="274"/>
      <c r="J19" s="274"/>
      <c r="K19" s="275"/>
      <c r="L19" s="102"/>
      <c r="M19" s="102"/>
      <c r="N19" s="102"/>
      <c r="O19" s="102"/>
      <c r="P19" s="102"/>
      <c r="Q19" s="102"/>
      <c r="R19" s="102"/>
      <c r="S19" s="102"/>
      <c r="T19" s="102"/>
    </row>
    <row r="20" spans="2:25" s="58" customFormat="1" ht="16.2" x14ac:dyDescent="0.3">
      <c r="C20" s="261"/>
      <c r="D20" s="262"/>
      <c r="E20" s="262"/>
      <c r="F20" s="273"/>
      <c r="G20" s="274"/>
      <c r="H20" s="274"/>
      <c r="I20" s="274"/>
      <c r="J20" s="274"/>
      <c r="K20" s="275"/>
      <c r="L20" s="102"/>
      <c r="M20" s="102"/>
      <c r="N20" s="102"/>
      <c r="O20" s="102"/>
      <c r="P20" s="102"/>
      <c r="Q20" s="102"/>
      <c r="R20" s="102"/>
      <c r="S20" s="102"/>
      <c r="T20" s="102"/>
    </row>
    <row r="21" spans="2:25" s="58" customFormat="1" ht="16.8" thickBot="1" x14ac:dyDescent="0.35">
      <c r="C21" s="52"/>
      <c r="D21" s="53"/>
      <c r="E21" s="53"/>
      <c r="F21" s="54"/>
      <c r="G21" s="53"/>
      <c r="H21" s="53"/>
      <c r="I21" s="53"/>
      <c r="J21" s="53"/>
      <c r="K21" s="53"/>
      <c r="L21" s="102"/>
      <c r="M21" s="102"/>
      <c r="N21" s="102"/>
      <c r="O21" s="102"/>
      <c r="P21" s="102"/>
      <c r="Q21" s="102"/>
      <c r="R21" s="102"/>
      <c r="S21" s="102"/>
      <c r="T21" s="102"/>
      <c r="U21" s="102"/>
      <c r="V21" s="102"/>
      <c r="W21" s="102"/>
      <c r="X21" s="102"/>
      <c r="Y21" s="102"/>
    </row>
    <row r="22" spans="2:25" s="58" customFormat="1" ht="16.2" x14ac:dyDescent="0.3">
      <c r="C22" s="55"/>
      <c r="D22" s="56"/>
      <c r="E22" s="56"/>
      <c r="F22" s="57"/>
      <c r="G22" s="56"/>
      <c r="H22" s="56"/>
      <c r="I22" s="56"/>
      <c r="J22" s="56"/>
      <c r="K22" s="56"/>
      <c r="L22" s="102"/>
      <c r="M22" s="102"/>
      <c r="N22" s="102"/>
      <c r="O22" s="102"/>
      <c r="P22" s="102"/>
      <c r="Q22" s="102"/>
      <c r="R22" s="102"/>
      <c r="S22" s="102"/>
      <c r="T22" s="102"/>
      <c r="U22" s="102"/>
      <c r="V22" s="102"/>
      <c r="W22" s="102"/>
      <c r="X22" s="102"/>
      <c r="Y22" s="102"/>
    </row>
    <row r="23" spans="2:25" s="58" customFormat="1" ht="76.2" customHeight="1" x14ac:dyDescent="0.3">
      <c r="C23" s="272" t="s">
        <v>135</v>
      </c>
      <c r="D23" s="272"/>
      <c r="E23" s="272"/>
      <c r="F23" s="272"/>
      <c r="G23" s="272"/>
      <c r="H23" s="272"/>
      <c r="I23" s="137"/>
      <c r="J23" s="56"/>
      <c r="K23" s="56"/>
      <c r="L23" s="102"/>
      <c r="M23" s="102"/>
      <c r="N23" s="102"/>
      <c r="O23" s="102"/>
      <c r="P23" s="102"/>
      <c r="Q23" s="102"/>
      <c r="R23" s="102"/>
      <c r="S23" s="102"/>
      <c r="T23" s="102"/>
      <c r="U23" s="102"/>
      <c r="V23" s="102"/>
      <c r="W23" s="102"/>
      <c r="X23" s="102"/>
      <c r="Y23" s="102"/>
    </row>
    <row r="24" spans="2:25" s="58" customFormat="1" ht="16.8" thickBot="1" x14ac:dyDescent="0.35">
      <c r="C24" s="52"/>
      <c r="D24" s="53"/>
      <c r="E24" s="53"/>
      <c r="F24" s="54"/>
      <c r="G24" s="53"/>
      <c r="H24" s="53"/>
      <c r="I24" s="53"/>
      <c r="J24" s="53"/>
      <c r="K24" s="53"/>
      <c r="L24" s="102"/>
      <c r="M24" s="102"/>
      <c r="N24" s="102"/>
      <c r="O24" s="102"/>
      <c r="P24" s="102"/>
      <c r="Q24" s="102"/>
      <c r="R24" s="102"/>
      <c r="S24" s="102"/>
      <c r="T24" s="102"/>
      <c r="U24" s="102"/>
      <c r="V24" s="102"/>
      <c r="W24" s="102"/>
      <c r="X24" s="102"/>
      <c r="Y24" s="102"/>
    </row>
    <row r="25" spans="2:25" s="58" customFormat="1" ht="16.2" x14ac:dyDescent="0.3">
      <c r="C25" s="55"/>
      <c r="D25" s="56"/>
      <c r="E25" s="56"/>
      <c r="F25" s="57"/>
      <c r="G25" s="56"/>
      <c r="H25" s="56"/>
      <c r="I25" s="56"/>
      <c r="J25" s="56"/>
      <c r="K25" s="56"/>
      <c r="L25" s="102"/>
      <c r="M25" s="102"/>
      <c r="N25" s="102"/>
      <c r="O25" s="102"/>
      <c r="P25" s="102"/>
      <c r="Q25" s="102"/>
      <c r="R25" s="102"/>
      <c r="S25" s="102"/>
      <c r="T25" s="102"/>
      <c r="U25" s="102"/>
      <c r="V25" s="102"/>
      <c r="W25" s="102"/>
      <c r="X25" s="102"/>
      <c r="Y25" s="102"/>
    </row>
    <row r="26" spans="2:25" s="58" customFormat="1" ht="16.2" x14ac:dyDescent="0.3">
      <c r="C26" s="138" t="s">
        <v>72</v>
      </c>
      <c r="D26" s="61"/>
      <c r="E26" s="62"/>
      <c r="F26" s="62"/>
      <c r="G26" s="76"/>
      <c r="H26" s="56"/>
      <c r="I26" s="56"/>
      <c r="J26" s="56"/>
      <c r="K26" s="56"/>
      <c r="L26" s="102"/>
      <c r="M26" s="102"/>
      <c r="N26" s="102"/>
      <c r="O26" s="102"/>
      <c r="P26" s="102"/>
      <c r="Q26" s="102"/>
      <c r="R26" s="102"/>
      <c r="S26" s="102"/>
      <c r="T26" s="102"/>
      <c r="U26" s="102"/>
      <c r="V26" s="102"/>
      <c r="W26" s="102"/>
      <c r="X26" s="102"/>
    </row>
    <row r="27" spans="2:25" s="58" customFormat="1" ht="16.2" x14ac:dyDescent="0.3">
      <c r="C27" s="64" t="s">
        <v>16</v>
      </c>
      <c r="D27" s="66">
        <v>2022</v>
      </c>
      <c r="E27" s="66">
        <v>2023</v>
      </c>
      <c r="F27" s="67">
        <v>2024</v>
      </c>
      <c r="G27" s="68">
        <v>2025</v>
      </c>
      <c r="H27" s="56"/>
      <c r="I27" s="56"/>
      <c r="J27" s="56"/>
      <c r="K27" s="56"/>
      <c r="L27" s="102"/>
      <c r="M27" s="102"/>
      <c r="N27" s="102"/>
      <c r="O27" s="102"/>
      <c r="P27" s="102"/>
      <c r="Q27" s="102"/>
      <c r="R27" s="102"/>
      <c r="S27" s="102"/>
      <c r="T27" s="102"/>
      <c r="U27" s="102"/>
      <c r="V27" s="102"/>
      <c r="W27" s="102"/>
      <c r="X27" s="102"/>
    </row>
    <row r="28" spans="2:25" s="58" customFormat="1" ht="16.2" x14ac:dyDescent="0.3">
      <c r="C28" s="139" t="s">
        <v>62</v>
      </c>
      <c r="D28" s="71"/>
      <c r="E28" s="71"/>
      <c r="F28" s="71"/>
      <c r="G28" s="72"/>
      <c r="H28" s="56"/>
      <c r="I28" s="56"/>
      <c r="J28" s="56"/>
      <c r="K28" s="56"/>
      <c r="L28" s="102"/>
      <c r="M28" s="102"/>
      <c r="N28" s="102"/>
      <c r="O28" s="102"/>
      <c r="P28" s="102"/>
      <c r="Q28" s="102"/>
      <c r="R28" s="102"/>
      <c r="S28" s="102"/>
      <c r="T28" s="102"/>
      <c r="U28" s="102"/>
      <c r="V28" s="102"/>
      <c r="W28" s="102"/>
      <c r="X28" s="102"/>
    </row>
    <row r="29" spans="2:25" s="58" customFormat="1" ht="16.2" x14ac:dyDescent="0.3">
      <c r="B29" s="140"/>
      <c r="C29" s="141" t="s">
        <v>123</v>
      </c>
      <c r="D29" s="142">
        <v>25</v>
      </c>
      <c r="E29" s="142">
        <v>50</v>
      </c>
      <c r="F29" s="142">
        <v>100</v>
      </c>
      <c r="G29" s="142">
        <v>250</v>
      </c>
      <c r="H29" s="56"/>
      <c r="I29" s="56"/>
      <c r="J29" s="56"/>
      <c r="K29" s="56"/>
      <c r="L29" s="102"/>
      <c r="M29" s="102"/>
      <c r="N29" s="102"/>
      <c r="O29" s="102"/>
      <c r="P29" s="102"/>
      <c r="Q29" s="102"/>
      <c r="R29" s="102"/>
      <c r="S29" s="102"/>
      <c r="T29" s="102"/>
      <c r="U29" s="102"/>
      <c r="V29" s="102"/>
      <c r="W29" s="102"/>
      <c r="X29" s="102"/>
    </row>
    <row r="30" spans="2:25" s="58" customFormat="1" ht="16.2" x14ac:dyDescent="0.3">
      <c r="B30" s="140"/>
      <c r="C30" s="143"/>
      <c r="D30" s="61"/>
      <c r="E30" s="62"/>
      <c r="F30" s="62"/>
      <c r="G30" s="76"/>
      <c r="H30" s="56"/>
      <c r="I30" s="56"/>
      <c r="J30" s="56"/>
      <c r="K30" s="56"/>
      <c r="L30" s="102"/>
      <c r="M30" s="102"/>
      <c r="N30" s="102"/>
      <c r="O30" s="102"/>
      <c r="P30" s="102"/>
      <c r="Q30" s="102"/>
      <c r="R30" s="102"/>
      <c r="S30" s="102"/>
      <c r="T30" s="102"/>
      <c r="U30" s="102"/>
      <c r="V30" s="102"/>
      <c r="W30" s="102"/>
      <c r="X30" s="102"/>
    </row>
    <row r="31" spans="2:25" s="58" customFormat="1" ht="16.2" x14ac:dyDescent="0.3">
      <c r="B31" s="140"/>
      <c r="C31" s="144" t="s">
        <v>73</v>
      </c>
      <c r="D31" s="77"/>
      <c r="E31" s="78"/>
      <c r="F31" s="78"/>
      <c r="G31" s="79"/>
      <c r="H31" s="56"/>
      <c r="I31" s="56"/>
      <c r="J31" s="56"/>
      <c r="K31" s="56"/>
      <c r="L31" s="102"/>
      <c r="M31" s="102"/>
      <c r="N31" s="102"/>
      <c r="O31" s="102"/>
      <c r="P31" s="102"/>
      <c r="Q31" s="102"/>
      <c r="R31" s="102"/>
      <c r="S31" s="102"/>
      <c r="T31" s="102"/>
      <c r="U31" s="102"/>
      <c r="V31" s="102"/>
      <c r="W31" s="102"/>
      <c r="X31" s="102"/>
    </row>
    <row r="32" spans="2:25" s="58" customFormat="1" ht="16.2" x14ac:dyDescent="0.3">
      <c r="B32" s="140"/>
      <c r="C32" s="141" t="s">
        <v>132</v>
      </c>
      <c r="D32" s="74">
        <v>50</v>
      </c>
      <c r="E32" s="74">
        <v>50</v>
      </c>
      <c r="F32" s="74">
        <v>50</v>
      </c>
      <c r="G32" s="74">
        <v>50</v>
      </c>
      <c r="H32" s="56"/>
      <c r="I32" s="56"/>
      <c r="J32" s="56"/>
      <c r="K32" s="56"/>
      <c r="L32" s="102"/>
      <c r="M32" s="102"/>
      <c r="N32" s="102"/>
      <c r="O32" s="102"/>
      <c r="P32" s="102"/>
      <c r="Q32" s="102"/>
      <c r="R32" s="102"/>
      <c r="S32" s="102"/>
      <c r="T32" s="102"/>
      <c r="U32" s="102"/>
      <c r="V32" s="102"/>
      <c r="W32" s="102"/>
      <c r="X32" s="102"/>
    </row>
    <row r="33" spans="2:25" s="58" customFormat="1" ht="16.8" thickBot="1" x14ac:dyDescent="0.35">
      <c r="C33" s="52"/>
      <c r="D33" s="53"/>
      <c r="E33" s="53"/>
      <c r="F33" s="54"/>
      <c r="G33" s="53"/>
      <c r="H33" s="53"/>
      <c r="I33" s="53"/>
      <c r="J33" s="53"/>
      <c r="K33" s="53"/>
      <c r="L33" s="102"/>
      <c r="M33" s="102"/>
      <c r="N33" s="102"/>
      <c r="O33" s="102"/>
      <c r="P33" s="102"/>
      <c r="Q33" s="102"/>
      <c r="R33" s="102"/>
      <c r="S33" s="102"/>
      <c r="T33" s="102"/>
      <c r="U33" s="102"/>
      <c r="V33" s="102"/>
      <c r="W33" s="102"/>
      <c r="X33" s="102"/>
      <c r="Y33" s="102"/>
    </row>
    <row r="34" spans="2:25" s="58" customFormat="1" ht="16.2" x14ac:dyDescent="0.3">
      <c r="C34" s="55"/>
      <c r="D34" s="56"/>
      <c r="E34" s="56"/>
      <c r="F34" s="57"/>
      <c r="G34" s="56"/>
      <c r="H34" s="56"/>
      <c r="I34" s="56"/>
      <c r="J34" s="56"/>
      <c r="K34" s="56"/>
      <c r="L34" s="102"/>
      <c r="M34" s="102"/>
      <c r="N34" s="102"/>
      <c r="O34" s="102"/>
      <c r="P34" s="102"/>
      <c r="Q34" s="102"/>
      <c r="R34" s="102"/>
      <c r="S34" s="102"/>
      <c r="T34" s="102"/>
      <c r="U34" s="102"/>
      <c r="V34" s="102"/>
      <c r="W34" s="102"/>
      <c r="X34" s="102"/>
      <c r="Y34" s="102"/>
    </row>
    <row r="35" spans="2:25" s="58" customFormat="1" ht="24.6" x14ac:dyDescent="0.4">
      <c r="B35" s="95"/>
      <c r="C35" s="166" t="s">
        <v>122</v>
      </c>
      <c r="D35" s="167"/>
      <c r="E35" s="167"/>
      <c r="F35" s="167"/>
      <c r="G35" s="168"/>
      <c r="I35" s="102"/>
      <c r="J35" s="102"/>
      <c r="K35" s="102"/>
      <c r="L35" s="102"/>
      <c r="M35" s="102"/>
      <c r="N35" s="102"/>
      <c r="O35" s="102"/>
      <c r="P35" s="102"/>
      <c r="Q35" s="102"/>
      <c r="R35" s="102"/>
      <c r="S35" s="102"/>
      <c r="T35" s="102"/>
      <c r="U35" s="102"/>
    </row>
    <row r="36" spans="2:25" s="58" customFormat="1" ht="16.2" x14ac:dyDescent="0.3">
      <c r="C36" s="146"/>
      <c r="D36" s="146"/>
      <c r="E36" s="146"/>
      <c r="F36" s="146"/>
      <c r="G36" s="146"/>
      <c r="I36" s="146"/>
      <c r="J36" s="146"/>
      <c r="K36" s="146"/>
      <c r="L36" s="102"/>
      <c r="M36" s="102"/>
      <c r="N36" s="102"/>
    </row>
    <row r="37" spans="2:25" s="58" customFormat="1" ht="16.2" x14ac:dyDescent="0.3">
      <c r="C37" s="147" t="s">
        <v>121</v>
      </c>
      <c r="D37" s="148"/>
      <c r="E37" s="149"/>
      <c r="F37" s="149"/>
      <c r="G37" s="169" t="s">
        <v>16</v>
      </c>
      <c r="I37" s="146"/>
      <c r="L37" s="102"/>
      <c r="M37" s="102"/>
      <c r="N37" s="102"/>
      <c r="O37" s="102"/>
    </row>
    <row r="38" spans="2:25" s="58" customFormat="1" ht="16.2" x14ac:dyDescent="0.3">
      <c r="C38" s="150" t="s">
        <v>16</v>
      </c>
      <c r="D38" s="153" t="s">
        <v>74</v>
      </c>
      <c r="E38" s="151"/>
      <c r="F38" s="151"/>
      <c r="G38" s="152"/>
      <c r="I38" s="146"/>
      <c r="L38" s="102"/>
      <c r="M38" s="102"/>
      <c r="N38" s="102"/>
      <c r="O38" s="102"/>
    </row>
    <row r="39" spans="2:25" s="58" customFormat="1" ht="16.2" x14ac:dyDescent="0.3">
      <c r="C39" s="150" t="s">
        <v>134</v>
      </c>
      <c r="D39" s="154" t="s">
        <v>101</v>
      </c>
      <c r="E39" s="151"/>
      <c r="F39" s="151"/>
      <c r="G39" s="152"/>
      <c r="I39" s="146"/>
      <c r="L39" s="102"/>
      <c r="M39" s="102"/>
      <c r="N39" s="102"/>
      <c r="O39" s="102"/>
    </row>
    <row r="40" spans="2:25" s="58" customFormat="1" ht="67.8" customHeight="1" x14ac:dyDescent="0.4">
      <c r="B40" s="95"/>
      <c r="C40" s="197" t="s">
        <v>133</v>
      </c>
      <c r="D40" s="155"/>
      <c r="E40" s="264"/>
      <c r="F40" s="151"/>
      <c r="G40" s="152"/>
      <c r="I40" s="146"/>
      <c r="L40" s="102"/>
      <c r="M40" s="102"/>
      <c r="N40" s="102"/>
      <c r="O40" s="102"/>
    </row>
    <row r="41" spans="2:25" s="58" customFormat="1" ht="16.2" x14ac:dyDescent="0.3">
      <c r="C41" s="170"/>
      <c r="D41" s="151"/>
      <c r="E41" s="151"/>
      <c r="F41" s="151"/>
      <c r="G41" s="152"/>
      <c r="I41" s="146"/>
      <c r="L41" s="102"/>
      <c r="M41" s="102"/>
      <c r="N41" s="102"/>
      <c r="O41" s="102"/>
    </row>
    <row r="42" spans="2:25" s="58" customFormat="1" ht="16.2" x14ac:dyDescent="0.3">
      <c r="C42" s="171"/>
      <c r="D42" s="151"/>
      <c r="E42" s="151"/>
      <c r="F42" s="151"/>
      <c r="G42" s="152"/>
      <c r="I42" s="146"/>
      <c r="L42" s="102"/>
      <c r="M42" s="102"/>
      <c r="N42" s="102"/>
      <c r="O42" s="102"/>
    </row>
    <row r="43" spans="2:25" s="58" customFormat="1" ht="16.2" x14ac:dyDescent="0.3">
      <c r="C43" s="254"/>
      <c r="D43" s="156"/>
      <c r="E43" s="156"/>
      <c r="F43" s="178"/>
      <c r="G43" s="255"/>
      <c r="I43" s="146"/>
      <c r="L43" s="102"/>
      <c r="M43" s="102"/>
      <c r="N43" s="102"/>
      <c r="O43" s="102"/>
    </row>
    <row r="44" spans="2:25" s="58" customFormat="1" ht="16.2" x14ac:dyDescent="0.3">
      <c r="C44" s="146"/>
      <c r="D44" s="146"/>
      <c r="E44" s="146"/>
      <c r="F44" s="146"/>
      <c r="G44" s="146"/>
      <c r="H44" s="146"/>
      <c r="I44" s="146"/>
      <c r="J44" s="146"/>
      <c r="K44" s="146"/>
      <c r="L44" s="102"/>
      <c r="M44" s="102"/>
      <c r="N44" s="102"/>
    </row>
    <row r="45" spans="2:25" s="58" customFormat="1" ht="16.2" x14ac:dyDescent="0.3">
      <c r="C45" s="158" t="s">
        <v>106</v>
      </c>
      <c r="D45" s="159">
        <f>D27</f>
        <v>2022</v>
      </c>
      <c r="E45" s="159">
        <f t="shared" ref="E45:G45" si="0">E27</f>
        <v>2023</v>
      </c>
      <c r="F45" s="159">
        <f t="shared" si="0"/>
        <v>2024</v>
      </c>
      <c r="G45" s="159">
        <f t="shared" si="0"/>
        <v>2025</v>
      </c>
      <c r="H45" s="146"/>
      <c r="I45" s="146"/>
      <c r="J45" s="146"/>
      <c r="K45" s="146"/>
      <c r="L45" s="102"/>
      <c r="M45" s="102"/>
    </row>
    <row r="46" spans="2:25" s="58" customFormat="1" ht="16.8" thickBot="1" x14ac:dyDescent="0.35">
      <c r="C46" s="253" t="s">
        <v>110</v>
      </c>
      <c r="D46" s="165">
        <f>$D$40*D32</f>
        <v>0</v>
      </c>
      <c r="E46" s="165">
        <f t="shared" ref="E46:G46" si="1">$D$40*E32</f>
        <v>0</v>
      </c>
      <c r="F46" s="165">
        <f t="shared" si="1"/>
        <v>0</v>
      </c>
      <c r="G46" s="165">
        <f t="shared" si="1"/>
        <v>0</v>
      </c>
      <c r="H46" s="146"/>
      <c r="I46" s="146"/>
      <c r="J46" s="146"/>
      <c r="K46" s="146"/>
      <c r="L46" s="102"/>
      <c r="M46" s="102"/>
    </row>
    <row r="47" spans="2:25" s="58" customFormat="1" ht="10.8" customHeight="1" thickTop="1" x14ac:dyDescent="0.3">
      <c r="C47" s="146"/>
      <c r="D47" s="198"/>
      <c r="E47" s="198"/>
      <c r="F47" s="198"/>
      <c r="G47" s="198"/>
      <c r="H47" s="146"/>
      <c r="I47" s="146"/>
      <c r="J47" s="146"/>
      <c r="K47" s="146"/>
      <c r="L47" s="102"/>
      <c r="M47" s="102"/>
    </row>
    <row r="48" spans="2:25" s="58" customFormat="1" ht="16.2" x14ac:dyDescent="0.3">
      <c r="C48" s="164" t="s">
        <v>111</v>
      </c>
      <c r="D48" s="263">
        <f>SUM(D46:G46)</f>
        <v>0</v>
      </c>
      <c r="E48" s="146"/>
      <c r="F48" s="146"/>
      <c r="G48" s="146"/>
      <c r="H48" s="146"/>
      <c r="I48" s="146"/>
      <c r="J48" s="146"/>
      <c r="K48" s="146"/>
      <c r="L48" s="102"/>
      <c r="M48" s="102"/>
    </row>
    <row r="49" spans="3:13" s="58" customFormat="1" ht="16.2" x14ac:dyDescent="0.3">
      <c r="C49" s="146"/>
      <c r="D49" s="146"/>
      <c r="E49" s="146"/>
      <c r="F49" s="146"/>
      <c r="G49" s="146"/>
      <c r="H49" s="146"/>
      <c r="I49" s="146"/>
      <c r="J49" s="146"/>
      <c r="K49" s="146"/>
      <c r="L49" s="102"/>
      <c r="M49" s="102"/>
    </row>
    <row r="50" spans="3:13" s="58" customFormat="1" ht="16.2" hidden="1" x14ac:dyDescent="0.3">
      <c r="C50" s="146"/>
      <c r="D50" s="146"/>
      <c r="E50" s="146"/>
      <c r="F50" s="146"/>
      <c r="G50" s="146"/>
      <c r="H50" s="146"/>
      <c r="I50" s="146"/>
      <c r="J50" s="146"/>
      <c r="K50" s="146"/>
      <c r="L50" s="102"/>
      <c r="M50" s="102"/>
    </row>
    <row r="51" spans="3:13" s="58" customFormat="1" ht="16.2" hidden="1" x14ac:dyDescent="0.3">
      <c r="C51" s="146"/>
      <c r="D51" s="146"/>
      <c r="E51" s="146"/>
      <c r="F51" s="146"/>
      <c r="G51" s="146"/>
      <c r="H51" s="146"/>
      <c r="I51" s="146"/>
      <c r="J51" s="146"/>
      <c r="K51" s="146"/>
      <c r="L51" s="102"/>
      <c r="M51" s="102"/>
    </row>
    <row r="52" spans="3:13" s="58" customFormat="1" ht="16.2" hidden="1" x14ac:dyDescent="0.3">
      <c r="C52" s="146"/>
      <c r="D52" s="146"/>
      <c r="E52" s="146"/>
      <c r="F52" s="146"/>
      <c r="G52" s="146"/>
      <c r="H52" s="146"/>
      <c r="I52" s="146"/>
      <c r="J52" s="146"/>
      <c r="K52" s="146"/>
      <c r="L52" s="102"/>
      <c r="M52" s="102"/>
    </row>
    <row r="53" spans="3:13" s="58" customFormat="1" ht="16.2" hidden="1" x14ac:dyDescent="0.3">
      <c r="C53" s="146"/>
      <c r="D53" s="146"/>
      <c r="E53" s="146"/>
      <c r="F53" s="146"/>
      <c r="G53" s="146"/>
      <c r="H53" s="146"/>
      <c r="I53" s="146"/>
      <c r="J53" s="146"/>
      <c r="K53" s="146"/>
      <c r="L53" s="102"/>
      <c r="M53" s="102"/>
    </row>
    <row r="54" spans="3:13" s="58" customFormat="1" ht="16.2" hidden="1" x14ac:dyDescent="0.3">
      <c r="C54" s="146"/>
      <c r="D54" s="146"/>
      <c r="E54" s="146"/>
      <c r="F54" s="146"/>
      <c r="G54" s="146"/>
      <c r="H54" s="146"/>
      <c r="I54" s="146"/>
      <c r="J54" s="146"/>
      <c r="K54" s="146"/>
      <c r="L54" s="102"/>
      <c r="M54" s="102"/>
    </row>
    <row r="55" spans="3:13" s="58" customFormat="1" ht="16.2" hidden="1" x14ac:dyDescent="0.3">
      <c r="C55" s="146"/>
      <c r="D55" s="146"/>
      <c r="E55" s="146"/>
      <c r="F55" s="146"/>
      <c r="G55" s="146"/>
      <c r="H55" s="146"/>
      <c r="I55" s="146"/>
      <c r="J55" s="146"/>
      <c r="K55" s="146"/>
      <c r="L55" s="102"/>
      <c r="M55" s="102"/>
    </row>
    <row r="56" spans="3:13" s="58" customFormat="1" ht="16.2" hidden="1" x14ac:dyDescent="0.3">
      <c r="C56" s="146"/>
      <c r="D56" s="146"/>
      <c r="E56" s="146"/>
      <c r="F56" s="146"/>
      <c r="G56" s="146"/>
      <c r="H56" s="146"/>
      <c r="I56" s="146"/>
      <c r="J56" s="146"/>
      <c r="K56" s="146"/>
      <c r="L56" s="102"/>
      <c r="M56" s="102"/>
    </row>
    <row r="57" spans="3:13" s="58" customFormat="1" ht="16.2" hidden="1" x14ac:dyDescent="0.3">
      <c r="C57" s="146"/>
      <c r="D57" s="146"/>
      <c r="E57" s="146"/>
      <c r="F57" s="146"/>
      <c r="G57" s="146"/>
      <c r="H57" s="146"/>
      <c r="I57" s="146"/>
      <c r="J57" s="146"/>
      <c r="K57" s="146"/>
      <c r="L57" s="102"/>
      <c r="M57" s="102"/>
    </row>
    <row r="58" spans="3:13" s="58" customFormat="1" ht="16.2" hidden="1" x14ac:dyDescent="0.3">
      <c r="C58" s="146"/>
      <c r="D58" s="146"/>
      <c r="E58" s="146"/>
      <c r="F58" s="146"/>
      <c r="G58" s="146"/>
      <c r="H58" s="146"/>
      <c r="I58" s="146"/>
      <c r="J58" s="146"/>
      <c r="K58" s="146"/>
      <c r="L58" s="102"/>
      <c r="M58" s="102"/>
    </row>
    <row r="59" spans="3:13" s="58" customFormat="1" ht="16.2" hidden="1" x14ac:dyDescent="0.3">
      <c r="C59" s="146"/>
      <c r="D59" s="146"/>
      <c r="E59" s="146"/>
      <c r="F59" s="146"/>
      <c r="G59" s="146"/>
      <c r="H59" s="146"/>
      <c r="I59" s="146"/>
      <c r="J59" s="146"/>
      <c r="K59" s="146"/>
      <c r="L59" s="102"/>
      <c r="M59" s="102"/>
    </row>
    <row r="60" spans="3:13" s="58" customFormat="1" ht="16.2" hidden="1" x14ac:dyDescent="0.3">
      <c r="C60" s="146"/>
      <c r="D60" s="146"/>
      <c r="E60" s="146"/>
      <c r="F60" s="146"/>
      <c r="G60" s="146"/>
      <c r="H60" s="146"/>
      <c r="I60" s="146"/>
      <c r="J60" s="146"/>
      <c r="K60" s="146"/>
      <c r="L60" s="102"/>
      <c r="M60" s="102"/>
    </row>
    <row r="61" spans="3:13" s="58" customFormat="1" ht="16.2" hidden="1" x14ac:dyDescent="0.3">
      <c r="C61" s="146"/>
      <c r="D61" s="146"/>
      <c r="E61" s="146"/>
      <c r="F61" s="146"/>
      <c r="G61" s="146"/>
      <c r="H61" s="146"/>
      <c r="I61" s="146"/>
      <c r="J61" s="146"/>
      <c r="K61" s="146"/>
      <c r="L61" s="102"/>
      <c r="M61" s="102"/>
    </row>
    <row r="62" spans="3:13" s="58" customFormat="1" ht="16.2" hidden="1" x14ac:dyDescent="0.3">
      <c r="C62" s="146"/>
      <c r="D62" s="146"/>
      <c r="E62" s="146"/>
      <c r="F62" s="146"/>
      <c r="G62" s="146"/>
      <c r="H62" s="146"/>
      <c r="I62" s="146"/>
      <c r="J62" s="146"/>
      <c r="K62" s="146"/>
      <c r="L62" s="102"/>
      <c r="M62" s="102"/>
    </row>
    <row r="63" spans="3:13" s="58" customFormat="1" ht="16.2" hidden="1" x14ac:dyDescent="0.3">
      <c r="C63" s="146"/>
      <c r="D63" s="146"/>
      <c r="E63" s="146"/>
      <c r="F63" s="146"/>
      <c r="G63" s="146"/>
      <c r="H63" s="146"/>
      <c r="I63" s="146"/>
      <c r="J63" s="146"/>
      <c r="K63" s="146"/>
      <c r="L63" s="102"/>
      <c r="M63" s="102"/>
    </row>
    <row r="64" spans="3:13" s="58" customFormat="1" ht="16.2" hidden="1" x14ac:dyDescent="0.3">
      <c r="C64" s="146"/>
      <c r="D64" s="146"/>
      <c r="E64" s="146"/>
      <c r="F64" s="146"/>
      <c r="G64" s="146"/>
      <c r="H64" s="146"/>
      <c r="I64" s="146"/>
      <c r="J64" s="146"/>
      <c r="K64" s="146"/>
      <c r="L64" s="102"/>
      <c r="M64" s="102"/>
    </row>
    <row r="65" spans="3:13" s="58" customFormat="1" ht="16.2" hidden="1" x14ac:dyDescent="0.3">
      <c r="C65" s="146"/>
      <c r="D65" s="146"/>
      <c r="E65" s="146"/>
      <c r="F65" s="146"/>
      <c r="G65" s="146"/>
      <c r="H65" s="146"/>
      <c r="I65" s="146"/>
      <c r="J65" s="146"/>
      <c r="K65" s="146"/>
      <c r="L65" s="102"/>
      <c r="M65" s="102"/>
    </row>
    <row r="66" spans="3:13" s="58" customFormat="1" ht="16.2" hidden="1" x14ac:dyDescent="0.3">
      <c r="C66" s="146"/>
      <c r="D66" s="146"/>
      <c r="E66" s="146"/>
      <c r="F66" s="146"/>
      <c r="G66" s="146"/>
      <c r="H66" s="146"/>
      <c r="I66" s="146"/>
      <c r="J66" s="146"/>
      <c r="K66" s="146"/>
      <c r="L66" s="102"/>
      <c r="M66" s="102"/>
    </row>
    <row r="67" spans="3:13" s="58" customFormat="1" ht="16.2" hidden="1" x14ac:dyDescent="0.3">
      <c r="C67" s="146"/>
      <c r="D67" s="146"/>
      <c r="E67" s="146"/>
      <c r="F67" s="146"/>
      <c r="G67" s="146"/>
      <c r="H67" s="146"/>
      <c r="I67" s="146"/>
      <c r="J67" s="146"/>
      <c r="K67" s="146"/>
      <c r="L67" s="102"/>
      <c r="M67" s="102"/>
    </row>
    <row r="68" spans="3:13" s="58" customFormat="1" ht="16.2" hidden="1" x14ac:dyDescent="0.3">
      <c r="C68" s="146"/>
      <c r="D68" s="146"/>
      <c r="E68" s="146"/>
      <c r="F68" s="146"/>
      <c r="G68" s="146"/>
      <c r="H68" s="146"/>
      <c r="I68" s="146"/>
      <c r="J68" s="146"/>
      <c r="K68" s="146"/>
      <c r="L68" s="102"/>
      <c r="M68" s="102"/>
    </row>
    <row r="69" spans="3:13" s="58" customFormat="1" ht="16.2" hidden="1" x14ac:dyDescent="0.3">
      <c r="C69" s="146"/>
      <c r="D69" s="146"/>
      <c r="E69" s="146"/>
      <c r="F69" s="146"/>
      <c r="G69" s="146"/>
      <c r="H69" s="146"/>
      <c r="I69" s="146"/>
      <c r="J69" s="146"/>
      <c r="K69" s="146"/>
      <c r="L69" s="102"/>
      <c r="M69" s="102"/>
    </row>
    <row r="70" spans="3:13" s="58" customFormat="1" ht="16.2" hidden="1" x14ac:dyDescent="0.3">
      <c r="C70" s="146"/>
      <c r="D70" s="146"/>
      <c r="E70" s="146"/>
      <c r="F70" s="146"/>
      <c r="G70" s="146"/>
      <c r="H70" s="146"/>
      <c r="I70" s="146"/>
      <c r="J70" s="146"/>
      <c r="K70" s="146"/>
      <c r="L70" s="102"/>
      <c r="M70" s="102"/>
    </row>
    <row r="71" spans="3:13" s="58" customFormat="1" ht="16.2" hidden="1" x14ac:dyDescent="0.3">
      <c r="C71" s="146"/>
      <c r="D71" s="146"/>
      <c r="E71" s="146"/>
      <c r="F71" s="146"/>
      <c r="G71" s="146"/>
      <c r="H71" s="146"/>
      <c r="I71" s="146"/>
      <c r="J71" s="146"/>
      <c r="K71" s="146"/>
      <c r="L71" s="102"/>
      <c r="M71" s="102"/>
    </row>
    <row r="72" spans="3:13" s="58" customFormat="1" ht="16.2" hidden="1" x14ac:dyDescent="0.3">
      <c r="C72" s="146"/>
      <c r="D72" s="146"/>
      <c r="E72" s="146"/>
      <c r="F72" s="146"/>
      <c r="G72" s="146"/>
      <c r="H72" s="146"/>
      <c r="I72" s="146"/>
      <c r="J72" s="146"/>
      <c r="K72" s="146"/>
      <c r="L72" s="102"/>
      <c r="M72" s="102"/>
    </row>
    <row r="73" spans="3:13" s="58" customFormat="1" ht="16.2" hidden="1" x14ac:dyDescent="0.3">
      <c r="C73" s="146"/>
      <c r="D73" s="146"/>
      <c r="E73" s="146"/>
      <c r="F73" s="146"/>
      <c r="G73" s="146"/>
      <c r="H73" s="146"/>
      <c r="I73" s="146"/>
      <c r="J73" s="146"/>
      <c r="K73" s="146"/>
      <c r="L73" s="102"/>
      <c r="M73" s="102"/>
    </row>
    <row r="74" spans="3:13" s="58" customFormat="1" ht="16.2" hidden="1" x14ac:dyDescent="0.3">
      <c r="C74" s="146"/>
      <c r="D74" s="146"/>
      <c r="E74" s="146"/>
      <c r="F74" s="146"/>
      <c r="G74" s="146"/>
      <c r="H74" s="146"/>
      <c r="I74" s="146"/>
      <c r="J74" s="146"/>
      <c r="K74" s="146"/>
      <c r="L74" s="102"/>
      <c r="M74" s="102"/>
    </row>
    <row r="75" spans="3:13" s="58" customFormat="1" ht="16.2" hidden="1" x14ac:dyDescent="0.3">
      <c r="C75" s="146"/>
      <c r="D75" s="146"/>
      <c r="E75" s="146"/>
      <c r="F75" s="146"/>
      <c r="G75" s="146"/>
      <c r="H75" s="146"/>
      <c r="I75" s="146"/>
      <c r="J75" s="146"/>
      <c r="K75" s="146"/>
      <c r="L75" s="102"/>
      <c r="M75" s="102"/>
    </row>
    <row r="76" spans="3:13" s="58" customFormat="1" ht="16.2" hidden="1" x14ac:dyDescent="0.3">
      <c r="C76" s="146"/>
      <c r="D76" s="146"/>
      <c r="E76" s="146"/>
      <c r="F76" s="146"/>
      <c r="G76" s="146"/>
      <c r="H76" s="146"/>
      <c r="I76" s="146"/>
      <c r="J76" s="146"/>
      <c r="K76" s="146"/>
      <c r="L76" s="102"/>
      <c r="M76" s="102"/>
    </row>
    <row r="77" spans="3:13" s="58" customFormat="1" ht="16.2" hidden="1" x14ac:dyDescent="0.3">
      <c r="C77" s="146"/>
      <c r="D77" s="146"/>
      <c r="E77" s="146"/>
      <c r="F77" s="146"/>
      <c r="G77" s="146"/>
      <c r="H77" s="146"/>
      <c r="I77" s="146"/>
      <c r="J77" s="146"/>
      <c r="K77" s="146"/>
      <c r="L77" s="102"/>
      <c r="M77" s="102"/>
    </row>
    <row r="78" spans="3:13" s="58" customFormat="1" ht="16.2" hidden="1" x14ac:dyDescent="0.3">
      <c r="C78" s="146"/>
      <c r="D78" s="146"/>
      <c r="E78" s="146"/>
      <c r="F78" s="146"/>
      <c r="G78" s="146"/>
      <c r="H78" s="146"/>
      <c r="I78" s="146"/>
      <c r="J78" s="146"/>
      <c r="K78" s="146"/>
      <c r="L78" s="102"/>
      <c r="M78" s="102"/>
    </row>
    <row r="79" spans="3:13" s="58" customFormat="1" ht="16.2" hidden="1" x14ac:dyDescent="0.3">
      <c r="C79" s="146"/>
      <c r="D79" s="146"/>
      <c r="E79" s="146"/>
      <c r="F79" s="146"/>
      <c r="G79" s="146"/>
      <c r="H79" s="146"/>
      <c r="I79" s="146"/>
      <c r="J79" s="146"/>
      <c r="K79" s="146"/>
      <c r="L79" s="102"/>
      <c r="M79" s="102"/>
    </row>
    <row r="80" spans="3:13" s="58" customFormat="1" ht="16.2" hidden="1" x14ac:dyDescent="0.3">
      <c r="C80" s="146"/>
      <c r="D80" s="146"/>
      <c r="E80" s="146"/>
      <c r="F80" s="146"/>
      <c r="G80" s="146"/>
      <c r="H80" s="146"/>
      <c r="I80" s="146"/>
      <c r="J80" s="146"/>
      <c r="K80" s="146"/>
      <c r="L80" s="102"/>
      <c r="M80" s="102"/>
    </row>
    <row r="81" spans="3:13" s="58" customFormat="1" ht="16.2" hidden="1" x14ac:dyDescent="0.3">
      <c r="C81" s="146"/>
      <c r="D81" s="146"/>
      <c r="E81" s="146"/>
      <c r="F81" s="146"/>
      <c r="G81" s="146"/>
      <c r="H81" s="146"/>
      <c r="I81" s="146"/>
      <c r="J81" s="146"/>
      <c r="K81" s="146"/>
      <c r="L81" s="102"/>
      <c r="M81" s="102"/>
    </row>
    <row r="82" spans="3:13" s="58" customFormat="1" ht="16.2" hidden="1" x14ac:dyDescent="0.3">
      <c r="C82" s="146"/>
      <c r="D82" s="146"/>
      <c r="E82" s="146"/>
      <c r="F82" s="146"/>
      <c r="G82" s="146"/>
      <c r="H82" s="146"/>
      <c r="I82" s="146"/>
      <c r="J82" s="146"/>
      <c r="K82" s="146"/>
      <c r="L82" s="102"/>
      <c r="M82" s="102"/>
    </row>
    <row r="83" spans="3:13" s="58" customFormat="1" ht="16.2" hidden="1" x14ac:dyDescent="0.3">
      <c r="C83" s="146"/>
      <c r="D83" s="146"/>
      <c r="E83" s="146"/>
      <c r="F83" s="146"/>
      <c r="G83" s="146"/>
      <c r="H83" s="146"/>
      <c r="I83" s="146"/>
      <c r="J83" s="146"/>
      <c r="K83" s="146"/>
      <c r="L83" s="102"/>
      <c r="M83" s="102"/>
    </row>
    <row r="84" spans="3:13" s="58" customFormat="1" ht="16.2" hidden="1" x14ac:dyDescent="0.3">
      <c r="C84" s="146"/>
      <c r="D84" s="146"/>
      <c r="E84" s="146"/>
      <c r="F84" s="146"/>
      <c r="G84" s="146"/>
      <c r="H84" s="146"/>
      <c r="I84" s="146"/>
      <c r="J84" s="146"/>
      <c r="K84" s="146"/>
      <c r="L84" s="102"/>
      <c r="M84" s="102"/>
    </row>
    <row r="85" spans="3:13" s="58" customFormat="1" ht="16.2" hidden="1" x14ac:dyDescent="0.3">
      <c r="C85" s="146"/>
      <c r="D85" s="146"/>
      <c r="E85" s="146"/>
      <c r="F85" s="146"/>
      <c r="G85" s="146"/>
      <c r="H85" s="146"/>
      <c r="I85" s="146"/>
      <c r="J85" s="146"/>
      <c r="K85" s="146"/>
      <c r="L85" s="102"/>
      <c r="M85" s="102"/>
    </row>
    <row r="86" spans="3:13" s="58" customFormat="1" ht="16.2" hidden="1" x14ac:dyDescent="0.3">
      <c r="C86" s="146"/>
      <c r="D86" s="146"/>
      <c r="E86" s="146"/>
      <c r="F86" s="146"/>
      <c r="G86" s="146"/>
      <c r="H86" s="146"/>
      <c r="I86" s="146"/>
      <c r="J86" s="146"/>
      <c r="K86" s="146"/>
      <c r="L86" s="102"/>
      <c r="M86" s="102"/>
    </row>
    <row r="87" spans="3:13" s="58" customFormat="1" ht="16.2" hidden="1" x14ac:dyDescent="0.3">
      <c r="C87" s="146"/>
      <c r="D87" s="146"/>
      <c r="E87" s="146"/>
      <c r="F87" s="146"/>
      <c r="G87" s="146"/>
      <c r="H87" s="146"/>
      <c r="I87" s="146"/>
      <c r="J87" s="146"/>
      <c r="K87" s="146"/>
      <c r="L87" s="102"/>
      <c r="M87" s="102"/>
    </row>
    <row r="88" spans="3:13" s="58" customFormat="1" ht="16.2" hidden="1" x14ac:dyDescent="0.3">
      <c r="C88" s="146"/>
      <c r="D88" s="146"/>
      <c r="E88" s="146"/>
      <c r="F88" s="146"/>
      <c r="G88" s="146"/>
      <c r="H88" s="146"/>
      <c r="I88" s="146"/>
      <c r="J88" s="146"/>
      <c r="K88" s="146"/>
      <c r="L88" s="102"/>
      <c r="M88" s="102"/>
    </row>
    <row r="89" spans="3:13" s="58" customFormat="1" ht="16.2" hidden="1" x14ac:dyDescent="0.3">
      <c r="C89" s="146"/>
      <c r="D89" s="146"/>
      <c r="E89" s="146"/>
      <c r="F89" s="146"/>
      <c r="G89" s="146"/>
      <c r="H89" s="146"/>
      <c r="I89" s="146"/>
      <c r="J89" s="146"/>
      <c r="K89" s="146"/>
      <c r="L89" s="102"/>
      <c r="M89" s="102"/>
    </row>
    <row r="90" spans="3:13" s="58" customFormat="1" ht="16.2" hidden="1" x14ac:dyDescent="0.3">
      <c r="C90" s="146"/>
      <c r="D90" s="146"/>
      <c r="E90" s="146"/>
      <c r="F90" s="146"/>
      <c r="G90" s="146"/>
      <c r="H90" s="146"/>
      <c r="I90" s="146"/>
      <c r="J90" s="146"/>
      <c r="K90" s="146"/>
      <c r="L90" s="102"/>
      <c r="M90" s="102"/>
    </row>
    <row r="91" spans="3:13" s="58" customFormat="1" ht="16.2" hidden="1" x14ac:dyDescent="0.3">
      <c r="C91" s="146"/>
      <c r="D91" s="146"/>
      <c r="E91" s="146"/>
      <c r="F91" s="146"/>
      <c r="G91" s="146"/>
      <c r="H91" s="146"/>
      <c r="I91" s="146"/>
      <c r="J91" s="146"/>
      <c r="K91" s="146"/>
      <c r="L91" s="102"/>
      <c r="M91" s="102"/>
    </row>
    <row r="92" spans="3:13" s="58" customFormat="1" ht="16.2" hidden="1" x14ac:dyDescent="0.3">
      <c r="C92" s="146"/>
      <c r="D92" s="146"/>
      <c r="E92" s="146"/>
      <c r="F92" s="146"/>
      <c r="G92" s="146"/>
      <c r="H92" s="146"/>
      <c r="I92" s="146"/>
      <c r="J92" s="146"/>
      <c r="K92" s="146"/>
      <c r="L92" s="102"/>
      <c r="M92" s="102"/>
    </row>
    <row r="93" spans="3:13" s="58" customFormat="1" ht="16.2" hidden="1" x14ac:dyDescent="0.3">
      <c r="C93" s="146"/>
      <c r="D93" s="146"/>
      <c r="E93" s="146"/>
      <c r="F93" s="146"/>
      <c r="G93" s="146"/>
      <c r="H93" s="146"/>
      <c r="I93" s="146"/>
      <c r="J93" s="146"/>
      <c r="K93" s="146"/>
      <c r="L93" s="102"/>
      <c r="M93" s="102"/>
    </row>
    <row r="94" spans="3:13" s="58" customFormat="1" ht="16.2" hidden="1" x14ac:dyDescent="0.3">
      <c r="C94" s="146"/>
      <c r="D94" s="146"/>
      <c r="E94" s="146"/>
      <c r="F94" s="146"/>
      <c r="G94" s="146"/>
      <c r="H94" s="146"/>
      <c r="I94" s="146"/>
      <c r="J94" s="146"/>
      <c r="K94" s="146"/>
      <c r="L94" s="102"/>
      <c r="M94" s="102"/>
    </row>
    <row r="95" spans="3:13" s="58" customFormat="1" ht="16.2" hidden="1" x14ac:dyDescent="0.3">
      <c r="C95" s="146"/>
      <c r="D95" s="146"/>
      <c r="E95" s="146"/>
      <c r="F95" s="146"/>
      <c r="G95" s="146"/>
      <c r="H95" s="146"/>
      <c r="I95" s="146"/>
      <c r="J95" s="146"/>
      <c r="K95" s="146"/>
      <c r="L95" s="102"/>
      <c r="M95" s="102"/>
    </row>
    <row r="96" spans="3:13" s="58" customFormat="1" ht="16.2" hidden="1" x14ac:dyDescent="0.3">
      <c r="C96" s="146"/>
      <c r="D96" s="146"/>
      <c r="E96" s="146"/>
      <c r="F96" s="146"/>
      <c r="G96" s="146"/>
      <c r="H96" s="146"/>
      <c r="I96" s="146"/>
      <c r="J96" s="146"/>
      <c r="K96" s="146"/>
      <c r="L96" s="102"/>
      <c r="M96" s="102"/>
    </row>
    <row r="97" spans="3:13" s="58" customFormat="1" ht="16.2" hidden="1" x14ac:dyDescent="0.3">
      <c r="C97" s="146"/>
      <c r="D97" s="146"/>
      <c r="E97" s="146"/>
      <c r="F97" s="146"/>
      <c r="G97" s="146"/>
      <c r="H97" s="146"/>
      <c r="I97" s="146"/>
      <c r="J97" s="146"/>
      <c r="K97" s="146"/>
      <c r="L97" s="102"/>
      <c r="M97" s="102"/>
    </row>
    <row r="98" spans="3:13" s="58" customFormat="1" ht="16.2" hidden="1" x14ac:dyDescent="0.3">
      <c r="C98" s="146"/>
      <c r="D98" s="146"/>
      <c r="E98" s="146"/>
      <c r="F98" s="146"/>
      <c r="G98" s="146"/>
      <c r="H98" s="146"/>
      <c r="I98" s="146"/>
      <c r="J98" s="146"/>
      <c r="K98" s="146"/>
      <c r="L98" s="102"/>
      <c r="M98" s="102"/>
    </row>
    <row r="99" spans="3:13" s="58" customFormat="1" ht="16.2" hidden="1" x14ac:dyDescent="0.3">
      <c r="C99" s="146"/>
      <c r="D99" s="146"/>
      <c r="E99" s="146"/>
      <c r="F99" s="146"/>
      <c r="G99" s="146"/>
      <c r="H99" s="146"/>
      <c r="I99" s="146"/>
      <c r="J99" s="146"/>
      <c r="K99" s="146"/>
      <c r="L99" s="102"/>
      <c r="M99" s="102"/>
    </row>
    <row r="100" spans="3:13" s="58" customFormat="1" ht="16.2" hidden="1" x14ac:dyDescent="0.3">
      <c r="C100" s="146"/>
      <c r="D100" s="146"/>
      <c r="E100" s="146"/>
      <c r="F100" s="146"/>
      <c r="G100" s="146"/>
      <c r="H100" s="146"/>
      <c r="I100" s="146"/>
      <c r="J100" s="146"/>
      <c r="K100" s="146"/>
      <c r="L100" s="102"/>
      <c r="M100" s="102"/>
    </row>
    <row r="101" spans="3:13" s="58" customFormat="1" ht="16.2" hidden="1" x14ac:dyDescent="0.3">
      <c r="C101" s="146"/>
      <c r="D101" s="146"/>
      <c r="E101" s="146"/>
      <c r="F101" s="146"/>
      <c r="G101" s="146"/>
      <c r="H101" s="146"/>
      <c r="I101" s="146"/>
      <c r="J101" s="146"/>
      <c r="K101" s="146"/>
      <c r="L101" s="102"/>
      <c r="M101" s="102"/>
    </row>
    <row r="102" spans="3:13" s="58" customFormat="1" ht="16.2" hidden="1" x14ac:dyDescent="0.3">
      <c r="C102" s="146"/>
      <c r="D102" s="146"/>
      <c r="E102" s="146"/>
      <c r="F102" s="146"/>
      <c r="G102" s="146"/>
      <c r="H102" s="146"/>
      <c r="I102" s="146"/>
      <c r="J102" s="146"/>
      <c r="K102" s="146"/>
      <c r="L102" s="102"/>
      <c r="M102" s="102"/>
    </row>
    <row r="103" spans="3:13" s="58" customFormat="1" ht="16.2" hidden="1" x14ac:dyDescent="0.3">
      <c r="C103" s="146"/>
      <c r="D103" s="146"/>
      <c r="E103" s="146"/>
      <c r="F103" s="146"/>
      <c r="G103" s="146"/>
      <c r="H103" s="146"/>
      <c r="I103" s="146"/>
      <c r="J103" s="146"/>
      <c r="K103" s="146"/>
      <c r="L103" s="102"/>
      <c r="M103" s="102"/>
    </row>
    <row r="104" spans="3:13" s="58" customFormat="1" ht="16.2" hidden="1" x14ac:dyDescent="0.3">
      <c r="C104" s="146"/>
      <c r="D104" s="146"/>
      <c r="E104" s="146"/>
      <c r="F104" s="146"/>
      <c r="G104" s="146"/>
      <c r="H104" s="146"/>
      <c r="I104" s="146"/>
      <c r="J104" s="146"/>
      <c r="K104" s="146"/>
      <c r="L104" s="102"/>
      <c r="M104" s="102"/>
    </row>
    <row r="105" spans="3:13" s="58" customFormat="1" ht="16.2" hidden="1" x14ac:dyDescent="0.3">
      <c r="C105" s="146"/>
      <c r="D105" s="146"/>
      <c r="E105" s="146"/>
      <c r="F105" s="146"/>
      <c r="G105" s="146"/>
      <c r="H105" s="146"/>
      <c r="I105" s="146"/>
      <c r="J105" s="146"/>
      <c r="K105" s="146"/>
      <c r="L105" s="102"/>
      <c r="M105" s="102"/>
    </row>
    <row r="106" spans="3:13" s="58" customFormat="1" ht="16.2" hidden="1" x14ac:dyDescent="0.3">
      <c r="C106" s="146"/>
      <c r="D106" s="146"/>
      <c r="E106" s="146"/>
      <c r="F106" s="146"/>
      <c r="G106" s="146"/>
      <c r="H106" s="146"/>
      <c r="I106" s="146"/>
      <c r="J106" s="146"/>
      <c r="K106" s="146"/>
      <c r="L106" s="102"/>
      <c r="M106" s="102"/>
    </row>
    <row r="107" spans="3:13" s="58" customFormat="1" ht="16.2" hidden="1" x14ac:dyDescent="0.3">
      <c r="C107" s="146"/>
      <c r="D107" s="146"/>
      <c r="E107" s="146"/>
      <c r="F107" s="146"/>
      <c r="G107" s="146"/>
      <c r="H107" s="146"/>
      <c r="I107" s="146"/>
      <c r="J107" s="146"/>
      <c r="K107" s="146"/>
      <c r="L107" s="102"/>
      <c r="M107" s="102"/>
    </row>
    <row r="108" spans="3:13" s="58" customFormat="1" ht="16.2" hidden="1" x14ac:dyDescent="0.3">
      <c r="C108" s="146"/>
      <c r="D108" s="146"/>
      <c r="E108" s="146"/>
      <c r="F108" s="146"/>
      <c r="G108" s="146"/>
      <c r="H108" s="146"/>
      <c r="I108" s="146"/>
      <c r="J108" s="146"/>
      <c r="K108" s="146"/>
      <c r="L108" s="102"/>
      <c r="M108" s="102"/>
    </row>
    <row r="109" spans="3:13" s="58" customFormat="1" ht="16.2" hidden="1" x14ac:dyDescent="0.3">
      <c r="C109" s="146"/>
      <c r="D109" s="146"/>
      <c r="E109" s="146"/>
      <c r="F109" s="146"/>
      <c r="G109" s="146"/>
      <c r="H109" s="146"/>
      <c r="I109" s="146"/>
      <c r="J109" s="146"/>
      <c r="K109" s="146"/>
      <c r="L109" s="102"/>
      <c r="M109" s="102"/>
    </row>
    <row r="110" spans="3:13" s="58" customFormat="1" ht="16.2" hidden="1" x14ac:dyDescent="0.3">
      <c r="C110" s="146"/>
      <c r="D110" s="146"/>
      <c r="E110" s="146"/>
      <c r="F110" s="146"/>
      <c r="G110" s="146"/>
      <c r="H110" s="146"/>
      <c r="I110" s="146"/>
      <c r="J110" s="146"/>
      <c r="K110" s="146"/>
      <c r="L110" s="102"/>
      <c r="M110" s="102"/>
    </row>
    <row r="111" spans="3:13" s="58" customFormat="1" ht="16.2" hidden="1" x14ac:dyDescent="0.3">
      <c r="C111" s="146"/>
      <c r="D111" s="146"/>
      <c r="E111" s="146"/>
      <c r="F111" s="146"/>
      <c r="G111" s="146"/>
      <c r="H111" s="146"/>
      <c r="I111" s="146"/>
      <c r="J111" s="146"/>
      <c r="K111" s="146"/>
      <c r="L111" s="102"/>
      <c r="M111" s="102"/>
    </row>
    <row r="112" spans="3:13" s="58" customFormat="1" ht="16.2" hidden="1" x14ac:dyDescent="0.3">
      <c r="C112" s="146"/>
      <c r="D112" s="146"/>
      <c r="E112" s="146"/>
      <c r="F112" s="146"/>
      <c r="G112" s="146"/>
      <c r="H112" s="146"/>
      <c r="I112" s="146"/>
      <c r="J112" s="146"/>
      <c r="K112" s="146"/>
      <c r="L112" s="102"/>
      <c r="M112" s="102"/>
    </row>
    <row r="113" spans="3:13" s="58" customFormat="1" ht="16.2" hidden="1" x14ac:dyDescent="0.3">
      <c r="C113" s="146"/>
      <c r="D113" s="146"/>
      <c r="E113" s="146"/>
      <c r="F113" s="146"/>
      <c r="G113" s="146"/>
      <c r="H113" s="146"/>
      <c r="I113" s="146"/>
      <c r="J113" s="146"/>
      <c r="K113" s="146"/>
      <c r="L113" s="102"/>
      <c r="M113" s="102"/>
    </row>
    <row r="114" spans="3:13" s="58" customFormat="1" ht="16.2" hidden="1" x14ac:dyDescent="0.3">
      <c r="C114" s="146"/>
      <c r="D114" s="146"/>
      <c r="E114" s="146"/>
      <c r="F114" s="146"/>
      <c r="G114" s="146"/>
      <c r="H114" s="146"/>
      <c r="I114" s="146"/>
      <c r="J114" s="146"/>
      <c r="K114" s="146"/>
      <c r="L114" s="102"/>
      <c r="M114" s="102"/>
    </row>
    <row r="115" spans="3:13" s="58" customFormat="1" ht="16.2" hidden="1" x14ac:dyDescent="0.3">
      <c r="C115" s="146"/>
      <c r="D115" s="146"/>
      <c r="E115" s="146"/>
      <c r="F115" s="146"/>
      <c r="G115" s="146"/>
      <c r="H115" s="146"/>
      <c r="I115" s="146"/>
      <c r="J115" s="146"/>
      <c r="K115" s="146"/>
      <c r="L115" s="102"/>
      <c r="M115" s="102"/>
    </row>
    <row r="116" spans="3:13" s="58" customFormat="1" ht="16.2" hidden="1" x14ac:dyDescent="0.3">
      <c r="C116" s="146"/>
      <c r="D116" s="146"/>
      <c r="E116" s="146"/>
      <c r="F116" s="146"/>
      <c r="G116" s="146"/>
      <c r="H116" s="146"/>
      <c r="I116" s="146"/>
      <c r="J116" s="146"/>
      <c r="K116" s="146"/>
      <c r="L116" s="102"/>
      <c r="M116" s="102"/>
    </row>
    <row r="117" spans="3:13" s="58" customFormat="1" ht="16.2" hidden="1" x14ac:dyDescent="0.3">
      <c r="C117" s="146"/>
      <c r="D117" s="146"/>
      <c r="E117" s="146"/>
      <c r="F117" s="146"/>
      <c r="G117" s="146"/>
      <c r="H117" s="146"/>
      <c r="I117" s="146"/>
      <c r="J117" s="146"/>
      <c r="K117" s="146"/>
      <c r="L117" s="102"/>
      <c r="M117" s="102"/>
    </row>
    <row r="118" spans="3:13" s="58" customFormat="1" ht="16.2" hidden="1" x14ac:dyDescent="0.3">
      <c r="C118" s="146"/>
      <c r="D118" s="146"/>
      <c r="E118" s="146"/>
      <c r="F118" s="146"/>
      <c r="G118" s="146"/>
      <c r="H118" s="146"/>
      <c r="I118" s="146"/>
      <c r="J118" s="146"/>
      <c r="K118" s="146"/>
      <c r="L118" s="102"/>
      <c r="M118" s="102"/>
    </row>
    <row r="119" spans="3:13" s="58" customFormat="1" ht="16.2" hidden="1" x14ac:dyDescent="0.3">
      <c r="C119" s="146"/>
      <c r="D119" s="146"/>
      <c r="E119" s="146"/>
      <c r="F119" s="146"/>
      <c r="G119" s="146"/>
      <c r="H119" s="146"/>
      <c r="I119" s="146"/>
      <c r="J119" s="146"/>
      <c r="K119" s="146"/>
      <c r="L119" s="102"/>
      <c r="M119" s="102"/>
    </row>
    <row r="120" spans="3:13" s="58" customFormat="1" ht="16.2" hidden="1" x14ac:dyDescent="0.3">
      <c r="C120" s="146"/>
      <c r="D120" s="146"/>
      <c r="E120" s="146"/>
      <c r="F120" s="146"/>
      <c r="G120" s="146"/>
      <c r="H120" s="146"/>
      <c r="I120" s="146"/>
      <c r="J120" s="146"/>
      <c r="K120" s="146"/>
      <c r="L120" s="102"/>
      <c r="M120" s="102"/>
    </row>
    <row r="121" spans="3:13" s="58" customFormat="1" ht="16.2" hidden="1" x14ac:dyDescent="0.3">
      <c r="C121" s="146"/>
      <c r="D121" s="146"/>
      <c r="E121" s="146"/>
      <c r="F121" s="146"/>
      <c r="G121" s="146"/>
      <c r="H121" s="146"/>
      <c r="I121" s="146"/>
      <c r="J121" s="146"/>
      <c r="K121" s="146"/>
      <c r="L121" s="102"/>
      <c r="M121" s="102"/>
    </row>
    <row r="122" spans="3:13" s="58" customFormat="1" ht="16.2" hidden="1" x14ac:dyDescent="0.3">
      <c r="C122" s="146"/>
      <c r="D122" s="146"/>
      <c r="E122" s="146"/>
      <c r="F122" s="146"/>
      <c r="G122" s="146"/>
      <c r="H122" s="146"/>
      <c r="I122" s="146"/>
      <c r="J122" s="146"/>
      <c r="K122" s="146"/>
      <c r="L122" s="102"/>
      <c r="M122" s="102"/>
    </row>
    <row r="123" spans="3:13" s="58" customFormat="1" ht="16.2" hidden="1" x14ac:dyDescent="0.3">
      <c r="C123" s="146"/>
      <c r="D123" s="146"/>
      <c r="E123" s="146"/>
      <c r="F123" s="146"/>
      <c r="G123" s="146"/>
      <c r="H123" s="146"/>
      <c r="I123" s="146"/>
      <c r="J123" s="146"/>
      <c r="K123" s="146"/>
      <c r="L123" s="102"/>
      <c r="M123" s="102"/>
    </row>
    <row r="124" spans="3:13" s="58" customFormat="1" ht="16.2" hidden="1" x14ac:dyDescent="0.3">
      <c r="C124" s="146"/>
      <c r="D124" s="146"/>
      <c r="E124" s="146"/>
      <c r="F124" s="146"/>
      <c r="G124" s="146"/>
      <c r="H124" s="146"/>
      <c r="I124" s="146"/>
      <c r="J124" s="146"/>
      <c r="K124" s="146"/>
      <c r="L124" s="102"/>
      <c r="M124" s="102"/>
    </row>
    <row r="125" spans="3:13" s="58" customFormat="1" ht="16.2" hidden="1" x14ac:dyDescent="0.3">
      <c r="C125" s="146"/>
      <c r="D125" s="146"/>
      <c r="E125" s="146"/>
      <c r="F125" s="146"/>
      <c r="G125" s="146"/>
      <c r="H125" s="146"/>
      <c r="I125" s="146"/>
      <c r="J125" s="146"/>
      <c r="K125" s="146"/>
      <c r="L125" s="102"/>
      <c r="M125" s="102"/>
    </row>
    <row r="126" spans="3:13" s="58" customFormat="1" ht="16.2" hidden="1" x14ac:dyDescent="0.3">
      <c r="C126" s="146"/>
      <c r="D126" s="146"/>
      <c r="E126" s="146"/>
      <c r="F126" s="146"/>
      <c r="G126" s="146"/>
      <c r="H126" s="146"/>
      <c r="I126" s="146"/>
      <c r="J126" s="146"/>
      <c r="K126" s="146"/>
      <c r="L126" s="102"/>
      <c r="M126" s="102"/>
    </row>
    <row r="127" spans="3:13" s="58" customFormat="1" ht="16.2" hidden="1" x14ac:dyDescent="0.3">
      <c r="C127" s="146"/>
      <c r="D127" s="146"/>
      <c r="E127" s="146"/>
      <c r="F127" s="146"/>
      <c r="G127" s="146"/>
      <c r="H127" s="146"/>
      <c r="I127" s="146"/>
      <c r="J127" s="146"/>
      <c r="K127" s="146"/>
      <c r="L127" s="102"/>
      <c r="M127" s="102"/>
    </row>
    <row r="128" spans="3:13" s="58" customFormat="1" ht="16.2" hidden="1" x14ac:dyDescent="0.3">
      <c r="C128" s="146"/>
      <c r="D128" s="146"/>
      <c r="E128" s="146"/>
      <c r="F128" s="146"/>
      <c r="G128" s="146"/>
      <c r="H128" s="146"/>
      <c r="I128" s="146"/>
      <c r="J128" s="146"/>
      <c r="K128" s="146"/>
      <c r="L128" s="102"/>
      <c r="M128" s="102"/>
    </row>
    <row r="129" spans="3:13" s="58" customFormat="1" ht="16.2" hidden="1" x14ac:dyDescent="0.3">
      <c r="C129" s="146"/>
      <c r="D129" s="146"/>
      <c r="E129" s="146"/>
      <c r="F129" s="146"/>
      <c r="G129" s="146"/>
      <c r="H129" s="146"/>
      <c r="I129" s="146"/>
      <c r="J129" s="146"/>
      <c r="K129" s="146"/>
      <c r="L129" s="102"/>
      <c r="M129" s="102"/>
    </row>
    <row r="130" spans="3:13" s="58" customFormat="1" ht="16.2" hidden="1" x14ac:dyDescent="0.3">
      <c r="C130" s="146"/>
      <c r="D130" s="146"/>
      <c r="E130" s="146"/>
      <c r="F130" s="146"/>
      <c r="G130" s="146"/>
      <c r="H130" s="146"/>
      <c r="I130" s="146"/>
      <c r="J130" s="146"/>
      <c r="K130" s="146"/>
      <c r="L130" s="102"/>
      <c r="M130" s="102"/>
    </row>
    <row r="131" spans="3:13" s="58" customFormat="1" ht="16.2" hidden="1" x14ac:dyDescent="0.3">
      <c r="C131" s="146"/>
      <c r="D131" s="146"/>
      <c r="E131" s="146"/>
      <c r="F131" s="146"/>
      <c r="G131" s="146"/>
      <c r="H131" s="146"/>
      <c r="I131" s="146"/>
      <c r="J131" s="146"/>
      <c r="K131" s="146"/>
      <c r="L131" s="102"/>
      <c r="M131" s="102"/>
    </row>
    <row r="132" spans="3:13" s="58" customFormat="1" ht="16.2" hidden="1" x14ac:dyDescent="0.3">
      <c r="C132" s="146"/>
      <c r="D132" s="146"/>
      <c r="E132" s="146"/>
      <c r="F132" s="146"/>
      <c r="G132" s="146"/>
      <c r="H132" s="146"/>
      <c r="I132" s="146"/>
      <c r="J132" s="146"/>
      <c r="K132" s="146"/>
      <c r="L132" s="102"/>
      <c r="M132" s="102"/>
    </row>
    <row r="133" spans="3:13" s="58" customFormat="1" ht="16.2" hidden="1" x14ac:dyDescent="0.3">
      <c r="C133" s="146"/>
      <c r="D133" s="146"/>
      <c r="E133" s="146"/>
      <c r="F133" s="146"/>
      <c r="G133" s="146"/>
      <c r="H133" s="146"/>
      <c r="I133" s="146"/>
      <c r="J133" s="146"/>
      <c r="K133" s="146"/>
      <c r="L133" s="102"/>
      <c r="M133" s="102"/>
    </row>
    <row r="134" spans="3:13" s="58" customFormat="1" ht="16.2" hidden="1" x14ac:dyDescent="0.3">
      <c r="C134" s="146"/>
      <c r="D134" s="146"/>
      <c r="E134" s="146"/>
      <c r="F134" s="146"/>
      <c r="G134" s="146"/>
      <c r="H134" s="146"/>
      <c r="I134" s="146"/>
      <c r="J134" s="146"/>
      <c r="K134" s="146"/>
      <c r="L134" s="102"/>
      <c r="M134" s="102"/>
    </row>
    <row r="135" spans="3:13" s="58" customFormat="1" ht="16.2" hidden="1" x14ac:dyDescent="0.3">
      <c r="C135" s="146"/>
      <c r="D135" s="146"/>
      <c r="E135" s="146"/>
      <c r="F135" s="146"/>
      <c r="G135" s="146"/>
      <c r="H135" s="146"/>
      <c r="I135" s="146"/>
      <c r="J135" s="146"/>
      <c r="K135" s="146"/>
      <c r="L135" s="102"/>
      <c r="M135" s="102"/>
    </row>
    <row r="136" spans="3:13" s="58" customFormat="1" ht="16.2" hidden="1" x14ac:dyDescent="0.3">
      <c r="C136" s="146"/>
      <c r="D136" s="146"/>
      <c r="E136" s="146"/>
      <c r="F136" s="146"/>
      <c r="G136" s="146"/>
      <c r="H136" s="146"/>
      <c r="I136" s="146"/>
      <c r="J136" s="146"/>
      <c r="K136" s="146"/>
      <c r="L136" s="102"/>
      <c r="M136" s="102"/>
    </row>
    <row r="137" spans="3:13" s="58" customFormat="1" ht="16.2" hidden="1" x14ac:dyDescent="0.3">
      <c r="C137" s="146"/>
      <c r="D137" s="146"/>
      <c r="E137" s="146"/>
      <c r="F137" s="146"/>
      <c r="G137" s="146"/>
      <c r="H137" s="146"/>
      <c r="I137" s="146"/>
      <c r="J137" s="146"/>
      <c r="K137" s="146"/>
      <c r="L137" s="102"/>
      <c r="M137" s="102"/>
    </row>
    <row r="138" spans="3:13" s="58" customFormat="1" ht="16.2" hidden="1" x14ac:dyDescent="0.3">
      <c r="C138" s="146"/>
      <c r="D138" s="146"/>
      <c r="E138" s="146"/>
      <c r="F138" s="146"/>
      <c r="G138" s="146"/>
      <c r="H138" s="146"/>
      <c r="I138" s="146"/>
      <c r="J138" s="146"/>
      <c r="K138" s="146"/>
      <c r="L138" s="102"/>
      <c r="M138" s="102"/>
    </row>
    <row r="139" spans="3:13" s="58" customFormat="1" ht="16.2" hidden="1" x14ac:dyDescent="0.3">
      <c r="C139" s="146"/>
      <c r="D139" s="146"/>
      <c r="E139" s="146"/>
      <c r="F139" s="146"/>
      <c r="G139" s="146"/>
      <c r="H139" s="146"/>
      <c r="I139" s="146"/>
      <c r="J139" s="146"/>
      <c r="K139" s="146"/>
      <c r="L139" s="102"/>
      <c r="M139" s="102"/>
    </row>
    <row r="140" spans="3:13" s="58" customFormat="1" ht="16.2" hidden="1" x14ac:dyDescent="0.3">
      <c r="C140" s="146"/>
      <c r="D140" s="146"/>
      <c r="E140" s="146"/>
      <c r="F140" s="146"/>
      <c r="G140" s="146"/>
      <c r="H140" s="146"/>
      <c r="I140" s="146"/>
      <c r="J140" s="146"/>
      <c r="K140" s="146"/>
      <c r="L140" s="102"/>
      <c r="M140" s="102"/>
    </row>
    <row r="141" spans="3:13" s="58" customFormat="1" ht="16.2" hidden="1" x14ac:dyDescent="0.3">
      <c r="C141" s="146"/>
      <c r="D141" s="146"/>
      <c r="E141" s="146"/>
      <c r="F141" s="146"/>
      <c r="G141" s="146"/>
      <c r="H141" s="146"/>
      <c r="I141" s="146"/>
      <c r="J141" s="146"/>
      <c r="K141" s="146"/>
      <c r="L141" s="102"/>
      <c r="M141" s="102"/>
    </row>
    <row r="142" spans="3:13" s="58" customFormat="1" ht="16.2" hidden="1" x14ac:dyDescent="0.3">
      <c r="C142" s="146"/>
      <c r="D142" s="146"/>
      <c r="E142" s="146"/>
      <c r="F142" s="146"/>
      <c r="G142" s="146"/>
      <c r="H142" s="146"/>
      <c r="I142" s="146"/>
      <c r="J142" s="146"/>
      <c r="K142" s="146"/>
      <c r="L142" s="102"/>
      <c r="M142" s="102"/>
    </row>
    <row r="143" spans="3:13" s="58" customFormat="1" ht="16.2" hidden="1" x14ac:dyDescent="0.3">
      <c r="C143" s="146"/>
      <c r="D143" s="146"/>
      <c r="E143" s="146"/>
      <c r="F143" s="146"/>
      <c r="G143" s="146"/>
      <c r="H143" s="146"/>
      <c r="I143" s="146"/>
      <c r="J143" s="146"/>
      <c r="K143" s="146"/>
      <c r="L143" s="102"/>
      <c r="M143" s="102"/>
    </row>
    <row r="144" spans="3:13" s="58" customFormat="1" ht="16.2" hidden="1" x14ac:dyDescent="0.3">
      <c r="C144" s="146"/>
      <c r="D144" s="146"/>
      <c r="E144" s="146"/>
      <c r="F144" s="146"/>
      <c r="G144" s="146"/>
      <c r="H144" s="146"/>
      <c r="I144" s="146"/>
      <c r="J144" s="146"/>
      <c r="K144" s="146"/>
      <c r="L144" s="102"/>
      <c r="M144" s="102"/>
    </row>
    <row r="145" spans="3:13" s="58" customFormat="1" ht="16.2" hidden="1" x14ac:dyDescent="0.3">
      <c r="C145" s="146"/>
      <c r="D145" s="146"/>
      <c r="E145" s="146"/>
      <c r="F145" s="146"/>
      <c r="G145" s="146"/>
      <c r="H145" s="146"/>
      <c r="I145" s="146"/>
      <c r="J145" s="146"/>
      <c r="K145" s="146"/>
      <c r="L145" s="102"/>
      <c r="M145" s="102"/>
    </row>
    <row r="146" spans="3:13" s="58" customFormat="1" ht="16.2" hidden="1" x14ac:dyDescent="0.3">
      <c r="C146" s="146"/>
      <c r="D146" s="146"/>
      <c r="E146" s="146"/>
      <c r="F146" s="146"/>
      <c r="G146" s="146"/>
      <c r="H146" s="146"/>
      <c r="I146" s="146"/>
      <c r="J146" s="146"/>
      <c r="K146" s="146"/>
      <c r="L146" s="102"/>
      <c r="M146" s="102"/>
    </row>
    <row r="147" spans="3:13" s="58" customFormat="1" ht="16.2" hidden="1" x14ac:dyDescent="0.3">
      <c r="C147" s="146"/>
      <c r="D147" s="146"/>
      <c r="E147" s="146"/>
      <c r="F147" s="146"/>
      <c r="G147" s="146"/>
      <c r="H147" s="146"/>
      <c r="I147" s="146"/>
      <c r="J147" s="146"/>
      <c r="K147" s="146"/>
      <c r="L147" s="102"/>
      <c r="M147" s="102"/>
    </row>
    <row r="148" spans="3:13" s="58" customFormat="1" ht="16.2" hidden="1" x14ac:dyDescent="0.3">
      <c r="C148" s="146"/>
      <c r="D148" s="146"/>
      <c r="E148" s="146"/>
      <c r="F148" s="146"/>
      <c r="G148" s="146"/>
      <c r="H148" s="146"/>
      <c r="I148" s="146"/>
      <c r="J148" s="146"/>
      <c r="K148" s="146"/>
      <c r="L148" s="102"/>
      <c r="M148" s="102"/>
    </row>
    <row r="149" spans="3:13" s="58" customFormat="1" ht="16.2" hidden="1" x14ac:dyDescent="0.3">
      <c r="C149" s="146"/>
      <c r="D149" s="146"/>
      <c r="E149" s="146"/>
      <c r="F149" s="146"/>
      <c r="G149" s="146"/>
      <c r="H149" s="146"/>
      <c r="I149" s="146"/>
      <c r="J149" s="146"/>
      <c r="K149" s="146"/>
      <c r="L149" s="102"/>
      <c r="M149" s="102"/>
    </row>
    <row r="150" spans="3:13" s="58" customFormat="1" ht="16.2" hidden="1" x14ac:dyDescent="0.3">
      <c r="C150" s="146"/>
      <c r="D150" s="146"/>
      <c r="E150" s="146"/>
      <c r="F150" s="146"/>
      <c r="G150" s="146"/>
      <c r="H150" s="146"/>
      <c r="I150" s="146"/>
      <c r="J150" s="146"/>
      <c r="K150" s="146"/>
      <c r="L150" s="102"/>
      <c r="M150" s="102"/>
    </row>
    <row r="151" spans="3:13" s="58" customFormat="1" ht="16.2" hidden="1" x14ac:dyDescent="0.3">
      <c r="C151" s="146"/>
      <c r="D151" s="146"/>
      <c r="E151" s="146"/>
      <c r="F151" s="146"/>
      <c r="G151" s="146"/>
      <c r="H151" s="146"/>
      <c r="I151" s="146"/>
      <c r="J151" s="146"/>
      <c r="K151" s="146"/>
      <c r="L151" s="102"/>
      <c r="M151" s="102"/>
    </row>
    <row r="152" spans="3:13" s="58" customFormat="1" ht="16.2" hidden="1" x14ac:dyDescent="0.3">
      <c r="C152" s="146"/>
      <c r="D152" s="146"/>
      <c r="E152" s="146"/>
      <c r="F152" s="146"/>
      <c r="G152" s="146"/>
      <c r="H152" s="146"/>
      <c r="I152" s="146"/>
      <c r="J152" s="146"/>
      <c r="K152" s="146"/>
      <c r="L152" s="102"/>
      <c r="M152" s="102"/>
    </row>
    <row r="153" spans="3:13" s="58" customFormat="1" ht="16.2" hidden="1" x14ac:dyDescent="0.3">
      <c r="C153" s="146"/>
      <c r="D153" s="146"/>
      <c r="E153" s="146"/>
      <c r="F153" s="146"/>
      <c r="G153" s="146"/>
      <c r="H153" s="146"/>
      <c r="I153" s="146"/>
      <c r="J153" s="146"/>
      <c r="K153" s="146"/>
      <c r="L153" s="102"/>
      <c r="M153" s="102"/>
    </row>
    <row r="154" spans="3:13" s="58" customFormat="1" ht="16.2" hidden="1" x14ac:dyDescent="0.3">
      <c r="C154" s="146"/>
      <c r="D154" s="146"/>
      <c r="E154" s="146"/>
      <c r="F154" s="146"/>
      <c r="G154" s="146"/>
      <c r="H154" s="146"/>
      <c r="I154" s="146"/>
      <c r="J154" s="146"/>
      <c r="K154" s="146"/>
      <c r="L154" s="102"/>
      <c r="M154" s="102"/>
    </row>
    <row r="155" spans="3:13" s="58" customFormat="1" ht="16.2" hidden="1" x14ac:dyDescent="0.3">
      <c r="C155" s="146"/>
      <c r="D155" s="146"/>
      <c r="E155" s="146"/>
      <c r="F155" s="146"/>
      <c r="G155" s="146"/>
      <c r="H155" s="146"/>
      <c r="I155" s="146"/>
      <c r="J155" s="146"/>
      <c r="K155" s="146"/>
      <c r="L155" s="102"/>
      <c r="M155" s="102"/>
    </row>
    <row r="156" spans="3:13" s="58" customFormat="1" ht="16.2" hidden="1" x14ac:dyDescent="0.3">
      <c r="C156" s="146"/>
      <c r="D156" s="146"/>
      <c r="E156" s="146"/>
      <c r="F156" s="146"/>
      <c r="G156" s="146"/>
      <c r="H156" s="146"/>
      <c r="I156" s="146"/>
      <c r="J156" s="146"/>
      <c r="K156" s="146"/>
      <c r="L156" s="102"/>
      <c r="M156" s="102"/>
    </row>
    <row r="157" spans="3:13" s="58" customFormat="1" ht="16.2" hidden="1" x14ac:dyDescent="0.3">
      <c r="C157" s="146"/>
      <c r="D157" s="146"/>
      <c r="E157" s="146"/>
      <c r="F157" s="146"/>
      <c r="G157" s="146"/>
      <c r="H157" s="146"/>
      <c r="I157" s="146"/>
      <c r="J157" s="146"/>
      <c r="K157" s="146"/>
      <c r="L157" s="102"/>
      <c r="M157" s="102"/>
    </row>
    <row r="158" spans="3:13" s="58" customFormat="1" ht="16.2" hidden="1" x14ac:dyDescent="0.3">
      <c r="C158" s="146"/>
      <c r="D158" s="146"/>
      <c r="E158" s="146"/>
      <c r="F158" s="146"/>
      <c r="G158" s="146"/>
      <c r="H158" s="146"/>
      <c r="I158" s="146"/>
      <c r="J158" s="146"/>
      <c r="K158" s="146"/>
      <c r="L158" s="102"/>
      <c r="M158" s="102"/>
    </row>
    <row r="159" spans="3:13" s="58" customFormat="1" ht="16.2" hidden="1" x14ac:dyDescent="0.3">
      <c r="C159" s="146"/>
      <c r="D159" s="146"/>
      <c r="E159" s="146"/>
      <c r="F159" s="146"/>
      <c r="G159" s="146"/>
      <c r="H159" s="146"/>
      <c r="I159" s="146"/>
      <c r="J159" s="146"/>
      <c r="K159" s="146"/>
      <c r="L159" s="102"/>
      <c r="M159" s="102"/>
    </row>
    <row r="160" spans="3:13" s="58" customFormat="1" ht="16.2" hidden="1" x14ac:dyDescent="0.3">
      <c r="C160" s="146"/>
      <c r="D160" s="146"/>
      <c r="E160" s="146"/>
      <c r="F160" s="146"/>
      <c r="G160" s="146"/>
      <c r="H160" s="146"/>
      <c r="I160" s="146"/>
      <c r="J160" s="146"/>
      <c r="K160" s="146"/>
      <c r="L160" s="102"/>
      <c r="M160" s="102"/>
    </row>
    <row r="161" spans="3:13" s="58" customFormat="1" ht="16.2" hidden="1" x14ac:dyDescent="0.3">
      <c r="C161" s="146"/>
      <c r="D161" s="146"/>
      <c r="E161" s="146"/>
      <c r="F161" s="146"/>
      <c r="G161" s="146"/>
      <c r="H161" s="146"/>
      <c r="I161" s="146"/>
      <c r="J161" s="146"/>
      <c r="K161" s="146"/>
      <c r="L161" s="102"/>
      <c r="M161" s="102"/>
    </row>
    <row r="162" spans="3:13" s="58" customFormat="1" ht="16.2" hidden="1" x14ac:dyDescent="0.3">
      <c r="C162" s="146"/>
      <c r="D162" s="146"/>
      <c r="E162" s="146"/>
      <c r="F162" s="146"/>
      <c r="G162" s="146"/>
      <c r="H162" s="146"/>
      <c r="I162" s="146"/>
      <c r="J162" s="146"/>
      <c r="K162" s="146"/>
      <c r="L162" s="102"/>
      <c r="M162" s="102"/>
    </row>
    <row r="163" spans="3:13" s="58" customFormat="1" ht="16.2" hidden="1" x14ac:dyDescent="0.3">
      <c r="C163" s="146"/>
      <c r="D163" s="146"/>
      <c r="E163" s="146"/>
      <c r="F163" s="146"/>
      <c r="G163" s="146"/>
      <c r="H163" s="146"/>
      <c r="I163" s="146"/>
      <c r="J163" s="146"/>
      <c r="K163" s="146"/>
      <c r="L163" s="102"/>
      <c r="M163" s="102"/>
    </row>
    <row r="164" spans="3:13" s="58" customFormat="1" ht="16.2" hidden="1" x14ac:dyDescent="0.3">
      <c r="C164" s="146"/>
      <c r="D164" s="146"/>
      <c r="E164" s="146"/>
      <c r="F164" s="146"/>
      <c r="G164" s="146"/>
      <c r="H164" s="146"/>
      <c r="I164" s="146"/>
      <c r="J164" s="146"/>
      <c r="K164" s="146"/>
      <c r="L164" s="102"/>
      <c r="M164" s="102"/>
    </row>
    <row r="165" spans="3:13" s="58" customFormat="1" ht="16.2" hidden="1" x14ac:dyDescent="0.3">
      <c r="C165" s="146"/>
      <c r="D165" s="146"/>
      <c r="E165" s="146"/>
      <c r="F165" s="146"/>
      <c r="G165" s="146"/>
      <c r="H165" s="146"/>
      <c r="I165" s="146"/>
      <c r="J165" s="146"/>
      <c r="K165" s="146"/>
      <c r="L165" s="102"/>
      <c r="M165" s="102"/>
    </row>
    <row r="166" spans="3:13" s="58" customFormat="1" ht="16.2" hidden="1" x14ac:dyDescent="0.3">
      <c r="C166" s="146"/>
      <c r="D166" s="146"/>
      <c r="E166" s="146"/>
      <c r="F166" s="146"/>
      <c r="G166" s="146"/>
      <c r="H166" s="146"/>
      <c r="I166" s="146"/>
      <c r="J166" s="146"/>
      <c r="K166" s="146"/>
      <c r="L166" s="102"/>
      <c r="M166" s="102"/>
    </row>
    <row r="167" spans="3:13" s="58" customFormat="1" ht="16.2" hidden="1" x14ac:dyDescent="0.3">
      <c r="C167" s="146"/>
      <c r="D167" s="146"/>
      <c r="E167" s="146"/>
      <c r="F167" s="146"/>
      <c r="G167" s="146"/>
      <c r="H167" s="146"/>
      <c r="I167" s="146"/>
      <c r="J167" s="146"/>
      <c r="K167" s="146"/>
      <c r="L167" s="102"/>
      <c r="M167" s="102"/>
    </row>
    <row r="168" spans="3:13" s="58" customFormat="1" ht="16.2" hidden="1" x14ac:dyDescent="0.3">
      <c r="C168" s="146"/>
      <c r="D168" s="146"/>
      <c r="E168" s="146"/>
      <c r="F168" s="146"/>
      <c r="G168" s="146"/>
      <c r="H168" s="146"/>
      <c r="I168" s="146"/>
      <c r="J168" s="146"/>
      <c r="K168" s="146"/>
      <c r="L168" s="102"/>
      <c r="M168" s="102"/>
    </row>
    <row r="169" spans="3:13" s="58" customFormat="1" ht="16.2" hidden="1" x14ac:dyDescent="0.3">
      <c r="C169" s="146"/>
      <c r="D169" s="146"/>
      <c r="E169" s="146"/>
      <c r="F169" s="146"/>
      <c r="G169" s="146"/>
      <c r="H169" s="146"/>
      <c r="I169" s="146"/>
      <c r="J169" s="146"/>
      <c r="K169" s="146"/>
      <c r="L169" s="102"/>
      <c r="M169" s="102"/>
    </row>
    <row r="170" spans="3:13" s="58" customFormat="1" ht="16.2" hidden="1" x14ac:dyDescent="0.3">
      <c r="C170" s="146"/>
      <c r="D170" s="146"/>
      <c r="E170" s="146"/>
      <c r="F170" s="146"/>
      <c r="G170" s="146"/>
      <c r="H170" s="146"/>
      <c r="I170" s="146"/>
      <c r="J170" s="146"/>
      <c r="K170" s="146"/>
      <c r="L170" s="102"/>
      <c r="M170" s="102"/>
    </row>
    <row r="171" spans="3:13" s="58" customFormat="1" ht="16.2" hidden="1" x14ac:dyDescent="0.3">
      <c r="C171" s="146"/>
      <c r="D171" s="146"/>
      <c r="E171" s="146"/>
      <c r="F171" s="146"/>
      <c r="G171" s="146"/>
      <c r="H171" s="146"/>
      <c r="I171" s="146"/>
      <c r="J171" s="146"/>
      <c r="K171" s="146"/>
      <c r="L171" s="102"/>
      <c r="M171" s="102"/>
    </row>
    <row r="172" spans="3:13" s="58" customFormat="1" ht="16.2" hidden="1" x14ac:dyDescent="0.3">
      <c r="C172" s="146"/>
      <c r="D172" s="146"/>
      <c r="E172" s="146"/>
      <c r="F172" s="146"/>
      <c r="G172" s="146"/>
      <c r="H172" s="146"/>
      <c r="I172" s="146"/>
      <c r="J172" s="146"/>
      <c r="K172" s="146"/>
      <c r="L172" s="102"/>
      <c r="M172" s="102"/>
    </row>
    <row r="173" spans="3:13" s="58" customFormat="1" ht="16.2" hidden="1" x14ac:dyDescent="0.3">
      <c r="C173" s="146"/>
      <c r="D173" s="146"/>
      <c r="E173" s="146"/>
      <c r="F173" s="146"/>
      <c r="G173" s="146"/>
      <c r="H173" s="146"/>
      <c r="I173" s="146"/>
      <c r="J173" s="146"/>
      <c r="K173" s="146"/>
      <c r="L173" s="102"/>
      <c r="M173" s="102"/>
    </row>
    <row r="174" spans="3:13" s="58" customFormat="1" ht="16.2" hidden="1" x14ac:dyDescent="0.3">
      <c r="C174" s="146"/>
      <c r="D174" s="146"/>
      <c r="E174" s="146"/>
      <c r="F174" s="146"/>
      <c r="G174" s="146"/>
      <c r="H174" s="146"/>
      <c r="I174" s="146"/>
      <c r="J174" s="146"/>
      <c r="K174" s="146"/>
      <c r="L174" s="102"/>
      <c r="M174" s="102"/>
    </row>
    <row r="175" spans="3:13" s="58" customFormat="1" ht="16.2" hidden="1" x14ac:dyDescent="0.3">
      <c r="C175" s="146"/>
      <c r="D175" s="146"/>
      <c r="E175" s="146"/>
      <c r="F175" s="146"/>
      <c r="G175" s="146"/>
      <c r="H175" s="146"/>
      <c r="I175" s="146"/>
      <c r="J175" s="146"/>
      <c r="K175" s="146"/>
      <c r="L175" s="102"/>
      <c r="M175" s="102"/>
    </row>
    <row r="176" spans="3:13" s="58" customFormat="1" ht="16.2" hidden="1" x14ac:dyDescent="0.3">
      <c r="C176" s="146"/>
      <c r="D176" s="146"/>
      <c r="E176" s="146"/>
      <c r="F176" s="146"/>
      <c r="G176" s="146"/>
      <c r="H176" s="146"/>
      <c r="I176" s="146"/>
      <c r="J176" s="146"/>
      <c r="K176" s="146"/>
      <c r="L176" s="102"/>
      <c r="M176" s="102"/>
    </row>
    <row r="177" spans="3:13" s="58" customFormat="1" ht="16.2" hidden="1" x14ac:dyDescent="0.3">
      <c r="C177" s="146"/>
      <c r="D177" s="146"/>
      <c r="E177" s="146"/>
      <c r="F177" s="146"/>
      <c r="G177" s="146"/>
      <c r="H177" s="146"/>
      <c r="I177" s="146"/>
      <c r="J177" s="146"/>
      <c r="K177" s="146"/>
      <c r="L177" s="102"/>
      <c r="M177" s="102"/>
    </row>
    <row r="178" spans="3:13" s="58" customFormat="1" ht="16.2" hidden="1" x14ac:dyDescent="0.3">
      <c r="C178" s="146"/>
      <c r="D178" s="146"/>
      <c r="E178" s="146"/>
      <c r="F178" s="146"/>
      <c r="G178" s="146"/>
      <c r="H178" s="146"/>
      <c r="I178" s="146"/>
      <c r="J178" s="146"/>
      <c r="K178" s="146"/>
      <c r="L178" s="102"/>
      <c r="M178" s="102"/>
    </row>
    <row r="179" spans="3:13" s="58" customFormat="1" ht="16.2" hidden="1" x14ac:dyDescent="0.3">
      <c r="C179" s="146"/>
      <c r="D179" s="146"/>
      <c r="E179" s="146"/>
      <c r="F179" s="146"/>
      <c r="G179" s="146"/>
      <c r="H179" s="146"/>
      <c r="I179" s="146"/>
      <c r="J179" s="146"/>
      <c r="K179" s="146"/>
      <c r="L179" s="102"/>
      <c r="M179" s="102"/>
    </row>
    <row r="180" spans="3:13" s="58" customFormat="1" ht="16.2" hidden="1" x14ac:dyDescent="0.3">
      <c r="C180" s="146"/>
      <c r="D180" s="146"/>
      <c r="E180" s="146"/>
      <c r="F180" s="146"/>
      <c r="G180" s="146"/>
      <c r="H180" s="146"/>
      <c r="I180" s="146"/>
      <c r="J180" s="146"/>
      <c r="K180" s="146"/>
      <c r="L180" s="102"/>
      <c r="M180" s="102"/>
    </row>
    <row r="181" spans="3:13" s="58" customFormat="1" ht="16.2" hidden="1" x14ac:dyDescent="0.3">
      <c r="C181" s="146"/>
      <c r="D181" s="146"/>
      <c r="E181" s="146"/>
      <c r="F181" s="146"/>
      <c r="G181" s="146"/>
      <c r="H181" s="146"/>
      <c r="I181" s="146"/>
      <c r="J181" s="146"/>
      <c r="K181" s="146"/>
      <c r="L181" s="102"/>
      <c r="M181" s="102"/>
    </row>
    <row r="182" spans="3:13" s="58" customFormat="1" ht="16.2" hidden="1" x14ac:dyDescent="0.3">
      <c r="C182" s="146"/>
      <c r="D182" s="146"/>
      <c r="E182" s="146"/>
      <c r="F182" s="146"/>
      <c r="G182" s="146"/>
      <c r="H182" s="146"/>
      <c r="I182" s="146"/>
      <c r="J182" s="146"/>
      <c r="K182" s="146"/>
      <c r="L182" s="102"/>
      <c r="M182" s="102"/>
    </row>
    <row r="183" spans="3:13" s="58" customFormat="1" ht="16.2" hidden="1" x14ac:dyDescent="0.3">
      <c r="C183" s="146"/>
      <c r="D183" s="146"/>
      <c r="E183" s="146"/>
      <c r="F183" s="146"/>
      <c r="G183" s="146"/>
      <c r="H183" s="146"/>
      <c r="I183" s="146"/>
      <c r="J183" s="146"/>
      <c r="K183" s="146"/>
      <c r="L183" s="102"/>
      <c r="M183" s="102"/>
    </row>
    <row r="184" spans="3:13" s="58" customFormat="1" ht="16.2" hidden="1" x14ac:dyDescent="0.3">
      <c r="C184" s="146"/>
      <c r="D184" s="146"/>
      <c r="E184" s="146"/>
      <c r="F184" s="146"/>
      <c r="G184" s="146"/>
      <c r="H184" s="146"/>
      <c r="I184" s="146"/>
      <c r="J184" s="146"/>
      <c r="K184" s="146"/>
      <c r="L184" s="102"/>
      <c r="M184" s="102"/>
    </row>
    <row r="185" spans="3:13" s="58" customFormat="1" ht="16.2" hidden="1" x14ac:dyDescent="0.3">
      <c r="C185" s="146"/>
      <c r="D185" s="146"/>
      <c r="E185" s="146"/>
      <c r="F185" s="146"/>
      <c r="G185" s="146"/>
      <c r="H185" s="146"/>
      <c r="I185" s="146"/>
      <c r="J185" s="146"/>
      <c r="K185" s="146"/>
      <c r="L185" s="102"/>
      <c r="M185" s="102"/>
    </row>
    <row r="186" spans="3:13" s="58" customFormat="1" ht="16.2" hidden="1" x14ac:dyDescent="0.3">
      <c r="C186" s="146"/>
      <c r="D186" s="146"/>
      <c r="E186" s="146"/>
      <c r="F186" s="146"/>
      <c r="G186" s="146"/>
      <c r="H186" s="146"/>
      <c r="I186" s="146"/>
      <c r="J186" s="146"/>
      <c r="K186" s="146"/>
      <c r="L186" s="102"/>
      <c r="M186" s="102"/>
    </row>
    <row r="187" spans="3:13" s="58" customFormat="1" ht="16.2" hidden="1" x14ac:dyDescent="0.3">
      <c r="C187" s="146"/>
      <c r="D187" s="146"/>
      <c r="E187" s="146"/>
      <c r="F187" s="146"/>
      <c r="G187" s="146"/>
      <c r="H187" s="146"/>
      <c r="I187" s="146"/>
      <c r="J187" s="146"/>
      <c r="K187" s="146"/>
      <c r="L187" s="102"/>
      <c r="M187" s="102"/>
    </row>
    <row r="188" spans="3:13" s="58" customFormat="1" ht="16.2" hidden="1" x14ac:dyDescent="0.3">
      <c r="C188" s="146"/>
      <c r="D188" s="146"/>
      <c r="E188" s="146"/>
      <c r="F188" s="146"/>
      <c r="G188" s="146"/>
      <c r="H188" s="146"/>
      <c r="I188" s="146"/>
      <c r="J188" s="146"/>
      <c r="K188" s="146"/>
      <c r="L188" s="102"/>
      <c r="M188" s="102"/>
    </row>
    <row r="189" spans="3:13" s="58" customFormat="1" ht="16.2" hidden="1" x14ac:dyDescent="0.3">
      <c r="C189" s="146"/>
      <c r="D189" s="146"/>
      <c r="E189" s="146"/>
      <c r="F189" s="146"/>
      <c r="G189" s="146"/>
      <c r="H189" s="146"/>
      <c r="I189" s="146"/>
      <c r="J189" s="146"/>
      <c r="K189" s="146"/>
      <c r="L189" s="102"/>
      <c r="M189" s="102"/>
    </row>
    <row r="190" spans="3:13" s="58" customFormat="1" ht="16.2" hidden="1" x14ac:dyDescent="0.3">
      <c r="C190" s="146"/>
      <c r="D190" s="146"/>
      <c r="E190" s="146"/>
      <c r="F190" s="146"/>
      <c r="G190" s="146"/>
      <c r="H190" s="146"/>
      <c r="I190" s="146"/>
      <c r="J190" s="146"/>
      <c r="K190" s="146"/>
      <c r="L190" s="102"/>
      <c r="M190" s="102"/>
    </row>
    <row r="191" spans="3:13" s="58" customFormat="1" ht="16.2" hidden="1" x14ac:dyDescent="0.3">
      <c r="C191" s="146"/>
      <c r="D191" s="146"/>
      <c r="E191" s="146"/>
      <c r="F191" s="146"/>
      <c r="G191" s="146"/>
      <c r="H191" s="146"/>
      <c r="I191" s="146"/>
      <c r="J191" s="146"/>
      <c r="K191" s="146"/>
      <c r="L191" s="102"/>
      <c r="M191" s="102"/>
    </row>
    <row r="192" spans="3:13" s="58" customFormat="1" ht="16.2" hidden="1" x14ac:dyDescent="0.3">
      <c r="C192" s="146"/>
      <c r="D192" s="146"/>
      <c r="E192" s="146"/>
      <c r="F192" s="146"/>
      <c r="G192" s="146"/>
      <c r="H192" s="146"/>
      <c r="I192" s="146"/>
      <c r="J192" s="146"/>
      <c r="K192" s="146"/>
      <c r="L192" s="102"/>
      <c r="M192" s="102"/>
    </row>
    <row r="193" spans="3:13" s="58" customFormat="1" ht="16.2" hidden="1" x14ac:dyDescent="0.3">
      <c r="C193" s="146"/>
      <c r="D193" s="146"/>
      <c r="E193" s="146"/>
      <c r="F193" s="146"/>
      <c r="G193" s="146"/>
      <c r="H193" s="146"/>
      <c r="I193" s="146"/>
      <c r="J193" s="146"/>
      <c r="K193" s="146"/>
      <c r="L193" s="102"/>
      <c r="M193" s="102"/>
    </row>
    <row r="194" spans="3:13" s="58" customFormat="1" ht="16.2" hidden="1" x14ac:dyDescent="0.3">
      <c r="C194" s="146"/>
      <c r="D194" s="146"/>
      <c r="E194" s="146"/>
      <c r="F194" s="146"/>
      <c r="G194" s="146"/>
      <c r="H194" s="146"/>
      <c r="I194" s="146"/>
      <c r="J194" s="146"/>
      <c r="K194" s="146"/>
      <c r="L194" s="102"/>
      <c r="M194" s="102"/>
    </row>
    <row r="195" spans="3:13" s="58" customFormat="1" ht="16.2" hidden="1" x14ac:dyDescent="0.3">
      <c r="C195" s="146"/>
      <c r="D195" s="146"/>
      <c r="E195" s="146"/>
      <c r="F195" s="146"/>
      <c r="G195" s="146"/>
      <c r="H195" s="146"/>
      <c r="I195" s="146"/>
      <c r="J195" s="146"/>
      <c r="K195" s="146"/>
      <c r="L195" s="102"/>
      <c r="M195" s="102"/>
    </row>
    <row r="196" spans="3:13" s="58" customFormat="1" ht="16.2" hidden="1" x14ac:dyDescent="0.3">
      <c r="C196" s="146"/>
      <c r="D196" s="146"/>
      <c r="E196" s="146"/>
      <c r="F196" s="146"/>
      <c r="G196" s="146"/>
      <c r="H196" s="146"/>
      <c r="I196" s="146"/>
      <c r="J196" s="146"/>
      <c r="K196" s="146"/>
      <c r="L196" s="102"/>
      <c r="M196" s="102"/>
    </row>
    <row r="197" spans="3:13" s="58" customFormat="1" ht="16.2" hidden="1" x14ac:dyDescent="0.3">
      <c r="C197" s="146"/>
      <c r="D197" s="146"/>
      <c r="E197" s="146"/>
      <c r="F197" s="146"/>
      <c r="G197" s="146"/>
      <c r="H197" s="146"/>
      <c r="I197" s="146"/>
      <c r="J197" s="146"/>
      <c r="K197" s="146"/>
      <c r="L197" s="102"/>
      <c r="M197" s="102"/>
    </row>
    <row r="198" spans="3:13" s="58" customFormat="1" ht="16.2" hidden="1" x14ac:dyDescent="0.3">
      <c r="C198" s="146"/>
      <c r="D198" s="146"/>
      <c r="E198" s="146"/>
      <c r="F198" s="146"/>
      <c r="G198" s="146"/>
      <c r="H198" s="146"/>
      <c r="I198" s="146"/>
      <c r="J198" s="146"/>
      <c r="K198" s="146"/>
      <c r="L198" s="102"/>
      <c r="M198" s="102"/>
    </row>
    <row r="199" spans="3:13" s="58" customFormat="1" ht="16.2" hidden="1" x14ac:dyDescent="0.3">
      <c r="C199" s="146"/>
      <c r="D199" s="146"/>
      <c r="E199" s="146"/>
      <c r="F199" s="146"/>
      <c r="G199" s="146"/>
      <c r="H199" s="146"/>
      <c r="I199" s="146"/>
      <c r="J199" s="146"/>
      <c r="K199" s="146"/>
      <c r="L199" s="102"/>
      <c r="M199" s="102"/>
    </row>
    <row r="200" spans="3:13" s="58" customFormat="1" ht="16.2" hidden="1" x14ac:dyDescent="0.3">
      <c r="C200" s="146"/>
      <c r="D200" s="146"/>
      <c r="E200" s="146"/>
      <c r="F200" s="146"/>
      <c r="G200" s="146"/>
      <c r="H200" s="146"/>
      <c r="I200" s="146"/>
      <c r="J200" s="146"/>
      <c r="K200" s="146"/>
      <c r="L200" s="102"/>
      <c r="M200" s="102"/>
    </row>
    <row r="201" spans="3:13" s="58" customFormat="1" ht="16.2" hidden="1" x14ac:dyDescent="0.3">
      <c r="C201" s="146"/>
      <c r="D201" s="146"/>
      <c r="E201" s="146"/>
      <c r="F201" s="146"/>
      <c r="G201" s="146"/>
      <c r="H201" s="146"/>
      <c r="I201" s="146"/>
      <c r="J201" s="146"/>
      <c r="K201" s="146"/>
      <c r="L201" s="102"/>
      <c r="M201" s="102"/>
    </row>
    <row r="202" spans="3:13" s="58" customFormat="1" ht="16.2" hidden="1" x14ac:dyDescent="0.3">
      <c r="C202" s="146"/>
      <c r="D202" s="146"/>
      <c r="E202" s="146"/>
      <c r="F202" s="146"/>
      <c r="G202" s="146"/>
      <c r="H202" s="146"/>
      <c r="I202" s="146"/>
      <c r="J202" s="146"/>
      <c r="K202" s="146"/>
      <c r="L202" s="102"/>
      <c r="M202" s="102"/>
    </row>
    <row r="203" spans="3:13" s="58" customFormat="1" ht="16.2" hidden="1" x14ac:dyDescent="0.3">
      <c r="C203" s="146"/>
      <c r="D203" s="146"/>
      <c r="E203" s="146"/>
      <c r="F203" s="146"/>
      <c r="G203" s="146"/>
      <c r="H203" s="146"/>
      <c r="I203" s="146"/>
      <c r="J203" s="146"/>
      <c r="K203" s="146"/>
      <c r="L203" s="102"/>
      <c r="M203" s="102"/>
    </row>
    <row r="204" spans="3:13" s="58" customFormat="1" ht="16.2" hidden="1" x14ac:dyDescent="0.3">
      <c r="C204" s="146"/>
      <c r="D204" s="146"/>
      <c r="E204" s="146"/>
      <c r="F204" s="146"/>
      <c r="G204" s="146"/>
      <c r="H204" s="146"/>
      <c r="I204" s="146"/>
      <c r="J204" s="146"/>
      <c r="K204" s="146"/>
      <c r="L204" s="102"/>
      <c r="M204" s="102"/>
    </row>
    <row r="205" spans="3:13" s="58" customFormat="1" ht="16.2" hidden="1" x14ac:dyDescent="0.3">
      <c r="C205" s="146"/>
      <c r="D205" s="146"/>
      <c r="E205" s="146"/>
      <c r="F205" s="146"/>
      <c r="G205" s="146"/>
      <c r="H205" s="146"/>
      <c r="I205" s="146"/>
      <c r="J205" s="146"/>
      <c r="K205" s="146"/>
      <c r="L205" s="102"/>
      <c r="M205" s="102"/>
    </row>
    <row r="206" spans="3:13" s="58" customFormat="1" ht="16.2" hidden="1" x14ac:dyDescent="0.3">
      <c r="C206" s="146"/>
      <c r="D206" s="146"/>
      <c r="E206" s="146"/>
      <c r="F206" s="146"/>
      <c r="G206" s="146"/>
      <c r="H206" s="146"/>
      <c r="I206" s="146"/>
      <c r="J206" s="146"/>
      <c r="K206" s="146"/>
      <c r="L206" s="102"/>
      <c r="M206" s="102"/>
    </row>
    <row r="207" spans="3:13" s="58" customFormat="1" ht="16.2" hidden="1" x14ac:dyDescent="0.3">
      <c r="C207" s="146"/>
      <c r="D207" s="146"/>
      <c r="E207" s="146"/>
      <c r="F207" s="146"/>
      <c r="G207" s="146"/>
      <c r="H207" s="146"/>
      <c r="I207" s="146"/>
      <c r="J207" s="146"/>
      <c r="K207" s="146"/>
      <c r="L207" s="102"/>
      <c r="M207" s="102"/>
    </row>
    <row r="208" spans="3:13" s="58" customFormat="1" ht="16.2" hidden="1" x14ac:dyDescent="0.3">
      <c r="C208" s="146"/>
      <c r="D208" s="146"/>
      <c r="E208" s="146"/>
      <c r="F208" s="146"/>
      <c r="G208" s="146"/>
      <c r="H208" s="146"/>
      <c r="I208" s="146"/>
      <c r="J208" s="146"/>
      <c r="K208" s="146"/>
      <c r="L208" s="102"/>
      <c r="M208" s="102"/>
    </row>
    <row r="209" spans="3:13" s="58" customFormat="1" ht="16.2" hidden="1" x14ac:dyDescent="0.3">
      <c r="C209" s="146"/>
      <c r="D209" s="146"/>
      <c r="E209" s="146"/>
      <c r="F209" s="146"/>
      <c r="G209" s="146"/>
      <c r="H209" s="146"/>
      <c r="I209" s="146"/>
      <c r="J209" s="146"/>
      <c r="K209" s="146"/>
      <c r="L209" s="102"/>
      <c r="M209" s="102"/>
    </row>
    <row r="210" spans="3:13" s="58" customFormat="1" ht="16.2" hidden="1" x14ac:dyDescent="0.3">
      <c r="C210" s="146"/>
      <c r="D210" s="146"/>
      <c r="E210" s="146"/>
      <c r="F210" s="146"/>
      <c r="G210" s="146"/>
      <c r="H210" s="146"/>
      <c r="I210" s="146"/>
      <c r="J210" s="146"/>
      <c r="K210" s="146"/>
      <c r="L210" s="102"/>
      <c r="M210" s="102"/>
    </row>
    <row r="211" spans="3:13" s="58" customFormat="1" ht="16.2" hidden="1" x14ac:dyDescent="0.3">
      <c r="C211" s="146"/>
      <c r="D211" s="146"/>
      <c r="E211" s="146"/>
      <c r="F211" s="146"/>
      <c r="G211" s="146"/>
      <c r="H211" s="146"/>
      <c r="I211" s="146"/>
      <c r="J211" s="146"/>
      <c r="K211" s="146"/>
      <c r="L211" s="102"/>
      <c r="M211" s="102"/>
    </row>
    <row r="212" spans="3:13" s="58" customFormat="1" ht="16.2" hidden="1" x14ac:dyDescent="0.3">
      <c r="C212" s="146"/>
      <c r="D212" s="146"/>
      <c r="E212" s="146"/>
      <c r="F212" s="146"/>
      <c r="G212" s="146"/>
      <c r="H212" s="146"/>
      <c r="I212" s="146"/>
      <c r="J212" s="146"/>
      <c r="K212" s="146"/>
      <c r="L212" s="102"/>
      <c r="M212" s="102"/>
    </row>
    <row r="213" spans="3:13" s="58" customFormat="1" ht="16.2" hidden="1" x14ac:dyDescent="0.3">
      <c r="C213" s="146"/>
      <c r="D213" s="146"/>
      <c r="E213" s="146"/>
      <c r="F213" s="146"/>
      <c r="G213" s="146"/>
      <c r="H213" s="146"/>
      <c r="I213" s="146"/>
      <c r="J213" s="146"/>
      <c r="K213" s="146"/>
      <c r="L213" s="102"/>
      <c r="M213" s="102"/>
    </row>
    <row r="214" spans="3:13" s="58" customFormat="1" ht="16.2" hidden="1" x14ac:dyDescent="0.3">
      <c r="C214" s="146"/>
      <c r="D214" s="146"/>
      <c r="E214" s="146"/>
      <c r="F214" s="146"/>
      <c r="G214" s="146"/>
      <c r="H214" s="146"/>
      <c r="I214" s="146"/>
      <c r="J214" s="146"/>
      <c r="K214" s="146"/>
      <c r="L214" s="102"/>
      <c r="M214" s="102"/>
    </row>
    <row r="215" spans="3:13" s="58" customFormat="1" ht="16.2" hidden="1" x14ac:dyDescent="0.3">
      <c r="C215" s="146"/>
      <c r="D215" s="146"/>
      <c r="E215" s="146"/>
      <c r="F215" s="146"/>
      <c r="G215" s="146"/>
      <c r="H215" s="146"/>
      <c r="I215" s="146"/>
      <c r="J215" s="146"/>
      <c r="K215" s="146"/>
      <c r="L215" s="102"/>
      <c r="M215" s="102"/>
    </row>
    <row r="216" spans="3:13" s="58" customFormat="1" ht="16.2" hidden="1" x14ac:dyDescent="0.3">
      <c r="C216" s="146"/>
      <c r="D216" s="146"/>
      <c r="E216" s="146"/>
      <c r="F216" s="146"/>
      <c r="G216" s="146"/>
      <c r="H216" s="146"/>
      <c r="I216" s="146"/>
      <c r="J216" s="146"/>
      <c r="K216" s="146"/>
      <c r="L216" s="102"/>
      <c r="M216" s="102"/>
    </row>
    <row r="217" spans="3:13" s="58" customFormat="1" ht="16.2" hidden="1" x14ac:dyDescent="0.3">
      <c r="C217" s="146"/>
      <c r="D217" s="146"/>
      <c r="E217" s="146"/>
      <c r="F217" s="146"/>
      <c r="G217" s="146"/>
      <c r="H217" s="146"/>
      <c r="I217" s="146"/>
      <c r="J217" s="146"/>
      <c r="K217" s="146"/>
      <c r="L217" s="102"/>
      <c r="M217" s="102"/>
    </row>
    <row r="218" spans="3:13" s="58" customFormat="1" ht="16.2" hidden="1" x14ac:dyDescent="0.3">
      <c r="C218" s="146"/>
      <c r="D218" s="146"/>
      <c r="E218" s="146"/>
      <c r="F218" s="146"/>
      <c r="G218" s="146"/>
      <c r="H218" s="146"/>
      <c r="I218" s="146"/>
      <c r="J218" s="146"/>
      <c r="K218" s="146"/>
      <c r="L218" s="102"/>
      <c r="M218" s="102"/>
    </row>
    <row r="219" spans="3:13" s="58" customFormat="1" ht="16.2" hidden="1" x14ac:dyDescent="0.3">
      <c r="C219" s="146"/>
      <c r="D219" s="146"/>
      <c r="E219" s="146"/>
      <c r="F219" s="146"/>
      <c r="G219" s="146"/>
      <c r="H219" s="146"/>
      <c r="I219" s="146"/>
      <c r="J219" s="146"/>
      <c r="K219" s="146"/>
      <c r="L219" s="102"/>
      <c r="M219" s="102"/>
    </row>
    <row r="220" spans="3:13" s="58" customFormat="1" ht="16.2" hidden="1" x14ac:dyDescent="0.3">
      <c r="C220" s="146"/>
      <c r="D220" s="146"/>
      <c r="E220" s="146"/>
      <c r="F220" s="146"/>
      <c r="G220" s="146"/>
      <c r="H220" s="146"/>
      <c r="I220" s="146"/>
      <c r="J220" s="146"/>
      <c r="K220" s="146"/>
      <c r="L220" s="102"/>
      <c r="M220" s="102"/>
    </row>
    <row r="221" spans="3:13" s="58" customFormat="1" ht="16.2" hidden="1" x14ac:dyDescent="0.3">
      <c r="C221" s="146"/>
      <c r="D221" s="146"/>
      <c r="E221" s="146"/>
      <c r="F221" s="146"/>
      <c r="G221" s="146"/>
      <c r="H221" s="146"/>
      <c r="I221" s="146"/>
      <c r="J221" s="146"/>
      <c r="K221" s="146"/>
      <c r="L221" s="102"/>
      <c r="M221" s="102"/>
    </row>
    <row r="222" spans="3:13" s="58" customFormat="1" ht="16.2" hidden="1" x14ac:dyDescent="0.3">
      <c r="C222" s="146"/>
      <c r="D222" s="146"/>
      <c r="E222" s="146"/>
      <c r="F222" s="146"/>
      <c r="G222" s="146"/>
      <c r="H222" s="146"/>
      <c r="I222" s="146"/>
      <c r="J222" s="146"/>
      <c r="K222" s="146"/>
      <c r="L222" s="102"/>
      <c r="M222" s="102"/>
    </row>
    <row r="223" spans="3:13" s="58" customFormat="1" ht="16.2" hidden="1" x14ac:dyDescent="0.3">
      <c r="C223" s="146"/>
      <c r="D223" s="146"/>
      <c r="E223" s="146"/>
      <c r="F223" s="146"/>
      <c r="G223" s="146"/>
      <c r="H223" s="146"/>
      <c r="I223" s="146"/>
      <c r="J223" s="146"/>
      <c r="K223" s="146"/>
      <c r="L223" s="102"/>
      <c r="M223" s="102"/>
    </row>
    <row r="224" spans="3:13" s="58" customFormat="1" ht="16.2" hidden="1" x14ac:dyDescent="0.3">
      <c r="C224" s="146"/>
      <c r="D224" s="146"/>
      <c r="E224" s="146"/>
      <c r="F224" s="146"/>
      <c r="G224" s="146"/>
      <c r="H224" s="146"/>
      <c r="I224" s="146"/>
      <c r="J224" s="146"/>
      <c r="K224" s="146"/>
      <c r="L224" s="102"/>
      <c r="M224" s="102"/>
    </row>
    <row r="225" spans="3:13" s="58" customFormat="1" ht="16.2" hidden="1" x14ac:dyDescent="0.3">
      <c r="C225" s="146"/>
      <c r="D225" s="146"/>
      <c r="E225" s="146"/>
      <c r="F225" s="146"/>
      <c r="G225" s="146"/>
      <c r="H225" s="146"/>
      <c r="I225" s="146"/>
      <c r="J225" s="146"/>
      <c r="K225" s="146"/>
      <c r="L225" s="102"/>
      <c r="M225" s="102"/>
    </row>
    <row r="226" spans="3:13" s="58" customFormat="1" ht="16.2" hidden="1" x14ac:dyDescent="0.3">
      <c r="C226" s="146"/>
      <c r="D226" s="146"/>
      <c r="E226" s="146"/>
      <c r="F226" s="146"/>
      <c r="G226" s="146"/>
      <c r="H226" s="146"/>
      <c r="I226" s="146"/>
      <c r="J226" s="146"/>
      <c r="K226" s="146"/>
      <c r="L226" s="102"/>
      <c r="M226" s="102"/>
    </row>
    <row r="227" spans="3:13" s="58" customFormat="1" ht="16.2" hidden="1" x14ac:dyDescent="0.3">
      <c r="C227" s="146"/>
      <c r="D227" s="146"/>
      <c r="E227" s="146"/>
      <c r="F227" s="146"/>
      <c r="G227" s="146"/>
      <c r="H227" s="146"/>
      <c r="I227" s="146"/>
      <c r="J227" s="146"/>
      <c r="K227" s="146"/>
      <c r="L227" s="102"/>
      <c r="M227" s="102"/>
    </row>
    <row r="228" spans="3:13" s="58" customFormat="1" ht="16.2" hidden="1" x14ac:dyDescent="0.3">
      <c r="C228" s="146"/>
      <c r="D228" s="146"/>
      <c r="E228" s="146"/>
      <c r="F228" s="146"/>
      <c r="G228" s="146"/>
      <c r="H228" s="146"/>
      <c r="I228" s="146"/>
      <c r="J228" s="146"/>
      <c r="K228" s="146"/>
      <c r="L228" s="102"/>
      <c r="M228" s="102"/>
    </row>
    <row r="229" spans="3:13" s="58" customFormat="1" ht="16.2" hidden="1" x14ac:dyDescent="0.3">
      <c r="C229" s="146"/>
      <c r="D229" s="146"/>
      <c r="E229" s="146"/>
      <c r="F229" s="146"/>
      <c r="G229" s="146"/>
      <c r="H229" s="146"/>
      <c r="I229" s="146"/>
      <c r="J229" s="146"/>
      <c r="K229" s="146"/>
      <c r="L229" s="102"/>
      <c r="M229" s="102"/>
    </row>
    <row r="230" spans="3:13" s="58" customFormat="1" ht="16.2" hidden="1" x14ac:dyDescent="0.3">
      <c r="C230" s="146"/>
      <c r="D230" s="146"/>
      <c r="E230" s="146"/>
      <c r="F230" s="146"/>
      <c r="G230" s="146"/>
      <c r="H230" s="146"/>
      <c r="I230" s="146"/>
      <c r="J230" s="146"/>
      <c r="K230" s="146"/>
      <c r="L230" s="102"/>
      <c r="M230" s="102"/>
    </row>
    <row r="231" spans="3:13" s="58" customFormat="1" ht="16.2" hidden="1" x14ac:dyDescent="0.3">
      <c r="C231" s="146"/>
      <c r="D231" s="146"/>
      <c r="E231" s="146"/>
      <c r="F231" s="146"/>
      <c r="G231" s="146"/>
      <c r="H231" s="146"/>
      <c r="I231" s="146"/>
      <c r="J231" s="146"/>
      <c r="K231" s="146"/>
      <c r="L231" s="102"/>
      <c r="M231" s="102"/>
    </row>
    <row r="232" spans="3:13" s="58" customFormat="1" ht="16.2" hidden="1" x14ac:dyDescent="0.3">
      <c r="C232" s="146"/>
      <c r="D232" s="146"/>
      <c r="E232" s="146"/>
      <c r="F232" s="146"/>
      <c r="G232" s="146"/>
      <c r="H232" s="146"/>
      <c r="I232" s="146"/>
      <c r="J232" s="146"/>
      <c r="K232" s="146"/>
      <c r="L232" s="102"/>
      <c r="M232" s="102"/>
    </row>
    <row r="233" spans="3:13" s="58" customFormat="1" ht="16.2" hidden="1" x14ac:dyDescent="0.3">
      <c r="C233" s="146"/>
      <c r="D233" s="146"/>
      <c r="E233" s="146"/>
      <c r="F233" s="146"/>
      <c r="G233" s="146"/>
      <c r="H233" s="146"/>
      <c r="I233" s="146"/>
      <c r="J233" s="146"/>
      <c r="K233" s="146"/>
      <c r="L233" s="102"/>
      <c r="M233" s="102"/>
    </row>
    <row r="234" spans="3:13" s="58" customFormat="1" ht="16.2" hidden="1" x14ac:dyDescent="0.3">
      <c r="C234" s="146"/>
      <c r="D234" s="146"/>
      <c r="E234" s="146"/>
      <c r="F234" s="146"/>
      <c r="G234" s="146"/>
      <c r="H234" s="146"/>
      <c r="I234" s="146"/>
      <c r="J234" s="146"/>
      <c r="K234" s="146"/>
      <c r="L234" s="102"/>
      <c r="M234" s="102"/>
    </row>
    <row r="235" spans="3:13" s="58" customFormat="1" ht="16.2" hidden="1" x14ac:dyDescent="0.3">
      <c r="C235" s="146"/>
      <c r="D235" s="146"/>
      <c r="E235" s="146"/>
      <c r="F235" s="146"/>
      <c r="G235" s="146"/>
      <c r="H235" s="146"/>
      <c r="I235" s="146"/>
      <c r="J235" s="146"/>
      <c r="K235" s="146"/>
      <c r="L235" s="102"/>
      <c r="M235" s="102"/>
    </row>
    <row r="236" spans="3:13" s="58" customFormat="1" ht="16.2" hidden="1" x14ac:dyDescent="0.3">
      <c r="C236" s="146"/>
      <c r="D236" s="146"/>
      <c r="E236" s="146"/>
      <c r="F236" s="146"/>
      <c r="G236" s="146"/>
      <c r="H236" s="146"/>
      <c r="I236" s="146"/>
      <c r="J236" s="146"/>
      <c r="K236" s="146"/>
      <c r="L236" s="102"/>
      <c r="M236" s="102"/>
    </row>
    <row r="237" spans="3:13" s="58" customFormat="1" ht="16.2" hidden="1" x14ac:dyDescent="0.3">
      <c r="C237" s="146"/>
      <c r="D237" s="146"/>
      <c r="E237" s="146"/>
      <c r="F237" s="146"/>
      <c r="G237" s="146"/>
      <c r="H237" s="146"/>
      <c r="I237" s="146"/>
      <c r="J237" s="146"/>
      <c r="K237" s="146"/>
      <c r="L237" s="102"/>
      <c r="M237" s="102"/>
    </row>
    <row r="238" spans="3:13" s="58" customFormat="1" ht="16.2" hidden="1" x14ac:dyDescent="0.3">
      <c r="C238" s="146"/>
      <c r="D238" s="146"/>
      <c r="E238" s="146"/>
      <c r="F238" s="146"/>
      <c r="G238" s="146"/>
      <c r="H238" s="146"/>
      <c r="I238" s="146"/>
      <c r="J238" s="146"/>
      <c r="K238" s="146"/>
      <c r="L238" s="102"/>
      <c r="M238" s="102"/>
    </row>
    <row r="239" spans="3:13" s="58" customFormat="1" ht="16.2" hidden="1" x14ac:dyDescent="0.3">
      <c r="C239" s="146"/>
      <c r="D239" s="146"/>
      <c r="E239" s="146"/>
      <c r="F239" s="146"/>
      <c r="G239" s="146"/>
      <c r="H239" s="146"/>
      <c r="I239" s="146"/>
      <c r="J239" s="146"/>
      <c r="K239" s="146"/>
      <c r="L239" s="102"/>
      <c r="M239" s="102"/>
    </row>
    <row r="240" spans="3:13" s="58" customFormat="1" ht="16.2" hidden="1" x14ac:dyDescent="0.3">
      <c r="C240" s="146"/>
      <c r="D240" s="146"/>
      <c r="E240" s="146"/>
      <c r="F240" s="146"/>
      <c r="G240" s="146"/>
      <c r="H240" s="146"/>
      <c r="I240" s="146"/>
      <c r="J240" s="146"/>
      <c r="K240" s="146"/>
      <c r="L240" s="102"/>
      <c r="M240" s="102"/>
    </row>
    <row r="241" spans="3:13" s="58" customFormat="1" ht="16.2" hidden="1" x14ac:dyDescent="0.3">
      <c r="C241" s="146"/>
      <c r="D241" s="146"/>
      <c r="E241" s="146"/>
      <c r="F241" s="146"/>
      <c r="G241" s="146"/>
      <c r="H241" s="146"/>
      <c r="I241" s="146"/>
      <c r="J241" s="146"/>
      <c r="K241" s="146"/>
      <c r="L241" s="102"/>
      <c r="M241" s="102"/>
    </row>
    <row r="242" spans="3:13" s="58" customFormat="1" ht="16.2" hidden="1" x14ac:dyDescent="0.3">
      <c r="C242" s="146"/>
      <c r="D242" s="146"/>
      <c r="E242" s="146"/>
      <c r="F242" s="146"/>
      <c r="G242" s="146"/>
      <c r="H242" s="146"/>
      <c r="I242" s="146"/>
      <c r="J242" s="146"/>
      <c r="K242" s="146"/>
      <c r="L242" s="102"/>
      <c r="M242" s="102"/>
    </row>
    <row r="243" spans="3:13" s="58" customFormat="1" ht="16.2" hidden="1" x14ac:dyDescent="0.3">
      <c r="C243" s="146"/>
      <c r="D243" s="146"/>
      <c r="E243" s="146"/>
      <c r="F243" s="146"/>
      <c r="G243" s="146"/>
      <c r="H243" s="146"/>
      <c r="I243" s="146"/>
      <c r="J243" s="146"/>
      <c r="K243" s="146"/>
      <c r="L243" s="102"/>
      <c r="M243" s="102"/>
    </row>
    <row r="244" spans="3:13" s="58" customFormat="1" ht="16.2" hidden="1" x14ac:dyDescent="0.3">
      <c r="C244" s="146"/>
      <c r="D244" s="146"/>
      <c r="E244" s="146"/>
      <c r="F244" s="146"/>
      <c r="G244" s="146"/>
      <c r="H244" s="146"/>
      <c r="I244" s="146"/>
      <c r="J244" s="146"/>
      <c r="K244" s="146"/>
      <c r="L244" s="102"/>
      <c r="M244" s="102"/>
    </row>
    <row r="245" spans="3:13" s="58" customFormat="1" ht="16.2" hidden="1" x14ac:dyDescent="0.3">
      <c r="C245" s="146"/>
      <c r="D245" s="146"/>
      <c r="E245" s="146"/>
      <c r="F245" s="146"/>
      <c r="G245" s="146"/>
      <c r="H245" s="146"/>
      <c r="I245" s="146"/>
      <c r="J245" s="146"/>
      <c r="K245" s="146"/>
      <c r="L245" s="102"/>
      <c r="M245" s="102"/>
    </row>
    <row r="246" spans="3:13" s="58" customFormat="1" ht="16.2" hidden="1" x14ac:dyDescent="0.3">
      <c r="C246" s="146"/>
      <c r="D246" s="146"/>
      <c r="E246" s="146"/>
      <c r="F246" s="146"/>
      <c r="G246" s="146"/>
      <c r="H246" s="146"/>
      <c r="I246" s="146"/>
      <c r="J246" s="146"/>
      <c r="K246" s="146"/>
      <c r="L246" s="102"/>
      <c r="M246" s="102"/>
    </row>
    <row r="247" spans="3:13" s="58" customFormat="1" ht="16.2" hidden="1" x14ac:dyDescent="0.3">
      <c r="C247" s="146"/>
      <c r="D247" s="146"/>
      <c r="E247" s="146"/>
      <c r="F247" s="146"/>
      <c r="G247" s="146"/>
      <c r="H247" s="146"/>
      <c r="I247" s="146"/>
      <c r="J247" s="146"/>
      <c r="K247" s="146"/>
      <c r="L247" s="102"/>
      <c r="M247" s="102"/>
    </row>
    <row r="248" spans="3:13" s="58" customFormat="1" ht="16.2" hidden="1" x14ac:dyDescent="0.3">
      <c r="C248" s="146"/>
      <c r="D248" s="146"/>
      <c r="E248" s="146"/>
      <c r="F248" s="146"/>
      <c r="G248" s="146"/>
      <c r="H248" s="146"/>
      <c r="I248" s="146"/>
      <c r="J248" s="146"/>
      <c r="K248" s="146"/>
      <c r="L248" s="102"/>
      <c r="M248" s="102"/>
    </row>
    <row r="249" spans="3:13" s="58" customFormat="1" ht="16.2" hidden="1" x14ac:dyDescent="0.3">
      <c r="C249" s="146"/>
      <c r="D249" s="146"/>
      <c r="E249" s="146"/>
      <c r="F249" s="146"/>
      <c r="G249" s="146"/>
      <c r="H249" s="146"/>
      <c r="I249" s="146"/>
      <c r="J249" s="146"/>
      <c r="K249" s="146"/>
      <c r="L249" s="102"/>
      <c r="M249" s="102"/>
    </row>
    <row r="250" spans="3:13" s="58" customFormat="1" ht="16.2" hidden="1" x14ac:dyDescent="0.3">
      <c r="C250" s="146"/>
      <c r="D250" s="146"/>
      <c r="E250" s="146"/>
      <c r="F250" s="146"/>
      <c r="G250" s="146"/>
      <c r="H250" s="146"/>
      <c r="I250" s="146"/>
      <c r="J250" s="146"/>
      <c r="K250" s="146"/>
      <c r="L250" s="102"/>
      <c r="M250" s="102"/>
    </row>
    <row r="251" spans="3:13" s="58" customFormat="1" ht="16.2" hidden="1" x14ac:dyDescent="0.3">
      <c r="C251" s="146"/>
      <c r="D251" s="146"/>
      <c r="E251" s="146"/>
      <c r="F251" s="146"/>
      <c r="G251" s="146"/>
      <c r="H251" s="146"/>
      <c r="I251" s="146"/>
      <c r="J251" s="146"/>
      <c r="K251" s="146"/>
      <c r="L251" s="102"/>
      <c r="M251" s="102"/>
    </row>
    <row r="252" spans="3:13" s="58" customFormat="1" ht="16.2" hidden="1" x14ac:dyDescent="0.3">
      <c r="C252" s="146"/>
      <c r="D252" s="146"/>
      <c r="E252" s="146"/>
      <c r="F252" s="146"/>
      <c r="G252" s="146"/>
      <c r="H252" s="146"/>
      <c r="I252" s="146"/>
      <c r="J252" s="146"/>
      <c r="K252" s="146"/>
      <c r="L252" s="102"/>
      <c r="M252" s="102"/>
    </row>
    <row r="253" spans="3:13" s="58" customFormat="1" ht="16.2" hidden="1" x14ac:dyDescent="0.3">
      <c r="C253" s="146"/>
      <c r="D253" s="146"/>
      <c r="E253" s="146"/>
      <c r="F253" s="146"/>
      <c r="G253" s="146"/>
      <c r="H253" s="146"/>
      <c r="I253" s="146"/>
      <c r="J253" s="146"/>
      <c r="K253" s="146"/>
      <c r="L253" s="102"/>
      <c r="M253" s="102"/>
    </row>
    <row r="254" spans="3:13" s="58" customFormat="1" ht="16.2" hidden="1" x14ac:dyDescent="0.3">
      <c r="C254" s="146"/>
      <c r="D254" s="146"/>
      <c r="E254" s="146"/>
      <c r="F254" s="146"/>
      <c r="G254" s="146"/>
      <c r="H254" s="146"/>
      <c r="I254" s="146"/>
      <c r="J254" s="146"/>
      <c r="K254" s="146"/>
      <c r="L254" s="102"/>
      <c r="M254" s="102"/>
    </row>
    <row r="255" spans="3:13" s="58" customFormat="1" ht="16.2" hidden="1" x14ac:dyDescent="0.3">
      <c r="C255" s="146"/>
      <c r="D255" s="146"/>
      <c r="E255" s="146"/>
      <c r="F255" s="146"/>
      <c r="G255" s="146"/>
      <c r="H255" s="146"/>
      <c r="I255" s="146"/>
      <c r="J255" s="146"/>
      <c r="K255" s="146"/>
      <c r="L255" s="102"/>
      <c r="M255" s="102"/>
    </row>
    <row r="256" spans="3:13" s="58" customFormat="1" ht="16.2" hidden="1" x14ac:dyDescent="0.3">
      <c r="C256" s="146"/>
      <c r="D256" s="146"/>
      <c r="E256" s="146"/>
      <c r="F256" s="146"/>
      <c r="G256" s="146"/>
      <c r="H256" s="146"/>
      <c r="I256" s="146"/>
      <c r="J256" s="146"/>
      <c r="K256" s="146"/>
      <c r="L256" s="102"/>
      <c r="M256" s="102"/>
    </row>
    <row r="257" spans="3:13" s="58" customFormat="1" ht="16.2" hidden="1" x14ac:dyDescent="0.3">
      <c r="C257" s="146"/>
      <c r="D257" s="146"/>
      <c r="E257" s="146"/>
      <c r="F257" s="146"/>
      <c r="G257" s="146"/>
      <c r="H257" s="146"/>
      <c r="I257" s="146"/>
      <c r="J257" s="146"/>
      <c r="K257" s="146"/>
      <c r="L257" s="102"/>
      <c r="M257" s="102"/>
    </row>
    <row r="258" spans="3:13" s="58" customFormat="1" ht="16.2" hidden="1" x14ac:dyDescent="0.3">
      <c r="C258" s="146"/>
      <c r="D258" s="146"/>
      <c r="E258" s="146"/>
      <c r="F258" s="146"/>
      <c r="G258" s="146"/>
      <c r="H258" s="146"/>
      <c r="I258" s="146"/>
      <c r="J258" s="146"/>
      <c r="K258" s="146"/>
      <c r="L258" s="102"/>
      <c r="M258" s="102"/>
    </row>
    <row r="259" spans="3:13" s="58" customFormat="1" ht="16.2" hidden="1" x14ac:dyDescent="0.3">
      <c r="C259" s="146"/>
      <c r="D259" s="146"/>
      <c r="E259" s="146"/>
      <c r="F259" s="146"/>
      <c r="G259" s="146"/>
      <c r="H259" s="146"/>
      <c r="I259" s="146"/>
      <c r="J259" s="146"/>
      <c r="K259" s="146"/>
      <c r="L259" s="102"/>
      <c r="M259" s="102"/>
    </row>
    <row r="260" spans="3:13" s="58" customFormat="1" ht="16.2" hidden="1" x14ac:dyDescent="0.3">
      <c r="C260" s="146"/>
      <c r="D260" s="146"/>
      <c r="E260" s="146"/>
      <c r="F260" s="146"/>
      <c r="G260" s="146"/>
      <c r="H260" s="146"/>
      <c r="I260" s="146"/>
      <c r="J260" s="146"/>
      <c r="K260" s="146"/>
      <c r="L260" s="102"/>
      <c r="M260" s="102"/>
    </row>
    <row r="261" spans="3:13" s="58" customFormat="1" ht="16.2" hidden="1" x14ac:dyDescent="0.3">
      <c r="C261" s="146"/>
      <c r="D261" s="146"/>
      <c r="E261" s="146"/>
      <c r="F261" s="146"/>
      <c r="G261" s="146"/>
      <c r="H261" s="146"/>
      <c r="I261" s="146"/>
      <c r="J261" s="146"/>
      <c r="K261" s="146"/>
      <c r="L261" s="102"/>
      <c r="M261" s="102"/>
    </row>
    <row r="262" spans="3:13" s="58" customFormat="1" ht="16.2" hidden="1" x14ac:dyDescent="0.3">
      <c r="C262" s="146"/>
      <c r="D262" s="146"/>
      <c r="E262" s="146"/>
      <c r="F262" s="146"/>
      <c r="G262" s="146"/>
      <c r="H262" s="146"/>
      <c r="I262" s="146"/>
      <c r="J262" s="146"/>
      <c r="K262" s="146"/>
      <c r="L262" s="102"/>
      <c r="M262" s="102"/>
    </row>
    <row r="263" spans="3:13" s="58" customFormat="1" ht="16.2" hidden="1" x14ac:dyDescent="0.3">
      <c r="C263" s="146"/>
      <c r="D263" s="146"/>
      <c r="E263" s="146"/>
      <c r="F263" s="146"/>
      <c r="G263" s="146"/>
      <c r="H263" s="146"/>
      <c r="I263" s="146"/>
      <c r="J263" s="146"/>
      <c r="K263" s="146"/>
      <c r="L263" s="102"/>
      <c r="M263" s="102"/>
    </row>
    <row r="264" spans="3:13" s="58" customFormat="1" ht="16.2" hidden="1" x14ac:dyDescent="0.3">
      <c r="C264" s="146"/>
      <c r="D264" s="146"/>
      <c r="E264" s="146"/>
      <c r="F264" s="146"/>
      <c r="G264" s="146"/>
      <c r="H264" s="146"/>
      <c r="I264" s="146"/>
      <c r="J264" s="146"/>
      <c r="K264" s="146"/>
      <c r="L264" s="102"/>
      <c r="M264" s="102"/>
    </row>
    <row r="265" spans="3:13" s="58" customFormat="1" ht="16.2" hidden="1" x14ac:dyDescent="0.3">
      <c r="C265" s="146"/>
      <c r="D265" s="146"/>
      <c r="E265" s="146"/>
      <c r="F265" s="146"/>
      <c r="G265" s="146"/>
      <c r="H265" s="146"/>
      <c r="I265" s="146"/>
      <c r="J265" s="146"/>
      <c r="K265" s="146"/>
      <c r="L265" s="102"/>
      <c r="M265" s="102"/>
    </row>
    <row r="266" spans="3:13" s="58" customFormat="1" ht="16.2" hidden="1" x14ac:dyDescent="0.3">
      <c r="C266" s="146"/>
      <c r="D266" s="146"/>
      <c r="E266" s="146"/>
      <c r="F266" s="146"/>
      <c r="G266" s="146"/>
      <c r="H266" s="146"/>
      <c r="I266" s="146"/>
      <c r="J266" s="146"/>
      <c r="K266" s="146"/>
      <c r="L266" s="102"/>
      <c r="M266" s="102"/>
    </row>
    <row r="267" spans="3:13" s="58" customFormat="1" ht="16.2" hidden="1" x14ac:dyDescent="0.3">
      <c r="C267" s="146"/>
      <c r="D267" s="146"/>
      <c r="E267" s="146"/>
      <c r="F267" s="146"/>
      <c r="G267" s="146"/>
      <c r="H267" s="146"/>
      <c r="I267" s="146"/>
      <c r="J267" s="146"/>
      <c r="K267" s="146"/>
      <c r="L267" s="102"/>
      <c r="M267" s="102"/>
    </row>
    <row r="268" spans="3:13" s="58" customFormat="1" ht="16.2" hidden="1" x14ac:dyDescent="0.3">
      <c r="C268" s="146"/>
      <c r="D268" s="146"/>
      <c r="E268" s="146"/>
      <c r="F268" s="146"/>
      <c r="G268" s="146"/>
      <c r="H268" s="146"/>
      <c r="I268" s="146"/>
      <c r="J268" s="146"/>
      <c r="K268" s="146"/>
      <c r="L268" s="102"/>
      <c r="M268" s="102"/>
    </row>
    <row r="269" spans="3:13" s="58" customFormat="1" ht="16.2" hidden="1" x14ac:dyDescent="0.3">
      <c r="C269" s="146"/>
      <c r="D269" s="146"/>
      <c r="E269" s="146"/>
      <c r="F269" s="146"/>
      <c r="G269" s="146"/>
      <c r="H269" s="146"/>
      <c r="I269" s="146"/>
      <c r="J269" s="146"/>
      <c r="K269" s="146"/>
      <c r="L269" s="102"/>
      <c r="M269" s="102"/>
    </row>
    <row r="270" spans="3:13" s="58" customFormat="1" ht="16.2" hidden="1" x14ac:dyDescent="0.3">
      <c r="C270" s="146"/>
      <c r="D270" s="146"/>
      <c r="E270" s="146"/>
      <c r="F270" s="146"/>
      <c r="G270" s="146"/>
      <c r="H270" s="146"/>
      <c r="I270" s="146"/>
      <c r="J270" s="146"/>
      <c r="K270" s="146"/>
      <c r="L270" s="102"/>
      <c r="M270" s="102"/>
    </row>
    <row r="271" spans="3:13" s="58" customFormat="1" ht="16.2" hidden="1" x14ac:dyDescent="0.3">
      <c r="C271" s="146"/>
      <c r="D271" s="146"/>
      <c r="E271" s="146"/>
      <c r="F271" s="146"/>
      <c r="G271" s="146"/>
      <c r="H271" s="146"/>
      <c r="I271" s="146"/>
      <c r="J271" s="146"/>
      <c r="K271" s="146"/>
      <c r="L271" s="102"/>
      <c r="M271" s="102"/>
    </row>
    <row r="272" spans="3:13" s="58" customFormat="1" ht="16.2" hidden="1" x14ac:dyDescent="0.3">
      <c r="C272" s="146"/>
      <c r="D272" s="146"/>
      <c r="E272" s="146"/>
      <c r="F272" s="146"/>
      <c r="G272" s="146"/>
      <c r="H272" s="146"/>
      <c r="I272" s="146"/>
      <c r="J272" s="146"/>
      <c r="K272" s="146"/>
      <c r="L272" s="102"/>
      <c r="M272" s="102"/>
    </row>
    <row r="273" spans="3:13" s="58" customFormat="1" ht="16.2" hidden="1" x14ac:dyDescent="0.3">
      <c r="C273" s="146"/>
      <c r="D273" s="146"/>
      <c r="E273" s="146"/>
      <c r="F273" s="146"/>
      <c r="G273" s="146"/>
      <c r="H273" s="146"/>
      <c r="I273" s="146"/>
      <c r="J273" s="146"/>
      <c r="K273" s="146"/>
      <c r="L273" s="102"/>
      <c r="M273" s="102"/>
    </row>
    <row r="274" spans="3:13" s="58" customFormat="1" ht="16.2" hidden="1" x14ac:dyDescent="0.3">
      <c r="C274" s="146"/>
      <c r="D274" s="146"/>
      <c r="E274" s="146"/>
      <c r="F274" s="146"/>
      <c r="G274" s="146"/>
      <c r="H274" s="146"/>
      <c r="I274" s="146"/>
      <c r="J274" s="146"/>
      <c r="K274" s="146"/>
      <c r="L274" s="102"/>
      <c r="M274" s="102"/>
    </row>
    <row r="275" spans="3:13" s="58" customFormat="1" ht="16.2" hidden="1" x14ac:dyDescent="0.3">
      <c r="C275" s="146"/>
      <c r="D275" s="146"/>
      <c r="E275" s="146"/>
      <c r="F275" s="146"/>
      <c r="G275" s="146"/>
      <c r="H275" s="146"/>
      <c r="I275" s="146"/>
      <c r="J275" s="146"/>
      <c r="K275" s="146"/>
      <c r="L275" s="102"/>
      <c r="M275" s="102"/>
    </row>
    <row r="276" spans="3:13" s="58" customFormat="1" ht="16.2" hidden="1" x14ac:dyDescent="0.3">
      <c r="C276" s="146"/>
      <c r="D276" s="146"/>
      <c r="E276" s="146"/>
      <c r="F276" s="146"/>
      <c r="G276" s="146"/>
      <c r="H276" s="146"/>
      <c r="I276" s="146"/>
      <c r="J276" s="146"/>
      <c r="K276" s="146"/>
      <c r="L276" s="102"/>
      <c r="M276" s="102"/>
    </row>
    <row r="277" spans="3:13" s="58" customFormat="1" ht="16.2" hidden="1" x14ac:dyDescent="0.3">
      <c r="C277" s="146"/>
      <c r="D277" s="146"/>
      <c r="E277" s="146"/>
      <c r="F277" s="146"/>
      <c r="G277" s="146"/>
      <c r="H277" s="146"/>
      <c r="I277" s="146"/>
      <c r="J277" s="146"/>
      <c r="K277" s="146"/>
      <c r="L277" s="102"/>
      <c r="M277" s="102"/>
    </row>
    <row r="278" spans="3:13" s="58" customFormat="1" ht="16.2" hidden="1" x14ac:dyDescent="0.3">
      <c r="C278" s="146"/>
      <c r="D278" s="146"/>
      <c r="E278" s="146"/>
      <c r="F278" s="146"/>
      <c r="G278" s="146"/>
      <c r="H278" s="146"/>
      <c r="I278" s="146"/>
      <c r="J278" s="146"/>
      <c r="K278" s="146"/>
      <c r="L278" s="102"/>
      <c r="M278" s="102"/>
    </row>
    <row r="279" spans="3:13" s="58" customFormat="1" ht="16.2" hidden="1" x14ac:dyDescent="0.3">
      <c r="C279" s="146"/>
      <c r="D279" s="146"/>
      <c r="E279" s="146"/>
      <c r="F279" s="146"/>
      <c r="G279" s="146"/>
      <c r="H279" s="146"/>
      <c r="I279" s="146"/>
      <c r="J279" s="146"/>
      <c r="K279" s="146"/>
      <c r="L279" s="102"/>
      <c r="M279" s="102"/>
    </row>
    <row r="280" spans="3:13" s="58" customFormat="1" ht="16.2" hidden="1" x14ac:dyDescent="0.3">
      <c r="C280" s="146"/>
      <c r="D280" s="146"/>
      <c r="E280" s="146"/>
      <c r="F280" s="146"/>
      <c r="G280" s="146"/>
      <c r="H280" s="146"/>
      <c r="I280" s="146"/>
      <c r="J280" s="146"/>
      <c r="K280" s="146"/>
      <c r="L280" s="102"/>
      <c r="M280" s="102"/>
    </row>
    <row r="281" spans="3:13" s="58" customFormat="1" ht="16.2" hidden="1" x14ac:dyDescent="0.3">
      <c r="C281" s="146"/>
      <c r="D281" s="146"/>
      <c r="E281" s="146"/>
      <c r="F281" s="146"/>
      <c r="G281" s="146"/>
      <c r="H281" s="146"/>
      <c r="I281" s="146"/>
      <c r="J281" s="146"/>
      <c r="K281" s="146"/>
      <c r="L281" s="102"/>
      <c r="M281" s="102"/>
    </row>
    <row r="282" spans="3:13" s="58" customFormat="1" ht="16.2" hidden="1" x14ac:dyDescent="0.3">
      <c r="C282" s="146"/>
      <c r="D282" s="146"/>
      <c r="E282" s="146"/>
      <c r="F282" s="146"/>
      <c r="G282" s="146"/>
      <c r="H282" s="146"/>
      <c r="I282" s="146"/>
      <c r="J282" s="146"/>
      <c r="K282" s="146"/>
      <c r="L282" s="102"/>
      <c r="M282" s="102"/>
    </row>
    <row r="283" spans="3:13" s="58" customFormat="1" ht="16.2" hidden="1" x14ac:dyDescent="0.3">
      <c r="C283" s="146"/>
      <c r="D283" s="146"/>
      <c r="E283" s="146"/>
      <c r="F283" s="146"/>
      <c r="G283" s="146"/>
      <c r="H283" s="146"/>
      <c r="I283" s="146"/>
      <c r="J283" s="146"/>
      <c r="K283" s="146"/>
      <c r="L283" s="102"/>
      <c r="M283" s="102"/>
    </row>
    <row r="284" spans="3:13" s="58" customFormat="1" ht="16.2" hidden="1" x14ac:dyDescent="0.3">
      <c r="C284" s="146"/>
      <c r="D284" s="146"/>
      <c r="E284" s="146"/>
      <c r="F284" s="146"/>
      <c r="G284" s="146"/>
      <c r="H284" s="146"/>
      <c r="I284" s="146"/>
      <c r="J284" s="146"/>
      <c r="K284" s="146"/>
      <c r="L284" s="102"/>
      <c r="M284" s="102"/>
    </row>
    <row r="285" spans="3:13" s="58" customFormat="1" ht="16.2" hidden="1" x14ac:dyDescent="0.3">
      <c r="C285" s="146"/>
      <c r="D285" s="146"/>
      <c r="E285" s="146"/>
      <c r="F285" s="146"/>
      <c r="G285" s="146"/>
      <c r="H285" s="146"/>
      <c r="I285" s="146"/>
      <c r="J285" s="146"/>
      <c r="K285" s="146"/>
      <c r="L285" s="102"/>
      <c r="M285" s="102"/>
    </row>
    <row r="286" spans="3:13" s="58" customFormat="1" ht="16.2" hidden="1" x14ac:dyDescent="0.3">
      <c r="C286" s="146"/>
      <c r="D286" s="146"/>
      <c r="E286" s="146"/>
      <c r="F286" s="146"/>
      <c r="G286" s="146"/>
      <c r="H286" s="146"/>
      <c r="I286" s="146"/>
      <c r="J286" s="146"/>
      <c r="K286" s="146"/>
      <c r="L286" s="102"/>
      <c r="M286" s="102"/>
    </row>
    <row r="287" spans="3:13" s="58" customFormat="1" ht="16.2" hidden="1" x14ac:dyDescent="0.3">
      <c r="C287" s="146"/>
      <c r="D287" s="146"/>
      <c r="E287" s="146"/>
      <c r="F287" s="146"/>
      <c r="G287" s="146"/>
      <c r="H287" s="146"/>
      <c r="I287" s="146"/>
      <c r="J287" s="146"/>
      <c r="K287" s="146"/>
      <c r="L287" s="102"/>
      <c r="M287" s="102"/>
    </row>
    <row r="288" spans="3:13" s="58" customFormat="1" ht="16.2" hidden="1" x14ac:dyDescent="0.3">
      <c r="C288" s="146"/>
      <c r="D288" s="146"/>
      <c r="E288" s="146"/>
      <c r="F288" s="146"/>
      <c r="G288" s="146"/>
      <c r="H288" s="146"/>
      <c r="I288" s="146"/>
      <c r="J288" s="146"/>
      <c r="K288" s="146"/>
      <c r="L288" s="102"/>
      <c r="M288" s="102"/>
    </row>
    <row r="289" spans="3:25" s="58" customFormat="1" ht="16.2" hidden="1" x14ac:dyDescent="0.3">
      <c r="C289" s="146"/>
      <c r="D289" s="146"/>
      <c r="E289" s="146"/>
      <c r="F289" s="146"/>
      <c r="G289" s="146"/>
      <c r="H289" s="146"/>
      <c r="I289" s="146"/>
      <c r="J289" s="146"/>
      <c r="K289" s="146"/>
      <c r="L289" s="102"/>
      <c r="M289" s="102"/>
    </row>
    <row r="290" spans="3:25" s="58" customFormat="1" ht="16.2" hidden="1" x14ac:dyDescent="0.3">
      <c r="C290" s="146"/>
      <c r="D290" s="146"/>
      <c r="E290" s="146"/>
      <c r="F290" s="146"/>
      <c r="G290" s="146"/>
      <c r="H290" s="146"/>
      <c r="I290" s="146"/>
      <c r="J290" s="146"/>
      <c r="K290" s="146"/>
      <c r="L290" s="102"/>
      <c r="M290" s="102"/>
    </row>
    <row r="291" spans="3:25" s="58" customFormat="1" ht="16.2" hidden="1" x14ac:dyDescent="0.3">
      <c r="C291" s="146"/>
      <c r="D291" s="146"/>
      <c r="E291" s="146"/>
      <c r="F291" s="146"/>
      <c r="G291" s="146"/>
      <c r="H291" s="146"/>
      <c r="I291" s="146"/>
      <c r="J291" s="146"/>
      <c r="K291" s="146"/>
      <c r="L291" s="102"/>
      <c r="M291" s="102"/>
    </row>
    <row r="292" spans="3:25" s="58" customFormat="1" ht="16.2" hidden="1" x14ac:dyDescent="0.3">
      <c r="C292" s="146"/>
      <c r="D292" s="146"/>
      <c r="E292" s="146"/>
      <c r="F292" s="146"/>
      <c r="G292" s="146"/>
      <c r="H292" s="146"/>
      <c r="I292" s="146"/>
      <c r="J292" s="146"/>
      <c r="K292" s="146"/>
      <c r="L292" s="102"/>
      <c r="M292" s="102"/>
    </row>
    <row r="293" spans="3:25" s="58" customFormat="1" ht="16.2" hidden="1" x14ac:dyDescent="0.3">
      <c r="C293" s="146"/>
      <c r="D293" s="146"/>
      <c r="E293" s="146"/>
      <c r="F293" s="146"/>
      <c r="G293" s="146"/>
      <c r="H293" s="146"/>
      <c r="I293" s="146"/>
      <c r="J293" s="146"/>
      <c r="K293" s="146"/>
      <c r="L293" s="102"/>
      <c r="M293" s="102"/>
    </row>
    <row r="294" spans="3:25" s="58" customFormat="1" ht="16.2" hidden="1" x14ac:dyDescent="0.3">
      <c r="C294" s="146"/>
      <c r="D294" s="146"/>
      <c r="E294" s="146"/>
      <c r="F294" s="146"/>
      <c r="G294" s="146"/>
      <c r="H294" s="146"/>
      <c r="I294" s="146"/>
      <c r="J294" s="146"/>
      <c r="K294" s="146"/>
      <c r="L294" s="102"/>
      <c r="M294" s="102"/>
    </row>
    <row r="295" spans="3:25" s="58" customFormat="1" ht="16.2" hidden="1" x14ac:dyDescent="0.3">
      <c r="C295" s="146"/>
      <c r="D295" s="146"/>
      <c r="E295" s="146"/>
      <c r="F295" s="146"/>
      <c r="G295" s="146"/>
      <c r="H295" s="146"/>
      <c r="I295" s="146"/>
      <c r="J295" s="146"/>
      <c r="K295" s="146"/>
      <c r="L295" s="102"/>
      <c r="M295" s="102"/>
    </row>
    <row r="296" spans="3:25" s="58" customFormat="1" ht="16.2" hidden="1" x14ac:dyDescent="0.3">
      <c r="C296" s="146"/>
      <c r="D296" s="146"/>
      <c r="E296" s="146"/>
      <c r="F296" s="146"/>
      <c r="G296" s="146"/>
      <c r="H296" s="146"/>
      <c r="I296" s="146"/>
      <c r="J296" s="146"/>
      <c r="K296" s="146"/>
      <c r="L296" s="102"/>
      <c r="M296" s="102"/>
    </row>
    <row r="297" spans="3:25" s="58" customFormat="1" ht="16.2" hidden="1" x14ac:dyDescent="0.3">
      <c r="C297" s="146"/>
      <c r="D297" s="146"/>
      <c r="E297" s="146"/>
      <c r="F297" s="146"/>
      <c r="G297" s="146"/>
      <c r="H297" s="146"/>
      <c r="I297" s="146"/>
      <c r="J297" s="146"/>
      <c r="K297" s="146"/>
      <c r="L297" s="102"/>
      <c r="M297" s="102"/>
    </row>
    <row r="298" spans="3:25" s="58" customFormat="1" ht="16.2" hidden="1" x14ac:dyDescent="0.3">
      <c r="C298" s="146"/>
      <c r="D298" s="146"/>
      <c r="E298" s="146"/>
      <c r="F298" s="146"/>
      <c r="G298" s="146"/>
      <c r="H298" s="146"/>
      <c r="I298" s="146"/>
      <c r="J298" s="146"/>
      <c r="K298" s="146"/>
      <c r="L298" s="102"/>
      <c r="M298" s="102"/>
    </row>
    <row r="299" spans="3:25" s="58" customFormat="1" ht="16.2" hidden="1" x14ac:dyDescent="0.3">
      <c r="C299" s="146"/>
      <c r="D299" s="146"/>
      <c r="E299" s="146"/>
      <c r="F299" s="146"/>
      <c r="G299" s="146"/>
      <c r="H299" s="146"/>
      <c r="I299" s="146"/>
      <c r="J299" s="146"/>
      <c r="K299" s="146"/>
      <c r="L299" s="102"/>
      <c r="M299" s="102"/>
    </row>
    <row r="300" spans="3:25" s="58" customFormat="1" ht="16.2" hidden="1" x14ac:dyDescent="0.3">
      <c r="C300" s="146"/>
      <c r="D300" s="146"/>
      <c r="E300" s="146"/>
      <c r="F300" s="146"/>
      <c r="G300" s="146"/>
      <c r="H300" s="146"/>
      <c r="I300" s="146"/>
      <c r="J300" s="146"/>
      <c r="K300" s="146"/>
      <c r="L300" s="102"/>
      <c r="M300" s="102"/>
    </row>
    <row r="301" spans="3:25" s="58" customFormat="1" ht="16.2" hidden="1" x14ac:dyDescent="0.3">
      <c r="C301" s="146"/>
      <c r="D301" s="146"/>
      <c r="E301" s="146"/>
      <c r="F301" s="146"/>
      <c r="G301" s="146"/>
      <c r="H301" s="146"/>
      <c r="I301" s="146"/>
      <c r="J301" s="146"/>
      <c r="K301" s="146"/>
      <c r="L301" s="102"/>
      <c r="M301" s="102"/>
    </row>
    <row r="302" spans="3:25" s="58" customFormat="1" ht="16.2" hidden="1" x14ac:dyDescent="0.3">
      <c r="C302" s="146"/>
      <c r="D302" s="146"/>
      <c r="E302" s="146"/>
      <c r="F302" s="146"/>
      <c r="G302" s="146"/>
      <c r="H302" s="146"/>
      <c r="I302" s="146"/>
      <c r="J302" s="146"/>
      <c r="K302" s="146"/>
      <c r="L302" s="102"/>
      <c r="M302" s="102"/>
    </row>
    <row r="303" spans="3:25" s="58" customFormat="1" ht="16.2" hidden="1" x14ac:dyDescent="0.3">
      <c r="C303" s="200"/>
      <c r="D303" s="56"/>
      <c r="E303" s="56"/>
      <c r="F303" s="57"/>
      <c r="G303" s="56"/>
      <c r="H303" s="56"/>
      <c r="I303" s="56"/>
      <c r="J303" s="56"/>
      <c r="K303" s="56"/>
      <c r="L303" s="191"/>
      <c r="M303" s="191"/>
      <c r="N303" s="191"/>
      <c r="O303" s="191"/>
      <c r="P303" s="191"/>
      <c r="Q303" s="102"/>
      <c r="R303" s="102"/>
      <c r="S303" s="102"/>
      <c r="T303" s="102"/>
      <c r="U303" s="102"/>
      <c r="V303" s="102"/>
      <c r="W303" s="102"/>
      <c r="X303" s="102"/>
      <c r="Y303" s="102"/>
    </row>
    <row r="304" spans="3:25" s="58" customFormat="1" ht="16.2" hidden="1" x14ac:dyDescent="0.3">
      <c r="C304" s="201" t="s">
        <v>112</v>
      </c>
      <c r="D304" s="202"/>
      <c r="E304" s="203"/>
      <c r="F304" s="203"/>
      <c r="G304" s="203"/>
      <c r="H304" s="203"/>
      <c r="I304" s="203"/>
      <c r="J304" s="203"/>
      <c r="K304" s="203"/>
      <c r="L304" s="191"/>
      <c r="M304" s="191"/>
      <c r="N304" s="191"/>
      <c r="O304" s="191"/>
      <c r="P304" s="191"/>
      <c r="Q304" s="102"/>
      <c r="R304" s="102"/>
      <c r="S304" s="102"/>
      <c r="T304" s="102"/>
      <c r="U304" s="102"/>
      <c r="V304" s="102"/>
      <c r="W304" s="102"/>
      <c r="X304" s="102"/>
      <c r="Y304" s="102"/>
    </row>
    <row r="305" spans="3:25" s="58" customFormat="1" ht="16.2" hidden="1" x14ac:dyDescent="0.3">
      <c r="C305" s="204" t="s">
        <v>113</v>
      </c>
      <c r="D305" s="91"/>
      <c r="E305" s="205"/>
      <c r="F305" s="206"/>
      <c r="G305" s="156"/>
      <c r="H305" s="156"/>
      <c r="I305" s="156"/>
      <c r="J305" s="156"/>
      <c r="K305" s="156"/>
      <c r="L305" s="207"/>
      <c r="M305" s="207"/>
      <c r="N305" s="207"/>
      <c r="O305" s="207"/>
      <c r="P305" s="207"/>
      <c r="Q305" s="102"/>
      <c r="R305" s="102"/>
      <c r="S305" s="102"/>
      <c r="T305" s="102"/>
      <c r="U305" s="102"/>
      <c r="V305" s="102"/>
      <c r="W305" s="102"/>
      <c r="X305" s="102"/>
      <c r="Y305" s="102"/>
    </row>
    <row r="306" spans="3:25" s="58" customFormat="1" ht="16.2" hidden="1" x14ac:dyDescent="0.3">
      <c r="C306" s="208"/>
      <c r="D306" s="209"/>
      <c r="E306" s="209"/>
      <c r="F306" s="209"/>
      <c r="G306" s="209"/>
      <c r="H306" s="209"/>
      <c r="I306" s="209"/>
      <c r="J306" s="209"/>
      <c r="K306" s="209"/>
      <c r="L306" s="207"/>
      <c r="M306" s="207"/>
      <c r="N306" s="207"/>
      <c r="O306" s="207"/>
      <c r="P306" s="207"/>
      <c r="Q306" s="102"/>
      <c r="R306" s="102"/>
      <c r="S306" s="102"/>
      <c r="T306" s="102"/>
      <c r="U306" s="102"/>
      <c r="V306" s="102"/>
      <c r="W306" s="102"/>
      <c r="X306" s="102"/>
      <c r="Y306" s="102"/>
    </row>
    <row r="307" spans="3:25" s="58" customFormat="1" ht="16.2" hidden="1" x14ac:dyDescent="0.3">
      <c r="C307" s="208"/>
      <c r="D307" s="209"/>
      <c r="E307" s="209"/>
      <c r="F307" s="209"/>
      <c r="G307" s="209"/>
      <c r="H307" s="209"/>
      <c r="I307" s="209"/>
      <c r="J307" s="209"/>
      <c r="K307" s="209"/>
      <c r="L307" s="207"/>
      <c r="M307" s="207"/>
      <c r="N307" s="207"/>
      <c r="O307" s="207"/>
      <c r="P307" s="207"/>
      <c r="Q307" s="102"/>
      <c r="R307" s="102"/>
      <c r="S307" s="102"/>
      <c r="T307" s="102"/>
      <c r="U307" s="102"/>
      <c r="V307" s="102"/>
      <c r="W307" s="102"/>
      <c r="X307" s="102"/>
      <c r="Y307" s="102"/>
    </row>
    <row r="308" spans="3:25" s="58" customFormat="1" ht="16.2" hidden="1" x14ac:dyDescent="0.3">
      <c r="C308" s="208"/>
      <c r="D308" s="209"/>
      <c r="E308" s="209"/>
      <c r="F308" s="209"/>
      <c r="G308" s="209"/>
      <c r="H308" s="209"/>
      <c r="I308" s="209"/>
      <c r="J308" s="209"/>
      <c r="K308" s="209"/>
      <c r="L308" s="207"/>
      <c r="M308" s="207"/>
      <c r="N308" s="207"/>
      <c r="O308" s="207"/>
      <c r="P308" s="207"/>
      <c r="Q308" s="102"/>
      <c r="R308" s="102"/>
      <c r="S308" s="102"/>
      <c r="T308" s="102"/>
      <c r="U308" s="102"/>
      <c r="V308" s="102"/>
      <c r="W308" s="102"/>
      <c r="X308" s="102"/>
      <c r="Y308" s="102"/>
    </row>
    <row r="309" spans="3:25" s="58" customFormat="1" ht="16.2" hidden="1" x14ac:dyDescent="0.3">
      <c r="C309" s="208"/>
      <c r="D309" s="209"/>
      <c r="E309" s="209"/>
      <c r="F309" s="209"/>
      <c r="G309" s="209"/>
      <c r="H309" s="209"/>
      <c r="I309" s="209"/>
      <c r="J309" s="209"/>
      <c r="K309" s="209"/>
      <c r="L309" s="207"/>
      <c r="M309" s="207"/>
      <c r="N309" s="207"/>
      <c r="O309" s="207"/>
      <c r="P309" s="207"/>
      <c r="Q309" s="102"/>
      <c r="R309" s="102"/>
      <c r="S309" s="102"/>
      <c r="T309" s="102"/>
      <c r="U309" s="102"/>
      <c r="V309" s="102"/>
      <c r="W309" s="102"/>
      <c r="X309" s="102"/>
      <c r="Y309" s="102"/>
    </row>
    <row r="310" spans="3:25" s="58" customFormat="1" ht="16.2" hidden="1" x14ac:dyDescent="0.3">
      <c r="C310" s="208"/>
      <c r="D310" s="209"/>
      <c r="E310" s="209"/>
      <c r="F310" s="209"/>
      <c r="G310" s="209"/>
      <c r="H310" s="209"/>
      <c r="I310" s="209"/>
      <c r="J310" s="209"/>
      <c r="K310" s="209"/>
      <c r="L310" s="207"/>
      <c r="M310" s="207"/>
      <c r="N310" s="207"/>
      <c r="O310" s="207"/>
      <c r="P310" s="207"/>
      <c r="Q310" s="102"/>
      <c r="R310" s="102"/>
      <c r="S310" s="102"/>
      <c r="T310" s="102"/>
      <c r="U310" s="102"/>
      <c r="V310" s="102"/>
      <c r="W310" s="102"/>
      <c r="X310" s="102"/>
      <c r="Y310" s="102"/>
    </row>
    <row r="311" spans="3:25" s="58" customFormat="1" ht="16.2" hidden="1" x14ac:dyDescent="0.3">
      <c r="C311" s="208"/>
      <c r="D311" s="209"/>
      <c r="E311" s="209"/>
      <c r="F311" s="209"/>
      <c r="G311" s="209"/>
      <c r="H311" s="209"/>
      <c r="I311" s="209"/>
      <c r="J311" s="209"/>
      <c r="K311" s="209"/>
      <c r="L311" s="207"/>
      <c r="M311" s="207"/>
      <c r="N311" s="207"/>
      <c r="O311" s="207"/>
      <c r="P311" s="207"/>
      <c r="Q311" s="102"/>
      <c r="R311" s="102"/>
      <c r="S311" s="102"/>
      <c r="T311" s="102"/>
      <c r="U311" s="102"/>
      <c r="V311" s="102"/>
      <c r="W311" s="102"/>
      <c r="X311" s="102"/>
      <c r="Y311" s="102"/>
    </row>
    <row r="312" spans="3:25" s="58" customFormat="1" ht="16.2" hidden="1" x14ac:dyDescent="0.3">
      <c r="C312" s="208"/>
      <c r="D312" s="209"/>
      <c r="E312" s="209"/>
      <c r="F312" s="209"/>
      <c r="G312" s="209"/>
      <c r="H312" s="209"/>
      <c r="I312" s="209"/>
      <c r="J312" s="209"/>
      <c r="K312" s="209"/>
      <c r="L312" s="207"/>
      <c r="M312" s="207"/>
      <c r="N312" s="207"/>
      <c r="O312" s="207"/>
      <c r="P312" s="207"/>
      <c r="Q312" s="102"/>
      <c r="R312" s="102"/>
      <c r="S312" s="102"/>
      <c r="T312" s="102"/>
      <c r="U312" s="102"/>
      <c r="V312" s="102"/>
      <c r="W312" s="102"/>
      <c r="X312" s="102"/>
      <c r="Y312" s="102"/>
    </row>
    <row r="313" spans="3:25" s="58" customFormat="1" ht="16.2" hidden="1" x14ac:dyDescent="0.3">
      <c r="C313" s="208"/>
      <c r="D313" s="209"/>
      <c r="E313" s="209"/>
      <c r="F313" s="209"/>
      <c r="G313" s="209"/>
      <c r="H313" s="209"/>
      <c r="I313" s="209"/>
      <c r="J313" s="209"/>
      <c r="K313" s="209"/>
      <c r="L313" s="207"/>
      <c r="M313" s="207"/>
      <c r="N313" s="207"/>
      <c r="O313" s="207"/>
      <c r="P313" s="207"/>
      <c r="Q313" s="102"/>
      <c r="R313" s="102"/>
      <c r="S313" s="102"/>
      <c r="T313" s="102"/>
      <c r="U313" s="102"/>
      <c r="V313" s="102"/>
      <c r="W313" s="102"/>
      <c r="X313" s="102"/>
      <c r="Y313" s="102"/>
    </row>
    <row r="314" spans="3:25" s="58" customFormat="1" ht="16.2" hidden="1" x14ac:dyDescent="0.3">
      <c r="C314" s="208"/>
      <c r="D314" s="209"/>
      <c r="E314" s="209"/>
      <c r="F314" s="209"/>
      <c r="G314" s="209"/>
      <c r="H314" s="209"/>
      <c r="I314" s="209"/>
      <c r="J314" s="209"/>
      <c r="K314" s="209"/>
      <c r="L314" s="207"/>
      <c r="M314" s="207"/>
      <c r="N314" s="207"/>
      <c r="O314" s="207"/>
      <c r="P314" s="207"/>
      <c r="Q314" s="102"/>
      <c r="R314" s="102"/>
      <c r="S314" s="102"/>
      <c r="T314" s="102"/>
      <c r="U314" s="102"/>
      <c r="V314" s="102"/>
      <c r="W314" s="102"/>
      <c r="X314" s="102"/>
      <c r="Y314" s="102"/>
    </row>
    <row r="315" spans="3:25" s="58" customFormat="1" ht="16.2" hidden="1" x14ac:dyDescent="0.3">
      <c r="C315" s="208"/>
      <c r="D315" s="209"/>
      <c r="E315" s="209"/>
      <c r="F315" s="209"/>
      <c r="G315" s="209"/>
      <c r="H315" s="209"/>
      <c r="I315" s="209"/>
      <c r="J315" s="209"/>
      <c r="K315" s="209"/>
      <c r="L315" s="207"/>
      <c r="M315" s="207"/>
      <c r="N315" s="207"/>
      <c r="O315" s="207"/>
      <c r="P315" s="207"/>
      <c r="Q315" s="102"/>
      <c r="R315" s="102"/>
      <c r="S315" s="102"/>
      <c r="T315" s="102"/>
      <c r="U315" s="102"/>
      <c r="V315" s="102"/>
      <c r="W315" s="102"/>
      <c r="X315" s="102"/>
      <c r="Y315" s="102"/>
    </row>
    <row r="316" spans="3:25" s="58" customFormat="1" ht="16.2" hidden="1" x14ac:dyDescent="0.3">
      <c r="C316" s="208"/>
      <c r="D316" s="209"/>
      <c r="E316" s="209"/>
      <c r="F316" s="209"/>
      <c r="G316" s="209"/>
      <c r="H316" s="209"/>
      <c r="I316" s="209"/>
      <c r="J316" s="209"/>
      <c r="K316" s="209"/>
      <c r="L316" s="207"/>
      <c r="M316" s="207"/>
      <c r="N316" s="207"/>
      <c r="O316" s="207"/>
      <c r="P316" s="207"/>
      <c r="Q316" s="102"/>
      <c r="R316" s="102"/>
      <c r="S316" s="102"/>
      <c r="T316" s="102"/>
      <c r="U316" s="102"/>
      <c r="V316" s="102"/>
      <c r="W316" s="102"/>
      <c r="X316" s="102"/>
      <c r="Y316" s="102"/>
    </row>
    <row r="317" spans="3:25" s="58" customFormat="1" ht="16.2" hidden="1" x14ac:dyDescent="0.3">
      <c r="C317" s="208"/>
      <c r="D317" s="209"/>
      <c r="E317" s="209"/>
      <c r="F317" s="209"/>
      <c r="G317" s="209"/>
      <c r="H317" s="209"/>
      <c r="I317" s="209"/>
      <c r="J317" s="209"/>
      <c r="K317" s="209"/>
      <c r="L317" s="207"/>
      <c r="M317" s="207"/>
      <c r="N317" s="207"/>
      <c r="O317" s="207"/>
      <c r="P317" s="207"/>
      <c r="Q317" s="102"/>
      <c r="R317" s="102"/>
      <c r="S317" s="102"/>
      <c r="T317" s="102"/>
      <c r="U317" s="102"/>
      <c r="V317" s="102"/>
      <c r="W317" s="102"/>
      <c r="X317" s="102"/>
      <c r="Y317" s="102"/>
    </row>
    <row r="318" spans="3:25" s="58" customFormat="1" ht="16.2" hidden="1" x14ac:dyDescent="0.3">
      <c r="C318" s="208"/>
      <c r="D318" s="209"/>
      <c r="E318" s="209"/>
      <c r="F318" s="209"/>
      <c r="G318" s="209"/>
      <c r="H318" s="209"/>
      <c r="I318" s="209"/>
      <c r="J318" s="209"/>
      <c r="K318" s="209"/>
      <c r="L318" s="207"/>
      <c r="M318" s="207"/>
      <c r="N318" s="207"/>
      <c r="O318" s="207"/>
      <c r="P318" s="207"/>
      <c r="Q318" s="102"/>
      <c r="R318" s="102"/>
      <c r="S318" s="102"/>
      <c r="T318" s="102"/>
      <c r="U318" s="102"/>
      <c r="V318" s="102"/>
      <c r="W318" s="102"/>
      <c r="X318" s="102"/>
      <c r="Y318" s="102"/>
    </row>
    <row r="319" spans="3:25" s="58" customFormat="1" ht="16.2" hidden="1" x14ac:dyDescent="0.3">
      <c r="C319" s="208"/>
      <c r="D319" s="209"/>
      <c r="E319" s="209"/>
      <c r="F319" s="209"/>
      <c r="G319" s="209"/>
      <c r="H319" s="209"/>
      <c r="I319" s="209"/>
      <c r="J319" s="209"/>
      <c r="K319" s="209"/>
      <c r="L319" s="207"/>
      <c r="M319" s="207"/>
      <c r="N319" s="207"/>
      <c r="O319" s="207"/>
      <c r="P319" s="207"/>
      <c r="Q319" s="102"/>
      <c r="R319" s="102"/>
      <c r="S319" s="102"/>
      <c r="T319" s="102"/>
      <c r="U319" s="102"/>
      <c r="V319" s="102"/>
      <c r="W319" s="102"/>
      <c r="X319" s="102"/>
      <c r="Y319" s="102"/>
    </row>
    <row r="320" spans="3:25" s="58" customFormat="1" ht="16.2" hidden="1" x14ac:dyDescent="0.3">
      <c r="C320" s="208"/>
      <c r="D320" s="209"/>
      <c r="E320" s="209"/>
      <c r="F320" s="209"/>
      <c r="G320" s="209"/>
      <c r="H320" s="209"/>
      <c r="I320" s="209"/>
      <c r="J320" s="209"/>
      <c r="K320" s="209"/>
      <c r="L320" s="207"/>
      <c r="M320" s="207"/>
      <c r="N320" s="207"/>
      <c r="O320" s="207"/>
      <c r="P320" s="207"/>
      <c r="Q320" s="102"/>
      <c r="R320" s="102"/>
      <c r="S320" s="102"/>
      <c r="T320" s="102"/>
      <c r="U320" s="102"/>
      <c r="V320" s="102"/>
      <c r="W320" s="102"/>
      <c r="X320" s="102"/>
      <c r="Y320" s="102"/>
    </row>
    <row r="321" spans="1:25" s="58" customFormat="1" ht="16.2" hidden="1" x14ac:dyDescent="0.3">
      <c r="C321" s="208"/>
      <c r="D321" s="209"/>
      <c r="E321" s="209"/>
      <c r="F321" s="209"/>
      <c r="G321" s="209"/>
      <c r="H321" s="209"/>
      <c r="I321" s="209"/>
      <c r="J321" s="209"/>
      <c r="K321" s="209"/>
      <c r="L321" s="207"/>
      <c r="M321" s="207"/>
      <c r="N321" s="207"/>
      <c r="O321" s="207"/>
      <c r="P321" s="207"/>
      <c r="Q321" s="102"/>
      <c r="R321" s="102"/>
      <c r="S321" s="102"/>
      <c r="T321" s="102"/>
      <c r="U321" s="102"/>
      <c r="V321" s="102"/>
      <c r="W321" s="102"/>
      <c r="X321" s="102"/>
      <c r="Y321" s="102"/>
    </row>
    <row r="322" spans="1:25" s="58" customFormat="1" ht="16.2" hidden="1" x14ac:dyDescent="0.3">
      <c r="C322" s="208"/>
      <c r="D322" s="209"/>
      <c r="E322" s="209"/>
      <c r="F322" s="209"/>
      <c r="G322" s="209"/>
      <c r="H322" s="209"/>
      <c r="I322" s="209"/>
      <c r="J322" s="209"/>
      <c r="K322" s="209"/>
      <c r="L322" s="207"/>
      <c r="M322" s="207"/>
      <c r="N322" s="207"/>
      <c r="O322" s="207"/>
      <c r="P322" s="207"/>
      <c r="Q322" s="102"/>
      <c r="R322" s="102"/>
      <c r="S322" s="102"/>
      <c r="T322" s="102"/>
      <c r="U322" s="102"/>
      <c r="V322" s="102"/>
      <c r="W322" s="102"/>
      <c r="X322" s="102"/>
      <c r="Y322" s="102"/>
    </row>
    <row r="323" spans="1:25" s="58" customFormat="1" ht="16.2" hidden="1" x14ac:dyDescent="0.3">
      <c r="C323" s="208"/>
      <c r="D323" s="209"/>
      <c r="E323" s="209"/>
      <c r="F323" s="209"/>
      <c r="G323" s="209"/>
      <c r="H323" s="209"/>
      <c r="I323" s="209"/>
      <c r="J323" s="209"/>
      <c r="K323" s="209"/>
      <c r="L323" s="207"/>
      <c r="M323" s="207"/>
      <c r="N323" s="207"/>
      <c r="O323" s="207"/>
      <c r="P323" s="207"/>
      <c r="Q323" s="102"/>
      <c r="R323" s="102"/>
      <c r="S323" s="102"/>
      <c r="T323" s="102"/>
      <c r="U323" s="102"/>
      <c r="V323" s="102"/>
      <c r="W323" s="102"/>
      <c r="X323" s="102"/>
      <c r="Y323" s="102"/>
    </row>
    <row r="324" spans="1:25" s="58" customFormat="1" ht="16.2" hidden="1" x14ac:dyDescent="0.3">
      <c r="C324" s="208"/>
      <c r="D324" s="209"/>
      <c r="E324" s="209"/>
      <c r="F324" s="209"/>
      <c r="G324" s="209"/>
      <c r="H324" s="209"/>
      <c r="I324" s="209"/>
      <c r="J324" s="209"/>
      <c r="K324" s="209"/>
      <c r="L324" s="207"/>
      <c r="M324" s="207"/>
      <c r="N324" s="207"/>
      <c r="O324" s="207"/>
      <c r="P324" s="207"/>
      <c r="Q324" s="102"/>
      <c r="R324" s="102"/>
      <c r="S324" s="102"/>
      <c r="T324" s="102"/>
      <c r="U324" s="102"/>
      <c r="V324" s="102"/>
      <c r="W324" s="102"/>
      <c r="X324" s="102"/>
      <c r="Y324" s="102"/>
    </row>
    <row r="325" spans="1:25" s="58" customFormat="1" ht="16.2" hidden="1" x14ac:dyDescent="0.3">
      <c r="C325" s="208"/>
      <c r="D325" s="209"/>
      <c r="E325" s="209"/>
      <c r="F325" s="209"/>
      <c r="G325" s="209"/>
      <c r="H325" s="209"/>
      <c r="I325" s="209"/>
      <c r="J325" s="209"/>
      <c r="K325" s="209"/>
      <c r="L325" s="207"/>
      <c r="M325" s="207"/>
      <c r="N325" s="207"/>
      <c r="O325" s="207"/>
      <c r="P325" s="207"/>
      <c r="Q325" s="102"/>
      <c r="R325" s="102"/>
      <c r="S325" s="102"/>
      <c r="T325" s="102"/>
      <c r="U325" s="102"/>
      <c r="V325" s="102"/>
      <c r="W325" s="102"/>
      <c r="X325" s="102"/>
      <c r="Y325" s="102"/>
    </row>
    <row r="326" spans="1:25" s="58" customFormat="1" ht="16.2" hidden="1" x14ac:dyDescent="0.3">
      <c r="C326" s="208"/>
      <c r="D326" s="209"/>
      <c r="E326" s="209"/>
      <c r="F326" s="209"/>
      <c r="G326" s="209"/>
      <c r="H326" s="209"/>
      <c r="I326" s="209"/>
      <c r="J326" s="209"/>
      <c r="K326" s="209"/>
      <c r="L326" s="207"/>
      <c r="M326" s="207"/>
      <c r="N326" s="207"/>
      <c r="O326" s="207"/>
      <c r="P326" s="207"/>
      <c r="Q326" s="102"/>
      <c r="R326" s="102"/>
      <c r="S326" s="102"/>
      <c r="T326" s="102"/>
      <c r="U326" s="102"/>
      <c r="V326" s="102"/>
      <c r="W326" s="102"/>
      <c r="X326" s="102"/>
      <c r="Y326" s="102"/>
    </row>
    <row r="327" spans="1:25" s="58" customFormat="1" ht="16.2" hidden="1" x14ac:dyDescent="0.3">
      <c r="C327" s="210"/>
      <c r="D327" s="211"/>
      <c r="E327" s="211"/>
      <c r="F327" s="211"/>
      <c r="G327" s="211"/>
      <c r="H327" s="211"/>
      <c r="I327" s="211"/>
      <c r="J327" s="211"/>
      <c r="K327" s="211"/>
      <c r="L327" s="212"/>
      <c r="M327" s="212"/>
      <c r="N327" s="212"/>
      <c r="O327" s="212"/>
      <c r="P327" s="212"/>
      <c r="Q327" s="212"/>
      <c r="R327" s="212"/>
      <c r="S327" s="102"/>
      <c r="T327" s="102"/>
      <c r="U327" s="102"/>
      <c r="V327" s="102"/>
      <c r="W327" s="102"/>
      <c r="X327" s="102"/>
      <c r="Y327" s="102"/>
    </row>
    <row r="328" spans="1:25" s="58" customFormat="1" ht="16.8" hidden="1" thickBot="1" x14ac:dyDescent="0.35">
      <c r="C328" s="52"/>
      <c r="D328" s="53"/>
      <c r="E328" s="53"/>
      <c r="F328" s="54"/>
      <c r="G328" s="53"/>
      <c r="H328" s="53"/>
      <c r="I328" s="53"/>
      <c r="J328" s="53"/>
      <c r="K328" s="53"/>
      <c r="L328" s="212"/>
      <c r="M328" s="212"/>
      <c r="N328" s="212"/>
      <c r="O328" s="212"/>
      <c r="P328" s="212"/>
      <c r="Q328" s="212"/>
      <c r="R328" s="212"/>
      <c r="S328" s="102"/>
      <c r="T328" s="102"/>
      <c r="U328" s="102"/>
      <c r="V328" s="102"/>
      <c r="W328" s="102"/>
      <c r="X328" s="102"/>
      <c r="Y328" s="102"/>
    </row>
    <row r="329" spans="1:25" ht="13.8" hidden="1" x14ac:dyDescent="0.25">
      <c r="A329" s="58"/>
      <c r="B329" s="58"/>
      <c r="C329" s="55"/>
      <c r="D329" s="56"/>
      <c r="E329" s="56"/>
      <c r="F329" s="57"/>
      <c r="G329" s="56"/>
      <c r="H329" s="56"/>
      <c r="I329" s="56"/>
      <c r="J329" s="56"/>
      <c r="K329" s="56"/>
      <c r="P329" s="212"/>
      <c r="Q329" s="212"/>
      <c r="R329" s="212"/>
    </row>
    <row r="330" spans="1:25" ht="14.25" customHeight="1" x14ac:dyDescent="0.25"/>
    <row r="331" spans="1:25" ht="14.25" customHeight="1" x14ac:dyDescent="0.25"/>
    <row r="332" spans="1:25" ht="14.25" customHeight="1" x14ac:dyDescent="0.25"/>
    <row r="333" spans="1:25" ht="14.25" customHeight="1" x14ac:dyDescent="0.25"/>
    <row r="334" spans="1:25" ht="14.25" customHeight="1" x14ac:dyDescent="0.25"/>
    <row r="335" spans="1:25" ht="14.25" customHeight="1" x14ac:dyDescent="0.25"/>
    <row r="336" spans="1:25"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21" ht="14.25" customHeight="1" x14ac:dyDescent="0.25"/>
    <row r="422" ht="14.25" customHeight="1" x14ac:dyDescent="0.25"/>
    <row r="670" ht="14.25" customHeight="1" x14ac:dyDescent="0.25"/>
    <row r="671" ht="14.25" customHeight="1" x14ac:dyDescent="0.25"/>
    <row r="672" ht="14.25" customHeight="1" x14ac:dyDescent="0.25"/>
    <row r="673" spans="1:26" ht="14.25" customHeight="1" x14ac:dyDescent="0.25"/>
    <row r="674" spans="1:26" ht="14.25" customHeight="1" x14ac:dyDescent="0.25"/>
    <row r="675" spans="1:26" ht="14.25" customHeight="1" x14ac:dyDescent="0.25"/>
    <row r="685" spans="1:26" s="100" customFormat="1" ht="13.8" hidden="1" x14ac:dyDescent="0.25">
      <c r="A685" s="98"/>
      <c r="B685" s="98"/>
      <c r="C685" s="99"/>
      <c r="D685" s="98"/>
      <c r="F685" s="101"/>
      <c r="L685" s="212"/>
      <c r="M685" s="212"/>
      <c r="N685" s="212"/>
      <c r="O685" s="212"/>
      <c r="P685" s="98"/>
      <c r="Q685" s="98"/>
      <c r="R685" s="98"/>
      <c r="S685" s="98"/>
      <c r="T685" s="98"/>
      <c r="U685" s="98"/>
      <c r="V685" s="98"/>
      <c r="W685" s="98"/>
      <c r="X685" s="98"/>
      <c r="Y685" s="98"/>
      <c r="Z685" s="98"/>
    </row>
    <row r="686" spans="1:26" s="100" customFormat="1" ht="13.8" hidden="1" x14ac:dyDescent="0.25">
      <c r="A686" s="98"/>
      <c r="B686" s="98"/>
      <c r="C686" s="99"/>
      <c r="D686" s="98"/>
      <c r="F686" s="101"/>
      <c r="L686" s="212"/>
      <c r="M686" s="212"/>
      <c r="N686" s="212"/>
      <c r="O686" s="212"/>
      <c r="P686" s="98"/>
      <c r="Q686" s="98"/>
      <c r="R686" s="98"/>
      <c r="S686" s="98"/>
      <c r="T686" s="98"/>
      <c r="U686" s="98"/>
      <c r="V686" s="98"/>
      <c r="W686" s="98"/>
      <c r="X686" s="98"/>
      <c r="Y686" s="98"/>
      <c r="Z686" s="98"/>
    </row>
    <row r="687" spans="1:26" s="100" customFormat="1" ht="13.8" hidden="1" x14ac:dyDescent="0.25">
      <c r="A687" s="98"/>
      <c r="B687" s="98"/>
      <c r="C687" s="99"/>
      <c r="D687" s="98"/>
      <c r="F687" s="101"/>
      <c r="L687" s="212"/>
      <c r="M687" s="212"/>
      <c r="N687" s="212"/>
      <c r="O687" s="212"/>
      <c r="P687" s="98"/>
      <c r="Q687" s="98"/>
      <c r="R687" s="98"/>
      <c r="S687" s="98"/>
      <c r="T687" s="98"/>
      <c r="U687" s="98"/>
      <c r="V687" s="98"/>
      <c r="W687" s="98"/>
      <c r="X687" s="98"/>
      <c r="Y687" s="98"/>
      <c r="Z687" s="98"/>
    </row>
    <row r="688" spans="1:26" s="100" customFormat="1" ht="13.8" hidden="1" x14ac:dyDescent="0.25">
      <c r="A688" s="98"/>
      <c r="B688" s="98"/>
      <c r="C688" s="99"/>
      <c r="D688" s="98"/>
      <c r="F688" s="101"/>
      <c r="L688" s="212"/>
      <c r="M688" s="212"/>
      <c r="N688" s="212"/>
      <c r="O688" s="212"/>
      <c r="P688" s="98"/>
      <c r="Q688" s="98"/>
      <c r="R688" s="98"/>
      <c r="S688" s="98"/>
      <c r="T688" s="98"/>
      <c r="U688" s="98"/>
      <c r="V688" s="98"/>
      <c r="W688" s="98"/>
      <c r="X688" s="98"/>
      <c r="Y688" s="98"/>
      <c r="Z688" s="98"/>
    </row>
    <row r="689" spans="1:26" s="100" customFormat="1" ht="13.8" hidden="1" x14ac:dyDescent="0.25">
      <c r="A689" s="98"/>
      <c r="B689" s="98"/>
      <c r="C689" s="99"/>
      <c r="D689" s="98"/>
      <c r="F689" s="101"/>
      <c r="L689" s="212"/>
      <c r="M689" s="212"/>
      <c r="N689" s="212"/>
      <c r="O689" s="212"/>
      <c r="P689" s="98"/>
      <c r="Q689" s="98"/>
      <c r="R689" s="98"/>
      <c r="S689" s="98"/>
      <c r="T689" s="98"/>
      <c r="U689" s="98"/>
      <c r="V689" s="98"/>
      <c r="W689" s="98"/>
      <c r="X689" s="98"/>
      <c r="Y689" s="98"/>
      <c r="Z689" s="98"/>
    </row>
    <row r="690" spans="1:26" s="100" customFormat="1" ht="13.8" hidden="1" x14ac:dyDescent="0.25">
      <c r="A690" s="98"/>
      <c r="B690" s="98"/>
      <c r="C690" s="99"/>
      <c r="D690" s="98"/>
      <c r="F690" s="101"/>
      <c r="L690" s="212"/>
      <c r="M690" s="212"/>
      <c r="N690" s="212"/>
      <c r="O690" s="212"/>
      <c r="P690" s="98"/>
      <c r="Q690" s="98"/>
      <c r="R690" s="98"/>
      <c r="S690" s="98"/>
      <c r="T690" s="98"/>
      <c r="U690" s="98"/>
      <c r="V690" s="98"/>
      <c r="W690" s="98"/>
      <c r="X690" s="98"/>
      <c r="Y690" s="98"/>
      <c r="Z690" s="98"/>
    </row>
    <row r="691" spans="1:26" s="100" customFormat="1" ht="13.8" hidden="1" x14ac:dyDescent="0.25">
      <c r="A691" s="98"/>
      <c r="B691" s="98"/>
      <c r="C691" s="99"/>
      <c r="D691" s="98"/>
      <c r="F691" s="101"/>
      <c r="L691" s="212"/>
      <c r="M691" s="212"/>
      <c r="N691" s="212"/>
      <c r="O691" s="212"/>
      <c r="P691" s="98"/>
      <c r="Q691" s="98"/>
      <c r="R691" s="98"/>
      <c r="S691" s="98"/>
      <c r="T691" s="98"/>
      <c r="U691" s="98"/>
      <c r="V691" s="98"/>
      <c r="W691" s="98"/>
      <c r="X691" s="98"/>
      <c r="Y691" s="98"/>
      <c r="Z691" s="98"/>
    </row>
    <row r="692" spans="1:26" ht="14.25" customHeight="1" x14ac:dyDescent="0.25"/>
    <row r="693" spans="1:26" ht="14.25" customHeight="1" x14ac:dyDescent="0.25"/>
    <row r="694" spans="1:26" ht="14.25" customHeight="1" x14ac:dyDescent="0.25"/>
    <row r="695" spans="1:26" ht="14.25" customHeight="1" x14ac:dyDescent="0.25"/>
    <row r="696" spans="1:26" ht="14.25" customHeight="1" x14ac:dyDescent="0.25"/>
    <row r="697" spans="1:26" ht="14.25" customHeight="1" x14ac:dyDescent="0.25"/>
    <row r="698" spans="1:26" ht="14.25" customHeight="1" x14ac:dyDescent="0.25"/>
    <row r="699" spans="1:26" ht="14.25" customHeight="1" x14ac:dyDescent="0.25"/>
    <row r="700" spans="1:26" ht="14.25" customHeight="1" x14ac:dyDescent="0.25"/>
    <row r="701" spans="1:26" ht="14.25" customHeight="1" x14ac:dyDescent="0.25"/>
    <row r="702" spans="1:26" ht="14.25" customHeight="1" x14ac:dyDescent="0.25"/>
    <row r="703" spans="1:26" ht="14.25" customHeight="1" x14ac:dyDescent="0.25"/>
    <row r="704" spans="1:26"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sheetData>
  <sheetProtection algorithmName="SHA-512" hashValue="knI5WQEXG7z7+qAcFRJ5Em+UznkG+1kERzn79aJPkchqowV3+ePaEq7T4EPTBLQqntz5U4+/DvzGtZOFJG+XDA==" saltValue="aCNkZByTzyXaX6QG0WnbMg==" spinCount="100000" sheet="1" objects="1" scenarios="1"/>
  <mergeCells count="4">
    <mergeCell ref="F12:K12"/>
    <mergeCell ref="F19:K19"/>
    <mergeCell ref="F20:K20"/>
    <mergeCell ref="C23:H2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tabColor theme="0" tint="-0.499984740745262"/>
    <pageSetUpPr fitToPage="1"/>
  </sheetPr>
  <dimension ref="A1:Q94"/>
  <sheetViews>
    <sheetView showGridLines="0" zoomScaleNormal="100" workbookViewId="0">
      <selection activeCell="B4" sqref="B4"/>
    </sheetView>
  </sheetViews>
  <sheetFormatPr defaultColWidth="0" defaultRowHeight="0" customHeight="1" zeroHeight="1" x14ac:dyDescent="0.3"/>
  <cols>
    <col min="1" max="1" width="3.6640625" style="35" customWidth="1"/>
    <col min="2" max="2" width="95.6640625" style="35" customWidth="1"/>
    <col min="3" max="3" width="1.6640625" style="35" customWidth="1"/>
    <col min="4" max="4" width="2.88671875" style="35" customWidth="1"/>
    <col min="5" max="5" width="54.5546875" style="35" customWidth="1"/>
    <col min="6" max="6" width="20.6640625" style="35" customWidth="1"/>
    <col min="7" max="7" width="11.33203125" style="35" customWidth="1"/>
    <col min="8" max="8" width="4.109375" style="35" customWidth="1"/>
    <col min="9" max="9" width="4.6640625" style="35" customWidth="1"/>
    <col min="10" max="10" width="3.6640625" style="35" customWidth="1"/>
    <col min="11" max="16384" width="9.109375" style="35" hidden="1"/>
  </cols>
  <sheetData>
    <row r="1" spans="1:11" s="2" customFormat="1" ht="21" customHeight="1" x14ac:dyDescent="0.25">
      <c r="A1" s="1"/>
      <c r="B1" s="1"/>
      <c r="C1" s="1"/>
      <c r="D1" s="1"/>
      <c r="E1" s="1"/>
      <c r="F1" s="1"/>
      <c r="G1" s="1"/>
      <c r="H1" s="1"/>
      <c r="I1" s="1"/>
    </row>
    <row r="2" spans="1:11" s="2" customFormat="1" ht="21" customHeight="1" x14ac:dyDescent="0.35">
      <c r="A2" s="1"/>
      <c r="B2" s="3" t="s">
        <v>0</v>
      </c>
      <c r="C2" s="4"/>
      <c r="D2" s="4"/>
      <c r="E2" s="4"/>
      <c r="F2" s="4"/>
      <c r="G2" s="5"/>
      <c r="H2" s="5"/>
      <c r="I2" s="5"/>
    </row>
    <row r="3" spans="1:11" s="2" customFormat="1" ht="21" customHeight="1" x14ac:dyDescent="0.3">
      <c r="A3" s="1"/>
      <c r="B3" s="6" t="s">
        <v>129</v>
      </c>
      <c r="C3" s="4"/>
      <c r="D3" s="4"/>
      <c r="E3" s="4"/>
      <c r="F3" s="4"/>
      <c r="G3" s="5"/>
      <c r="H3" s="5"/>
      <c r="I3" s="5"/>
    </row>
    <row r="4" spans="1:11" s="2" customFormat="1" ht="21" customHeight="1" x14ac:dyDescent="0.35">
      <c r="A4" s="1"/>
      <c r="B4" s="7" t="s">
        <v>1</v>
      </c>
      <c r="C4" s="4"/>
      <c r="D4" s="4"/>
      <c r="E4" s="4"/>
      <c r="F4" s="4"/>
      <c r="G4" s="5"/>
      <c r="H4" s="5"/>
      <c r="I4" s="5"/>
    </row>
    <row r="5" spans="1:11" s="2" customFormat="1" ht="21" customHeight="1" x14ac:dyDescent="0.25">
      <c r="A5" s="1"/>
      <c r="B5" s="8" t="s">
        <v>128</v>
      </c>
      <c r="C5" s="4"/>
      <c r="D5" s="4"/>
      <c r="E5" s="4"/>
      <c r="F5" s="4"/>
      <c r="G5" s="5"/>
      <c r="H5" s="5"/>
      <c r="I5" s="5"/>
    </row>
    <row r="6" spans="1:11" s="1" customFormat="1" ht="15" customHeight="1" thickBot="1" x14ac:dyDescent="0.3">
      <c r="B6" s="9"/>
      <c r="C6" s="10"/>
      <c r="D6" s="10"/>
      <c r="E6" s="10"/>
      <c r="F6" s="11"/>
      <c r="G6" s="12"/>
      <c r="H6" s="12"/>
      <c r="I6" s="12"/>
      <c r="K6" s="13"/>
    </row>
    <row r="7" spans="1:11" s="2" customFormat="1" ht="15" customHeight="1" x14ac:dyDescent="0.25">
      <c r="A7" s="1"/>
    </row>
    <row r="8" spans="1:11" s="2" customFormat="1" ht="27.9" customHeight="1" x14ac:dyDescent="0.25">
      <c r="A8" s="14"/>
      <c r="B8" s="14"/>
      <c r="D8" s="278" t="s">
        <v>2</v>
      </c>
      <c r="E8" s="278"/>
      <c r="F8" s="15">
        <f>Vergelijkingswaarde!E33</f>
        <v>0</v>
      </c>
    </row>
    <row r="9" spans="1:11" s="2" customFormat="1" ht="12.75" customHeight="1" x14ac:dyDescent="0.25">
      <c r="B9" s="14"/>
      <c r="C9" s="14"/>
    </row>
    <row r="10" spans="1:11" s="2" customFormat="1" ht="27.9" customHeight="1" x14ac:dyDescent="0.25">
      <c r="A10" s="16"/>
      <c r="B10" s="17"/>
      <c r="C10" s="17"/>
      <c r="D10" s="279" t="s">
        <v>3</v>
      </c>
      <c r="E10" s="280"/>
      <c r="F10" s="18" t="s">
        <v>4</v>
      </c>
      <c r="G10" s="281" t="s">
        <v>5</v>
      </c>
      <c r="H10" s="282"/>
    </row>
    <row r="11" spans="1:11" s="2" customFormat="1" ht="27.9" customHeight="1" x14ac:dyDescent="0.25">
      <c r="A11" s="16"/>
      <c r="B11" s="17"/>
      <c r="C11" s="17"/>
      <c r="D11" s="283" t="s">
        <v>6</v>
      </c>
      <c r="E11" s="284"/>
      <c r="F11" s="19">
        <f>+DATA!G41</f>
        <v>25</v>
      </c>
      <c r="G11" s="20">
        <f>+F11/DATA!$G$40*100</f>
        <v>20</v>
      </c>
      <c r="H11" s="21" t="s">
        <v>7</v>
      </c>
    </row>
    <row r="12" spans="1:11" s="2" customFormat="1" ht="27.9" customHeight="1" x14ac:dyDescent="0.25">
      <c r="A12" s="16"/>
      <c r="B12" s="17"/>
      <c r="C12" s="17"/>
      <c r="D12" s="283" t="s">
        <v>127</v>
      </c>
      <c r="E12" s="284"/>
      <c r="F12" s="22"/>
      <c r="G12" s="20">
        <f>+F12/DATA!$G$40*100</f>
        <v>0</v>
      </c>
      <c r="H12" s="21" t="s">
        <v>7</v>
      </c>
    </row>
    <row r="13" spans="1:11" s="2" customFormat="1" ht="27.9" customHeight="1" x14ac:dyDescent="0.25">
      <c r="A13" s="16"/>
      <c r="B13" s="16"/>
      <c r="C13" s="17"/>
      <c r="D13" s="23"/>
      <c r="E13" s="24" t="s">
        <v>8</v>
      </c>
      <c r="F13" s="25">
        <f>SUM(F11:F12)</f>
        <v>25</v>
      </c>
      <c r="G13" s="20">
        <f>SUM(G11:G12)</f>
        <v>20</v>
      </c>
      <c r="H13" s="21" t="s">
        <v>7</v>
      </c>
    </row>
    <row r="14" spans="1:11" s="2" customFormat="1" ht="27.9" customHeight="1" x14ac:dyDescent="0.25">
      <c r="A14" s="16"/>
      <c r="B14" s="16"/>
      <c r="C14" s="17"/>
      <c r="D14" s="276" t="s">
        <v>9</v>
      </c>
      <c r="E14" s="277"/>
      <c r="F14" s="26">
        <f>+DATA!E7</f>
        <v>0.875</v>
      </c>
    </row>
    <row r="15" spans="1:11" s="2" customFormat="1" ht="27.9" customHeight="1" x14ac:dyDescent="0.25">
      <c r="A15" s="16"/>
      <c r="B15" s="17"/>
      <c r="C15" s="17"/>
      <c r="D15" s="27" t="s">
        <v>10</v>
      </c>
      <c r="E15" s="28" t="str">
        <f>"Eigen inschatting door Inschrijver. Waarde tussen 0 en "&amp;F19&amp;" punten."</f>
        <v>Eigen inschatting door Inschrijver. Waarde tussen 0 en 100 punten.</v>
      </c>
      <c r="F15" s="29"/>
      <c r="G15" s="30"/>
      <c r="H15" s="31"/>
    </row>
    <row r="16" spans="1:11" s="2" customFormat="1" ht="27.9" customHeight="1" x14ac:dyDescent="0.25">
      <c r="A16" s="16"/>
      <c r="B16" s="16"/>
      <c r="C16" s="17"/>
      <c r="D16" s="32"/>
      <c r="E16" s="31"/>
      <c r="F16" s="31"/>
      <c r="G16" s="31"/>
    </row>
    <row r="17" spans="1:13" s="2" customFormat="1" ht="27.9" customHeight="1" x14ac:dyDescent="0.25">
      <c r="A17" s="16"/>
      <c r="B17" s="16"/>
      <c r="C17" s="17"/>
      <c r="D17" s="279" t="s">
        <v>11</v>
      </c>
      <c r="E17" s="280"/>
      <c r="F17" s="33" t="s">
        <v>12</v>
      </c>
      <c r="G17" s="281" t="s">
        <v>5</v>
      </c>
      <c r="H17" s="282"/>
    </row>
    <row r="18" spans="1:13" s="2" customFormat="1" ht="27.9" customHeight="1" x14ac:dyDescent="0.25">
      <c r="A18" s="16"/>
      <c r="B18" s="16"/>
      <c r="C18" s="17"/>
      <c r="D18" s="287" t="s">
        <v>13</v>
      </c>
      <c r="E18" s="287"/>
      <c r="F18" s="25">
        <f>DATA!G41</f>
        <v>25</v>
      </c>
      <c r="G18" s="20">
        <f>+F18/DATA!$G$40*100</f>
        <v>20</v>
      </c>
      <c r="H18" s="21" t="s">
        <v>7</v>
      </c>
    </row>
    <row r="19" spans="1:13" s="2" customFormat="1" ht="27.9" customHeight="1" x14ac:dyDescent="0.25">
      <c r="A19" s="16"/>
      <c r="B19" s="16"/>
      <c r="C19" s="17"/>
      <c r="D19" s="287" t="s">
        <v>14</v>
      </c>
      <c r="E19" s="287"/>
      <c r="F19" s="25">
        <f>DATA!G42</f>
        <v>100</v>
      </c>
      <c r="G19" s="20">
        <f>+F19/DATA!$G$40*100</f>
        <v>80</v>
      </c>
      <c r="H19" s="21" t="s">
        <v>7</v>
      </c>
      <c r="K19" s="34"/>
      <c r="L19" s="34"/>
      <c r="M19" s="34"/>
    </row>
    <row r="20" spans="1:13" s="2" customFormat="1" ht="27.9" customHeight="1" x14ac:dyDescent="0.25">
      <c r="A20" s="16"/>
      <c r="B20" s="17"/>
      <c r="C20" s="17"/>
      <c r="D20" s="287" t="s">
        <v>15</v>
      </c>
      <c r="E20" s="287"/>
      <c r="F20" s="25">
        <f>SUM(F18:F19)</f>
        <v>125</v>
      </c>
      <c r="G20" s="20">
        <f>+F20/DATA!$G$40*100</f>
        <v>100</v>
      </c>
      <c r="H20" s="21" t="s">
        <v>7</v>
      </c>
    </row>
    <row r="21" spans="1:13" s="2" customFormat="1" ht="27.9" customHeight="1" x14ac:dyDescent="0.25">
      <c r="A21" s="16"/>
      <c r="B21" s="17"/>
      <c r="C21" s="17"/>
      <c r="D21" s="14"/>
      <c r="E21" s="14"/>
      <c r="F21" s="14"/>
      <c r="G21" s="14"/>
      <c r="H21" s="14"/>
    </row>
    <row r="22" spans="1:13" s="2" customFormat="1" ht="27.9" customHeight="1" x14ac:dyDescent="0.25">
      <c r="A22" s="16"/>
      <c r="B22" s="17"/>
      <c r="C22" s="17"/>
      <c r="D22" s="288"/>
      <c r="E22" s="288"/>
      <c r="F22" s="39"/>
      <c r="G22" s="40"/>
      <c r="H22" s="38"/>
    </row>
    <row r="23" spans="1:13" s="2" customFormat="1" ht="27.9" customHeight="1" x14ac:dyDescent="0.25">
      <c r="A23" s="16"/>
      <c r="B23" s="17"/>
      <c r="C23" s="17"/>
      <c r="D23" s="14"/>
      <c r="E23" s="14"/>
      <c r="F23" s="14"/>
      <c r="G23" s="14"/>
      <c r="H23" s="14"/>
    </row>
    <row r="24" spans="1:13" s="2" customFormat="1" ht="27.9" customHeight="1" x14ac:dyDescent="0.25">
      <c r="A24" s="16"/>
      <c r="B24" s="17"/>
      <c r="C24" s="17"/>
      <c r="D24" s="14"/>
      <c r="E24" s="14"/>
      <c r="F24" s="14"/>
      <c r="G24" s="14"/>
      <c r="H24" s="14"/>
    </row>
    <row r="25" spans="1:13" s="2" customFormat="1" ht="27.9" customHeight="1" x14ac:dyDescent="0.25">
      <c r="A25" s="16"/>
      <c r="B25" s="17"/>
      <c r="C25" s="17"/>
      <c r="D25" s="14"/>
      <c r="E25" s="14"/>
      <c r="F25" s="14"/>
      <c r="G25" s="14"/>
      <c r="H25" s="14"/>
    </row>
    <row r="26" spans="1:13" s="2" customFormat="1" ht="27.75" customHeight="1" x14ac:dyDescent="0.25">
      <c r="A26" s="1"/>
      <c r="B26" s="17"/>
      <c r="C26" s="17"/>
      <c r="D26" s="14"/>
      <c r="E26" s="14"/>
      <c r="F26" s="14"/>
      <c r="G26" s="14"/>
      <c r="H26" s="14"/>
    </row>
    <row r="27" spans="1:13" s="2" customFormat="1" ht="15" customHeight="1" thickBot="1" x14ac:dyDescent="0.3">
      <c r="A27" s="1"/>
      <c r="B27" s="9"/>
      <c r="C27" s="10"/>
      <c r="D27" s="10"/>
      <c r="E27" s="10"/>
      <c r="F27" s="11"/>
      <c r="G27" s="12"/>
      <c r="H27" s="12"/>
    </row>
    <row r="28" spans="1:13" s="2" customFormat="1" ht="15" customHeight="1" x14ac:dyDescent="0.25"/>
    <row r="29" spans="1:13" s="2" customFormat="1" ht="27.9" hidden="1" customHeight="1" x14ac:dyDescent="0.25">
      <c r="B29" s="14"/>
    </row>
    <row r="30" spans="1:13" s="2" customFormat="1" ht="27.9" hidden="1" customHeight="1" x14ac:dyDescent="0.25">
      <c r="B30" s="14"/>
    </row>
    <row r="31" spans="1:13" s="2" customFormat="1" ht="27.9" hidden="1" customHeight="1" x14ac:dyDescent="0.25">
      <c r="B31" s="14"/>
    </row>
    <row r="32" spans="1:13" s="2" customFormat="1" ht="27.9" hidden="1" customHeight="1" x14ac:dyDescent="0.25">
      <c r="B32" s="14"/>
    </row>
    <row r="33" spans="2:17" s="2" customFormat="1" ht="27.9" hidden="1" customHeight="1" x14ac:dyDescent="0.25">
      <c r="B33" s="14"/>
    </row>
    <row r="34" spans="2:17" s="2" customFormat="1" ht="27.9" hidden="1" customHeight="1" x14ac:dyDescent="0.25">
      <c r="B34" s="14"/>
      <c r="Q34" s="2" t="s">
        <v>16</v>
      </c>
    </row>
    <row r="35" spans="2:17" s="2" customFormat="1" ht="27.9" hidden="1" customHeight="1" x14ac:dyDescent="0.25">
      <c r="B35" s="14"/>
    </row>
    <row r="36" spans="2:17" s="2" customFormat="1" ht="27.9" hidden="1" customHeight="1" x14ac:dyDescent="0.3">
      <c r="B36" s="14"/>
      <c r="G36" s="35"/>
    </row>
    <row r="37" spans="2:17" s="2" customFormat="1" ht="27.9" hidden="1" customHeight="1" x14ac:dyDescent="0.3">
      <c r="B37" s="14"/>
      <c r="G37" s="35"/>
    </row>
    <row r="38" spans="2:17" s="2" customFormat="1" ht="27.9" hidden="1" customHeight="1" x14ac:dyDescent="0.3">
      <c r="D38" s="35"/>
      <c r="E38" s="35"/>
      <c r="F38" s="35"/>
      <c r="G38" s="35"/>
    </row>
    <row r="39" spans="2:17" ht="15" hidden="1" customHeight="1" x14ac:dyDescent="0.3"/>
    <row r="40" spans="2:17" ht="15" hidden="1" customHeight="1" x14ac:dyDescent="0.3"/>
    <row r="41" spans="2:17" ht="15" hidden="1" customHeight="1" x14ac:dyDescent="0.3"/>
    <row r="42" spans="2:17" ht="15" hidden="1" customHeight="1" x14ac:dyDescent="0.3"/>
    <row r="43" spans="2:17" ht="15" hidden="1" customHeight="1" x14ac:dyDescent="0.3"/>
    <row r="44" spans="2:17" ht="15" hidden="1" customHeight="1" x14ac:dyDescent="0.3"/>
    <row r="45" spans="2:17" ht="15" hidden="1" customHeight="1" x14ac:dyDescent="0.3"/>
    <row r="46" spans="2:17" ht="15" hidden="1" customHeight="1" x14ac:dyDescent="0.3"/>
    <row r="47" spans="2:17" ht="15" hidden="1" customHeight="1" x14ac:dyDescent="0.3"/>
    <row r="48" spans="2:17" ht="15" hidden="1"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row r="81" spans="3:7" ht="15" hidden="1" customHeight="1" x14ac:dyDescent="0.3"/>
    <row r="82" spans="3:7" ht="15" hidden="1" customHeight="1" x14ac:dyDescent="0.3">
      <c r="C82" s="285" t="s">
        <v>8</v>
      </c>
      <c r="D82" s="286"/>
      <c r="E82" s="36">
        <v>1650</v>
      </c>
      <c r="F82" s="37" t="e">
        <f>+E82/Qmax*100</f>
        <v>#NAME?</v>
      </c>
      <c r="G82" s="21" t="s">
        <v>7</v>
      </c>
    </row>
    <row r="83" spans="3:7" ht="15" hidden="1" customHeight="1" x14ac:dyDescent="0.3"/>
    <row r="84" spans="3:7" ht="15" hidden="1" customHeight="1" x14ac:dyDescent="0.3"/>
    <row r="85" spans="3:7" ht="15" hidden="1" customHeight="1" x14ac:dyDescent="0.3"/>
    <row r="86" spans="3:7" ht="15" hidden="1" customHeight="1" x14ac:dyDescent="0.3"/>
    <row r="87" spans="3:7" ht="15" hidden="1" customHeight="1" x14ac:dyDescent="0.3"/>
    <row r="88" spans="3:7" ht="15" hidden="1" customHeight="1" x14ac:dyDescent="0.3"/>
    <row r="89" spans="3:7" ht="15" hidden="1" customHeight="1" x14ac:dyDescent="0.3"/>
    <row r="90" spans="3:7" ht="15" hidden="1" customHeight="1" x14ac:dyDescent="0.3"/>
    <row r="91" spans="3:7" ht="15" hidden="1" customHeight="1" x14ac:dyDescent="0.3"/>
    <row r="92" spans="3:7" ht="15" hidden="1" customHeight="1" x14ac:dyDescent="0.3"/>
    <row r="93" spans="3:7" ht="15" hidden="1" customHeight="1" x14ac:dyDescent="0.3"/>
    <row r="94" spans="3:7" ht="15" hidden="1" customHeight="1" x14ac:dyDescent="0.3"/>
  </sheetData>
  <mergeCells count="13">
    <mergeCell ref="C82:D82"/>
    <mergeCell ref="D17:E17"/>
    <mergeCell ref="G17:H17"/>
    <mergeCell ref="D18:E18"/>
    <mergeCell ref="D19:E19"/>
    <mergeCell ref="D20:E20"/>
    <mergeCell ref="D22:E22"/>
    <mergeCell ref="D14:E14"/>
    <mergeCell ref="D8:E8"/>
    <mergeCell ref="D10:E10"/>
    <mergeCell ref="G10:H10"/>
    <mergeCell ref="D11:E11"/>
    <mergeCell ref="D12:E12"/>
  </mergeCells>
  <pageMargins left="0.7" right="0.7" top="0.75" bottom="0.75" header="0.3" footer="0.3"/>
  <pageSetup paperSize="9" scale="6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AE80"/>
  <sheetViews>
    <sheetView showGridLines="0" zoomScaleNormal="100" workbookViewId="0">
      <selection activeCell="A2" sqref="A1:XFD1048576"/>
    </sheetView>
  </sheetViews>
  <sheetFormatPr defaultColWidth="0" defaultRowHeight="14.4" zeroHeight="1" x14ac:dyDescent="0.3"/>
  <cols>
    <col min="1" max="1" width="3.6640625" style="216" customWidth="1"/>
    <col min="2" max="27" width="21.6640625" style="216" customWidth="1"/>
    <col min="28" max="28" width="3.6640625" style="216" customWidth="1"/>
    <col min="29" max="31" width="21.6640625" style="216" hidden="1" customWidth="1"/>
    <col min="32" max="16384" width="9.109375" style="216" hidden="1"/>
  </cols>
  <sheetData>
    <row r="1" spans="2:28" ht="21" customHeight="1" x14ac:dyDescent="0.3">
      <c r="AB1" s="217"/>
    </row>
    <row r="2" spans="2:28" s="217" customFormat="1" ht="21" customHeight="1" x14ac:dyDescent="0.25">
      <c r="B2" s="289" t="s">
        <v>17</v>
      </c>
      <c r="C2" s="289"/>
      <c r="D2" s="289"/>
      <c r="E2" s="289"/>
    </row>
    <row r="3" spans="2:28" s="217" customFormat="1" ht="21" customHeight="1" x14ac:dyDescent="0.25">
      <c r="B3" s="289"/>
      <c r="C3" s="289"/>
      <c r="D3" s="289"/>
      <c r="E3" s="289"/>
    </row>
    <row r="4" spans="2:28" s="217" customFormat="1" ht="21" customHeight="1" x14ac:dyDescent="0.25">
      <c r="B4" s="289"/>
      <c r="C4" s="289"/>
      <c r="D4" s="289"/>
      <c r="E4" s="289"/>
    </row>
    <row r="5" spans="2:28" s="217" customFormat="1" ht="21" customHeight="1" x14ac:dyDescent="0.25">
      <c r="B5" s="218"/>
    </row>
    <row r="6" spans="2:28" s="217" customFormat="1" ht="27.9" customHeight="1" x14ac:dyDescent="0.25">
      <c r="B6" s="219" t="s">
        <v>18</v>
      </c>
    </row>
    <row r="7" spans="2:28" s="217" customFormat="1" ht="27.9" customHeight="1" x14ac:dyDescent="0.25">
      <c r="B7" s="220" t="s">
        <v>19</v>
      </c>
      <c r="C7" s="221">
        <f>+'BPK-Grafiek'!$F$8</f>
        <v>0</v>
      </c>
      <c r="D7" s="222">
        <f>+'BPK-Grafiek'!$F$13</f>
        <v>25</v>
      </c>
      <c r="E7" s="223">
        <f>IFERROR((0.5*($C$7/$G$38)^$F$38+0.5*(2-$D$7/$H$38)^$F$38)^(1/$F$38),0)</f>
        <v>0.875</v>
      </c>
      <c r="F7" s="224">
        <f>+D7/G40*100</f>
        <v>20</v>
      </c>
    </row>
    <row r="8" spans="2:28" s="217" customFormat="1" ht="27.9" customHeight="1" x14ac:dyDescent="0.25"/>
    <row r="9" spans="2:28" s="227" customFormat="1" ht="27.9" customHeight="1" x14ac:dyDescent="0.3">
      <c r="B9" s="225" t="s">
        <v>20</v>
      </c>
      <c r="C9" s="290" t="s">
        <v>126</v>
      </c>
      <c r="D9" s="290"/>
      <c r="E9" s="290"/>
      <c r="F9" s="290"/>
      <c r="G9" s="290"/>
      <c r="H9" s="290"/>
      <c r="I9" s="290"/>
      <c r="J9" s="290"/>
      <c r="K9" s="226"/>
      <c r="L9" s="226"/>
    </row>
    <row r="10" spans="2:28" s="227" customFormat="1" ht="27.9" customHeight="1" x14ac:dyDescent="0.3">
      <c r="C10" s="290"/>
      <c r="D10" s="290"/>
      <c r="E10" s="290"/>
      <c r="F10" s="290"/>
      <c r="G10" s="290"/>
      <c r="H10" s="290"/>
      <c r="I10" s="290"/>
      <c r="J10" s="290"/>
    </row>
    <row r="11" spans="2:28" s="217" customFormat="1" ht="27.9" customHeight="1" x14ac:dyDescent="0.25">
      <c r="B11" s="228" t="s">
        <v>21</v>
      </c>
      <c r="C11" s="229" t="s">
        <v>22</v>
      </c>
      <c r="D11" s="229" t="s">
        <v>23</v>
      </c>
      <c r="E11" s="229" t="s">
        <v>24</v>
      </c>
      <c r="F11" s="230"/>
      <c r="G11" s="230"/>
      <c r="H11" s="230"/>
      <c r="I11" s="230"/>
      <c r="J11" s="230"/>
      <c r="K11" s="230"/>
      <c r="L11" s="230"/>
      <c r="M11" s="230"/>
      <c r="N11" s="230"/>
      <c r="O11" s="230"/>
      <c r="P11" s="230"/>
      <c r="Q11" s="230"/>
      <c r="R11" s="230"/>
      <c r="S11" s="230"/>
      <c r="T11" s="230"/>
      <c r="U11" s="230"/>
      <c r="V11" s="230"/>
      <c r="W11" s="230"/>
      <c r="X11" s="230"/>
      <c r="Y11" s="230"/>
      <c r="Z11" s="230"/>
      <c r="AA11" s="230"/>
    </row>
    <row r="12" spans="2:28" s="217" customFormat="1" ht="27.9" customHeight="1" x14ac:dyDescent="0.25">
      <c r="B12" s="231" t="s">
        <v>25</v>
      </c>
      <c r="C12" s="232">
        <v>1500000</v>
      </c>
      <c r="D12" s="233">
        <v>100</v>
      </c>
      <c r="E12" s="234">
        <v>1</v>
      </c>
      <c r="F12" s="230"/>
      <c r="G12" s="230"/>
      <c r="H12" s="230"/>
      <c r="I12" s="230"/>
      <c r="J12" s="230"/>
      <c r="K12" s="230"/>
      <c r="L12" s="230"/>
      <c r="M12" s="230"/>
      <c r="N12" s="230"/>
      <c r="O12" s="230"/>
      <c r="P12" s="230"/>
      <c r="Q12" s="230"/>
      <c r="R12" s="230"/>
      <c r="S12" s="230"/>
      <c r="T12" s="230"/>
      <c r="U12" s="230"/>
      <c r="V12" s="230"/>
      <c r="W12" s="230"/>
      <c r="X12" s="230"/>
      <c r="Y12" s="230"/>
      <c r="Z12" s="230"/>
      <c r="AA12" s="230"/>
    </row>
    <row r="13" spans="2:28" s="217" customFormat="1" ht="27.9" customHeight="1" x14ac:dyDescent="0.25">
      <c r="B13" s="231" t="s">
        <v>26</v>
      </c>
      <c r="C13" s="232">
        <v>1875000</v>
      </c>
      <c r="D13" s="233">
        <v>125</v>
      </c>
      <c r="E13" s="234">
        <v>1</v>
      </c>
      <c r="F13" s="230"/>
      <c r="G13" s="230"/>
      <c r="H13" s="230"/>
      <c r="I13" s="230"/>
      <c r="J13" s="230"/>
      <c r="K13" s="230"/>
      <c r="L13" s="230"/>
      <c r="M13" s="230"/>
      <c r="N13" s="230"/>
      <c r="O13" s="230"/>
      <c r="P13" s="230"/>
      <c r="Q13" s="230"/>
      <c r="R13" s="230"/>
      <c r="S13" s="230"/>
      <c r="T13" s="230"/>
      <c r="U13" s="230"/>
      <c r="V13" s="230"/>
      <c r="W13" s="230"/>
      <c r="X13" s="230"/>
      <c r="Y13" s="230"/>
      <c r="Z13" s="230"/>
      <c r="AA13" s="230"/>
    </row>
    <row r="14" spans="2:28" s="217" customFormat="1" ht="27.9" customHeight="1" x14ac:dyDescent="0.25">
      <c r="B14" s="231" t="s">
        <v>27</v>
      </c>
      <c r="C14" s="232">
        <v>0</v>
      </c>
      <c r="D14" s="233">
        <v>0</v>
      </c>
      <c r="E14" s="234">
        <v>1</v>
      </c>
      <c r="F14" s="230"/>
      <c r="G14" s="230"/>
      <c r="H14" s="230"/>
      <c r="I14" s="230"/>
      <c r="J14" s="230"/>
      <c r="K14" s="230"/>
      <c r="L14" s="230"/>
      <c r="M14" s="230"/>
      <c r="N14" s="230"/>
      <c r="O14" s="230"/>
      <c r="P14" s="230"/>
      <c r="Q14" s="230"/>
      <c r="R14" s="230"/>
      <c r="S14" s="230"/>
      <c r="T14" s="230"/>
      <c r="U14" s="230"/>
      <c r="V14" s="230"/>
      <c r="W14" s="230"/>
      <c r="X14" s="230"/>
      <c r="Y14" s="230"/>
      <c r="Z14" s="230"/>
      <c r="AA14" s="230"/>
    </row>
    <row r="15" spans="2:28" s="217" customFormat="1" ht="27.9" customHeight="1" x14ac:dyDescent="0.25">
      <c r="B15" s="230"/>
      <c r="C15" s="230"/>
      <c r="D15" s="230"/>
      <c r="E15" s="230"/>
      <c r="F15" s="230"/>
      <c r="G15" s="230"/>
      <c r="H15" s="230"/>
      <c r="I15" s="230"/>
      <c r="J15" s="230"/>
      <c r="K15" s="230"/>
      <c r="L15" s="230"/>
      <c r="M15" s="230"/>
      <c r="N15" s="230"/>
      <c r="O15" s="230"/>
      <c r="P15" s="230"/>
      <c r="Q15" s="230"/>
      <c r="R15" s="230"/>
      <c r="S15" s="230"/>
      <c r="T15" s="230"/>
      <c r="U15" s="230"/>
      <c r="V15" s="230"/>
      <c r="W15" s="230"/>
      <c r="X15" s="230"/>
      <c r="Y15" s="230"/>
      <c r="Z15" s="230"/>
      <c r="AA15" s="230"/>
    </row>
    <row r="16" spans="2:28" s="217" customFormat="1" ht="27.9" customHeight="1" x14ac:dyDescent="0.25">
      <c r="B16" s="235" t="s">
        <v>28</v>
      </c>
      <c r="C16" s="230"/>
      <c r="D16" s="230"/>
      <c r="E16" s="230"/>
      <c r="F16" s="230"/>
      <c r="G16" s="230"/>
      <c r="H16" s="230"/>
      <c r="I16" s="230"/>
      <c r="J16" s="230"/>
      <c r="K16" s="230"/>
      <c r="L16" s="230"/>
      <c r="M16" s="230"/>
      <c r="N16" s="230"/>
      <c r="O16" s="230"/>
      <c r="P16" s="230"/>
      <c r="Q16" s="230"/>
      <c r="R16" s="230"/>
      <c r="S16" s="230"/>
      <c r="T16" s="230"/>
      <c r="U16" s="230"/>
      <c r="V16" s="230"/>
      <c r="W16" s="230"/>
      <c r="X16" s="230"/>
      <c r="Y16" s="230"/>
      <c r="Z16" s="230"/>
      <c r="AA16" s="230"/>
    </row>
    <row r="17" spans="2:27" s="217" customFormat="1" ht="27.9" customHeight="1" x14ac:dyDescent="0.25">
      <c r="B17" s="230"/>
      <c r="C17" s="229" t="s">
        <v>29</v>
      </c>
      <c r="D17" s="236">
        <v>0</v>
      </c>
      <c r="E17" s="236">
        <v>1.2500000000000001E-2</v>
      </c>
      <c r="F17" s="236">
        <v>2.5000000000000001E-2</v>
      </c>
      <c r="G17" s="236">
        <v>0.05</v>
      </c>
      <c r="H17" s="236">
        <v>0.1</v>
      </c>
      <c r="I17" s="236">
        <v>0.15</v>
      </c>
      <c r="J17" s="236">
        <v>0.2</v>
      </c>
      <c r="K17" s="236">
        <v>0.25</v>
      </c>
      <c r="L17" s="236">
        <v>0.3</v>
      </c>
      <c r="M17" s="236">
        <v>0.35</v>
      </c>
      <c r="N17" s="236">
        <v>0.4</v>
      </c>
      <c r="O17" s="236">
        <v>0.45</v>
      </c>
      <c r="P17" s="236">
        <v>0.5</v>
      </c>
      <c r="Q17" s="236">
        <v>0.55000000000000004</v>
      </c>
      <c r="R17" s="236">
        <v>0.6</v>
      </c>
      <c r="S17" s="236">
        <v>0.65</v>
      </c>
      <c r="T17" s="236">
        <v>0.7</v>
      </c>
      <c r="U17" s="236">
        <v>0.75</v>
      </c>
      <c r="V17" s="236">
        <v>0.8</v>
      </c>
      <c r="W17" s="236">
        <v>0.85</v>
      </c>
      <c r="X17" s="236">
        <v>0.9</v>
      </c>
      <c r="Y17" s="236">
        <v>0.95</v>
      </c>
      <c r="Z17" s="236">
        <v>1</v>
      </c>
      <c r="AA17" s="237">
        <v>0</v>
      </c>
    </row>
    <row r="18" spans="2:27" s="217" customFormat="1" ht="27.9" customHeight="1" x14ac:dyDescent="0.25">
      <c r="B18" s="238" t="s">
        <v>30</v>
      </c>
      <c r="C18" s="236">
        <v>0</v>
      </c>
      <c r="D18" s="236">
        <v>0</v>
      </c>
      <c r="E18" s="236">
        <v>1.5625</v>
      </c>
      <c r="F18" s="236">
        <v>3.125</v>
      </c>
      <c r="G18" s="236">
        <v>6.25</v>
      </c>
      <c r="H18" s="236">
        <v>12.5</v>
      </c>
      <c r="I18" s="236">
        <v>18.75</v>
      </c>
      <c r="J18" s="236">
        <v>25</v>
      </c>
      <c r="K18" s="236">
        <v>31.25</v>
      </c>
      <c r="L18" s="236">
        <v>37.5</v>
      </c>
      <c r="M18" s="236">
        <v>43.75</v>
      </c>
      <c r="N18" s="236">
        <v>50</v>
      </c>
      <c r="O18" s="236">
        <v>56.25</v>
      </c>
      <c r="P18" s="236">
        <v>62.5</v>
      </c>
      <c r="Q18" s="236">
        <v>68.75</v>
      </c>
      <c r="R18" s="236">
        <v>75</v>
      </c>
      <c r="S18" s="236">
        <v>81.25</v>
      </c>
      <c r="T18" s="236">
        <v>87.5</v>
      </c>
      <c r="U18" s="236">
        <v>93.75</v>
      </c>
      <c r="V18" s="236">
        <v>100</v>
      </c>
      <c r="W18" s="236">
        <v>106.25</v>
      </c>
      <c r="X18" s="236">
        <v>112.5</v>
      </c>
      <c r="Y18" s="236">
        <v>118.75</v>
      </c>
      <c r="Z18" s="236">
        <v>125</v>
      </c>
      <c r="AA18" s="236" t="s">
        <v>24</v>
      </c>
    </row>
    <row r="19" spans="2:27" s="217" customFormat="1" ht="27.9" customHeight="1" x14ac:dyDescent="0.25">
      <c r="B19" s="238" t="s">
        <v>31</v>
      </c>
      <c r="C19" s="236"/>
      <c r="D19" s="236">
        <v>0</v>
      </c>
      <c r="E19" s="236">
        <v>23437.5</v>
      </c>
      <c r="F19" s="236">
        <v>46875</v>
      </c>
      <c r="G19" s="236">
        <v>93750</v>
      </c>
      <c r="H19" s="236">
        <v>187500</v>
      </c>
      <c r="I19" s="236">
        <v>281250</v>
      </c>
      <c r="J19" s="236">
        <v>375000</v>
      </c>
      <c r="K19" s="236">
        <v>468750</v>
      </c>
      <c r="L19" s="236">
        <v>562500</v>
      </c>
      <c r="M19" s="236">
        <v>656250</v>
      </c>
      <c r="N19" s="236">
        <v>750000</v>
      </c>
      <c r="O19" s="236">
        <v>843750</v>
      </c>
      <c r="P19" s="236">
        <v>937500</v>
      </c>
      <c r="Q19" s="236">
        <v>1031250</v>
      </c>
      <c r="R19" s="236">
        <v>1125000</v>
      </c>
      <c r="S19" s="236">
        <v>1218750</v>
      </c>
      <c r="T19" s="236">
        <v>1312500</v>
      </c>
      <c r="U19" s="236">
        <v>1406250</v>
      </c>
      <c r="V19" s="236">
        <v>1500000</v>
      </c>
      <c r="W19" s="236">
        <v>1593750</v>
      </c>
      <c r="X19" s="236">
        <v>1687500</v>
      </c>
      <c r="Y19" s="236">
        <v>1781250</v>
      </c>
      <c r="Z19" s="236">
        <v>1875000</v>
      </c>
      <c r="AA19" s="236">
        <v>1</v>
      </c>
    </row>
    <row r="20" spans="2:27" s="217" customFormat="1" ht="27.9" customHeight="1" x14ac:dyDescent="0.25">
      <c r="B20" s="239"/>
      <c r="C20" s="236"/>
      <c r="D20" s="236">
        <v>0</v>
      </c>
      <c r="E20" s="236">
        <v>1.25</v>
      </c>
      <c r="F20" s="236">
        <v>2.5</v>
      </c>
      <c r="G20" s="236">
        <v>5</v>
      </c>
      <c r="H20" s="236">
        <v>10</v>
      </c>
      <c r="I20" s="236">
        <v>15</v>
      </c>
      <c r="J20" s="236">
        <v>20</v>
      </c>
      <c r="K20" s="236">
        <v>25</v>
      </c>
      <c r="L20" s="236">
        <v>30</v>
      </c>
      <c r="M20" s="236">
        <v>35</v>
      </c>
      <c r="N20" s="236">
        <v>40</v>
      </c>
      <c r="O20" s="236">
        <v>45</v>
      </c>
      <c r="P20" s="236">
        <v>50</v>
      </c>
      <c r="Q20" s="236">
        <v>55.000000000000007</v>
      </c>
      <c r="R20" s="236">
        <v>60</v>
      </c>
      <c r="S20" s="236">
        <v>65</v>
      </c>
      <c r="T20" s="236">
        <v>70</v>
      </c>
      <c r="U20" s="236">
        <v>75</v>
      </c>
      <c r="V20" s="236">
        <v>80</v>
      </c>
      <c r="W20" s="236">
        <v>85</v>
      </c>
      <c r="X20" s="236">
        <v>90</v>
      </c>
      <c r="Y20" s="236">
        <v>95</v>
      </c>
      <c r="Z20" s="236">
        <v>100</v>
      </c>
      <c r="AA20" s="236">
        <v>0</v>
      </c>
    </row>
    <row r="21" spans="2:27" s="217" customFormat="1" ht="27.9" customHeight="1" x14ac:dyDescent="0.25">
      <c r="B21" s="238" t="s">
        <v>32</v>
      </c>
      <c r="C21" s="236">
        <v>19.999999999999996</v>
      </c>
      <c r="D21" s="236">
        <v>19.999999999999996</v>
      </c>
      <c r="E21" s="236">
        <v>21.312499999999996</v>
      </c>
      <c r="F21" s="236">
        <v>22.624999999999996</v>
      </c>
      <c r="G21" s="236">
        <v>25.249999999999996</v>
      </c>
      <c r="H21" s="236">
        <v>30.499999999999996</v>
      </c>
      <c r="I21" s="236">
        <v>35.75</v>
      </c>
      <c r="J21" s="236">
        <v>41</v>
      </c>
      <c r="K21" s="236">
        <v>46.25</v>
      </c>
      <c r="L21" s="236">
        <v>51.5</v>
      </c>
      <c r="M21" s="236">
        <v>56.75</v>
      </c>
      <c r="N21" s="236">
        <v>62</v>
      </c>
      <c r="O21" s="236">
        <v>67.25</v>
      </c>
      <c r="P21" s="236">
        <v>72.5</v>
      </c>
      <c r="Q21" s="236">
        <v>77.75</v>
      </c>
      <c r="R21" s="236">
        <v>83</v>
      </c>
      <c r="S21" s="236">
        <v>88.25</v>
      </c>
      <c r="T21" s="236">
        <v>93.5</v>
      </c>
      <c r="U21" s="236">
        <v>98.75</v>
      </c>
      <c r="V21" s="236">
        <v>104</v>
      </c>
      <c r="W21" s="236">
        <v>109.25</v>
      </c>
      <c r="X21" s="236">
        <v>114.5</v>
      </c>
      <c r="Y21" s="236">
        <v>119.75</v>
      </c>
      <c r="Z21" s="236">
        <v>125</v>
      </c>
      <c r="AA21" s="236" t="s">
        <v>24</v>
      </c>
    </row>
    <row r="22" spans="2:27" s="217" customFormat="1" ht="27.9" customHeight="1" x14ac:dyDescent="0.25">
      <c r="B22" s="238" t="s">
        <v>33</v>
      </c>
      <c r="C22" s="236"/>
      <c r="D22" s="236">
        <v>0</v>
      </c>
      <c r="E22" s="236">
        <v>19687.50000000008</v>
      </c>
      <c r="F22" s="236">
        <v>39374.999999999825</v>
      </c>
      <c r="G22" s="236">
        <v>78749.999999999985</v>
      </c>
      <c r="H22" s="236">
        <v>157499.99999999997</v>
      </c>
      <c r="I22" s="236">
        <v>236249.99999999997</v>
      </c>
      <c r="J22" s="236">
        <v>314999.99999999994</v>
      </c>
      <c r="K22" s="236">
        <v>393749.99999999994</v>
      </c>
      <c r="L22" s="236">
        <v>472500.00000000023</v>
      </c>
      <c r="M22" s="236">
        <v>551249.99999999988</v>
      </c>
      <c r="N22" s="236">
        <v>630000.00000000023</v>
      </c>
      <c r="O22" s="236">
        <v>708749.99999999988</v>
      </c>
      <c r="P22" s="236">
        <v>787500.00000000023</v>
      </c>
      <c r="Q22" s="236">
        <v>866249.99999999988</v>
      </c>
      <c r="R22" s="236">
        <v>945000.00000000012</v>
      </c>
      <c r="S22" s="236">
        <v>1023749.9999999999</v>
      </c>
      <c r="T22" s="236">
        <v>1102500.0000000002</v>
      </c>
      <c r="U22" s="236">
        <v>1181250.0000000002</v>
      </c>
      <c r="V22" s="236">
        <v>1260000.0000000002</v>
      </c>
      <c r="W22" s="236">
        <v>1338750</v>
      </c>
      <c r="X22" s="236">
        <v>1417500</v>
      </c>
      <c r="Y22" s="236">
        <v>1496250</v>
      </c>
      <c r="Z22" s="236">
        <v>1575000</v>
      </c>
      <c r="AA22" s="236">
        <v>0.9</v>
      </c>
    </row>
    <row r="23" spans="2:27" s="217" customFormat="1" ht="27.9" customHeight="1" x14ac:dyDescent="0.25">
      <c r="B23" s="239"/>
      <c r="C23" s="236"/>
      <c r="D23" s="236">
        <v>15.999999999999998</v>
      </c>
      <c r="E23" s="236">
        <v>17.049999999999997</v>
      </c>
      <c r="F23" s="236">
        <v>18.099999999999998</v>
      </c>
      <c r="G23" s="236">
        <v>20.2</v>
      </c>
      <c r="H23" s="236">
        <v>24.399999999999995</v>
      </c>
      <c r="I23" s="236">
        <v>28.599999999999998</v>
      </c>
      <c r="J23" s="236">
        <v>32.800000000000004</v>
      </c>
      <c r="K23" s="236">
        <v>37</v>
      </c>
      <c r="L23" s="236">
        <v>41.199999999999996</v>
      </c>
      <c r="M23" s="236">
        <v>45.4</v>
      </c>
      <c r="N23" s="236">
        <v>49.6</v>
      </c>
      <c r="O23" s="236">
        <v>53.800000000000004</v>
      </c>
      <c r="P23" s="236">
        <v>57.999999999999993</v>
      </c>
      <c r="Q23" s="236">
        <v>62.2</v>
      </c>
      <c r="R23" s="236">
        <v>66.400000000000006</v>
      </c>
      <c r="S23" s="236">
        <v>70.599999999999994</v>
      </c>
      <c r="T23" s="236">
        <v>74.8</v>
      </c>
      <c r="U23" s="236">
        <v>79</v>
      </c>
      <c r="V23" s="236">
        <v>83.2</v>
      </c>
      <c r="W23" s="236">
        <v>87.4</v>
      </c>
      <c r="X23" s="236">
        <v>91.600000000000009</v>
      </c>
      <c r="Y23" s="236">
        <v>95.8</v>
      </c>
      <c r="Z23" s="236">
        <v>100</v>
      </c>
      <c r="AA23" s="236">
        <v>0</v>
      </c>
    </row>
    <row r="24" spans="2:27" s="217" customFormat="1" ht="27.9" customHeight="1" x14ac:dyDescent="0.25">
      <c r="B24" s="238" t="s">
        <v>34</v>
      </c>
      <c r="C24" s="236">
        <v>39.999999999999993</v>
      </c>
      <c r="D24" s="236">
        <v>39.999999999999993</v>
      </c>
      <c r="E24" s="236">
        <v>41.062499999999993</v>
      </c>
      <c r="F24" s="236">
        <v>42.124999999999993</v>
      </c>
      <c r="G24" s="236">
        <v>44.249999999999993</v>
      </c>
      <c r="H24" s="236">
        <v>48.499999999999993</v>
      </c>
      <c r="I24" s="236">
        <v>52.749999999999993</v>
      </c>
      <c r="J24" s="236">
        <v>56.999999999999993</v>
      </c>
      <c r="K24" s="236">
        <v>61.249999999999993</v>
      </c>
      <c r="L24" s="236">
        <v>65.5</v>
      </c>
      <c r="M24" s="236">
        <v>69.749999999999986</v>
      </c>
      <c r="N24" s="236">
        <v>74</v>
      </c>
      <c r="O24" s="236">
        <v>78.25</v>
      </c>
      <c r="P24" s="236">
        <v>82.5</v>
      </c>
      <c r="Q24" s="236">
        <v>86.75</v>
      </c>
      <c r="R24" s="236">
        <v>91</v>
      </c>
      <c r="S24" s="236">
        <v>95.25</v>
      </c>
      <c r="T24" s="236">
        <v>99.499999999999986</v>
      </c>
      <c r="U24" s="236">
        <v>103.75</v>
      </c>
      <c r="V24" s="236">
        <v>108</v>
      </c>
      <c r="W24" s="236">
        <v>112.25</v>
      </c>
      <c r="X24" s="236">
        <v>116.5</v>
      </c>
      <c r="Y24" s="236">
        <v>120.75</v>
      </c>
      <c r="Z24" s="236">
        <v>125</v>
      </c>
      <c r="AA24" s="236" t="s">
        <v>24</v>
      </c>
    </row>
    <row r="25" spans="2:27" s="217" customFormat="1" ht="27.9" customHeight="1" x14ac:dyDescent="0.25">
      <c r="B25" s="238" t="s">
        <v>35</v>
      </c>
      <c r="C25" s="236"/>
      <c r="D25" s="236">
        <v>0</v>
      </c>
      <c r="E25" s="236">
        <v>15937.50000000016</v>
      </c>
      <c r="F25" s="236">
        <v>31874.999999999985</v>
      </c>
      <c r="G25" s="236">
        <v>63749.999999999971</v>
      </c>
      <c r="H25" s="236">
        <v>127499.99999999994</v>
      </c>
      <c r="I25" s="236">
        <v>191249.99999999991</v>
      </c>
      <c r="J25" s="236">
        <v>254999.99999999988</v>
      </c>
      <c r="K25" s="236">
        <v>318749.99999999988</v>
      </c>
      <c r="L25" s="236">
        <v>382500.00000000017</v>
      </c>
      <c r="M25" s="236">
        <v>446249.99999999983</v>
      </c>
      <c r="N25" s="236">
        <v>510000.00000000012</v>
      </c>
      <c r="O25" s="236">
        <v>573750.00000000012</v>
      </c>
      <c r="P25" s="236">
        <v>637500.00000000012</v>
      </c>
      <c r="Q25" s="236">
        <v>701250.00000000035</v>
      </c>
      <c r="R25" s="236">
        <v>765000.00000000035</v>
      </c>
      <c r="S25" s="236">
        <v>828750.00000000035</v>
      </c>
      <c r="T25" s="236">
        <v>892500</v>
      </c>
      <c r="U25" s="236">
        <v>956250.00000000023</v>
      </c>
      <c r="V25" s="236">
        <v>1020000.0000000002</v>
      </c>
      <c r="W25" s="236">
        <v>1083750.0000000002</v>
      </c>
      <c r="X25" s="236">
        <v>1147500.0000000002</v>
      </c>
      <c r="Y25" s="236">
        <v>1211250.0000000002</v>
      </c>
      <c r="Z25" s="236">
        <v>1275000.0000000002</v>
      </c>
      <c r="AA25" s="236">
        <v>0.8</v>
      </c>
    </row>
    <row r="26" spans="2:27" s="217" customFormat="1" ht="27.9" customHeight="1" x14ac:dyDescent="0.25">
      <c r="B26" s="239"/>
      <c r="C26" s="236"/>
      <c r="D26" s="236">
        <v>31.999999999999996</v>
      </c>
      <c r="E26" s="236">
        <v>32.849999999999994</v>
      </c>
      <c r="F26" s="236">
        <v>33.699999999999996</v>
      </c>
      <c r="G26" s="236">
        <v>35.399999999999991</v>
      </c>
      <c r="H26" s="236">
        <v>38.799999999999997</v>
      </c>
      <c r="I26" s="236">
        <v>42.199999999999996</v>
      </c>
      <c r="J26" s="236">
        <v>45.599999999999994</v>
      </c>
      <c r="K26" s="236">
        <v>48.999999999999993</v>
      </c>
      <c r="L26" s="236">
        <v>52.400000000000006</v>
      </c>
      <c r="M26" s="236">
        <v>55.8</v>
      </c>
      <c r="N26" s="236">
        <v>59.199999999999996</v>
      </c>
      <c r="O26" s="236">
        <v>62.6</v>
      </c>
      <c r="P26" s="236">
        <v>66</v>
      </c>
      <c r="Q26" s="236">
        <v>69.399999999999991</v>
      </c>
      <c r="R26" s="236">
        <v>72.8</v>
      </c>
      <c r="S26" s="236">
        <v>76.2</v>
      </c>
      <c r="T26" s="236">
        <v>79.599999999999994</v>
      </c>
      <c r="U26" s="236">
        <v>83</v>
      </c>
      <c r="V26" s="236">
        <v>86.4</v>
      </c>
      <c r="W26" s="236">
        <v>89.8</v>
      </c>
      <c r="X26" s="236">
        <v>93.2</v>
      </c>
      <c r="Y26" s="236">
        <v>96.6</v>
      </c>
      <c r="Z26" s="236">
        <v>100</v>
      </c>
      <c r="AA26" s="236" t="s">
        <v>16</v>
      </c>
    </row>
    <row r="27" spans="2:27" s="217" customFormat="1" ht="27.9" customHeight="1" x14ac:dyDescent="0.25">
      <c r="B27" s="238" t="s">
        <v>36</v>
      </c>
      <c r="C27" s="236">
        <v>60.000000000000007</v>
      </c>
      <c r="D27" s="236">
        <v>60.000000000000007</v>
      </c>
      <c r="E27" s="236">
        <v>60.812500000000007</v>
      </c>
      <c r="F27" s="236">
        <v>61.625000000000007</v>
      </c>
      <c r="G27" s="236">
        <v>63.250000000000007</v>
      </c>
      <c r="H27" s="236">
        <v>66.5</v>
      </c>
      <c r="I27" s="236">
        <v>69.75</v>
      </c>
      <c r="J27" s="236">
        <v>73</v>
      </c>
      <c r="K27" s="236">
        <v>76.25</v>
      </c>
      <c r="L27" s="236">
        <v>79.5</v>
      </c>
      <c r="M27" s="236">
        <v>82.75</v>
      </c>
      <c r="N27" s="236">
        <v>86</v>
      </c>
      <c r="O27" s="236">
        <v>89.25</v>
      </c>
      <c r="P27" s="236">
        <v>92.5</v>
      </c>
      <c r="Q27" s="236">
        <v>95.75</v>
      </c>
      <c r="R27" s="236">
        <v>99</v>
      </c>
      <c r="S27" s="236">
        <v>102.25</v>
      </c>
      <c r="T27" s="236">
        <v>105.5</v>
      </c>
      <c r="U27" s="236">
        <v>108.75</v>
      </c>
      <c r="V27" s="236">
        <v>112</v>
      </c>
      <c r="W27" s="236">
        <v>115.25</v>
      </c>
      <c r="X27" s="236">
        <v>118.5</v>
      </c>
      <c r="Y27" s="236">
        <v>121.75</v>
      </c>
      <c r="Z27" s="236">
        <v>125</v>
      </c>
      <c r="AA27" s="236" t="s">
        <v>24</v>
      </c>
    </row>
    <row r="28" spans="2:27" s="217" customFormat="1" ht="27.9" customHeight="1" x14ac:dyDescent="0.25">
      <c r="B28" s="238" t="s">
        <v>37</v>
      </c>
      <c r="C28" s="236"/>
      <c r="D28" s="236">
        <v>0</v>
      </c>
      <c r="E28" s="236">
        <v>12187.499999999907</v>
      </c>
      <c r="F28" s="236">
        <v>24374.999999999814</v>
      </c>
      <c r="G28" s="236">
        <v>48749.999999999964</v>
      </c>
      <c r="H28" s="236">
        <v>97499.999999999927</v>
      </c>
      <c r="I28" s="236">
        <v>146249.99999999988</v>
      </c>
      <c r="J28" s="236">
        <v>194999.99999999985</v>
      </c>
      <c r="K28" s="236">
        <v>243749.9999999998</v>
      </c>
      <c r="L28" s="236">
        <v>292499.99999999977</v>
      </c>
      <c r="M28" s="236">
        <v>341250.00000000006</v>
      </c>
      <c r="N28" s="236">
        <v>389999.99999999971</v>
      </c>
      <c r="O28" s="236">
        <v>438750</v>
      </c>
      <c r="P28" s="236">
        <v>487499.99999999994</v>
      </c>
      <c r="Q28" s="236">
        <v>536249.99999999988</v>
      </c>
      <c r="R28" s="236">
        <v>584999.99999999988</v>
      </c>
      <c r="S28" s="236">
        <v>633749.99999999977</v>
      </c>
      <c r="T28" s="236">
        <v>682499.99999999977</v>
      </c>
      <c r="U28" s="236">
        <v>731249.99999999977</v>
      </c>
      <c r="V28" s="236">
        <v>780000</v>
      </c>
      <c r="W28" s="236">
        <v>828750</v>
      </c>
      <c r="X28" s="236">
        <v>877500</v>
      </c>
      <c r="Y28" s="236">
        <v>926249.99999999988</v>
      </c>
      <c r="Z28" s="236">
        <v>974999.99999999988</v>
      </c>
      <c r="AA28" s="236">
        <v>0.7</v>
      </c>
    </row>
    <row r="29" spans="2:27" s="217" customFormat="1" ht="27.9" customHeight="1" x14ac:dyDescent="0.25">
      <c r="B29" s="240"/>
      <c r="C29" s="230"/>
      <c r="D29" s="236">
        <v>48.000000000000007</v>
      </c>
      <c r="E29" s="236">
        <v>48.650000000000006</v>
      </c>
      <c r="F29" s="236">
        <v>49.300000000000004</v>
      </c>
      <c r="G29" s="236">
        <v>50.6</v>
      </c>
      <c r="H29" s="236">
        <v>53.2</v>
      </c>
      <c r="I29" s="236">
        <v>55.800000000000004</v>
      </c>
      <c r="J29" s="236">
        <v>58.4</v>
      </c>
      <c r="K29" s="236">
        <v>61</v>
      </c>
      <c r="L29" s="236">
        <v>63.6</v>
      </c>
      <c r="M29" s="236">
        <v>66.2</v>
      </c>
      <c r="N29" s="236">
        <v>68.8</v>
      </c>
      <c r="O29" s="236">
        <v>71.399999999999991</v>
      </c>
      <c r="P29" s="236">
        <v>74</v>
      </c>
      <c r="Q29" s="236">
        <v>76.599999999999994</v>
      </c>
      <c r="R29" s="236">
        <v>79.2</v>
      </c>
      <c r="S29" s="236">
        <v>81.8</v>
      </c>
      <c r="T29" s="236">
        <v>84.399999999999991</v>
      </c>
      <c r="U29" s="236">
        <v>87</v>
      </c>
      <c r="V29" s="236">
        <v>89.600000000000009</v>
      </c>
      <c r="W29" s="236">
        <v>92.2</v>
      </c>
      <c r="X29" s="236">
        <v>94.8</v>
      </c>
      <c r="Y29" s="236">
        <v>97.399999999999991</v>
      </c>
      <c r="Z29" s="236">
        <v>100</v>
      </c>
      <c r="AA29" s="236">
        <v>0</v>
      </c>
    </row>
    <row r="30" spans="2:27" s="217" customFormat="1" ht="27.9" customHeight="1" x14ac:dyDescent="0.25">
      <c r="B30" s="238" t="s">
        <v>38</v>
      </c>
      <c r="C30" s="236">
        <v>80</v>
      </c>
      <c r="D30" s="236">
        <v>80</v>
      </c>
      <c r="E30" s="236">
        <v>80.5625</v>
      </c>
      <c r="F30" s="236">
        <v>81.125</v>
      </c>
      <c r="G30" s="236">
        <v>82.25</v>
      </c>
      <c r="H30" s="236">
        <v>84.5</v>
      </c>
      <c r="I30" s="236">
        <v>86.75</v>
      </c>
      <c r="J30" s="236">
        <v>89</v>
      </c>
      <c r="K30" s="236">
        <v>91.25</v>
      </c>
      <c r="L30" s="236">
        <v>93.5</v>
      </c>
      <c r="M30" s="236">
        <v>95.75</v>
      </c>
      <c r="N30" s="236">
        <v>98</v>
      </c>
      <c r="O30" s="236">
        <v>100.25</v>
      </c>
      <c r="P30" s="236">
        <v>102.5</v>
      </c>
      <c r="Q30" s="236">
        <v>104.75</v>
      </c>
      <c r="R30" s="236">
        <v>107</v>
      </c>
      <c r="S30" s="236">
        <v>109.25</v>
      </c>
      <c r="T30" s="236">
        <v>111.5</v>
      </c>
      <c r="U30" s="236">
        <v>113.75</v>
      </c>
      <c r="V30" s="236">
        <v>116</v>
      </c>
      <c r="W30" s="236">
        <v>118.25</v>
      </c>
      <c r="X30" s="236">
        <v>120.5</v>
      </c>
      <c r="Y30" s="236">
        <v>122.75</v>
      </c>
      <c r="Z30" s="236">
        <v>125</v>
      </c>
      <c r="AA30" s="236" t="s">
        <v>24</v>
      </c>
    </row>
    <row r="31" spans="2:27" s="217" customFormat="1" ht="27.75" customHeight="1" x14ac:dyDescent="0.25">
      <c r="B31" s="238" t="s">
        <v>39</v>
      </c>
      <c r="C31" s="236"/>
      <c r="D31" s="236">
        <v>0</v>
      </c>
      <c r="E31" s="236">
        <v>8437.4999999999873</v>
      </c>
      <c r="F31" s="236">
        <v>16874.999999999975</v>
      </c>
      <c r="G31" s="236">
        <v>33749.999999999949</v>
      </c>
      <c r="H31" s="236">
        <v>67499.999999999898</v>
      </c>
      <c r="I31" s="236">
        <v>101250.00000000017</v>
      </c>
      <c r="J31" s="236">
        <v>135000.00000000012</v>
      </c>
      <c r="K31" s="236">
        <v>168750.00000000006</v>
      </c>
      <c r="L31" s="236">
        <v>202500</v>
      </c>
      <c r="M31" s="236">
        <v>236249.99999999997</v>
      </c>
      <c r="N31" s="236">
        <v>269999.99999999988</v>
      </c>
      <c r="O31" s="236">
        <v>303749.99999999983</v>
      </c>
      <c r="P31" s="236">
        <v>337499.99999999983</v>
      </c>
      <c r="Q31" s="236">
        <v>371250.00000000006</v>
      </c>
      <c r="R31" s="236">
        <v>405000</v>
      </c>
      <c r="S31" s="236">
        <v>438750</v>
      </c>
      <c r="T31" s="236">
        <v>472499.99999999994</v>
      </c>
      <c r="U31" s="236">
        <v>506249.99999999988</v>
      </c>
      <c r="V31" s="236">
        <v>539999.99999999977</v>
      </c>
      <c r="W31" s="236">
        <v>573750.00000000012</v>
      </c>
      <c r="X31" s="236">
        <v>607500</v>
      </c>
      <c r="Y31" s="236">
        <v>641250</v>
      </c>
      <c r="Z31" s="236">
        <v>674999.99999999988</v>
      </c>
      <c r="AA31" s="236">
        <v>0.6</v>
      </c>
    </row>
    <row r="32" spans="2:27" s="217" customFormat="1" ht="27.9" customHeight="1" x14ac:dyDescent="0.25">
      <c r="B32" s="239"/>
      <c r="C32" s="236"/>
      <c r="D32" s="236">
        <v>64</v>
      </c>
      <c r="E32" s="236">
        <v>64.45</v>
      </c>
      <c r="F32" s="236">
        <v>64.900000000000006</v>
      </c>
      <c r="G32" s="236">
        <v>65.8</v>
      </c>
      <c r="H32" s="236">
        <v>67.600000000000009</v>
      </c>
      <c r="I32" s="236">
        <v>69.399999999999991</v>
      </c>
      <c r="J32" s="236">
        <v>71.2</v>
      </c>
      <c r="K32" s="236">
        <v>73</v>
      </c>
      <c r="L32" s="236">
        <v>74.8</v>
      </c>
      <c r="M32" s="236">
        <v>76.599999999999994</v>
      </c>
      <c r="N32" s="236">
        <v>78.400000000000006</v>
      </c>
      <c r="O32" s="236">
        <v>80.2</v>
      </c>
      <c r="P32" s="236">
        <v>82</v>
      </c>
      <c r="Q32" s="236">
        <v>83.8</v>
      </c>
      <c r="R32" s="236">
        <v>85.6</v>
      </c>
      <c r="S32" s="236">
        <v>87.4</v>
      </c>
      <c r="T32" s="236">
        <v>89.2</v>
      </c>
      <c r="U32" s="236">
        <v>91</v>
      </c>
      <c r="V32" s="236">
        <v>92.800000000000011</v>
      </c>
      <c r="W32" s="236">
        <v>94.6</v>
      </c>
      <c r="X32" s="236">
        <v>96.399999999999991</v>
      </c>
      <c r="Y32" s="236">
        <v>98.2</v>
      </c>
      <c r="Z32" s="236">
        <v>100</v>
      </c>
      <c r="AA32" s="236" t="s">
        <v>16</v>
      </c>
    </row>
    <row r="33" spans="2:27" s="217" customFormat="1" ht="27.9" customHeight="1" x14ac:dyDescent="0.25">
      <c r="B33" s="238" t="s">
        <v>40</v>
      </c>
      <c r="C33" s="236">
        <v>-20.000000000000018</v>
      </c>
      <c r="D33" s="236">
        <v>-20.000000000000018</v>
      </c>
      <c r="E33" s="236">
        <v>-18.187500000000018</v>
      </c>
      <c r="F33" s="236">
        <v>-16.375000000000018</v>
      </c>
      <c r="G33" s="236">
        <v>-12.750000000000016</v>
      </c>
      <c r="H33" s="236">
        <v>-5.5000000000000142</v>
      </c>
      <c r="I33" s="236">
        <v>1.7499999999999858</v>
      </c>
      <c r="J33" s="236">
        <v>8.9999999999999893</v>
      </c>
      <c r="K33" s="236">
        <v>16.249999999999989</v>
      </c>
      <c r="L33" s="236">
        <v>23.499999999999989</v>
      </c>
      <c r="M33" s="236">
        <v>30.749999999999989</v>
      </c>
      <c r="N33" s="236">
        <v>38</v>
      </c>
      <c r="O33" s="236">
        <v>45.25</v>
      </c>
      <c r="P33" s="236">
        <v>52.5</v>
      </c>
      <c r="Q33" s="236">
        <v>59.750000000000014</v>
      </c>
      <c r="R33" s="236">
        <v>67</v>
      </c>
      <c r="S33" s="236">
        <v>74.250000000000014</v>
      </c>
      <c r="T33" s="236">
        <v>81.5</v>
      </c>
      <c r="U33" s="236">
        <v>88.750000000000014</v>
      </c>
      <c r="V33" s="236">
        <v>96.000000000000014</v>
      </c>
      <c r="W33" s="236">
        <v>103.25</v>
      </c>
      <c r="X33" s="236">
        <v>110.50000000000001</v>
      </c>
      <c r="Y33" s="236">
        <v>117.75000000000001</v>
      </c>
      <c r="Z33" s="236">
        <v>125.00000000000001</v>
      </c>
      <c r="AA33" s="236" t="s">
        <v>24</v>
      </c>
    </row>
    <row r="34" spans="2:27" s="217" customFormat="1" ht="27.9" customHeight="1" x14ac:dyDescent="0.25">
      <c r="B34" s="238" t="s">
        <v>41</v>
      </c>
      <c r="C34" s="236"/>
      <c r="D34" s="236">
        <v>0</v>
      </c>
      <c r="E34" s="236">
        <v>27187.49999999992</v>
      </c>
      <c r="F34" s="236">
        <v>54374.99999999984</v>
      </c>
      <c r="G34" s="236">
        <v>108749.99999999968</v>
      </c>
      <c r="H34" s="236">
        <v>217500.00000000003</v>
      </c>
      <c r="I34" s="236">
        <v>326250.00000000006</v>
      </c>
      <c r="J34" s="236">
        <v>435000.00000000006</v>
      </c>
      <c r="K34" s="236">
        <v>543750.00000000012</v>
      </c>
      <c r="L34" s="236">
        <v>652500.00000000012</v>
      </c>
      <c r="M34" s="236">
        <v>761250.00000000012</v>
      </c>
      <c r="N34" s="236">
        <v>870000.00000000012</v>
      </c>
      <c r="O34" s="236">
        <v>978750.00000000047</v>
      </c>
      <c r="P34" s="236">
        <v>1087500.0000000002</v>
      </c>
      <c r="Q34" s="236">
        <v>1196250.0000000005</v>
      </c>
      <c r="R34" s="236">
        <v>1305000.0000000002</v>
      </c>
      <c r="S34" s="236">
        <v>1413750.0000000005</v>
      </c>
      <c r="T34" s="236">
        <v>1522500.0000000002</v>
      </c>
      <c r="U34" s="236">
        <v>1631250.0000000005</v>
      </c>
      <c r="V34" s="236">
        <v>1740000.0000000005</v>
      </c>
      <c r="W34" s="236">
        <v>1848750.0000000002</v>
      </c>
      <c r="X34" s="236">
        <v>1957500.0000000005</v>
      </c>
      <c r="Y34" s="236">
        <v>2066250.0000000007</v>
      </c>
      <c r="Z34" s="236">
        <v>2175000.0000000005</v>
      </c>
      <c r="AA34" s="236">
        <v>1.1000000000000001</v>
      </c>
    </row>
    <row r="35" spans="2:27" s="217" customFormat="1" ht="27.9" customHeight="1" x14ac:dyDescent="0.25">
      <c r="B35" s="240"/>
      <c r="C35" s="230"/>
      <c r="D35" s="236">
        <v>-16.000000000000014</v>
      </c>
      <c r="E35" s="236">
        <v>-14.550000000000013</v>
      </c>
      <c r="F35" s="236">
        <v>-13.100000000000014</v>
      </c>
      <c r="G35" s="236">
        <v>-10.200000000000014</v>
      </c>
      <c r="H35" s="236">
        <v>-4.4000000000000119</v>
      </c>
      <c r="I35" s="236">
        <v>1.3999999999999886</v>
      </c>
      <c r="J35" s="236">
        <v>7.1999999999999913</v>
      </c>
      <c r="K35" s="236">
        <v>12.999999999999993</v>
      </c>
      <c r="L35" s="236">
        <v>18.79999999999999</v>
      </c>
      <c r="M35" s="236">
        <v>24.599999999999991</v>
      </c>
      <c r="N35" s="236">
        <v>30.4</v>
      </c>
      <c r="O35" s="236">
        <v>36.199999999999996</v>
      </c>
      <c r="P35" s="236">
        <v>42</v>
      </c>
      <c r="Q35" s="236">
        <v>47.800000000000011</v>
      </c>
      <c r="R35" s="236">
        <v>53.6</v>
      </c>
      <c r="S35" s="236">
        <v>59.400000000000006</v>
      </c>
      <c r="T35" s="236">
        <v>65.2</v>
      </c>
      <c r="U35" s="236">
        <v>71.000000000000014</v>
      </c>
      <c r="V35" s="236">
        <v>76.800000000000011</v>
      </c>
      <c r="W35" s="236">
        <v>82.6</v>
      </c>
      <c r="X35" s="236">
        <v>88.4</v>
      </c>
      <c r="Y35" s="236">
        <v>94.2</v>
      </c>
      <c r="Z35" s="236">
        <v>100.00000000000003</v>
      </c>
      <c r="AA35" s="236">
        <v>0</v>
      </c>
    </row>
    <row r="36" spans="2:27" s="217" customFormat="1" ht="27.9" customHeight="1" x14ac:dyDescent="0.25">
      <c r="B36" s="240"/>
      <c r="C36" s="230"/>
      <c r="D36" s="240"/>
      <c r="E36" s="241"/>
      <c r="F36" s="230"/>
      <c r="G36" s="242"/>
      <c r="H36" s="230"/>
      <c r="I36" s="230"/>
      <c r="J36" s="230"/>
      <c r="K36" s="230"/>
      <c r="L36" s="230"/>
      <c r="M36" s="230"/>
      <c r="N36" s="230"/>
      <c r="O36" s="230"/>
      <c r="P36" s="230"/>
      <c r="Q36" s="230"/>
      <c r="R36" s="230"/>
      <c r="S36" s="230"/>
      <c r="T36" s="230"/>
      <c r="U36" s="230"/>
      <c r="V36" s="230"/>
      <c r="W36" s="230"/>
      <c r="X36" s="230"/>
      <c r="Y36" s="230"/>
      <c r="Z36" s="230"/>
      <c r="AA36" s="230"/>
    </row>
    <row r="37" spans="2:27" ht="27.9" customHeight="1" x14ac:dyDescent="0.3">
      <c r="B37" s="228" t="s">
        <v>42</v>
      </c>
      <c r="C37" s="230"/>
      <c r="D37" s="230"/>
      <c r="E37" s="243"/>
      <c r="F37" s="228" t="s">
        <v>43</v>
      </c>
      <c r="G37" s="228" t="s">
        <v>44</v>
      </c>
      <c r="H37" s="228" t="s">
        <v>45</v>
      </c>
      <c r="I37" s="243"/>
      <c r="J37" s="243"/>
      <c r="K37" s="243"/>
      <c r="L37" s="243"/>
      <c r="M37" s="243"/>
      <c r="N37" s="243"/>
      <c r="O37" s="243"/>
      <c r="P37" s="243"/>
      <c r="Q37" s="243"/>
      <c r="R37" s="243"/>
      <c r="S37" s="243"/>
      <c r="T37" s="243"/>
      <c r="U37" s="243"/>
      <c r="V37" s="243"/>
      <c r="W37" s="243"/>
      <c r="X37" s="243"/>
      <c r="Y37" s="243"/>
      <c r="Z37" s="243"/>
      <c r="AA37" s="243"/>
    </row>
    <row r="38" spans="2:27" ht="27.9" customHeight="1" x14ac:dyDescent="0.3">
      <c r="B38" s="244" t="s">
        <v>46</v>
      </c>
      <c r="C38" s="245">
        <v>1500000</v>
      </c>
      <c r="D38" s="246">
        <v>80</v>
      </c>
      <c r="E38" s="243"/>
      <c r="F38" s="244">
        <v>1</v>
      </c>
      <c r="G38" s="247">
        <v>1500000</v>
      </c>
      <c r="H38" s="244">
        <v>100</v>
      </c>
      <c r="I38" s="243"/>
      <c r="J38" s="243"/>
      <c r="K38" s="243"/>
      <c r="L38" s="243"/>
      <c r="M38" s="243"/>
      <c r="N38" s="243"/>
      <c r="O38" s="243"/>
      <c r="P38" s="243"/>
      <c r="Q38" s="243"/>
      <c r="R38" s="243"/>
      <c r="S38" s="243"/>
      <c r="T38" s="243"/>
      <c r="U38" s="243"/>
      <c r="V38" s="243"/>
      <c r="W38" s="243"/>
      <c r="X38" s="243"/>
      <c r="Y38" s="243"/>
      <c r="Z38" s="243"/>
      <c r="AA38" s="243"/>
    </row>
    <row r="39" spans="2:27" ht="27.9" customHeight="1" x14ac:dyDescent="0.3">
      <c r="B39" s="244" t="s">
        <v>47</v>
      </c>
      <c r="C39" s="245">
        <v>1875000</v>
      </c>
      <c r="D39" s="246">
        <v>100</v>
      </c>
      <c r="E39" s="243"/>
      <c r="F39" s="228"/>
      <c r="G39" s="243"/>
      <c r="H39" s="243"/>
      <c r="I39" s="243"/>
      <c r="J39" s="243"/>
      <c r="K39" s="243"/>
      <c r="L39" s="243"/>
      <c r="M39" s="243"/>
      <c r="N39" s="243"/>
      <c r="O39" s="243"/>
      <c r="P39" s="243"/>
      <c r="Q39" s="243"/>
      <c r="R39" s="243"/>
      <c r="S39" s="243"/>
      <c r="T39" s="243"/>
      <c r="U39" s="243"/>
      <c r="V39" s="243"/>
      <c r="W39" s="243"/>
      <c r="X39" s="243"/>
      <c r="Y39" s="243"/>
      <c r="Z39" s="243"/>
      <c r="AA39" s="243"/>
    </row>
    <row r="40" spans="2:27" ht="27.9" customHeight="1" x14ac:dyDescent="0.3">
      <c r="B40" s="244" t="s">
        <v>48</v>
      </c>
      <c r="C40" s="248">
        <v>100</v>
      </c>
      <c r="D40" s="248">
        <v>100</v>
      </c>
      <c r="E40" s="243"/>
      <c r="F40" s="244" t="s">
        <v>48</v>
      </c>
      <c r="G40" s="249">
        <v>125</v>
      </c>
      <c r="H40" s="243"/>
      <c r="I40" s="243"/>
      <c r="J40" s="243"/>
      <c r="K40" s="243"/>
      <c r="L40" s="243"/>
      <c r="M40" s="243"/>
      <c r="N40" s="243"/>
      <c r="O40" s="243"/>
      <c r="P40" s="243"/>
      <c r="Q40" s="243"/>
      <c r="R40" s="243"/>
      <c r="S40" s="243"/>
      <c r="T40" s="243"/>
      <c r="U40" s="243"/>
      <c r="V40" s="243"/>
      <c r="W40" s="243"/>
      <c r="X40" s="243"/>
      <c r="Y40" s="243"/>
      <c r="Z40" s="243"/>
      <c r="AA40" s="243"/>
    </row>
    <row r="41" spans="2:27" ht="27.9" customHeight="1" x14ac:dyDescent="0.3">
      <c r="B41" s="244" t="s">
        <v>49</v>
      </c>
      <c r="C41" s="248">
        <v>20</v>
      </c>
      <c r="D41" s="248">
        <v>20</v>
      </c>
      <c r="E41" s="243"/>
      <c r="F41" s="244" t="s">
        <v>49</v>
      </c>
      <c r="G41" s="244">
        <v>25</v>
      </c>
      <c r="H41" s="243"/>
      <c r="I41" s="243"/>
      <c r="J41" s="243"/>
      <c r="K41" s="243"/>
      <c r="L41" s="243"/>
      <c r="M41" s="243"/>
      <c r="N41" s="243"/>
      <c r="O41" s="243"/>
      <c r="P41" s="243"/>
      <c r="Q41" s="243"/>
      <c r="R41" s="243"/>
      <c r="S41" s="243"/>
      <c r="T41" s="243"/>
      <c r="U41" s="243"/>
      <c r="V41" s="243"/>
      <c r="W41" s="243"/>
      <c r="X41" s="243"/>
      <c r="Y41" s="243"/>
      <c r="Z41" s="243"/>
      <c r="AA41" s="243"/>
    </row>
    <row r="42" spans="2:27" ht="27.9" customHeight="1" x14ac:dyDescent="0.3">
      <c r="B42" s="244" t="s">
        <v>45</v>
      </c>
      <c r="C42" s="248">
        <v>80</v>
      </c>
      <c r="D42" s="248">
        <v>80</v>
      </c>
      <c r="E42" s="243"/>
      <c r="F42" s="244" t="s">
        <v>50</v>
      </c>
      <c r="G42" s="250">
        <v>100</v>
      </c>
      <c r="H42" s="243"/>
      <c r="I42" s="243"/>
      <c r="J42" s="243"/>
      <c r="K42" s="243"/>
      <c r="L42" s="243"/>
      <c r="M42" s="243"/>
      <c r="N42" s="243"/>
      <c r="O42" s="243"/>
      <c r="P42" s="243"/>
      <c r="Q42" s="243"/>
      <c r="R42" s="243"/>
      <c r="S42" s="243"/>
      <c r="T42" s="243"/>
      <c r="U42" s="243"/>
      <c r="V42" s="243"/>
      <c r="W42" s="243"/>
      <c r="X42" s="243"/>
      <c r="Y42" s="243"/>
      <c r="Z42" s="243"/>
      <c r="AA42" s="243"/>
    </row>
    <row r="43" spans="2:27" ht="27.9" customHeight="1" x14ac:dyDescent="0.3">
      <c r="B43" s="244" t="s">
        <v>51</v>
      </c>
      <c r="C43" s="251">
        <v>0</v>
      </c>
      <c r="D43" s="245">
        <v>3000000.0000000005</v>
      </c>
      <c r="E43" s="243"/>
      <c r="F43" s="244" t="s">
        <v>52</v>
      </c>
      <c r="G43" s="250">
        <v>-10</v>
      </c>
      <c r="H43" s="250">
        <v>-10</v>
      </c>
      <c r="I43" s="252" t="s">
        <v>53</v>
      </c>
      <c r="J43" s="243"/>
      <c r="K43" s="243"/>
      <c r="L43" s="243"/>
      <c r="M43" s="243"/>
      <c r="N43" s="243"/>
      <c r="O43" s="243"/>
      <c r="P43" s="243"/>
      <c r="Q43" s="243"/>
      <c r="R43" s="243"/>
      <c r="S43" s="243"/>
      <c r="T43" s="243"/>
      <c r="U43" s="243"/>
      <c r="V43" s="243"/>
      <c r="W43" s="243"/>
      <c r="X43" s="243"/>
      <c r="Y43" s="243"/>
      <c r="Z43" s="243"/>
      <c r="AA43" s="243"/>
    </row>
    <row r="44" spans="2:27" ht="27.9" customHeight="1" x14ac:dyDescent="0.3">
      <c r="B44" s="244" t="s">
        <v>54</v>
      </c>
      <c r="C44" s="248">
        <v>220.00000000000003</v>
      </c>
      <c r="D44" s="246">
        <v>220.00000000000003</v>
      </c>
      <c r="E44" s="243"/>
      <c r="F44" s="244" t="s">
        <v>55</v>
      </c>
      <c r="G44" s="250">
        <v>-8</v>
      </c>
      <c r="H44" s="250">
        <v>-8</v>
      </c>
      <c r="I44" s="243"/>
      <c r="J44" s="243"/>
      <c r="K44" s="243"/>
      <c r="L44" s="243"/>
      <c r="M44" s="243"/>
      <c r="N44" s="243"/>
      <c r="O44" s="243"/>
      <c r="P44" s="243"/>
      <c r="Q44" s="243"/>
      <c r="R44" s="243"/>
      <c r="S44" s="243"/>
      <c r="T44" s="243"/>
      <c r="U44" s="243"/>
      <c r="V44" s="243"/>
      <c r="W44" s="243"/>
      <c r="X44" s="243"/>
      <c r="Y44" s="243"/>
      <c r="Z44" s="243"/>
      <c r="AA44" s="243"/>
    </row>
    <row r="45" spans="2:27" ht="27.9" customHeight="1" x14ac:dyDescent="0.3">
      <c r="B45" s="244" t="s">
        <v>56</v>
      </c>
      <c r="C45" s="248">
        <v>10</v>
      </c>
      <c r="D45" s="251">
        <v>150000</v>
      </c>
      <c r="E45" s="243"/>
      <c r="F45" s="244" t="s">
        <v>57</v>
      </c>
      <c r="G45" s="250">
        <v>20</v>
      </c>
      <c r="H45" s="247">
        <v>0</v>
      </c>
      <c r="I45" s="243"/>
      <c r="J45" s="243"/>
      <c r="K45" s="243"/>
      <c r="L45" s="243"/>
      <c r="M45" s="243"/>
      <c r="N45" s="243"/>
      <c r="O45" s="243"/>
      <c r="P45" s="243"/>
      <c r="Q45" s="243"/>
      <c r="R45" s="243"/>
      <c r="S45" s="243"/>
      <c r="T45" s="243"/>
      <c r="U45" s="243"/>
      <c r="V45" s="243"/>
      <c r="W45" s="243"/>
      <c r="X45" s="243"/>
      <c r="Y45" s="243"/>
      <c r="Z45" s="243"/>
      <c r="AA45" s="243"/>
    </row>
    <row r="46" spans="2:27" ht="27.9" customHeight="1" x14ac:dyDescent="0.3">
      <c r="B46" s="244" t="s">
        <v>50</v>
      </c>
      <c r="C46" s="248">
        <v>60</v>
      </c>
      <c r="D46" s="251">
        <v>150000</v>
      </c>
      <c r="E46" s="243"/>
      <c r="F46" s="243"/>
      <c r="G46" s="243"/>
      <c r="H46" s="243"/>
      <c r="I46" s="243"/>
      <c r="J46" s="243"/>
      <c r="K46" s="243"/>
      <c r="L46" s="243"/>
      <c r="M46" s="243"/>
      <c r="N46" s="243"/>
      <c r="O46" s="243"/>
      <c r="P46" s="243"/>
      <c r="Q46" s="243"/>
      <c r="R46" s="243"/>
      <c r="S46" s="243"/>
      <c r="T46" s="243"/>
      <c r="U46" s="243"/>
      <c r="V46" s="243"/>
      <c r="W46" s="243"/>
      <c r="X46" s="243"/>
      <c r="Y46" s="243"/>
      <c r="Z46" s="243"/>
      <c r="AA46" s="243"/>
    </row>
    <row r="47" spans="2:27" ht="27.9" customHeight="1" x14ac:dyDescent="0.3">
      <c r="B47" s="244" t="s">
        <v>58</v>
      </c>
      <c r="C47" s="248">
        <v>160</v>
      </c>
      <c r="D47" s="251">
        <v>150000</v>
      </c>
      <c r="E47" s="243"/>
      <c r="F47" s="243"/>
      <c r="G47" s="243"/>
      <c r="H47" s="243"/>
      <c r="I47" s="243"/>
      <c r="J47" s="243"/>
      <c r="K47" s="243"/>
      <c r="L47" s="243"/>
      <c r="M47" s="243"/>
      <c r="N47" s="243"/>
      <c r="O47" s="243"/>
      <c r="P47" s="243"/>
      <c r="Q47" s="243"/>
      <c r="R47" s="243"/>
      <c r="S47" s="243"/>
      <c r="T47" s="243"/>
      <c r="U47" s="243"/>
      <c r="V47" s="243"/>
      <c r="W47" s="243"/>
      <c r="X47" s="243"/>
      <c r="Y47" s="243"/>
      <c r="Z47" s="243"/>
      <c r="AA47" s="243"/>
    </row>
    <row r="48" spans="2:27" ht="27.9"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sheetData>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Vergelijkingswaarde</vt:lpstr>
      <vt:lpstr>Verbruik rapporten</vt:lpstr>
      <vt:lpstr>Maatwerkrapporten</vt:lpstr>
      <vt:lpstr>BPK-Grafiek</vt:lpstr>
      <vt:lpstr>DATA</vt:lpstr>
      <vt:lpstr>staffel</vt:lpstr>
      <vt:lpstr>staffel2</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Gertjan G.J. Schut</dc:creator>
  <cp:lastModifiedBy>Gertjan G.J. Schut</cp:lastModifiedBy>
  <dcterms:created xsi:type="dcterms:W3CDTF">2021-10-08T19:22:12Z</dcterms:created>
  <dcterms:modified xsi:type="dcterms:W3CDTF">2021-10-29T11:52:23Z</dcterms:modified>
</cp:coreProperties>
</file>