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40 VABI-2 (opvr. Bedrijfsinfo.)\04 - BESCHR DOCUMENTEN\Gunn en Prijsmodel\"/>
    </mc:Choice>
  </mc:AlternateContent>
  <bookViews>
    <workbookView xWindow="0" yWindow="0" windowWidth="23040" windowHeight="10836"/>
  </bookViews>
  <sheets>
    <sheet name="Vergelijkingswaarde" sheetId="3" r:id="rId1"/>
    <sheet name="BPK-Grafiek" sheetId="1" r:id="rId2"/>
    <sheet name="DATA" sheetId="2" state="hidden" r:id="rId3"/>
  </sheets>
  <externalReferences>
    <externalReference r:id="rId4"/>
  </externalReferences>
  <definedNames>
    <definedName name="_AMO_UniqueIdentifier" hidden="1">"'a8b43c25-150a-4d84-a538-779f9bcc13c1'"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3" l="1"/>
  <c r="J9" i="3"/>
  <c r="L9" i="3" s="1"/>
  <c r="E24" i="3"/>
  <c r="E30" i="3" s="1"/>
  <c r="F8" i="1" s="1"/>
  <c r="J8" i="3"/>
  <c r="L8" i="3" s="1"/>
  <c r="C7" i="2" l="1"/>
  <c r="F82" i="1"/>
  <c r="F19" i="1"/>
  <c r="G19" i="1" s="1"/>
  <c r="F18" i="1"/>
  <c r="G18" i="1" s="1"/>
  <c r="F13" i="1"/>
  <c r="D7" i="2" s="1"/>
  <c r="F7" i="2" s="1"/>
  <c r="G12" i="1"/>
  <c r="G11" i="1"/>
  <c r="G13" i="1" s="1"/>
  <c r="F11" i="1"/>
  <c r="E7" i="2" l="1"/>
  <c r="F14" i="1" s="1"/>
  <c r="F20" i="1"/>
  <c r="G20" i="1" s="1"/>
  <c r="E15" i="1"/>
</calcChain>
</file>

<file path=xl/sharedStrings.xml><?xml version="1.0" encoding="utf-8"?>
<sst xmlns="http://schemas.openxmlformats.org/spreadsheetml/2006/main" count="108" uniqueCount="81">
  <si>
    <t>Europese Aanbesteding</t>
  </si>
  <si>
    <t>BPK-Grafiek</t>
  </si>
  <si>
    <t>Vergelijkingswaarde</t>
  </si>
  <si>
    <t>Indicatie eigen score</t>
  </si>
  <si>
    <t>Score Kwaliteit</t>
  </si>
  <si>
    <t>Procenten</t>
  </si>
  <si>
    <t xml:space="preserve">Kwaliteit in eisen </t>
  </si>
  <si>
    <t>%</t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</si>
  <si>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</si>
  <si>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</si>
  <si>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</si>
  <si>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</si>
  <si>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</si>
  <si>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</si>
  <si>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</si>
  <si>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Totaal</t>
  </si>
  <si>
    <t xml:space="preserve"> </t>
  </si>
  <si>
    <t>Hulpdata Grafiek 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</si>
  <si>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</si>
  <si>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</si>
  <si>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</si>
  <si>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</si>
  <si>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</si>
  <si>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</si>
  <si>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</si>
  <si>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</si>
  <si>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</si>
  <si>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</si>
  <si>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</si>
  <si>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</si>
  <si>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</si>
  <si>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</si>
  <si>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</si>
  <si>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</si>
  <si>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</si>
  <si>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</si>
  <si>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</si>
  <si>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</si>
  <si>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</si>
  <si>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</si>
  <si>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</si>
  <si>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</si>
  <si>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</si>
  <si>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</si>
  <si>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</si>
  <si>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</si>
  <si>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</si>
  <si>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</si>
  <si>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</si>
  <si>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</si>
  <si>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</si>
  <si>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</si>
  <si>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</si>
  <si>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</si>
  <si>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</si>
  <si>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</si>
  <si>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</si>
  <si>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</si>
  <si>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</si>
  <si>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</si>
  <si>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 xml:space="preserve"> Kenmerk: IUC21-640</t>
  </si>
  <si>
    <t>"Bedrijfsinformatie"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</si>
  <si>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</si>
  <si>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Let op: de maximale offertewaarde is €480.000 excl. BTW
Inschrijvingen met een hogere waarde worden als ongeldig ter zijde gelegd.</t>
  </si>
  <si>
    <t>Totaaloverzicht</t>
  </si>
  <si>
    <t>kenmerk IUC21-640</t>
  </si>
  <si>
    <t>naam Inschrijver:</t>
  </si>
  <si>
    <t>Dimensionering</t>
  </si>
  <si>
    <t>GEBRUIKERS</t>
  </si>
  <si>
    <t>GEBRUIK</t>
  </si>
  <si>
    <t>Gunningswaarde</t>
  </si>
  <si>
    <t>Europese Aanbesteding BedrijfsInformatie perceel 3</t>
  </si>
  <si>
    <t>Deelnemende organisaties in iCOV</t>
  </si>
  <si>
    <t>10.000 - 15.000</t>
  </si>
  <si>
    <t>rapporten Vermogen en Inkomen</t>
  </si>
  <si>
    <t>rapporten Relaties</t>
  </si>
  <si>
    <t>Themarapport</t>
  </si>
  <si>
    <t>10 - 20</t>
  </si>
  <si>
    <t>1500 - 2000</t>
  </si>
  <si>
    <t>Kostenelementen perceel 3</t>
  </si>
  <si>
    <t>uw prijs voor uw database-kopie op 2 lokaties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</si>
</sst>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"/>
    <numFmt numFmtId="168" formatCode="0.000"/>
    <numFmt numFmtId="169" formatCode="_ &quot;€&quot;\ * #,##0_ ;_ &quot;€&quot;\ * \-#,##0_ ;_ &quot;€&quot;\ * &quot;-&quot;??_ ;_ @_ "/>
    <numFmt numFmtId="170" formatCode="&quot;€&quot;\ #,##0.00_-"/>
    <numFmt numFmtId="171" formatCode="_-* #,##0_-;_-* #,##0\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color theme="0"/>
      <name val="Calibri"/>
      <family val="2"/>
      <scheme val="minor"/>
    </font>
    <font>
      <sz val="11"/>
      <color theme="0"/>
      <name val="Verdana"/>
      <family val="2"/>
    </font>
    <font>
      <sz val="24"/>
      <color theme="0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i/>
      <sz val="12"/>
      <color theme="0"/>
      <name val="Verdana"/>
      <family val="2"/>
    </font>
    <font>
      <b/>
      <sz val="11"/>
      <color rgb="FFFF0000"/>
      <name val="Verdana"/>
      <family val="2"/>
    </font>
    <font>
      <b/>
      <u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color indexed="9"/>
      <name val="Verdana"/>
      <family val="2"/>
    </font>
    <font>
      <b/>
      <sz val="8"/>
      <color indexed="10"/>
      <name val="Verdana"/>
      <family val="2"/>
    </font>
    <font>
      <b/>
      <sz val="10"/>
      <name val="Verdana"/>
      <family val="2"/>
    </font>
    <font>
      <b/>
      <i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8"/>
      <name val="Verdana"/>
      <family val="2"/>
    </font>
    <font>
      <sz val="20"/>
      <color theme="1"/>
      <name val="Verdana"/>
      <family val="2"/>
    </font>
    <font>
      <b/>
      <sz val="14"/>
      <name val="Verdana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4" fillId="2" borderId="0" xfId="0" applyFont="1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3" fillId="2" borderId="0" xfId="0" applyFont="1" applyFill="1" applyBorder="1" applyAlignment="1" applyProtection="1">
      <protection hidden="1"/>
    </xf>
    <xf numFmtId="0" fontId="6" fillId="2" borderId="0" xfId="0" applyFont="1" applyFill="1" applyAlignment="1" applyProtection="1">
      <protection hidden="1"/>
    </xf>
    <xf numFmtId="0" fontId="7" fillId="2" borderId="0" xfId="0" applyFont="1" applyFill="1" applyBorder="1" applyProtection="1">
      <protection hidden="1"/>
    </xf>
    <xf numFmtId="0" fontId="8" fillId="2" borderId="0" xfId="0" applyFont="1" applyFill="1" applyAlignment="1" applyProtection="1">
      <alignment vertical="center"/>
      <protection hidden="1"/>
    </xf>
    <xf numFmtId="1" fontId="9" fillId="0" borderId="1" xfId="0" applyNumberFormat="1" applyFont="1" applyFill="1" applyBorder="1" applyProtection="1">
      <protection hidden="1"/>
    </xf>
    <xf numFmtId="1" fontId="2" fillId="0" borderId="1" xfId="0" applyNumberFormat="1" applyFont="1" applyFill="1" applyBorder="1" applyAlignment="1" applyProtection="1">
      <alignment horizontal="right"/>
      <protection hidden="1"/>
    </xf>
    <xf numFmtId="1" fontId="2" fillId="0" borderId="1" xfId="0" applyNumberFormat="1" applyFont="1" applyFill="1" applyBorder="1" applyProtection="1">
      <protection hidden="1"/>
    </xf>
    <xf numFmtId="1" fontId="10" fillId="0" borderId="1" xfId="0" applyNumberFormat="1" applyFont="1" applyFill="1" applyBorder="1" applyProtection="1">
      <protection hidden="1"/>
    </xf>
    <xf numFmtId="165" fontId="2" fillId="0" borderId="0" xfId="2" applyFont="1" applyAlignment="1" applyProtection="1">
      <alignment horizontal="left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right" vertical="center" wrapText="1"/>
      <protection hidden="1"/>
    </xf>
    <xf numFmtId="3" fontId="11" fillId="3" borderId="2" xfId="0" quotePrefix="1" applyNumberFormat="1" applyFont="1" applyFill="1" applyBorder="1" applyAlignment="1" applyProtection="1">
      <alignment horizontal="right" vertical="center" wrapText="1"/>
      <protection hidden="1"/>
    </xf>
    <xf numFmtId="167" fontId="11" fillId="0" borderId="3" xfId="0" applyNumberFormat="1" applyFont="1" applyBorder="1" applyAlignment="1" applyProtection="1">
      <alignment horizontal="right" vertical="center"/>
      <protection hidden="1"/>
    </xf>
    <xf numFmtId="167" fontId="11" fillId="0" borderId="4" xfId="0" applyNumberFormat="1" applyFont="1" applyBorder="1" applyAlignment="1" applyProtection="1">
      <alignment horizontal="left" vertical="center"/>
      <protection hidden="1"/>
    </xf>
    <xf numFmtId="3" fontId="11" fillId="4" borderId="2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right" vertical="center"/>
      <protection hidden="1"/>
    </xf>
    <xf numFmtId="3" fontId="3" fillId="0" borderId="2" xfId="0" applyNumberFormat="1" applyFont="1" applyBorder="1" applyAlignment="1" applyProtection="1">
      <alignment horizontal="right" vertical="center"/>
      <protection hidden="1"/>
    </xf>
    <xf numFmtId="168" fontId="13" fillId="0" borderId="2" xfId="0" applyNumberFormat="1" applyFont="1" applyFill="1" applyBorder="1" applyAlignment="1" applyProtection="1">
      <alignment horizontal="right" vertical="center"/>
      <protection hidden="1"/>
    </xf>
    <xf numFmtId="0" fontId="12" fillId="0" borderId="3" xfId="0" applyFont="1" applyBorder="1" applyAlignment="1" applyProtection="1">
      <alignment horizontal="right" vertical="center"/>
      <protection hidden="1"/>
    </xf>
    <xf numFmtId="0" fontId="14" fillId="0" borderId="5" xfId="4" applyFont="1" applyBorder="1" applyAlignment="1" applyProtection="1">
      <alignment vertical="center"/>
      <protection hidden="1"/>
    </xf>
    <xf numFmtId="0" fontId="11" fillId="0" borderId="4" xfId="4" applyFont="1" applyBorder="1" applyAlignment="1" applyProtection="1">
      <alignment vertical="center"/>
      <protection hidden="1"/>
    </xf>
    <xf numFmtId="0" fontId="11" fillId="0" borderId="6" xfId="4" applyFont="1" applyBorder="1" applyAlignment="1" applyProtection="1">
      <alignment vertical="center"/>
      <protection hidden="1"/>
    </xf>
    <xf numFmtId="0" fontId="11" fillId="0" borderId="0" xfId="4" applyFont="1" applyBorder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right" vertical="center"/>
      <protection hidden="1"/>
    </xf>
    <xf numFmtId="0" fontId="8" fillId="2" borderId="7" xfId="0" applyFont="1" applyFill="1" applyBorder="1" applyAlignment="1" applyProtection="1">
      <alignment horizontal="right" vertical="center" wrapText="1"/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11" fillId="0" borderId="3" xfId="3" applyNumberFormat="1" applyFont="1" applyBorder="1" applyAlignment="1" applyProtection="1">
      <alignment vertical="center"/>
      <protection hidden="1"/>
    </xf>
    <xf numFmtId="0" fontId="15" fillId="3" borderId="0" xfId="0" applyFont="1" applyFill="1" applyBorder="1" applyProtection="1">
      <protection hidden="1"/>
    </xf>
    <xf numFmtId="0" fontId="16" fillId="3" borderId="0" xfId="0" applyFont="1" applyFill="1" applyBorder="1" applyProtection="1">
      <protection hidden="1"/>
    </xf>
    <xf numFmtId="0" fontId="16" fillId="3" borderId="0" xfId="0" applyFont="1" applyFill="1" applyBorder="1" applyAlignment="1" applyProtection="1">
      <alignment wrapText="1"/>
      <protection hidden="1"/>
    </xf>
    <xf numFmtId="0" fontId="18" fillId="3" borderId="0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Border="1" applyAlignment="1" applyProtection="1">
      <alignment horizontal="center" vertical="center"/>
      <protection hidden="1"/>
    </xf>
    <xf numFmtId="165" fontId="16" fillId="3" borderId="0" xfId="2" applyNumberFormat="1" applyFont="1" applyFill="1" applyBorder="1" applyAlignment="1" applyProtection="1">
      <alignment horizontal="right" vertical="center" wrapText="1"/>
      <protection hidden="1"/>
    </xf>
    <xf numFmtId="167" fontId="16" fillId="3" borderId="0" xfId="0" applyNumberFormat="1" applyFont="1" applyFill="1" applyBorder="1" applyAlignment="1" applyProtection="1">
      <alignment horizontal="right" vertical="center" wrapText="1"/>
      <protection hidden="1"/>
    </xf>
    <xf numFmtId="168" fontId="19" fillId="3" borderId="0" xfId="0" applyNumberFormat="1" applyFont="1" applyFill="1" applyBorder="1" applyAlignment="1" applyProtection="1">
      <alignment horizontal="right" vertical="center"/>
      <protection hidden="1"/>
    </xf>
    <xf numFmtId="1" fontId="19" fillId="3" borderId="0" xfId="0" applyNumberFormat="1" applyFont="1" applyFill="1" applyBorder="1" applyAlignment="1" applyProtection="1">
      <alignment horizontal="right" vertical="center"/>
      <protection hidden="1"/>
    </xf>
    <xf numFmtId="0" fontId="20" fillId="3" borderId="0" xfId="0" applyFont="1" applyFill="1" applyBorder="1" applyAlignment="1" applyProtection="1">
      <alignment vertical="center"/>
      <protection hidden="1"/>
    </xf>
    <xf numFmtId="0" fontId="21" fillId="3" borderId="0" xfId="0" applyFont="1" applyFill="1" applyBorder="1" applyAlignment="1" applyProtection="1">
      <alignment vertical="center"/>
      <protection hidden="1"/>
    </xf>
    <xf numFmtId="0" fontId="16" fillId="3" borderId="0" xfId="0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 applyBorder="1" applyAlignment="1" applyProtection="1">
      <alignment horizontal="right" vertical="center"/>
      <protection locked="0"/>
    </xf>
    <xf numFmtId="0" fontId="16" fillId="3" borderId="0" xfId="0" applyFont="1" applyFill="1" applyBorder="1" applyProtection="1">
      <protection locked="0"/>
    </xf>
    <xf numFmtId="0" fontId="19" fillId="3" borderId="0" xfId="0" applyFont="1" applyFill="1" applyBorder="1" applyAlignment="1" applyProtection="1">
      <alignment horizontal="center" vertical="center"/>
      <protection locked="0"/>
    </xf>
    <xf numFmtId="164" fontId="19" fillId="3" borderId="0" xfId="2" applyNumberFormat="1" applyFont="1" applyFill="1" applyBorder="1" applyAlignment="1" applyProtection="1">
      <alignment horizontal="right" vertical="center"/>
      <protection locked="0"/>
    </xf>
    <xf numFmtId="167" fontId="19" fillId="3" borderId="0" xfId="0" applyNumberFormat="1" applyFont="1" applyFill="1" applyBorder="1" applyAlignment="1" applyProtection="1">
      <alignment horizontal="right" vertical="center"/>
      <protection locked="0"/>
    </xf>
    <xf numFmtId="168" fontId="19" fillId="3" borderId="0" xfId="0" applyNumberFormat="1" applyFont="1" applyFill="1" applyBorder="1" applyAlignment="1" applyProtection="1">
      <alignment horizontal="right" vertical="center"/>
      <protection locked="0"/>
    </xf>
    <xf numFmtId="0" fontId="18" fillId="3" borderId="0" xfId="0" applyFont="1" applyFill="1" applyBorder="1" applyAlignment="1" applyProtection="1">
      <alignment vertical="center"/>
      <protection locked="0"/>
    </xf>
    <xf numFmtId="166" fontId="16" fillId="3" borderId="0" xfId="1" applyNumberFormat="1" applyFont="1" applyFill="1" applyBorder="1" applyAlignment="1" applyProtection="1">
      <alignment vertical="center"/>
      <protection locked="0"/>
    </xf>
    <xf numFmtId="166" fontId="18" fillId="3" borderId="0" xfId="1" applyNumberFormat="1" applyFont="1" applyFill="1" applyBorder="1" applyAlignment="1" applyProtection="1">
      <alignment vertical="center"/>
      <protection locked="0"/>
    </xf>
    <xf numFmtId="0" fontId="16" fillId="3" borderId="0" xfId="0" applyFont="1" applyFill="1" applyBorder="1" applyAlignment="1" applyProtection="1">
      <alignment vertical="center" wrapText="1"/>
      <protection locked="0"/>
    </xf>
    <xf numFmtId="0" fontId="16" fillId="3" borderId="0" xfId="0" applyFont="1" applyFill="1" applyBorder="1" applyAlignment="1" applyProtection="1">
      <alignment vertical="center"/>
      <protection locked="0"/>
    </xf>
    <xf numFmtId="0" fontId="16" fillId="3" borderId="0" xfId="0" applyFont="1" applyFill="1" applyBorder="1" applyAlignment="1" applyProtection="1">
      <alignment wrapText="1"/>
      <protection locked="0"/>
    </xf>
    <xf numFmtId="2" fontId="16" fillId="3" borderId="0" xfId="0" applyNumberFormat="1" applyFont="1" applyFill="1" applyBorder="1" applyProtection="1">
      <protection locked="0"/>
    </xf>
    <xf numFmtId="166" fontId="16" fillId="3" borderId="0" xfId="1" applyFont="1" applyFill="1" applyBorder="1" applyAlignment="1" applyProtection="1">
      <alignment horizontal="right"/>
      <protection locked="0"/>
    </xf>
    <xf numFmtId="0" fontId="15" fillId="3" borderId="0" xfId="0" applyFont="1" applyFill="1" applyBorder="1" applyProtection="1">
      <protection locked="0"/>
    </xf>
    <xf numFmtId="0" fontId="16" fillId="3" borderId="0" xfId="0" applyFont="1" applyFill="1" applyBorder="1" applyAlignment="1" applyProtection="1">
      <alignment horizontal="center" vertical="center"/>
      <protection locked="0"/>
    </xf>
    <xf numFmtId="169" fontId="16" fillId="3" borderId="0" xfId="2" applyNumberFormat="1" applyFont="1" applyFill="1" applyBorder="1" applyAlignment="1" applyProtection="1">
      <alignment horizontal="right" vertical="center"/>
      <protection locked="0"/>
    </xf>
    <xf numFmtId="1" fontId="16" fillId="3" borderId="0" xfId="0" applyNumberFormat="1" applyFont="1" applyFill="1" applyBorder="1" applyAlignment="1" applyProtection="1">
      <alignment horizontal="right" vertical="center"/>
      <protection locked="0"/>
    </xf>
    <xf numFmtId="165" fontId="16" fillId="3" borderId="0" xfId="2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Border="1" applyAlignment="1" applyProtection="1">
      <alignment horizontal="right" vertical="center"/>
      <protection locked="0"/>
    </xf>
    <xf numFmtId="1" fontId="16" fillId="3" borderId="0" xfId="1" applyNumberFormat="1" applyFont="1" applyFill="1" applyBorder="1" applyAlignment="1" applyProtection="1">
      <alignment horizontal="center" vertical="center"/>
      <protection locked="0"/>
    </xf>
    <xf numFmtId="1" fontId="16" fillId="3" borderId="0" xfId="0" applyNumberFormat="1" applyFont="1" applyFill="1" applyBorder="1" applyAlignment="1" applyProtection="1">
      <alignment horizontal="center" vertical="center"/>
      <protection locked="0"/>
    </xf>
    <xf numFmtId="165" fontId="16" fillId="3" borderId="0" xfId="2" applyFont="1" applyFill="1" applyBorder="1" applyAlignment="1" applyProtection="1">
      <alignment horizontal="right" vertical="center"/>
      <protection locked="0"/>
    </xf>
    <xf numFmtId="0" fontId="15" fillId="3" borderId="0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left" vertical="center" wrapText="1"/>
      <protection hidden="1"/>
    </xf>
    <xf numFmtId="0" fontId="8" fillId="2" borderId="4" xfId="0" applyFont="1" applyFill="1" applyBorder="1" applyAlignment="1" applyProtection="1">
      <alignment horizontal="left" vertical="center" wrapText="1"/>
      <protection hidden="1"/>
    </xf>
    <xf numFmtId="0" fontId="8" fillId="2" borderId="3" xfId="0" applyFont="1" applyFill="1" applyBorder="1" applyAlignment="1" applyProtection="1">
      <alignment horizontal="right" vertical="center" wrapText="1"/>
      <protection hidden="1"/>
    </xf>
    <xf numFmtId="0" fontId="8" fillId="2" borderId="4" xfId="0" applyFont="1" applyFill="1" applyBorder="1" applyAlignment="1" applyProtection="1">
      <alignment horizontal="right" vertical="center" wrapText="1"/>
      <protection hidden="1"/>
    </xf>
    <xf numFmtId="0" fontId="8" fillId="0" borderId="2" xfId="0" applyFont="1" applyFill="1" applyBorder="1" applyAlignment="1" applyProtection="1">
      <alignment horizontal="right" vertical="center"/>
      <protection hidden="1"/>
    </xf>
    <xf numFmtId="0" fontId="23" fillId="0" borderId="0" xfId="0" applyFont="1" applyFill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right" vertical="center"/>
      <protection hidden="1"/>
    </xf>
    <xf numFmtId="0" fontId="8" fillId="0" borderId="4" xfId="0" applyFont="1" applyBorder="1" applyAlignment="1" applyProtection="1">
      <alignment horizontal="right" vertical="center"/>
      <protection hidden="1"/>
    </xf>
    <xf numFmtId="0" fontId="8" fillId="0" borderId="2" xfId="0" applyFont="1" applyBorder="1" applyAlignment="1" applyProtection="1">
      <alignment horizontal="right" vertical="center"/>
      <protection hidden="1"/>
    </xf>
    <xf numFmtId="0" fontId="3" fillId="0" borderId="3" xfId="0" applyFont="1" applyBorder="1" applyAlignment="1" applyProtection="1">
      <alignment horizontal="right" vertical="center"/>
      <protection hidden="1"/>
    </xf>
    <xf numFmtId="0" fontId="3" fillId="0" borderId="4" xfId="0" applyFont="1" applyBorder="1" applyAlignment="1" applyProtection="1">
      <alignment horizontal="right" vertical="center"/>
      <protection hidden="1"/>
    </xf>
    <xf numFmtId="0" fontId="17" fillId="3" borderId="0" xfId="0" applyFont="1" applyFill="1" applyBorder="1" applyAlignment="1" applyProtection="1">
      <alignment vertical="center"/>
      <protection hidden="1"/>
    </xf>
    <xf numFmtId="0" fontId="21" fillId="3" borderId="0" xfId="0" applyFont="1" applyFill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/>
    <xf numFmtId="0" fontId="24" fillId="2" borderId="0" xfId="0" applyFont="1" applyFill="1" applyAlignment="1" applyProtection="1">
      <alignment horizontal="right"/>
    </xf>
    <xf numFmtId="0" fontId="5" fillId="2" borderId="0" xfId="0" applyFont="1" applyFill="1" applyProtection="1"/>
    <xf numFmtId="0" fontId="4" fillId="2" borderId="0" xfId="0" applyFont="1" applyFill="1" applyAlignment="1" applyProtection="1"/>
    <xf numFmtId="0" fontId="25" fillId="2" borderId="0" xfId="0" applyFont="1" applyFill="1" applyProtection="1"/>
    <xf numFmtId="0" fontId="6" fillId="2" borderId="0" xfId="0" applyFont="1" applyFill="1" applyAlignment="1" applyProtection="1">
      <alignment horizontal="left" vertical="top" wrapText="1"/>
    </xf>
    <xf numFmtId="0" fontId="26" fillId="2" borderId="0" xfId="0" applyFont="1" applyFill="1" applyAlignment="1" applyProtection="1"/>
    <xf numFmtId="0" fontId="24" fillId="2" borderId="0" xfId="0" applyFont="1" applyFill="1" applyAlignment="1" applyProtection="1"/>
    <xf numFmtId="0" fontId="5" fillId="5" borderId="0" xfId="0" applyFont="1" applyFill="1" applyAlignment="1" applyProtection="1">
      <alignment horizontal="center"/>
      <protection locked="0"/>
    </xf>
    <xf numFmtId="0" fontId="26" fillId="2" borderId="0" xfId="0" applyFont="1" applyFill="1" applyProtection="1"/>
    <xf numFmtId="0" fontId="27" fillId="2" borderId="0" xfId="0" applyFont="1" applyFill="1" applyProtection="1"/>
    <xf numFmtId="170" fontId="2" fillId="0" borderId="0" xfId="0" applyNumberFormat="1" applyFont="1" applyAlignment="1" applyProtection="1"/>
    <xf numFmtId="44" fontId="2" fillId="0" borderId="0" xfId="5" applyFont="1" applyAlignment="1" applyProtection="1">
      <alignment horizontal="left"/>
    </xf>
    <xf numFmtId="1" fontId="9" fillId="0" borderId="1" xfId="0" applyNumberFormat="1" applyFont="1" applyFill="1" applyBorder="1" applyProtection="1"/>
    <xf numFmtId="1" fontId="2" fillId="0" borderId="1" xfId="0" applyNumberFormat="1" applyFont="1" applyFill="1" applyBorder="1" applyProtection="1"/>
    <xf numFmtId="1" fontId="2" fillId="0" borderId="1" xfId="0" applyNumberFormat="1" applyFont="1" applyFill="1" applyBorder="1" applyAlignment="1" applyProtection="1">
      <alignment horizontal="right"/>
    </xf>
    <xf numFmtId="1" fontId="9" fillId="0" borderId="0" xfId="0" applyNumberFormat="1" applyFont="1" applyFill="1" applyBorder="1" applyProtection="1"/>
    <xf numFmtId="1" fontId="2" fillId="0" borderId="0" xfId="0" applyNumberFormat="1" applyFont="1" applyFill="1" applyBorder="1" applyProtection="1"/>
    <xf numFmtId="1" fontId="2" fillId="0" borderId="0" xfId="0" applyNumberFormat="1" applyFont="1" applyFill="1" applyBorder="1" applyAlignment="1" applyProtection="1">
      <alignment horizontal="right"/>
    </xf>
    <xf numFmtId="0" fontId="28" fillId="0" borderId="0" xfId="0" applyFont="1" applyProtection="1"/>
    <xf numFmtId="0" fontId="6" fillId="2" borderId="8" xfId="0" applyFont="1" applyFill="1" applyBorder="1" applyAlignment="1" applyProtection="1">
      <alignment horizontal="left"/>
    </xf>
    <xf numFmtId="0" fontId="6" fillId="2" borderId="7" xfId="0" applyFont="1" applyFill="1" applyBorder="1" applyAlignment="1" applyProtection="1">
      <alignment horizontal="left"/>
    </xf>
    <xf numFmtId="0" fontId="26" fillId="2" borderId="6" xfId="0" applyFont="1" applyFill="1" applyBorder="1" applyProtection="1"/>
    <xf numFmtId="0" fontId="26" fillId="2" borderId="0" xfId="0" applyFont="1" applyFill="1" applyBorder="1" applyProtection="1"/>
    <xf numFmtId="0" fontId="29" fillId="2" borderId="6" xfId="0" applyFont="1" applyFill="1" applyBorder="1" applyAlignment="1" applyProtection="1">
      <alignment horizontal="right" vertical="center"/>
    </xf>
    <xf numFmtId="0" fontId="30" fillId="2" borderId="12" xfId="0" applyFont="1" applyFill="1" applyBorder="1" applyAlignment="1" applyProtection="1">
      <alignment horizontal="right"/>
    </xf>
    <xf numFmtId="0" fontId="5" fillId="2" borderId="12" xfId="0" applyFont="1" applyFill="1" applyBorder="1" applyAlignment="1" applyProtection="1">
      <alignment horizontal="right"/>
    </xf>
    <xf numFmtId="171" fontId="5" fillId="3" borderId="2" xfId="6" applyNumberFormat="1" applyFont="1" applyFill="1" applyBorder="1" applyAlignment="1" applyProtection="1">
      <alignment horizontal="center"/>
    </xf>
    <xf numFmtId="0" fontId="31" fillId="2" borderId="0" xfId="0" applyFont="1" applyFill="1" applyBorder="1" applyAlignment="1" applyProtection="1">
      <alignment horizontal="left" vertical="center"/>
    </xf>
    <xf numFmtId="170" fontId="5" fillId="2" borderId="9" xfId="0" applyNumberFormat="1" applyFont="1" applyFill="1" applyBorder="1" applyAlignment="1" applyProtection="1">
      <alignment horizontal="right"/>
    </xf>
    <xf numFmtId="0" fontId="29" fillId="2" borderId="13" xfId="0" applyFont="1" applyFill="1" applyBorder="1" applyAlignment="1" applyProtection="1">
      <alignment horizontal="right" vertical="center"/>
    </xf>
    <xf numFmtId="0" fontId="5" fillId="2" borderId="11" xfId="0" applyFont="1" applyFill="1" applyBorder="1" applyAlignment="1" applyProtection="1">
      <alignment horizontal="right"/>
    </xf>
    <xf numFmtId="0" fontId="26" fillId="2" borderId="6" xfId="0" applyFont="1" applyFill="1" applyBorder="1" applyAlignment="1" applyProtection="1">
      <alignment horizontal="right"/>
    </xf>
    <xf numFmtId="0" fontId="26" fillId="2" borderId="0" xfId="0" applyFont="1" applyFill="1" applyBorder="1" applyAlignment="1" applyProtection="1">
      <alignment horizontal="right"/>
    </xf>
    <xf numFmtId="0" fontId="26" fillId="2" borderId="6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horizontal="right" vertical="center"/>
    </xf>
    <xf numFmtId="44" fontId="32" fillId="6" borderId="2" xfId="5" applyNumberFormat="1" applyFont="1" applyFill="1" applyBorder="1" applyAlignment="1" applyProtection="1">
      <alignment vertical="center"/>
    </xf>
    <xf numFmtId="0" fontId="26" fillId="2" borderId="13" xfId="0" applyFont="1" applyFill="1" applyBorder="1" applyProtection="1"/>
    <xf numFmtId="0" fontId="26" fillId="2" borderId="10" xfId="0" applyFont="1" applyFill="1" applyBorder="1" applyProtection="1"/>
    <xf numFmtId="0" fontId="33" fillId="0" borderId="0" xfId="0" applyFont="1" applyAlignment="1" applyProtection="1">
      <alignment horizontal="center"/>
    </xf>
    <xf numFmtId="0" fontId="34" fillId="0" borderId="0" xfId="0" applyFont="1" applyAlignment="1" applyProtection="1"/>
    <xf numFmtId="0" fontId="9" fillId="0" borderId="0" xfId="0" applyFont="1" applyAlignment="1" applyProtection="1"/>
    <xf numFmtId="0" fontId="35" fillId="2" borderId="12" xfId="7" applyFill="1" applyBorder="1" applyAlignment="1" applyProtection="1">
      <alignment horizontal="right"/>
    </xf>
    <xf numFmtId="1" fontId="26" fillId="2" borderId="11" xfId="0" applyNumberFormat="1" applyFont="1" applyFill="1" applyBorder="1" applyAlignment="1" applyProtection="1">
      <alignment horizontal="right"/>
    </xf>
    <xf numFmtId="0" fontId="28" fillId="0" borderId="14" xfId="0" applyFont="1" applyBorder="1" applyProtection="1"/>
    <xf numFmtId="171" fontId="5" fillId="3" borderId="2" xfId="6" quotePrefix="1" applyNumberFormat="1" applyFont="1" applyFill="1" applyBorder="1" applyAlignment="1" applyProtection="1">
      <alignment horizontal="center"/>
    </xf>
    <xf numFmtId="0" fontId="5" fillId="5" borderId="12" xfId="0" applyFont="1" applyFill="1" applyBorder="1" applyAlignment="1" applyProtection="1">
      <protection locked="0"/>
    </xf>
    <xf numFmtId="0" fontId="30" fillId="2" borderId="0" xfId="0" applyFont="1" applyFill="1" applyBorder="1" applyAlignment="1" applyProtection="1">
      <alignment horizontal="right"/>
    </xf>
    <xf numFmtId="1" fontId="26" fillId="2" borderId="12" xfId="0" applyNumberFormat="1" applyFont="1" applyFill="1" applyBorder="1" applyAlignment="1" applyProtection="1">
      <alignment horizontal="right"/>
    </xf>
    <xf numFmtId="0" fontId="26" fillId="2" borderId="11" xfId="0" applyFont="1" applyFill="1" applyBorder="1" applyProtection="1"/>
    <xf numFmtId="3" fontId="11" fillId="3" borderId="2" xfId="0" quotePrefix="1" applyNumberFormat="1" applyFont="1" applyFill="1" applyBorder="1" applyAlignment="1" applyProtection="1">
      <alignment horizontal="right" vertical="center" wrapText="1"/>
      <protection locked="0"/>
    </xf>
    <xf numFmtId="170" fontId="5" fillId="2" borderId="4" xfId="0" applyNumberFormat="1" applyFont="1" applyFill="1" applyBorder="1" applyAlignment="1" applyProtection="1">
      <alignment horizontal="right"/>
    </xf>
  </cellXfs>
  <cellStyles count="8">
    <cellStyle name="Hyperlink" xfId="7" builtinId="8"/>
    <cellStyle name="Komma" xfId="1" builtinId="3"/>
    <cellStyle name="Komma 2" xfId="6"/>
    <cellStyle name="Procent" xfId="3" builtinId="5"/>
    <cellStyle name="Standaard" xfId="0" builtinId="0"/>
    <cellStyle name="Standaard 3" xfId="4"/>
    <cellStyle name="Valuta" xfId="2" builtinId="4"/>
    <cellStyle name="Valuta 2" xfId="5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1.25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  <c:pt idx="5">
                  <c:v>15</c:v>
                </c:pt>
                <c:pt idx="6">
                  <c:v>20</c:v>
                </c:pt>
                <c:pt idx="7">
                  <c:v>25</c:v>
                </c:pt>
                <c:pt idx="8">
                  <c:v>30</c:v>
                </c:pt>
                <c:pt idx="9">
                  <c:v>35</c:v>
                </c:pt>
                <c:pt idx="10">
                  <c:v>40</c:v>
                </c:pt>
                <c:pt idx="11">
                  <c:v>45</c:v>
                </c:pt>
                <c:pt idx="12">
                  <c:v>50</c:v>
                </c:pt>
                <c:pt idx="13">
                  <c:v>55.000000000000007</c:v>
                </c:pt>
                <c:pt idx="14">
                  <c:v>60</c:v>
                </c:pt>
                <c:pt idx="15">
                  <c:v>65</c:v>
                </c:pt>
                <c:pt idx="16">
                  <c:v>70</c:v>
                </c:pt>
                <c:pt idx="17">
                  <c:v>75</c:v>
                </c:pt>
                <c:pt idx="18">
                  <c:v>80</c:v>
                </c:pt>
                <c:pt idx="19">
                  <c:v>85</c:v>
                </c:pt>
                <c:pt idx="20">
                  <c:v>90</c:v>
                </c:pt>
                <c:pt idx="21">
                  <c:v>95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9374.9999999999673</c:v>
                </c:pt>
                <c:pt idx="2">
                  <c:v>18750.000000000033</c:v>
                </c:pt>
                <c:pt idx="3">
                  <c:v>37499.999999999964</c:v>
                </c:pt>
                <c:pt idx="4">
                  <c:v>75000.000000000029</c:v>
                </c:pt>
                <c:pt idx="5">
                  <c:v>112500</c:v>
                </c:pt>
                <c:pt idx="6">
                  <c:v>149999.99999999997</c:v>
                </c:pt>
                <c:pt idx="7">
                  <c:v>187500.00000000003</c:v>
                </c:pt>
                <c:pt idx="8">
                  <c:v>225000</c:v>
                </c:pt>
                <c:pt idx="9">
                  <c:v>262500.00000000006</c:v>
                </c:pt>
                <c:pt idx="10">
                  <c:v>299999.99999999994</c:v>
                </c:pt>
                <c:pt idx="11">
                  <c:v>337500</c:v>
                </c:pt>
                <c:pt idx="12">
                  <c:v>375000.00000000006</c:v>
                </c:pt>
                <c:pt idx="13">
                  <c:v>412499.99999999994</c:v>
                </c:pt>
                <c:pt idx="14">
                  <c:v>450000</c:v>
                </c:pt>
                <c:pt idx="15">
                  <c:v>487499.99999999994</c:v>
                </c:pt>
                <c:pt idx="16">
                  <c:v>525000</c:v>
                </c:pt>
                <c:pt idx="17">
                  <c:v>562500</c:v>
                </c:pt>
                <c:pt idx="18">
                  <c:v>600000</c:v>
                </c:pt>
                <c:pt idx="19">
                  <c:v>637500</c:v>
                </c:pt>
                <c:pt idx="20">
                  <c:v>675000</c:v>
                </c:pt>
                <c:pt idx="21">
                  <c:v>712500</c:v>
                </c:pt>
                <c:pt idx="22">
                  <c:v>750000</c:v>
                </c:pt>
              </c:numCache>
            </c:numRef>
          </c:yVal>
          <c:smooth val="0"/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11.999999999999996</c:v>
                </c:pt>
                <c:pt idx="1">
                  <c:v>13.099999999999998</c:v>
                </c:pt>
                <c:pt idx="2">
                  <c:v>14.199999999999996</c:v>
                </c:pt>
                <c:pt idx="3">
                  <c:v>16.399999999999999</c:v>
                </c:pt>
                <c:pt idx="4">
                  <c:v>20.799999999999997</c:v>
                </c:pt>
                <c:pt idx="5">
                  <c:v>25.199999999999996</c:v>
                </c:pt>
                <c:pt idx="6">
                  <c:v>29.599999999999998</c:v>
                </c:pt>
                <c:pt idx="7">
                  <c:v>34</c:v>
                </c:pt>
                <c:pt idx="8">
                  <c:v>38.4</c:v>
                </c:pt>
                <c:pt idx="9">
                  <c:v>42.8</c:v>
                </c:pt>
                <c:pt idx="10">
                  <c:v>47.199999999999996</c:v>
                </c:pt>
                <c:pt idx="11">
                  <c:v>51.6</c:v>
                </c:pt>
                <c:pt idx="12">
                  <c:v>56.000000000000007</c:v>
                </c:pt>
                <c:pt idx="13">
                  <c:v>60.4</c:v>
                </c:pt>
                <c:pt idx="14">
                  <c:v>64.8</c:v>
                </c:pt>
                <c:pt idx="15">
                  <c:v>69.199999999999989</c:v>
                </c:pt>
                <c:pt idx="16">
                  <c:v>73.599999999999994</c:v>
                </c:pt>
                <c:pt idx="17">
                  <c:v>78</c:v>
                </c:pt>
                <c:pt idx="18">
                  <c:v>82.399999999999991</c:v>
                </c:pt>
                <c:pt idx="19">
                  <c:v>86.8</c:v>
                </c:pt>
                <c:pt idx="20">
                  <c:v>91.2</c:v>
                </c:pt>
                <c:pt idx="21">
                  <c:v>95.6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8249.9999999999909</c:v>
                </c:pt>
                <c:pt idx="2">
                  <c:v>16499.999999999982</c:v>
                </c:pt>
                <c:pt idx="3">
                  <c:v>32999.999999999964</c:v>
                </c:pt>
                <c:pt idx="4">
                  <c:v>66000.000000000029</c:v>
                </c:pt>
                <c:pt idx="5">
                  <c:v>98999.999999999985</c:v>
                </c:pt>
                <c:pt idx="6">
                  <c:v>132000.00000000006</c:v>
                </c:pt>
                <c:pt idx="7">
                  <c:v>165000</c:v>
                </c:pt>
                <c:pt idx="8">
                  <c:v>198000.00000000009</c:v>
                </c:pt>
                <c:pt idx="9">
                  <c:v>231000.00000000003</c:v>
                </c:pt>
                <c:pt idx="10">
                  <c:v>264000</c:v>
                </c:pt>
                <c:pt idx="11">
                  <c:v>296999.99999999994</c:v>
                </c:pt>
                <c:pt idx="12">
                  <c:v>330000</c:v>
                </c:pt>
                <c:pt idx="13">
                  <c:v>363000</c:v>
                </c:pt>
                <c:pt idx="14">
                  <c:v>396000.00000000006</c:v>
                </c:pt>
                <c:pt idx="15">
                  <c:v>429000</c:v>
                </c:pt>
                <c:pt idx="16">
                  <c:v>462000</c:v>
                </c:pt>
                <c:pt idx="17">
                  <c:v>495000.00000000006</c:v>
                </c:pt>
                <c:pt idx="18">
                  <c:v>528000</c:v>
                </c:pt>
                <c:pt idx="19">
                  <c:v>561000.00000000012</c:v>
                </c:pt>
                <c:pt idx="20">
                  <c:v>594000</c:v>
                </c:pt>
                <c:pt idx="21">
                  <c:v>627000</c:v>
                </c:pt>
                <c:pt idx="22">
                  <c:v>660000</c:v>
                </c:pt>
              </c:numCache>
            </c:numRef>
          </c:yVal>
          <c:smooth val="0"/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23.999999999999993</c:v>
                </c:pt>
                <c:pt idx="1">
                  <c:v>24.949999999999996</c:v>
                </c:pt>
                <c:pt idx="2">
                  <c:v>25.899999999999995</c:v>
                </c:pt>
                <c:pt idx="3">
                  <c:v>27.799999999999997</c:v>
                </c:pt>
                <c:pt idx="4">
                  <c:v>31.599999999999994</c:v>
                </c:pt>
                <c:pt idx="5">
                  <c:v>35.399999999999991</c:v>
                </c:pt>
                <c:pt idx="6">
                  <c:v>39.199999999999996</c:v>
                </c:pt>
                <c:pt idx="7">
                  <c:v>42.999999999999993</c:v>
                </c:pt>
                <c:pt idx="8">
                  <c:v>46.79999999999999</c:v>
                </c:pt>
                <c:pt idx="9">
                  <c:v>50.599999999999987</c:v>
                </c:pt>
                <c:pt idx="10">
                  <c:v>54.400000000000006</c:v>
                </c:pt>
                <c:pt idx="11">
                  <c:v>58.199999999999996</c:v>
                </c:pt>
                <c:pt idx="12">
                  <c:v>62</c:v>
                </c:pt>
                <c:pt idx="13">
                  <c:v>65.8</c:v>
                </c:pt>
                <c:pt idx="14">
                  <c:v>69.599999999999994</c:v>
                </c:pt>
                <c:pt idx="15">
                  <c:v>73.400000000000006</c:v>
                </c:pt>
                <c:pt idx="16">
                  <c:v>77.2</c:v>
                </c:pt>
                <c:pt idx="17">
                  <c:v>81</c:v>
                </c:pt>
                <c:pt idx="18">
                  <c:v>84.8</c:v>
                </c:pt>
                <c:pt idx="19">
                  <c:v>88.6</c:v>
                </c:pt>
                <c:pt idx="20">
                  <c:v>92.4</c:v>
                </c:pt>
                <c:pt idx="21">
                  <c:v>96.2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7125.0000000000146</c:v>
                </c:pt>
                <c:pt idx="2">
                  <c:v>14250.000000000029</c:v>
                </c:pt>
                <c:pt idx="3">
                  <c:v>28500.000000000058</c:v>
                </c:pt>
                <c:pt idx="4">
                  <c:v>57000.000000000015</c:v>
                </c:pt>
                <c:pt idx="5">
                  <c:v>85499.999999999971</c:v>
                </c:pt>
                <c:pt idx="6">
                  <c:v>114000.00000000003</c:v>
                </c:pt>
                <c:pt idx="7">
                  <c:v>142500</c:v>
                </c:pt>
                <c:pt idx="8">
                  <c:v>170999.99999999994</c:v>
                </c:pt>
                <c:pt idx="9">
                  <c:v>199500</c:v>
                </c:pt>
                <c:pt idx="10">
                  <c:v>228000.00000000006</c:v>
                </c:pt>
                <c:pt idx="11">
                  <c:v>256500.00000000003</c:v>
                </c:pt>
                <c:pt idx="12">
                  <c:v>285000.00000000006</c:v>
                </c:pt>
                <c:pt idx="13">
                  <c:v>313500.00000000006</c:v>
                </c:pt>
                <c:pt idx="14">
                  <c:v>342000</c:v>
                </c:pt>
                <c:pt idx="15">
                  <c:v>370500.00000000006</c:v>
                </c:pt>
                <c:pt idx="16">
                  <c:v>399000</c:v>
                </c:pt>
                <c:pt idx="17">
                  <c:v>427500.00000000006</c:v>
                </c:pt>
                <c:pt idx="18">
                  <c:v>456000.00000000006</c:v>
                </c:pt>
                <c:pt idx="19">
                  <c:v>484500</c:v>
                </c:pt>
                <c:pt idx="20">
                  <c:v>513000.00000000006</c:v>
                </c:pt>
                <c:pt idx="21">
                  <c:v>541500</c:v>
                </c:pt>
                <c:pt idx="22">
                  <c:v>570000.00000000012</c:v>
                </c:pt>
              </c:numCache>
            </c:numRef>
          </c:yVal>
          <c:smooth val="0"/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36.000000000000007</c:v>
                </c:pt>
                <c:pt idx="1">
                  <c:v>36.800000000000004</c:v>
                </c:pt>
                <c:pt idx="2">
                  <c:v>37.600000000000009</c:v>
                </c:pt>
                <c:pt idx="3">
                  <c:v>39.20000000000001</c:v>
                </c:pt>
                <c:pt idx="4">
                  <c:v>42.400000000000006</c:v>
                </c:pt>
                <c:pt idx="5">
                  <c:v>45.600000000000009</c:v>
                </c:pt>
                <c:pt idx="6">
                  <c:v>48.800000000000004</c:v>
                </c:pt>
                <c:pt idx="7">
                  <c:v>52</c:v>
                </c:pt>
                <c:pt idx="8">
                  <c:v>55.2</c:v>
                </c:pt>
                <c:pt idx="9">
                  <c:v>58.4</c:v>
                </c:pt>
                <c:pt idx="10">
                  <c:v>61.6</c:v>
                </c:pt>
                <c:pt idx="11">
                  <c:v>64.8</c:v>
                </c:pt>
                <c:pt idx="12">
                  <c:v>68</c:v>
                </c:pt>
                <c:pt idx="13">
                  <c:v>71.2</c:v>
                </c:pt>
                <c:pt idx="14">
                  <c:v>74.400000000000006</c:v>
                </c:pt>
                <c:pt idx="15">
                  <c:v>77.600000000000009</c:v>
                </c:pt>
                <c:pt idx="16">
                  <c:v>80.800000000000011</c:v>
                </c:pt>
                <c:pt idx="17">
                  <c:v>84</c:v>
                </c:pt>
                <c:pt idx="18">
                  <c:v>87.2</c:v>
                </c:pt>
                <c:pt idx="19">
                  <c:v>90.4</c:v>
                </c:pt>
                <c:pt idx="20">
                  <c:v>93.600000000000009</c:v>
                </c:pt>
                <c:pt idx="21">
                  <c:v>96.8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5999.9999999999391</c:v>
                </c:pt>
                <c:pt idx="2">
                  <c:v>12000.000000000076</c:v>
                </c:pt>
                <c:pt idx="3">
                  <c:v>23999.999999999956</c:v>
                </c:pt>
                <c:pt idx="4">
                  <c:v>48000.000000000007</c:v>
                </c:pt>
                <c:pt idx="5">
                  <c:v>72000.000000000058</c:v>
                </c:pt>
                <c:pt idx="6">
                  <c:v>96000.000000000015</c:v>
                </c:pt>
                <c:pt idx="7">
                  <c:v>119999.99999999997</c:v>
                </c:pt>
                <c:pt idx="8">
                  <c:v>143999.99999999994</c:v>
                </c:pt>
                <c:pt idx="9">
                  <c:v>167999.99999999997</c:v>
                </c:pt>
                <c:pt idx="10">
                  <c:v>191999.99999999994</c:v>
                </c:pt>
                <c:pt idx="11">
                  <c:v>216000</c:v>
                </c:pt>
                <c:pt idx="12">
                  <c:v>239999.99999999994</c:v>
                </c:pt>
                <c:pt idx="13">
                  <c:v>264000</c:v>
                </c:pt>
                <c:pt idx="14">
                  <c:v>287999.99999999994</c:v>
                </c:pt>
                <c:pt idx="15">
                  <c:v>311999.99999999988</c:v>
                </c:pt>
                <c:pt idx="16">
                  <c:v>335999.99999999994</c:v>
                </c:pt>
                <c:pt idx="17">
                  <c:v>359999.99999999994</c:v>
                </c:pt>
                <c:pt idx="18">
                  <c:v>384000</c:v>
                </c:pt>
                <c:pt idx="19">
                  <c:v>407999.99999999994</c:v>
                </c:pt>
                <c:pt idx="20">
                  <c:v>432000</c:v>
                </c:pt>
                <c:pt idx="21">
                  <c:v>455999.99999999994</c:v>
                </c:pt>
                <c:pt idx="22">
                  <c:v>480000</c:v>
                </c:pt>
              </c:numCache>
            </c:numRef>
          </c:yVal>
          <c:smooth val="0"/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900000.00000000023</c:v>
                </c:pt>
              </c:numCache>
            </c:numRef>
          </c:yVal>
          <c:smooth val="0"/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900000.00000000023</c:v>
                </c:pt>
              </c:numCache>
            </c:numRef>
          </c:yVal>
          <c:smooth val="0"/>
          <c:extLst/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298382677165355"/>
                  <c:y val="3.1722834645668556E-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450000</c:v>
                </c:pt>
              </c:numCache>
            </c:numRef>
          </c:yVal>
          <c:smooth val="0"/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750000</c:v>
                </c:pt>
              </c:numCache>
            </c:numRef>
          </c:yVal>
          <c:smooth val="0"/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20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25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20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/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125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900000.00000000023</c:v>
                </c:pt>
              </c:numCache>
            </c:numRef>
          </c:yVal>
          <c:smooth val="0"/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-8</c:v>
                </c:pt>
                <c:pt idx="1">
                  <c:v>-8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900000.00000000023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8898000"/>
        <c:axId val="888899176"/>
        <c:extLst/>
      </c:scatterChart>
      <c:valAx>
        <c:axId val="888898000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888899176"/>
        <c:crosses val="autoZero"/>
        <c:crossBetween val="midCat"/>
        <c:majorUnit val="10"/>
      </c:valAx>
      <c:valAx>
        <c:axId val="888899176"/>
        <c:scaling>
          <c:orientation val="minMax"/>
          <c:max val="900000.00000000023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888898000"/>
        <c:crosses val="autoZero"/>
        <c:crossBetween val="midCat"/>
        <c:majorUnit val="45000"/>
        <c:dispUnits>
          <c:builtInUnit val="thousands"/>
          <c:dispUnitsLbl>
            <c:layout/>
          </c:dispUnitsLbl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7620</xdr:colOff>
      <xdr:row>1</xdr:row>
      <xdr:rowOff>120015</xdr:rowOff>
    </xdr:from>
    <xdr:ext cx="1076325" cy="801902"/>
    <xdr:pic>
      <xdr:nvPicPr>
        <xdr:cNvPr id="2" name="Afbeelding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7033260" y="249555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205740</xdr:colOff>
      <xdr:row>5</xdr:row>
      <xdr:rowOff>106680</xdr:rowOff>
    </xdr:from>
    <xdr:ext cx="2304762" cy="281940"/>
    <xdr:pic>
      <xdr:nvPicPr>
        <xdr:cNvPr id="3" name="Afbeelding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7544" b="23925"/>
        <a:stretch/>
      </xdr:blipFill>
      <xdr:spPr>
        <a:xfrm>
          <a:off x="5897880" y="1295400"/>
          <a:ext cx="2304762" cy="2819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3574676</xdr:colOff>
      <xdr:row>2</xdr:row>
      <xdr:rowOff>84605</xdr:rowOff>
    </xdr:from>
    <xdr:to>
      <xdr:col>5</xdr:col>
      <xdr:colOff>1329962</xdr:colOff>
      <xdr:row>3</xdr:row>
      <xdr:rowOff>255999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9376" y="618005"/>
          <a:ext cx="1496706" cy="438094"/>
        </a:xfrm>
        <a:prstGeom prst="rect">
          <a:avLst/>
        </a:prstGeom>
      </xdr:spPr>
    </xdr:pic>
    <xdr:clientData/>
  </xdr:twoCellAnchor>
  <xdr:twoCellAnchor>
    <xdr:from>
      <xdr:col>1</xdr:col>
      <xdr:colOff>2988</xdr:colOff>
      <xdr:row>7</xdr:row>
      <xdr:rowOff>5976</xdr:rowOff>
    </xdr:from>
    <xdr:to>
      <xdr:col>1</xdr:col>
      <xdr:colOff>6352988</xdr:colOff>
      <xdr:row>25</xdr:row>
      <xdr:rowOff>251012</xdr:rowOff>
    </xdr:to>
    <xdr:graphicFrame macro="">
      <xdr:nvGraphicFramePr>
        <xdr:cNvPr id="3" name="Grafiek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701488</xdr:colOff>
      <xdr:row>9</xdr:row>
      <xdr:rowOff>212911</xdr:rowOff>
    </xdr:from>
    <xdr:to>
      <xdr:col>1</xdr:col>
      <xdr:colOff>2203077</xdr:colOff>
      <xdr:row>14</xdr:row>
      <xdr:rowOff>324970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2436158"/>
          <a:ext cx="1501589" cy="1860177"/>
        </a:xfrm>
        <a:prstGeom prst="rect">
          <a:avLst/>
        </a:prstGeom>
      </xdr:spPr>
    </xdr:pic>
    <xdr:clientData/>
  </xdr:twoCellAnchor>
  <xdr:twoCellAnchor>
    <xdr:from>
      <xdr:col>1</xdr:col>
      <xdr:colOff>600635</xdr:colOff>
      <xdr:row>15</xdr:row>
      <xdr:rowOff>313765</xdr:rowOff>
    </xdr:from>
    <xdr:to>
      <xdr:col>1</xdr:col>
      <xdr:colOff>5378823</xdr:colOff>
      <xdr:row>15</xdr:row>
      <xdr:rowOff>331695</xdr:rowOff>
    </xdr:to>
    <xdr:cxnSp macro="">
      <xdr:nvCxnSpPr>
        <xdr:cNvPr id="6" name="Rechte verbindingslijn 5"/>
        <xdr:cNvCxnSpPr/>
      </xdr:nvCxnSpPr>
      <xdr:spPr>
        <a:xfrm>
          <a:off x="851647" y="4643718"/>
          <a:ext cx="4778188" cy="1793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0.84094</cdr:x>
      <cdr:y>0.42824</cdr:y>
    </cdr:from>
    <cdr:to>
      <cdr:x>0.98494</cdr:x>
      <cdr:y>0.52424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339976" y="2719295"/>
          <a:ext cx="914400" cy="6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nl-NL" sz="1100"/>
            <a:t>P-knock-out</a:t>
          </a:r>
        </a:p>
        <a:p xmlns:a="http://schemas.openxmlformats.org/drawingml/2006/main">
          <a:r>
            <a:rPr lang="nl-NL" sz="1100"/>
            <a:t>€480.000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jlage%203B_Prijzenblad%20_IIUC21-640%20Perceel%202%20-%20Bedrijfsinformat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gelijkingswaarde"/>
      <sheetName val="Abonnementen"/>
      <sheetName val="BPK-Grafiek"/>
      <sheetName val="DATA"/>
    </sheetNames>
    <sheetDataSet>
      <sheetData sheetId="0"/>
      <sheetData sheetId="1">
        <row r="109">
          <cell r="D109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cov.nl/organisati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0"/>
  <sheetViews>
    <sheetView showGridLines="0" tabSelected="1" zoomScale="85" zoomScaleNormal="85" workbookViewId="0">
      <selection activeCell="G19" sqref="G19"/>
    </sheetView>
  </sheetViews>
  <sheetFormatPr defaultColWidth="0" defaultRowHeight="0" customHeight="1" zeroHeight="1" x14ac:dyDescent="0.2"/>
  <cols>
    <col min="1" max="1" width="1.6640625" style="89" customWidth="1"/>
    <col min="2" max="2" width="4.33203125" style="89" bestFit="1" customWidth="1"/>
    <col min="3" max="3" width="39.21875" style="89" customWidth="1"/>
    <col min="4" max="4" width="10.21875" style="89" customWidth="1"/>
    <col min="5" max="8" width="19.44140625" style="89" customWidth="1"/>
    <col min="9" max="9" width="39.44140625" style="89" customWidth="1"/>
    <col min="10" max="10" width="19.44140625" style="89" hidden="1" customWidth="1"/>
    <col min="11" max="11" width="5.77734375" style="89" hidden="1" customWidth="1"/>
    <col min="12" max="12" width="37.44140625" style="89" hidden="1" customWidth="1"/>
    <col min="13" max="13" width="19.44140625" style="89" hidden="1" customWidth="1"/>
    <col min="14" max="14" width="5.77734375" style="89" hidden="1" customWidth="1"/>
    <col min="15" max="16" width="37.44140625" style="89" hidden="1" customWidth="1"/>
    <col min="17" max="16384" width="19.44140625" style="89" hidden="1"/>
  </cols>
  <sheetData>
    <row r="1" spans="2:12" ht="10.199999999999999" x14ac:dyDescent="0.2"/>
    <row r="2" spans="2:12" ht="12.6" x14ac:dyDescent="0.2">
      <c r="C2" s="90"/>
      <c r="D2" s="90"/>
      <c r="E2" s="91"/>
      <c r="F2" s="91"/>
      <c r="G2" s="91"/>
      <c r="H2" s="91"/>
    </row>
    <row r="3" spans="2:12" ht="22.2" x14ac:dyDescent="0.35">
      <c r="C3" s="92" t="s">
        <v>64</v>
      </c>
      <c r="D3" s="92"/>
      <c r="E3" s="91"/>
      <c r="F3" s="91"/>
      <c r="G3" s="93"/>
      <c r="H3" s="91"/>
    </row>
    <row r="4" spans="2:12" ht="36.450000000000003" customHeight="1" x14ac:dyDescent="0.2">
      <c r="C4" s="94" t="s">
        <v>71</v>
      </c>
      <c r="D4" s="94"/>
      <c r="E4" s="94"/>
      <c r="F4" s="94"/>
      <c r="G4" s="94"/>
      <c r="H4" s="91"/>
    </row>
    <row r="5" spans="2:12" ht="12.6" x14ac:dyDescent="0.2">
      <c r="C5" s="95" t="s">
        <v>65</v>
      </c>
      <c r="D5" s="95"/>
      <c r="E5" s="91"/>
      <c r="F5" s="91"/>
      <c r="G5" s="91"/>
      <c r="H5" s="91"/>
    </row>
    <row r="6" spans="2:12" ht="12.6" x14ac:dyDescent="0.2">
      <c r="C6" s="96"/>
      <c r="D6" s="96"/>
      <c r="E6" s="91"/>
      <c r="F6" s="91"/>
      <c r="G6" s="91"/>
      <c r="H6" s="91"/>
    </row>
    <row r="7" spans="2:12" ht="12.6" x14ac:dyDescent="0.2">
      <c r="C7" s="90"/>
      <c r="D7" s="90" t="s">
        <v>66</v>
      </c>
      <c r="E7" s="97"/>
      <c r="F7" s="97"/>
      <c r="G7" s="91"/>
      <c r="H7" s="91"/>
    </row>
    <row r="8" spans="2:12" ht="12.6" x14ac:dyDescent="0.2">
      <c r="C8" s="98"/>
      <c r="D8" s="98"/>
      <c r="E8" s="99"/>
      <c r="F8" s="99"/>
      <c r="G8" s="99"/>
      <c r="H8" s="99"/>
      <c r="J8" s="100" t="e">
        <f>+#REF!</f>
        <v>#REF!</v>
      </c>
      <c r="K8" s="89">
        <v>2</v>
      </c>
      <c r="L8" s="101" t="e">
        <f>IF(J8&lt;=0,"xxxxx",J8)</f>
        <v>#REF!</v>
      </c>
    </row>
    <row r="9" spans="2:12" ht="13.2" thickBot="1" x14ac:dyDescent="0.25">
      <c r="C9" s="102"/>
      <c r="D9" s="102"/>
      <c r="E9" s="103"/>
      <c r="F9" s="103"/>
      <c r="G9" s="104"/>
      <c r="H9" s="104"/>
      <c r="J9" s="100" t="e">
        <f>+#REF!</f>
        <v>#REF!</v>
      </c>
      <c r="K9" s="89">
        <v>3</v>
      </c>
      <c r="L9" s="101" t="e">
        <f>IF(J9&lt;=0,"xxxxx",J9)</f>
        <v>#REF!</v>
      </c>
    </row>
    <row r="10" spans="2:12" ht="12.6" x14ac:dyDescent="0.2">
      <c r="C10" s="105"/>
      <c r="D10" s="105"/>
      <c r="E10" s="106"/>
      <c r="F10" s="106"/>
      <c r="G10" s="107"/>
      <c r="H10" s="107"/>
      <c r="J10" s="100"/>
      <c r="L10" s="101"/>
    </row>
    <row r="11" spans="2:12" ht="17.399999999999999" x14ac:dyDescent="0.3">
      <c r="B11" s="108"/>
      <c r="C11" s="109" t="s">
        <v>67</v>
      </c>
      <c r="D11" s="110"/>
      <c r="E11" s="118"/>
      <c r="F11" s="106"/>
      <c r="G11" s="107"/>
      <c r="H11" s="107"/>
    </row>
    <row r="12" spans="2:12" ht="12.6" x14ac:dyDescent="0.2">
      <c r="B12" s="108"/>
      <c r="C12" s="111" t="s">
        <v>16</v>
      </c>
      <c r="D12" s="112"/>
      <c r="E12" s="137">
        <v>2022</v>
      </c>
      <c r="F12" s="106"/>
      <c r="G12" s="107"/>
      <c r="H12" s="107"/>
    </row>
    <row r="13" spans="2:12" ht="12.6" x14ac:dyDescent="0.2">
      <c r="B13" s="108"/>
      <c r="C13" s="113"/>
      <c r="D13" s="136" t="s">
        <v>68</v>
      </c>
      <c r="E13" s="138"/>
      <c r="F13" s="106"/>
      <c r="G13" s="107"/>
      <c r="H13" s="107"/>
      <c r="I13" s="106"/>
      <c r="J13" s="100"/>
    </row>
    <row r="14" spans="2:12" ht="14.4" x14ac:dyDescent="0.3">
      <c r="B14" s="108"/>
      <c r="C14" s="113"/>
      <c r="D14" s="131" t="s">
        <v>72</v>
      </c>
      <c r="E14" s="116">
        <v>13</v>
      </c>
      <c r="F14" s="106"/>
      <c r="G14" s="107"/>
      <c r="H14" s="107"/>
      <c r="I14" s="106"/>
      <c r="J14" s="100"/>
    </row>
    <row r="15" spans="2:12" ht="16.2" x14ac:dyDescent="0.2">
      <c r="B15" s="108"/>
      <c r="C15" s="113"/>
      <c r="D15" s="117"/>
      <c r="E15" s="118"/>
      <c r="F15" s="106"/>
      <c r="G15" s="107"/>
      <c r="H15" s="107"/>
      <c r="I15" s="106"/>
      <c r="J15" s="100"/>
    </row>
    <row r="16" spans="2:12" ht="12.6" x14ac:dyDescent="0.2">
      <c r="B16" s="108"/>
      <c r="C16" s="113"/>
      <c r="D16" s="114" t="s">
        <v>69</v>
      </c>
      <c r="E16" s="133"/>
      <c r="F16" s="106"/>
      <c r="G16" s="107"/>
      <c r="H16" s="107"/>
      <c r="I16" s="106"/>
      <c r="J16" s="100"/>
    </row>
    <row r="17" spans="2:10" ht="12.6" x14ac:dyDescent="0.2">
      <c r="B17" s="108"/>
      <c r="C17" s="113"/>
      <c r="D17" s="115" t="s">
        <v>74</v>
      </c>
      <c r="E17" s="134" t="s">
        <v>73</v>
      </c>
      <c r="F17" s="106"/>
      <c r="G17" s="107"/>
      <c r="H17" s="107"/>
      <c r="I17" s="106"/>
      <c r="J17" s="100"/>
    </row>
    <row r="18" spans="2:10" ht="12.6" x14ac:dyDescent="0.2">
      <c r="B18" s="108"/>
      <c r="C18" s="113"/>
      <c r="D18" s="115" t="s">
        <v>75</v>
      </c>
      <c r="E18" s="134" t="s">
        <v>78</v>
      </c>
      <c r="F18" s="106"/>
      <c r="G18" s="107"/>
      <c r="H18" s="107"/>
      <c r="I18" s="106"/>
      <c r="J18" s="100"/>
    </row>
    <row r="19" spans="2:10" ht="12.6" x14ac:dyDescent="0.2">
      <c r="B19" s="108"/>
      <c r="C19" s="119"/>
      <c r="D19" s="120" t="s">
        <v>76</v>
      </c>
      <c r="E19" s="134" t="s">
        <v>77</v>
      </c>
      <c r="F19" s="106"/>
      <c r="G19" s="107"/>
      <c r="H19" s="107"/>
      <c r="I19" s="106"/>
      <c r="J19" s="100"/>
    </row>
    <row r="20" spans="2:10" ht="13.2" thickBot="1" x14ac:dyDescent="0.25">
      <c r="B20" s="108"/>
      <c r="C20" s="102"/>
      <c r="D20" s="102"/>
      <c r="E20" s="103"/>
      <c r="F20" s="106"/>
      <c r="G20" s="107"/>
      <c r="H20" s="107"/>
    </row>
    <row r="21" spans="2:10" ht="12.6" x14ac:dyDescent="0.2">
      <c r="B21" s="108"/>
      <c r="C21" s="105"/>
      <c r="D21" s="105"/>
      <c r="E21" s="106"/>
      <c r="F21" s="106"/>
      <c r="G21" s="107"/>
      <c r="H21" s="107"/>
    </row>
    <row r="22" spans="2:10" ht="17.399999999999999" x14ac:dyDescent="0.3">
      <c r="B22" s="108"/>
      <c r="C22" s="109" t="s">
        <v>79</v>
      </c>
      <c r="D22" s="110"/>
      <c r="E22" s="118"/>
      <c r="F22" s="106"/>
      <c r="G22" s="107"/>
      <c r="H22" s="107"/>
    </row>
    <row r="23" spans="2:10" ht="12.6" x14ac:dyDescent="0.2">
      <c r="B23" s="108"/>
      <c r="C23" s="111" t="s">
        <v>16</v>
      </c>
      <c r="D23" s="112"/>
      <c r="E23" s="132">
        <v>2022</v>
      </c>
      <c r="F23" s="106"/>
      <c r="G23" s="107"/>
      <c r="H23" s="107"/>
    </row>
    <row r="24" spans="2:10" ht="15" customHeight="1" x14ac:dyDescent="0.2">
      <c r="B24" s="108"/>
      <c r="C24" s="121"/>
      <c r="D24" s="122" t="s">
        <v>80</v>
      </c>
      <c r="E24" s="135">
        <f>[1]Abonnementen!D109</f>
        <v>0</v>
      </c>
      <c r="F24" s="106"/>
      <c r="G24" s="107"/>
      <c r="H24" s="107"/>
    </row>
    <row r="25" spans="2:10" ht="12.6" x14ac:dyDescent="0.2">
      <c r="B25" s="108"/>
      <c r="C25" s="126"/>
      <c r="D25" s="127"/>
      <c r="E25" s="140"/>
      <c r="F25" s="106"/>
      <c r="G25" s="107"/>
      <c r="H25" s="107"/>
    </row>
    <row r="26" spans="2:10" ht="13.2" thickBot="1" x14ac:dyDescent="0.25">
      <c r="B26" s="108"/>
      <c r="C26" s="102"/>
      <c r="D26" s="102"/>
      <c r="E26" s="103"/>
      <c r="F26" s="106"/>
      <c r="G26" s="107"/>
      <c r="H26" s="107"/>
    </row>
    <row r="27" spans="2:10" ht="12.6" x14ac:dyDescent="0.2">
      <c r="B27" s="108"/>
      <c r="C27" s="105"/>
      <c r="D27" s="105"/>
      <c r="E27" s="106"/>
      <c r="F27" s="106"/>
      <c r="G27" s="107"/>
      <c r="H27" s="107"/>
    </row>
    <row r="28" spans="2:10" ht="17.399999999999999" x14ac:dyDescent="0.3">
      <c r="B28" s="108"/>
      <c r="C28" s="109" t="s">
        <v>70</v>
      </c>
      <c r="D28" s="110"/>
      <c r="E28" s="118"/>
      <c r="F28" s="106"/>
      <c r="G28" s="107"/>
      <c r="H28" s="107"/>
    </row>
    <row r="29" spans="2:10" ht="12.6" x14ac:dyDescent="0.2">
      <c r="B29" s="108"/>
      <c r="C29" s="111" t="s">
        <v>16</v>
      </c>
      <c r="D29" s="112"/>
      <c r="E29" s="132">
        <f>E12</f>
        <v>2022</v>
      </c>
      <c r="F29" s="106"/>
      <c r="G29" s="107"/>
      <c r="H29" s="107"/>
    </row>
    <row r="30" spans="2:10" ht="21.75" customHeight="1" x14ac:dyDescent="0.2">
      <c r="B30" s="108"/>
      <c r="C30" s="123"/>
      <c r="D30" s="124" t="s">
        <v>2</v>
      </c>
      <c r="E30" s="125">
        <f>E24</f>
        <v>0</v>
      </c>
      <c r="F30" s="106"/>
      <c r="G30" s="107"/>
      <c r="H30" s="107"/>
    </row>
    <row r="31" spans="2:10" ht="12.6" x14ac:dyDescent="0.2">
      <c r="B31" s="108"/>
      <c r="C31" s="126"/>
      <c r="D31" s="127"/>
      <c r="E31" s="140"/>
      <c r="F31" s="106"/>
      <c r="G31" s="107"/>
      <c r="H31" s="107"/>
    </row>
    <row r="32" spans="2:10" ht="12.6" x14ac:dyDescent="0.2">
      <c r="B32" s="108"/>
      <c r="C32" s="105"/>
      <c r="D32" s="105"/>
      <c r="E32" s="106"/>
      <c r="F32" s="106"/>
      <c r="G32" s="107"/>
      <c r="H32" s="107"/>
    </row>
    <row r="33" spans="2:11" ht="12.6" hidden="1" x14ac:dyDescent="0.2">
      <c r="B33" s="108"/>
      <c r="C33" s="105"/>
      <c r="D33" s="105"/>
      <c r="E33" s="106"/>
      <c r="F33" s="106"/>
      <c r="G33" s="107"/>
      <c r="H33" s="107"/>
    </row>
    <row r="34" spans="2:11" ht="12.6" hidden="1" x14ac:dyDescent="0.2">
      <c r="B34" s="108"/>
      <c r="C34" s="105"/>
      <c r="D34" s="105"/>
      <c r="E34" s="106"/>
      <c r="F34" s="106"/>
      <c r="G34" s="107"/>
      <c r="H34" s="107"/>
    </row>
    <row r="35" spans="2:11" ht="12.6" hidden="1" x14ac:dyDescent="0.2">
      <c r="B35" s="108"/>
      <c r="C35" s="105"/>
      <c r="D35" s="105"/>
      <c r="E35" s="106"/>
      <c r="F35" s="106"/>
      <c r="G35" s="107"/>
      <c r="H35" s="107"/>
    </row>
    <row r="36" spans="2:11" ht="10.199999999999999" hidden="1" x14ac:dyDescent="0.2">
      <c r="B36" s="108"/>
      <c r="F36" s="106"/>
      <c r="G36" s="107"/>
      <c r="H36" s="107"/>
    </row>
    <row r="37" spans="2:11" ht="10.199999999999999" hidden="1" x14ac:dyDescent="0.2">
      <c r="B37" s="108"/>
      <c r="F37" s="106"/>
      <c r="G37" s="107"/>
      <c r="H37" s="107"/>
    </row>
    <row r="38" spans="2:11" ht="10.199999999999999" hidden="1" x14ac:dyDescent="0.2">
      <c r="B38" s="108"/>
      <c r="F38" s="106"/>
      <c r="G38" s="107"/>
      <c r="H38" s="107"/>
    </row>
    <row r="39" spans="2:11" ht="24.6" hidden="1" x14ac:dyDescent="0.4">
      <c r="B39" s="128"/>
      <c r="F39" s="106"/>
      <c r="G39" s="107"/>
      <c r="H39" s="107"/>
      <c r="K39" s="89" t="s">
        <v>16</v>
      </c>
    </row>
    <row r="40" spans="2:11" ht="17.399999999999999" hidden="1" x14ac:dyDescent="0.3">
      <c r="B40" s="129"/>
      <c r="F40" s="106"/>
      <c r="G40" s="107"/>
      <c r="H40" s="107"/>
      <c r="K40" s="89" t="s">
        <v>16</v>
      </c>
    </row>
    <row r="41" spans="2:11" ht="12.6" hidden="1" x14ac:dyDescent="0.2">
      <c r="B41" s="130"/>
      <c r="F41" s="106"/>
      <c r="G41" s="107"/>
      <c r="H41" s="107"/>
      <c r="K41" s="89" t="s">
        <v>16</v>
      </c>
    </row>
    <row r="42" spans="2:11" ht="12.6" hidden="1" x14ac:dyDescent="0.2">
      <c r="B42" s="130"/>
      <c r="F42" s="106"/>
      <c r="G42" s="107"/>
      <c r="H42" s="107"/>
    </row>
    <row r="43" spans="2:11" ht="12.6" hidden="1" x14ac:dyDescent="0.2">
      <c r="B43" s="130"/>
      <c r="F43" s="106"/>
      <c r="G43" s="107"/>
      <c r="H43" s="107"/>
    </row>
    <row r="44" spans="2:11" ht="12.6" hidden="1" x14ac:dyDescent="0.2">
      <c r="B44" s="130"/>
      <c r="F44" s="106"/>
      <c r="G44" s="107"/>
      <c r="H44" s="107"/>
    </row>
    <row r="45" spans="2:11" ht="12.6" hidden="1" x14ac:dyDescent="0.2">
      <c r="B45" s="130"/>
      <c r="F45" s="106"/>
      <c r="G45" s="107"/>
      <c r="H45" s="107"/>
    </row>
    <row r="46" spans="2:11" ht="12.6" hidden="1" x14ac:dyDescent="0.2">
      <c r="B46" s="130"/>
      <c r="F46" s="106"/>
      <c r="G46" s="107"/>
      <c r="H46" s="107"/>
    </row>
    <row r="47" spans="2:11" ht="24.6" hidden="1" x14ac:dyDescent="0.4">
      <c r="B47" s="128"/>
      <c r="F47" s="106"/>
      <c r="G47" s="107"/>
      <c r="H47" s="107"/>
    </row>
    <row r="48" spans="2:11" ht="12.6" hidden="1" x14ac:dyDescent="0.2">
      <c r="B48" s="130"/>
      <c r="F48" s="106"/>
      <c r="G48" s="107"/>
      <c r="H48" s="107"/>
    </row>
    <row r="49" spans="2:8" ht="12.6" hidden="1" x14ac:dyDescent="0.2">
      <c r="B49" s="130"/>
      <c r="F49" s="106"/>
      <c r="G49" s="107"/>
      <c r="H49" s="107"/>
    </row>
    <row r="50" spans="2:8" ht="12.6" hidden="1" x14ac:dyDescent="0.2">
      <c r="B50" s="130"/>
      <c r="F50" s="106"/>
      <c r="G50" s="107"/>
      <c r="H50" s="107"/>
    </row>
    <row r="51" spans="2:8" ht="12.6" hidden="1" x14ac:dyDescent="0.2">
      <c r="B51" s="130"/>
      <c r="F51" s="106"/>
      <c r="G51" s="107"/>
      <c r="H51" s="107"/>
    </row>
    <row r="52" spans="2:8" ht="12.6" hidden="1" x14ac:dyDescent="0.2">
      <c r="B52" s="130"/>
      <c r="F52" s="106"/>
      <c r="G52" s="107"/>
      <c r="H52" s="107"/>
    </row>
    <row r="53" spans="2:8" ht="12.6" hidden="1" x14ac:dyDescent="0.2">
      <c r="B53" s="130"/>
      <c r="F53" s="106"/>
      <c r="G53" s="107"/>
      <c r="H53" s="107"/>
    </row>
    <row r="54" spans="2:8" ht="12.6" hidden="1" x14ac:dyDescent="0.2">
      <c r="B54" s="130"/>
      <c r="F54" s="106"/>
      <c r="G54" s="107"/>
      <c r="H54" s="107"/>
    </row>
    <row r="55" spans="2:8" ht="12.6" hidden="1" x14ac:dyDescent="0.2">
      <c r="B55" s="130"/>
      <c r="F55" s="106"/>
      <c r="G55" s="107"/>
      <c r="H55" s="107"/>
    </row>
    <row r="56" spans="2:8" ht="24.6" hidden="1" x14ac:dyDescent="0.4">
      <c r="B56" s="128"/>
      <c r="F56" s="106"/>
      <c r="G56" s="107"/>
      <c r="H56" s="107"/>
    </row>
    <row r="57" spans="2:8" ht="12.6" hidden="1" x14ac:dyDescent="0.2">
      <c r="B57" s="130"/>
      <c r="F57" s="106"/>
      <c r="G57" s="107"/>
      <c r="H57" s="107"/>
    </row>
    <row r="58" spans="2:8" ht="12.6" hidden="1" x14ac:dyDescent="0.2">
      <c r="B58" s="130"/>
      <c r="F58" s="106"/>
      <c r="G58" s="107"/>
      <c r="H58" s="107"/>
    </row>
    <row r="59" spans="2:8" ht="12.6" hidden="1" x14ac:dyDescent="0.2">
      <c r="B59" s="130"/>
      <c r="F59" s="106"/>
      <c r="G59" s="107"/>
      <c r="H59" s="107"/>
    </row>
    <row r="60" spans="2:8" ht="12.6" hidden="1" x14ac:dyDescent="0.2">
      <c r="B60" s="130"/>
      <c r="F60" s="106"/>
      <c r="G60" s="107"/>
      <c r="H60" s="107"/>
    </row>
    <row r="61" spans="2:8" ht="12.6" hidden="1" x14ac:dyDescent="0.2">
      <c r="B61" s="130"/>
      <c r="F61" s="106"/>
      <c r="G61" s="107"/>
      <c r="H61" s="107"/>
    </row>
    <row r="62" spans="2:8" ht="12.6" hidden="1" x14ac:dyDescent="0.2">
      <c r="B62" s="130"/>
      <c r="F62" s="106"/>
      <c r="G62" s="107"/>
      <c r="H62" s="107"/>
    </row>
    <row r="63" spans="2:8" ht="12.6" hidden="1" x14ac:dyDescent="0.2">
      <c r="B63" s="130"/>
      <c r="F63" s="106"/>
      <c r="G63" s="107"/>
      <c r="H63" s="107"/>
    </row>
    <row r="64" spans="2:8" ht="12.6" hidden="1" x14ac:dyDescent="0.2">
      <c r="B64" s="130"/>
      <c r="F64" s="106"/>
      <c r="G64" s="107"/>
      <c r="H64" s="107"/>
    </row>
    <row r="65" spans="6:8" ht="10.199999999999999" hidden="1" x14ac:dyDescent="0.2">
      <c r="F65" s="106"/>
      <c r="G65" s="107"/>
      <c r="H65" s="107"/>
    </row>
    <row r="66" spans="6:8" ht="10.199999999999999" hidden="1" x14ac:dyDescent="0.2">
      <c r="F66" s="106"/>
      <c r="G66" s="107"/>
      <c r="H66" s="107"/>
    </row>
    <row r="67" spans="6:8" ht="10.199999999999999" hidden="1" x14ac:dyDescent="0.2">
      <c r="F67" s="106"/>
      <c r="G67" s="107"/>
      <c r="H67" s="107"/>
    </row>
    <row r="68" spans="6:8" ht="10.199999999999999" hidden="1" x14ac:dyDescent="0.2">
      <c r="F68" s="106"/>
      <c r="G68" s="107"/>
      <c r="H68" s="107"/>
    </row>
    <row r="69" spans="6:8" ht="10.199999999999999" hidden="1" x14ac:dyDescent="0.2">
      <c r="F69" s="106"/>
      <c r="G69" s="107"/>
      <c r="H69" s="107"/>
    </row>
    <row r="70" spans="6:8" ht="10.199999999999999" hidden="1" x14ac:dyDescent="0.2">
      <c r="F70" s="106"/>
      <c r="G70" s="107"/>
      <c r="H70" s="107"/>
    </row>
    <row r="71" spans="6:8" ht="10.199999999999999" hidden="1" x14ac:dyDescent="0.2">
      <c r="F71" s="106"/>
      <c r="G71" s="107"/>
      <c r="H71" s="107"/>
    </row>
    <row r="72" spans="6:8" ht="10.199999999999999" hidden="1" x14ac:dyDescent="0.2">
      <c r="F72" s="106"/>
      <c r="G72" s="107"/>
      <c r="H72" s="107"/>
    </row>
    <row r="73" spans="6:8" ht="10.199999999999999" hidden="1" x14ac:dyDescent="0.2">
      <c r="F73" s="106"/>
      <c r="G73" s="107"/>
      <c r="H73" s="107"/>
    </row>
    <row r="74" spans="6:8" ht="10.199999999999999" hidden="1" x14ac:dyDescent="0.2">
      <c r="F74" s="106"/>
      <c r="G74" s="107"/>
      <c r="H74" s="107"/>
    </row>
    <row r="75" spans="6:8" ht="10.199999999999999" hidden="1" x14ac:dyDescent="0.2">
      <c r="F75" s="106"/>
      <c r="G75" s="107"/>
      <c r="H75" s="107"/>
    </row>
    <row r="76" spans="6:8" ht="10.199999999999999" hidden="1" x14ac:dyDescent="0.2">
      <c r="F76" s="106"/>
      <c r="G76" s="107"/>
      <c r="H76" s="107"/>
    </row>
    <row r="77" spans="6:8" ht="10.199999999999999" hidden="1" x14ac:dyDescent="0.2">
      <c r="F77" s="106"/>
      <c r="G77" s="107"/>
      <c r="H77" s="107"/>
    </row>
    <row r="78" spans="6:8" ht="10.199999999999999" hidden="1" x14ac:dyDescent="0.2">
      <c r="F78" s="106"/>
      <c r="G78" s="107"/>
      <c r="H78" s="107"/>
    </row>
    <row r="79" spans="6:8" ht="10.199999999999999" hidden="1" x14ac:dyDescent="0.2">
      <c r="F79" s="106"/>
      <c r="G79" s="107"/>
      <c r="H79" s="107"/>
    </row>
    <row r="80" spans="6:8" ht="10.199999999999999" hidden="1" x14ac:dyDescent="0.2">
      <c r="F80" s="106"/>
      <c r="G80" s="107"/>
      <c r="H80" s="107"/>
    </row>
    <row r="81" spans="6:8" ht="10.199999999999999" hidden="1" x14ac:dyDescent="0.2">
      <c r="F81" s="106"/>
      <c r="G81" s="107"/>
      <c r="H81" s="107"/>
    </row>
    <row r="82" spans="6:8" ht="10.199999999999999" hidden="1" x14ac:dyDescent="0.2">
      <c r="F82" s="106"/>
      <c r="G82" s="107"/>
      <c r="H82" s="107"/>
    </row>
    <row r="83" spans="6:8" ht="10.199999999999999" hidden="1" x14ac:dyDescent="0.2">
      <c r="F83" s="106"/>
      <c r="G83" s="107"/>
      <c r="H83" s="107"/>
    </row>
    <row r="84" spans="6:8" ht="10.199999999999999" hidden="1" x14ac:dyDescent="0.2">
      <c r="F84" s="106"/>
      <c r="G84" s="107"/>
      <c r="H84" s="107"/>
    </row>
    <row r="85" spans="6:8" ht="10.199999999999999" hidden="1" x14ac:dyDescent="0.2">
      <c r="F85" s="106"/>
      <c r="G85" s="107"/>
      <c r="H85" s="107"/>
    </row>
    <row r="86" spans="6:8" ht="10.199999999999999" hidden="1" x14ac:dyDescent="0.2">
      <c r="F86" s="106"/>
      <c r="G86" s="107"/>
      <c r="H86" s="107"/>
    </row>
    <row r="87" spans="6:8" ht="10.199999999999999" hidden="1" x14ac:dyDescent="0.2">
      <c r="F87" s="106"/>
      <c r="G87" s="107"/>
      <c r="H87" s="107"/>
    </row>
    <row r="88" spans="6:8" ht="10.199999999999999" hidden="1" x14ac:dyDescent="0.2">
      <c r="F88" s="106"/>
      <c r="G88" s="107"/>
      <c r="H88" s="107"/>
    </row>
    <row r="89" spans="6:8" ht="10.199999999999999" hidden="1" x14ac:dyDescent="0.2">
      <c r="F89" s="106"/>
      <c r="G89" s="107"/>
      <c r="H89" s="107"/>
    </row>
    <row r="90" spans="6:8" ht="10.199999999999999" hidden="1" x14ac:dyDescent="0.2">
      <c r="F90" s="106"/>
      <c r="G90" s="107"/>
      <c r="H90" s="107"/>
    </row>
    <row r="91" spans="6:8" ht="10.199999999999999" hidden="1" x14ac:dyDescent="0.2">
      <c r="F91" s="106"/>
      <c r="G91" s="107"/>
      <c r="H91" s="107"/>
    </row>
    <row r="92" spans="6:8" ht="10.199999999999999" hidden="1" x14ac:dyDescent="0.2">
      <c r="F92" s="106"/>
      <c r="G92" s="107"/>
      <c r="H92" s="107"/>
    </row>
    <row r="93" spans="6:8" ht="10.199999999999999" hidden="1" x14ac:dyDescent="0.2">
      <c r="F93" s="106"/>
      <c r="G93" s="107"/>
      <c r="H93" s="107"/>
    </row>
    <row r="94" spans="6:8" ht="10.199999999999999" hidden="1" x14ac:dyDescent="0.2">
      <c r="F94" s="106"/>
      <c r="G94" s="107"/>
      <c r="H94" s="107"/>
    </row>
    <row r="95" spans="6:8" ht="10.199999999999999" hidden="1" x14ac:dyDescent="0.2">
      <c r="F95" s="106"/>
      <c r="G95" s="107"/>
      <c r="H95" s="107"/>
    </row>
    <row r="96" spans="6:8" ht="10.199999999999999" hidden="1" x14ac:dyDescent="0.2">
      <c r="F96" s="106"/>
      <c r="G96" s="107"/>
      <c r="H96" s="107"/>
    </row>
    <row r="97" spans="6:8" ht="10.199999999999999" hidden="1" x14ac:dyDescent="0.2">
      <c r="F97" s="106"/>
      <c r="G97" s="107"/>
      <c r="H97" s="107"/>
    </row>
    <row r="98" spans="6:8" ht="10.199999999999999" hidden="1" x14ac:dyDescent="0.2">
      <c r="F98" s="106"/>
      <c r="G98" s="107"/>
      <c r="H98" s="107"/>
    </row>
    <row r="99" spans="6:8" ht="10.199999999999999" hidden="1" x14ac:dyDescent="0.2">
      <c r="F99" s="106"/>
      <c r="G99" s="107"/>
      <c r="H99" s="107"/>
    </row>
    <row r="100" spans="6:8" ht="10.199999999999999" hidden="1" x14ac:dyDescent="0.2">
      <c r="F100" s="106"/>
      <c r="G100" s="107"/>
      <c r="H100" s="107"/>
    </row>
    <row r="101" spans="6:8" ht="10.199999999999999" hidden="1" x14ac:dyDescent="0.2">
      <c r="F101" s="106"/>
      <c r="G101" s="107"/>
      <c r="H101" s="107"/>
    </row>
    <row r="102" spans="6:8" ht="10.199999999999999" hidden="1" x14ac:dyDescent="0.2">
      <c r="F102" s="106"/>
      <c r="G102" s="107"/>
      <c r="H102" s="107"/>
    </row>
    <row r="103" spans="6:8" ht="10.199999999999999" hidden="1" x14ac:dyDescent="0.2">
      <c r="F103" s="106"/>
      <c r="G103" s="107"/>
      <c r="H103" s="107"/>
    </row>
    <row r="104" spans="6:8" ht="10.199999999999999" hidden="1" x14ac:dyDescent="0.2">
      <c r="F104" s="106"/>
      <c r="G104" s="107"/>
      <c r="H104" s="107"/>
    </row>
    <row r="105" spans="6:8" ht="10.199999999999999" hidden="1" x14ac:dyDescent="0.2">
      <c r="F105" s="106"/>
      <c r="G105" s="107"/>
      <c r="H105" s="107"/>
    </row>
    <row r="106" spans="6:8" ht="10.199999999999999" hidden="1" x14ac:dyDescent="0.2">
      <c r="F106" s="106"/>
      <c r="G106" s="107"/>
      <c r="H106" s="107"/>
    </row>
    <row r="107" spans="6:8" ht="10.199999999999999" hidden="1" x14ac:dyDescent="0.2">
      <c r="F107" s="106"/>
      <c r="G107" s="107"/>
      <c r="H107" s="107"/>
    </row>
    <row r="108" spans="6:8" ht="10.199999999999999" hidden="1" x14ac:dyDescent="0.2">
      <c r="F108" s="106"/>
      <c r="G108" s="107"/>
      <c r="H108" s="107"/>
    </row>
    <row r="109" spans="6:8" ht="10.199999999999999" hidden="1" x14ac:dyDescent="0.2">
      <c r="F109" s="106"/>
      <c r="G109" s="107"/>
      <c r="H109" s="107"/>
    </row>
    <row r="110" spans="6:8" ht="10.199999999999999" hidden="1" x14ac:dyDescent="0.2">
      <c r="F110" s="106"/>
      <c r="G110" s="107"/>
      <c r="H110" s="107"/>
    </row>
    <row r="111" spans="6:8" ht="10.199999999999999" hidden="1" x14ac:dyDescent="0.2">
      <c r="F111" s="106"/>
      <c r="G111" s="107"/>
      <c r="H111" s="107"/>
    </row>
    <row r="112" spans="6:8" ht="10.199999999999999" hidden="1" x14ac:dyDescent="0.2">
      <c r="F112" s="106"/>
      <c r="G112" s="107"/>
      <c r="H112" s="107"/>
    </row>
    <row r="113" spans="6:8" ht="10.199999999999999" hidden="1" x14ac:dyDescent="0.2">
      <c r="F113" s="106"/>
      <c r="G113" s="107"/>
      <c r="H113" s="107"/>
    </row>
    <row r="114" spans="6:8" ht="10.199999999999999" hidden="1" x14ac:dyDescent="0.2">
      <c r="F114" s="106"/>
      <c r="G114" s="107"/>
      <c r="H114" s="107"/>
    </row>
    <row r="115" spans="6:8" ht="10.199999999999999" hidden="1" x14ac:dyDescent="0.2">
      <c r="F115" s="106"/>
      <c r="G115" s="107"/>
      <c r="H115" s="107"/>
    </row>
    <row r="116" spans="6:8" ht="10.199999999999999" hidden="1" x14ac:dyDescent="0.2">
      <c r="F116" s="106"/>
      <c r="G116" s="107"/>
      <c r="H116" s="107"/>
    </row>
    <row r="117" spans="6:8" ht="10.199999999999999" hidden="1" x14ac:dyDescent="0.2">
      <c r="F117" s="106"/>
      <c r="G117" s="107"/>
      <c r="H117" s="107"/>
    </row>
    <row r="118" spans="6:8" ht="10.199999999999999" hidden="1" x14ac:dyDescent="0.2">
      <c r="F118" s="106"/>
      <c r="G118" s="107"/>
      <c r="H118" s="107"/>
    </row>
    <row r="119" spans="6:8" ht="10.199999999999999" hidden="1" x14ac:dyDescent="0.2">
      <c r="F119" s="106"/>
      <c r="G119" s="107"/>
      <c r="H119" s="107"/>
    </row>
    <row r="120" spans="6:8" ht="10.199999999999999" hidden="1" x14ac:dyDescent="0.2">
      <c r="F120" s="106"/>
      <c r="G120" s="107"/>
      <c r="H120" s="107"/>
    </row>
    <row r="121" spans="6:8" ht="10.199999999999999" hidden="1" x14ac:dyDescent="0.2">
      <c r="F121" s="106"/>
      <c r="G121" s="107"/>
      <c r="H121" s="107"/>
    </row>
    <row r="122" spans="6:8" ht="10.199999999999999" hidden="1" x14ac:dyDescent="0.2">
      <c r="F122" s="106"/>
      <c r="G122" s="107"/>
      <c r="H122" s="107"/>
    </row>
    <row r="123" spans="6:8" ht="10.199999999999999" hidden="1" x14ac:dyDescent="0.2">
      <c r="F123" s="106"/>
      <c r="G123" s="107"/>
      <c r="H123" s="107"/>
    </row>
    <row r="124" spans="6:8" ht="10.199999999999999" hidden="1" x14ac:dyDescent="0.2">
      <c r="F124" s="106"/>
      <c r="G124" s="107"/>
      <c r="H124" s="107"/>
    </row>
    <row r="125" spans="6:8" ht="10.199999999999999" hidden="1" x14ac:dyDescent="0.2">
      <c r="F125" s="106"/>
      <c r="G125" s="107"/>
      <c r="H125" s="107"/>
    </row>
    <row r="126" spans="6:8" ht="10.199999999999999" hidden="1" x14ac:dyDescent="0.2">
      <c r="F126" s="106"/>
      <c r="G126" s="107"/>
      <c r="H126" s="107"/>
    </row>
    <row r="127" spans="6:8" ht="10.199999999999999" hidden="1" x14ac:dyDescent="0.2">
      <c r="F127" s="106"/>
      <c r="G127" s="107"/>
      <c r="H127" s="107"/>
    </row>
    <row r="128" spans="6:8" ht="10.199999999999999" hidden="1" x14ac:dyDescent="0.2">
      <c r="F128" s="106"/>
      <c r="G128" s="107"/>
      <c r="H128" s="107"/>
    </row>
    <row r="129" spans="6:8" ht="10.199999999999999" hidden="1" x14ac:dyDescent="0.2">
      <c r="F129" s="106"/>
      <c r="G129" s="107"/>
      <c r="H129" s="107"/>
    </row>
    <row r="130" spans="6:8" ht="10.199999999999999" hidden="1" x14ac:dyDescent="0.2">
      <c r="F130" s="106"/>
      <c r="G130" s="107"/>
      <c r="H130" s="107"/>
    </row>
    <row r="131" spans="6:8" ht="10.199999999999999" hidden="1" x14ac:dyDescent="0.2">
      <c r="F131" s="106"/>
      <c r="G131" s="107"/>
      <c r="H131" s="107"/>
    </row>
    <row r="132" spans="6:8" ht="10.199999999999999" hidden="1" x14ac:dyDescent="0.2">
      <c r="F132" s="106"/>
      <c r="G132" s="107"/>
      <c r="H132" s="107"/>
    </row>
    <row r="133" spans="6:8" ht="10.199999999999999" hidden="1" x14ac:dyDescent="0.2">
      <c r="F133" s="106"/>
      <c r="G133" s="107"/>
      <c r="H133" s="107"/>
    </row>
    <row r="134" spans="6:8" ht="10.199999999999999" hidden="1" x14ac:dyDescent="0.2">
      <c r="F134" s="106"/>
      <c r="G134" s="107"/>
      <c r="H134" s="107"/>
    </row>
    <row r="135" spans="6:8" ht="10.199999999999999" hidden="1" x14ac:dyDescent="0.2">
      <c r="F135" s="106"/>
      <c r="G135" s="107"/>
      <c r="H135" s="107"/>
    </row>
    <row r="136" spans="6:8" ht="10.199999999999999" hidden="1" x14ac:dyDescent="0.2">
      <c r="F136" s="106"/>
      <c r="G136" s="107"/>
      <c r="H136" s="107"/>
    </row>
    <row r="137" spans="6:8" ht="10.199999999999999" hidden="1" x14ac:dyDescent="0.2">
      <c r="F137" s="106"/>
      <c r="G137" s="107"/>
      <c r="H137" s="107"/>
    </row>
    <row r="138" spans="6:8" ht="10.199999999999999" hidden="1" x14ac:dyDescent="0.2">
      <c r="F138" s="106"/>
      <c r="G138" s="107"/>
      <c r="H138" s="107"/>
    </row>
    <row r="139" spans="6:8" ht="10.199999999999999" hidden="1" x14ac:dyDescent="0.2">
      <c r="F139" s="106"/>
      <c r="G139" s="107"/>
      <c r="H139" s="107"/>
    </row>
    <row r="140" spans="6:8" ht="10.199999999999999" hidden="1" x14ac:dyDescent="0.2">
      <c r="F140" s="106"/>
      <c r="G140" s="107"/>
      <c r="H140" s="107"/>
    </row>
    <row r="141" spans="6:8" ht="10.199999999999999" hidden="1" x14ac:dyDescent="0.2">
      <c r="F141" s="106"/>
      <c r="G141" s="107"/>
      <c r="H141" s="107"/>
    </row>
    <row r="142" spans="6:8" ht="10.199999999999999" hidden="1" x14ac:dyDescent="0.2">
      <c r="F142" s="106"/>
      <c r="G142" s="107"/>
      <c r="H142" s="107"/>
    </row>
    <row r="143" spans="6:8" ht="10.199999999999999" hidden="1" x14ac:dyDescent="0.2">
      <c r="F143" s="106"/>
      <c r="G143" s="107"/>
      <c r="H143" s="107"/>
    </row>
    <row r="144" spans="6:8" ht="10.199999999999999" hidden="1" x14ac:dyDescent="0.2">
      <c r="F144" s="106"/>
      <c r="G144" s="107"/>
      <c r="H144" s="107"/>
    </row>
    <row r="145" spans="6:8" ht="10.199999999999999" hidden="1" x14ac:dyDescent="0.2">
      <c r="F145" s="106"/>
      <c r="G145" s="107"/>
      <c r="H145" s="107"/>
    </row>
    <row r="146" spans="6:8" ht="10.199999999999999" hidden="1" x14ac:dyDescent="0.2">
      <c r="F146" s="106"/>
      <c r="G146" s="107"/>
      <c r="H146" s="107"/>
    </row>
    <row r="147" spans="6:8" ht="10.199999999999999" hidden="1" x14ac:dyDescent="0.2">
      <c r="F147" s="106"/>
      <c r="G147" s="107"/>
      <c r="H147" s="107"/>
    </row>
    <row r="148" spans="6:8" ht="10.199999999999999" hidden="1" x14ac:dyDescent="0.2">
      <c r="F148" s="106"/>
      <c r="G148" s="107"/>
      <c r="H148" s="107"/>
    </row>
    <row r="149" spans="6:8" ht="10.199999999999999" customHeight="1" x14ac:dyDescent="0.2">
      <c r="F149" s="106"/>
      <c r="G149" s="107"/>
      <c r="H149" s="107"/>
    </row>
    <row r="150" spans="6:8" ht="10.199999999999999" customHeight="1" x14ac:dyDescent="0.2">
      <c r="F150" s="106"/>
      <c r="G150" s="107"/>
      <c r="H150" s="107"/>
    </row>
    <row r="151" spans="6:8" ht="10.199999999999999" customHeight="1" x14ac:dyDescent="0.2"/>
    <row r="152" spans="6:8" ht="10.199999999999999" customHeight="1" x14ac:dyDescent="0.2"/>
    <row r="153" spans="6:8" ht="10.199999999999999" customHeight="1" x14ac:dyDescent="0.2"/>
    <row r="154" spans="6:8" ht="10.199999999999999" customHeight="1" x14ac:dyDescent="0.2"/>
    <row r="155" spans="6:8" ht="10.199999999999999" customHeight="1" x14ac:dyDescent="0.2"/>
    <row r="156" spans="6:8" ht="10.199999999999999" customHeight="1" x14ac:dyDescent="0.2"/>
    <row r="157" spans="6:8" ht="10.199999999999999" customHeight="1" x14ac:dyDescent="0.2"/>
    <row r="158" spans="6:8" ht="10.199999999999999" customHeight="1" x14ac:dyDescent="0.2"/>
    <row r="159" spans="6:8" ht="10.199999999999999" customHeight="1" x14ac:dyDescent="0.2"/>
    <row r="160" spans="6:8" ht="10.199999999999999" customHeight="1" x14ac:dyDescent="0.2"/>
    <row r="161" ht="10.199999999999999" customHeight="1" x14ac:dyDescent="0.2"/>
    <row r="162" ht="10.199999999999999" customHeight="1" x14ac:dyDescent="0.2"/>
    <row r="163" ht="10.199999999999999" customHeight="1" x14ac:dyDescent="0.2"/>
    <row r="164" ht="10.199999999999999" customHeight="1" x14ac:dyDescent="0.2"/>
    <row r="165" ht="10.199999999999999" customHeight="1" x14ac:dyDescent="0.2"/>
    <row r="166" ht="10.199999999999999" customHeight="1" x14ac:dyDescent="0.2"/>
    <row r="167" ht="10.199999999999999" customHeight="1" x14ac:dyDescent="0.2"/>
    <row r="168" ht="10.199999999999999" customHeight="1" x14ac:dyDescent="0.2"/>
    <row r="169" ht="10.199999999999999" customHeight="1" x14ac:dyDescent="0.2"/>
    <row r="170" ht="10.199999999999999" customHeight="1" x14ac:dyDescent="0.2"/>
  </sheetData>
  <sheetProtection algorithmName="SHA-512" hashValue="CY12o2GkYiNMY+dh1Auo07DPaH0fdfyPVRmmiEf3HgfIysRlobN/mYbrw3/Np2QvCNpnaQ72IKc6rLmVgWmBlA==" saltValue="4AzZjECR40NtmrxNZYkUzA==" spinCount="100000" sheet="1" objects="1" scenarios="1"/>
  <mergeCells count="2">
    <mergeCell ref="C4:G4"/>
    <mergeCell ref="E7:F7"/>
  </mergeCells>
  <hyperlinks>
    <hyperlink ref="D14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>
    <tabColor theme="0" tint="-0.499984740745262"/>
    <pageSetUpPr fitToPage="1"/>
  </sheetPr>
  <dimension ref="A1:Q94"/>
  <sheetViews>
    <sheetView showGridLines="0" topLeftCell="A2" zoomScaleNormal="100" workbookViewId="0">
      <selection activeCell="F8" sqref="F8"/>
    </sheetView>
  </sheetViews>
  <sheetFormatPr defaultColWidth="0" defaultRowHeight="0" customHeight="1" zeroHeight="1" x14ac:dyDescent="0.3"/>
  <cols>
    <col min="1" max="1" width="3.6640625" style="34" customWidth="1"/>
    <col min="2" max="2" width="95.6640625" style="34" customWidth="1"/>
    <col min="3" max="3" width="1.6640625" style="34" customWidth="1"/>
    <col min="4" max="4" width="2.88671875" style="34" customWidth="1"/>
    <col min="5" max="5" width="54.5546875" style="34" customWidth="1"/>
    <col min="6" max="6" width="20.6640625" style="34" customWidth="1"/>
    <col min="7" max="7" width="11.33203125" style="34" customWidth="1"/>
    <col min="8" max="8" width="4.109375" style="34" customWidth="1"/>
    <col min="9" max="9" width="4.6640625" style="34" customWidth="1"/>
    <col min="10" max="10" width="3.6640625" style="34" customWidth="1"/>
    <col min="11" max="16384" width="9.109375" style="34" hidden="1"/>
  </cols>
  <sheetData>
    <row r="1" spans="1:11" s="2" customFormat="1" ht="21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s="2" customFormat="1" ht="21" customHeight="1" x14ac:dyDescent="0.35">
      <c r="A2" s="1"/>
      <c r="B2" s="3" t="s">
        <v>0</v>
      </c>
      <c r="C2" s="4"/>
      <c r="D2" s="4"/>
      <c r="E2" s="4"/>
      <c r="F2" s="4"/>
      <c r="G2" s="5"/>
      <c r="H2" s="5"/>
      <c r="I2" s="5"/>
    </row>
    <row r="3" spans="1:11" s="2" customFormat="1" ht="21" customHeight="1" x14ac:dyDescent="0.3">
      <c r="A3" s="1"/>
      <c r="B3" s="6" t="s">
        <v>61</v>
      </c>
      <c r="C3" s="4"/>
      <c r="D3" s="4"/>
      <c r="E3" s="4"/>
      <c r="F3" s="4"/>
      <c r="G3" s="5"/>
      <c r="H3" s="5"/>
      <c r="I3" s="5"/>
    </row>
    <row r="4" spans="1:11" s="2" customFormat="1" ht="21" customHeight="1" x14ac:dyDescent="0.35">
      <c r="A4" s="1"/>
      <c r="B4" s="7" t="s">
        <v>1</v>
      </c>
      <c r="C4" s="4"/>
      <c r="D4" s="4"/>
      <c r="E4" s="4"/>
      <c r="F4" s="4"/>
      <c r="G4" s="5"/>
      <c r="H4" s="5"/>
      <c r="I4" s="5"/>
    </row>
    <row r="5" spans="1:11" s="2" customFormat="1" ht="21" customHeight="1" x14ac:dyDescent="0.25">
      <c r="A5" s="1"/>
      <c r="B5" s="8" t="s">
        <v>60</v>
      </c>
      <c r="C5" s="4"/>
      <c r="D5" s="4"/>
      <c r="E5" s="4"/>
      <c r="F5" s="4"/>
      <c r="G5" s="5"/>
      <c r="H5" s="5"/>
      <c r="I5" s="5"/>
    </row>
    <row r="6" spans="1:11" s="1" customFormat="1" ht="15" customHeight="1" thickBot="1" x14ac:dyDescent="0.3">
      <c r="B6" s="9"/>
      <c r="C6" s="10"/>
      <c r="D6" s="10"/>
      <c r="E6" s="10"/>
      <c r="F6" s="11"/>
      <c r="G6" s="12"/>
      <c r="H6" s="12"/>
      <c r="I6" s="12"/>
      <c r="K6" s="13"/>
    </row>
    <row r="7" spans="1:11" s="2" customFormat="1" ht="15" customHeight="1" x14ac:dyDescent="0.25">
      <c r="A7" s="1"/>
    </row>
    <row r="8" spans="1:11" s="2" customFormat="1" ht="27.9" customHeight="1" x14ac:dyDescent="0.25">
      <c r="A8" s="14"/>
      <c r="B8" s="14"/>
      <c r="D8" s="84" t="s">
        <v>2</v>
      </c>
      <c r="E8" s="84"/>
      <c r="F8" s="139">
        <f>Vergelijkingswaarde!E30</f>
        <v>0</v>
      </c>
    </row>
    <row r="9" spans="1:11" s="2" customFormat="1" ht="12.75" customHeight="1" x14ac:dyDescent="0.25">
      <c r="B9" s="14"/>
      <c r="C9" s="14"/>
    </row>
    <row r="10" spans="1:11" s="2" customFormat="1" ht="27.9" customHeight="1" x14ac:dyDescent="0.25">
      <c r="A10" s="15"/>
      <c r="B10" s="16"/>
      <c r="C10" s="16"/>
      <c r="D10" s="76" t="s">
        <v>3</v>
      </c>
      <c r="E10" s="77"/>
      <c r="F10" s="17" t="s">
        <v>4</v>
      </c>
      <c r="G10" s="78" t="s">
        <v>5</v>
      </c>
      <c r="H10" s="79"/>
    </row>
    <row r="11" spans="1:11" s="2" customFormat="1" ht="27.9" customHeight="1" x14ac:dyDescent="0.25">
      <c r="A11" s="15"/>
      <c r="B11" s="16"/>
      <c r="C11" s="16"/>
      <c r="D11" s="85" t="s">
        <v>6</v>
      </c>
      <c r="E11" s="86"/>
      <c r="F11" s="18">
        <f>+DATA!G41</f>
        <v>25</v>
      </c>
      <c r="G11" s="19">
        <f>+F11/DATA!$G$40*100</f>
        <v>20</v>
      </c>
      <c r="H11" s="20" t="s">
        <v>7</v>
      </c>
    </row>
    <row r="12" spans="1:11" s="2" customFormat="1" ht="27.9" customHeight="1" x14ac:dyDescent="0.25">
      <c r="A12" s="15"/>
      <c r="B12" s="16"/>
      <c r="C12" s="16"/>
      <c r="D12" s="85" t="s">
        <v>59</v>
      </c>
      <c r="E12" s="86"/>
      <c r="F12" s="21"/>
      <c r="G12" s="19">
        <f>+F12/DATA!$G$40*100</f>
        <v>0</v>
      </c>
      <c r="H12" s="20" t="s">
        <v>7</v>
      </c>
    </row>
    <row r="13" spans="1:11" s="2" customFormat="1" ht="27.9" customHeight="1" x14ac:dyDescent="0.25">
      <c r="A13" s="15"/>
      <c r="B13" s="15"/>
      <c r="C13" s="16"/>
      <c r="D13" s="22"/>
      <c r="E13" s="23" t="s">
        <v>8</v>
      </c>
      <c r="F13" s="24">
        <f>SUM(F11:F12)</f>
        <v>25</v>
      </c>
      <c r="G13" s="19">
        <f>SUM(G11:G12)</f>
        <v>20</v>
      </c>
      <c r="H13" s="20" t="s">
        <v>7</v>
      </c>
    </row>
    <row r="14" spans="1:11" s="2" customFormat="1" ht="27.9" customHeight="1" x14ac:dyDescent="0.25">
      <c r="A14" s="15"/>
      <c r="B14" s="15"/>
      <c r="C14" s="16"/>
      <c r="D14" s="82" t="s">
        <v>9</v>
      </c>
      <c r="E14" s="83"/>
      <c r="F14" s="25">
        <f>+DATA!E7</f>
        <v>0.83333333333333337</v>
      </c>
    </row>
    <row r="15" spans="1:11" s="2" customFormat="1" ht="27.9" customHeight="1" x14ac:dyDescent="0.25">
      <c r="A15" s="15"/>
      <c r="B15" s="16"/>
      <c r="C15" s="16"/>
      <c r="D15" s="26" t="s">
        <v>10</v>
      </c>
      <c r="E15" s="27" t="str">
        <f>"Eigen inschatting door Inschrijver. Waarde tussen 0 en "&amp;F19&amp;" punten."</f>
        <v>Eigen inschatting door Inschrijver. Waarde tussen 0 en 100 punten.</v>
      </c>
      <c r="F15" s="28"/>
      <c r="G15" s="29"/>
      <c r="H15" s="30"/>
    </row>
    <row r="16" spans="1:11" s="2" customFormat="1" ht="27.9" customHeight="1" x14ac:dyDescent="0.25">
      <c r="A16" s="15"/>
      <c r="B16" s="15"/>
      <c r="C16" s="16"/>
      <c r="D16" s="31"/>
      <c r="E16" s="30"/>
      <c r="F16" s="30"/>
      <c r="G16" s="30"/>
    </row>
    <row r="17" spans="1:13" s="2" customFormat="1" ht="27.9" customHeight="1" x14ac:dyDescent="0.25">
      <c r="A17" s="15"/>
      <c r="B17" s="15"/>
      <c r="C17" s="16"/>
      <c r="D17" s="76" t="s">
        <v>11</v>
      </c>
      <c r="E17" s="77"/>
      <c r="F17" s="32" t="s">
        <v>12</v>
      </c>
      <c r="G17" s="78" t="s">
        <v>5</v>
      </c>
      <c r="H17" s="79"/>
    </row>
    <row r="18" spans="1:13" s="2" customFormat="1" ht="27.9" customHeight="1" x14ac:dyDescent="0.25">
      <c r="A18" s="15"/>
      <c r="B18" s="15"/>
      <c r="C18" s="16"/>
      <c r="D18" s="80" t="s">
        <v>13</v>
      </c>
      <c r="E18" s="80"/>
      <c r="F18" s="24">
        <f>DATA!G41</f>
        <v>25</v>
      </c>
      <c r="G18" s="19">
        <f>+F18/DATA!$G$40*100</f>
        <v>20</v>
      </c>
      <c r="H18" s="20" t="s">
        <v>7</v>
      </c>
    </row>
    <row r="19" spans="1:13" s="2" customFormat="1" ht="27.9" customHeight="1" x14ac:dyDescent="0.25">
      <c r="A19" s="15"/>
      <c r="B19" s="15"/>
      <c r="C19" s="16"/>
      <c r="D19" s="80" t="s">
        <v>14</v>
      </c>
      <c r="E19" s="80"/>
      <c r="F19" s="24">
        <f>DATA!G42</f>
        <v>100</v>
      </c>
      <c r="G19" s="19">
        <f>+F19/DATA!$G$40*100</f>
        <v>80</v>
      </c>
      <c r="H19" s="20" t="s">
        <v>7</v>
      </c>
      <c r="K19" s="33"/>
      <c r="L19" s="33"/>
      <c r="M19" s="33"/>
    </row>
    <row r="20" spans="1:13" s="2" customFormat="1" ht="27.9" customHeight="1" x14ac:dyDescent="0.25">
      <c r="A20" s="15"/>
      <c r="B20" s="16"/>
      <c r="C20" s="16"/>
      <c r="D20" s="80" t="s">
        <v>15</v>
      </c>
      <c r="E20" s="80"/>
      <c r="F20" s="24">
        <f>SUM(F18:F19)</f>
        <v>125</v>
      </c>
      <c r="G20" s="19">
        <f>+F20/DATA!$G$40*100</f>
        <v>100</v>
      </c>
      <c r="H20" s="20" t="s">
        <v>7</v>
      </c>
    </row>
    <row r="21" spans="1:13" s="2" customFormat="1" ht="27.9" customHeight="1" x14ac:dyDescent="0.25">
      <c r="A21" s="15"/>
      <c r="B21" s="16"/>
      <c r="C21" s="16"/>
      <c r="D21" s="14"/>
      <c r="E21" s="14"/>
      <c r="F21" s="14"/>
      <c r="G21" s="14"/>
      <c r="H21" s="14"/>
    </row>
    <row r="22" spans="1:13" s="2" customFormat="1" ht="27.9" customHeight="1" x14ac:dyDescent="0.25">
      <c r="A22" s="15"/>
      <c r="B22" s="16"/>
      <c r="C22" s="16"/>
      <c r="D22" s="81" t="s">
        <v>63</v>
      </c>
      <c r="E22" s="81"/>
      <c r="F22" s="81"/>
      <c r="G22" s="81"/>
      <c r="H22" s="81"/>
    </row>
    <row r="23" spans="1:13" s="2" customFormat="1" ht="27.9" customHeight="1" x14ac:dyDescent="0.25">
      <c r="A23" s="15"/>
      <c r="B23" s="16"/>
      <c r="C23" s="16"/>
      <c r="D23" s="81"/>
      <c r="E23" s="81"/>
      <c r="F23" s="81"/>
      <c r="G23" s="81"/>
      <c r="H23" s="81"/>
    </row>
    <row r="24" spans="1:13" s="2" customFormat="1" ht="27.9" customHeight="1" x14ac:dyDescent="0.25">
      <c r="A24" s="15"/>
      <c r="B24" s="16"/>
      <c r="C24" s="16"/>
      <c r="D24" s="14"/>
      <c r="E24" s="14"/>
      <c r="F24" s="14"/>
      <c r="G24" s="14"/>
      <c r="H24" s="14"/>
    </row>
    <row r="25" spans="1:13" s="2" customFormat="1" ht="27.9" customHeight="1" x14ac:dyDescent="0.25">
      <c r="A25" s="15"/>
      <c r="B25" s="16"/>
      <c r="C25" s="16"/>
      <c r="D25" s="14"/>
      <c r="E25" s="14"/>
      <c r="F25" s="14"/>
      <c r="G25" s="14"/>
      <c r="H25" s="14"/>
    </row>
    <row r="26" spans="1:13" s="2" customFormat="1" ht="27.75" customHeight="1" x14ac:dyDescent="0.25">
      <c r="A26" s="1"/>
      <c r="B26" s="16"/>
      <c r="C26" s="16"/>
      <c r="D26" s="14"/>
      <c r="E26" s="14"/>
      <c r="F26" s="14"/>
      <c r="G26" s="14"/>
      <c r="H26" s="14"/>
    </row>
    <row r="27" spans="1:13" s="2" customFormat="1" ht="15" customHeight="1" thickBot="1" x14ac:dyDescent="0.3">
      <c r="A27" s="1"/>
      <c r="B27" s="9"/>
      <c r="C27" s="10"/>
      <c r="D27" s="10"/>
      <c r="E27" s="10"/>
      <c r="F27" s="11"/>
      <c r="G27" s="12"/>
      <c r="H27" s="12"/>
    </row>
    <row r="28" spans="1:13" s="2" customFormat="1" ht="15" customHeight="1" x14ac:dyDescent="0.25"/>
    <row r="29" spans="1:13" s="2" customFormat="1" ht="27.9" hidden="1" customHeight="1" x14ac:dyDescent="0.25">
      <c r="B29" s="14"/>
    </row>
    <row r="30" spans="1:13" s="2" customFormat="1" ht="27.9" hidden="1" customHeight="1" x14ac:dyDescent="0.25">
      <c r="B30" s="14"/>
    </row>
    <row r="31" spans="1:13" s="2" customFormat="1" ht="27.9" hidden="1" customHeight="1" x14ac:dyDescent="0.25">
      <c r="B31" s="14"/>
    </row>
    <row r="32" spans="1:13" s="2" customFormat="1" ht="27.9" hidden="1" customHeight="1" x14ac:dyDescent="0.25">
      <c r="B32" s="14"/>
    </row>
    <row r="33" spans="2:17" s="2" customFormat="1" ht="27.9" hidden="1" customHeight="1" x14ac:dyDescent="0.25">
      <c r="B33" s="14"/>
    </row>
    <row r="34" spans="2:17" s="2" customFormat="1" ht="27.9" hidden="1" customHeight="1" x14ac:dyDescent="0.25">
      <c r="B34" s="14"/>
      <c r="Q34" s="2" t="s">
        <v>16</v>
      </c>
    </row>
    <row r="35" spans="2:17" s="2" customFormat="1" ht="27.9" hidden="1" customHeight="1" x14ac:dyDescent="0.25">
      <c r="B35" s="14"/>
    </row>
    <row r="36" spans="2:17" s="2" customFormat="1" ht="27.9" hidden="1" customHeight="1" x14ac:dyDescent="0.3">
      <c r="B36" s="14"/>
      <c r="G36" s="34"/>
    </row>
    <row r="37" spans="2:17" s="2" customFormat="1" ht="27.9" hidden="1" customHeight="1" x14ac:dyDescent="0.3">
      <c r="B37" s="14"/>
      <c r="G37" s="34"/>
    </row>
    <row r="38" spans="2:17" s="2" customFormat="1" ht="27.9" hidden="1" customHeight="1" x14ac:dyDescent="0.3">
      <c r="D38" s="34"/>
      <c r="E38" s="34"/>
      <c r="F38" s="34"/>
      <c r="G38" s="34"/>
    </row>
    <row r="39" spans="2:17" ht="15" hidden="1" customHeight="1" x14ac:dyDescent="0.3"/>
    <row r="40" spans="2:17" ht="15" hidden="1" customHeight="1" x14ac:dyDescent="0.3"/>
    <row r="41" spans="2:17" ht="15" hidden="1" customHeight="1" x14ac:dyDescent="0.3"/>
    <row r="42" spans="2:17" ht="15" hidden="1" customHeight="1" x14ac:dyDescent="0.3"/>
    <row r="43" spans="2:17" ht="15" hidden="1" customHeight="1" x14ac:dyDescent="0.3"/>
    <row r="44" spans="2:17" ht="15" hidden="1" customHeight="1" x14ac:dyDescent="0.3"/>
    <row r="45" spans="2:17" ht="15" hidden="1" customHeight="1" x14ac:dyDescent="0.3"/>
    <row r="46" spans="2:17" ht="15" hidden="1" customHeight="1" x14ac:dyDescent="0.3"/>
    <row r="47" spans="2:17" ht="15" hidden="1" customHeight="1" x14ac:dyDescent="0.3"/>
    <row r="48" spans="2:17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spans="3:7" ht="15" hidden="1" customHeight="1" x14ac:dyDescent="0.3"/>
    <row r="82" spans="3:7" ht="15" hidden="1" customHeight="1" x14ac:dyDescent="0.3">
      <c r="C82" s="74" t="s">
        <v>8</v>
      </c>
      <c r="D82" s="75"/>
      <c r="E82" s="35">
        <v>1650</v>
      </c>
      <c r="F82" s="36" t="e">
        <f>+E82/Qmax*100</f>
        <v>#NAME?</v>
      </c>
      <c r="G82" s="20" t="s">
        <v>7</v>
      </c>
    </row>
    <row r="83" spans="3:7" ht="15" hidden="1" customHeight="1" x14ac:dyDescent="0.3"/>
    <row r="84" spans="3:7" ht="15" hidden="1" customHeight="1" x14ac:dyDescent="0.3"/>
    <row r="85" spans="3:7" ht="15" hidden="1" customHeight="1" x14ac:dyDescent="0.3"/>
    <row r="86" spans="3:7" ht="15" hidden="1" customHeight="1" x14ac:dyDescent="0.3"/>
    <row r="87" spans="3:7" ht="15" hidden="1" customHeight="1" x14ac:dyDescent="0.3"/>
    <row r="88" spans="3:7" ht="15" hidden="1" customHeight="1" x14ac:dyDescent="0.3"/>
    <row r="89" spans="3:7" ht="15" hidden="1" customHeight="1" x14ac:dyDescent="0.3"/>
    <row r="90" spans="3:7" ht="15" hidden="1" customHeight="1" x14ac:dyDescent="0.3"/>
    <row r="91" spans="3:7" ht="15" hidden="1" customHeight="1" x14ac:dyDescent="0.3"/>
    <row r="92" spans="3:7" ht="15" hidden="1" customHeight="1" x14ac:dyDescent="0.3"/>
    <row r="93" spans="3:7" ht="15" hidden="1" customHeight="1" x14ac:dyDescent="0.3"/>
    <row r="94" spans="3:7" ht="15" hidden="1" customHeight="1" x14ac:dyDescent="0.3"/>
  </sheetData>
  <mergeCells count="13">
    <mergeCell ref="D14:E14"/>
    <mergeCell ref="D8:E8"/>
    <mergeCell ref="D10:E10"/>
    <mergeCell ref="G10:H10"/>
    <mergeCell ref="D11:E11"/>
    <mergeCell ref="D12:E12"/>
    <mergeCell ref="C82:D82"/>
    <mergeCell ref="D17:E17"/>
    <mergeCell ref="G17:H17"/>
    <mergeCell ref="D18:E18"/>
    <mergeCell ref="D19:E19"/>
    <mergeCell ref="D20:E20"/>
    <mergeCell ref="D22:H23"/>
  </mergeCell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AE80"/>
  <sheetViews>
    <sheetView showGridLines="0" zoomScaleNormal="100" workbookViewId="0">
      <selection activeCell="A2" sqref="A1:XFD1048576"/>
    </sheetView>
  </sheetViews>
  <sheetFormatPr defaultColWidth="0" defaultRowHeight="14.4" zeroHeight="1" x14ac:dyDescent="0.3"/>
  <cols>
    <col min="1" max="1" width="3.6640625" style="37" customWidth="1"/>
    <col min="2" max="27" width="21.6640625" style="37" customWidth="1"/>
    <col min="28" max="28" width="3.6640625" style="37" customWidth="1"/>
    <col min="29" max="31" width="21.6640625" style="37" hidden="1" customWidth="1"/>
    <col min="32" max="16384" width="9.109375" style="37" hidden="1"/>
  </cols>
  <sheetData>
    <row r="1" spans="2:28" ht="21" customHeight="1" x14ac:dyDescent="0.3">
      <c r="AB1" s="38"/>
    </row>
    <row r="2" spans="2:28" s="38" customFormat="1" ht="21" customHeight="1" x14ac:dyDescent="0.25">
      <c r="B2" s="87" t="s">
        <v>17</v>
      </c>
      <c r="C2" s="87"/>
      <c r="D2" s="87"/>
      <c r="E2" s="87"/>
    </row>
    <row r="3" spans="2:28" s="38" customFormat="1" ht="21" customHeight="1" x14ac:dyDescent="0.25">
      <c r="B3" s="87"/>
      <c r="C3" s="87"/>
      <c r="D3" s="87"/>
      <c r="E3" s="87"/>
    </row>
    <row r="4" spans="2:28" s="38" customFormat="1" ht="21" customHeight="1" x14ac:dyDescent="0.25">
      <c r="B4" s="87"/>
      <c r="C4" s="87"/>
      <c r="D4" s="87"/>
      <c r="E4" s="87"/>
    </row>
    <row r="5" spans="2:28" s="38" customFormat="1" ht="21" customHeight="1" x14ac:dyDescent="0.25">
      <c r="B5" s="39"/>
    </row>
    <row r="6" spans="2:28" s="38" customFormat="1" ht="27.9" customHeight="1" x14ac:dyDescent="0.25">
      <c r="B6" s="40" t="s">
        <v>18</v>
      </c>
    </row>
    <row r="7" spans="2:28" s="38" customFormat="1" ht="27.9" customHeight="1" x14ac:dyDescent="0.25">
      <c r="B7" s="41" t="s">
        <v>19</v>
      </c>
      <c r="C7" s="42">
        <f>+'BPK-Grafiek'!$F$8</f>
        <v>0</v>
      </c>
      <c r="D7" s="43">
        <f>+'BPK-Grafiek'!$F$13</f>
        <v>25</v>
      </c>
      <c r="E7" s="44">
        <f>IFERROR((0.5*($C$7/$G$38)^$F$38+0.5*(2-$D$7/$H$38)^$F$38)^(1/$F$38),0)</f>
        <v>0.83333333333333337</v>
      </c>
      <c r="F7" s="45">
        <f>+D7/G40*100</f>
        <v>20</v>
      </c>
    </row>
    <row r="8" spans="2:28" s="38" customFormat="1" ht="27.9" customHeight="1" x14ac:dyDescent="0.25"/>
    <row r="9" spans="2:28" s="48" customFormat="1" ht="27.9" customHeight="1" x14ac:dyDescent="0.3">
      <c r="B9" s="46" t="s">
        <v>20</v>
      </c>
      <c r="C9" s="88" t="s">
        <v>62</v>
      </c>
      <c r="D9" s="88"/>
      <c r="E9" s="88"/>
      <c r="F9" s="88"/>
      <c r="G9" s="88"/>
      <c r="H9" s="88"/>
      <c r="I9" s="88"/>
      <c r="J9" s="88"/>
      <c r="K9" s="47"/>
      <c r="L9" s="47"/>
    </row>
    <row r="10" spans="2:28" s="48" customFormat="1" ht="27.9" customHeight="1" x14ac:dyDescent="0.3">
      <c r="C10" s="88"/>
      <c r="D10" s="88"/>
      <c r="E10" s="88"/>
      <c r="F10" s="88"/>
      <c r="G10" s="88"/>
      <c r="H10" s="88"/>
      <c r="I10" s="88"/>
      <c r="J10" s="88"/>
    </row>
    <row r="11" spans="2:28" s="38" customFormat="1" ht="27.9" customHeight="1" x14ac:dyDescent="0.25">
      <c r="B11" s="49" t="s">
        <v>21</v>
      </c>
      <c r="C11" s="50" t="s">
        <v>22</v>
      </c>
      <c r="D11" s="50" t="s">
        <v>23</v>
      </c>
      <c r="E11" s="50" t="s">
        <v>24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spans="2:28" s="38" customFormat="1" ht="27.9" customHeight="1" x14ac:dyDescent="0.25">
      <c r="B12" s="52" t="s">
        <v>25</v>
      </c>
      <c r="C12" s="53">
        <v>450000</v>
      </c>
      <c r="D12" s="54">
        <v>75</v>
      </c>
      <c r="E12" s="55">
        <v>1</v>
      </c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spans="2:28" s="38" customFormat="1" ht="27.9" customHeight="1" x14ac:dyDescent="0.25">
      <c r="B13" s="52" t="s">
        <v>26</v>
      </c>
      <c r="C13" s="53">
        <v>750000</v>
      </c>
      <c r="D13" s="54">
        <v>125</v>
      </c>
      <c r="E13" s="55">
        <v>1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spans="2:28" s="38" customFormat="1" ht="27.9" customHeight="1" x14ac:dyDescent="0.25">
      <c r="B14" s="52" t="s">
        <v>27</v>
      </c>
      <c r="C14" s="53">
        <v>0</v>
      </c>
      <c r="D14" s="54">
        <v>0</v>
      </c>
      <c r="E14" s="55">
        <v>1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spans="2:28" s="38" customFormat="1" ht="27.9" customHeight="1" x14ac:dyDescent="0.25"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spans="2:28" s="38" customFormat="1" ht="27.9" customHeight="1" x14ac:dyDescent="0.25">
      <c r="B16" s="56" t="s">
        <v>28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spans="2:27" s="38" customFormat="1" ht="27.9" customHeight="1" x14ac:dyDescent="0.25">
      <c r="B17" s="51"/>
      <c r="C17" s="50" t="s">
        <v>29</v>
      </c>
      <c r="D17" s="57">
        <v>0</v>
      </c>
      <c r="E17" s="57">
        <v>1.2500000000000001E-2</v>
      </c>
      <c r="F17" s="57">
        <v>2.5000000000000001E-2</v>
      </c>
      <c r="G17" s="57">
        <v>0.05</v>
      </c>
      <c r="H17" s="57">
        <v>0.1</v>
      </c>
      <c r="I17" s="57">
        <v>0.15</v>
      </c>
      <c r="J17" s="57">
        <v>0.2</v>
      </c>
      <c r="K17" s="57">
        <v>0.25</v>
      </c>
      <c r="L17" s="57">
        <v>0.3</v>
      </c>
      <c r="M17" s="57">
        <v>0.35</v>
      </c>
      <c r="N17" s="57">
        <v>0.4</v>
      </c>
      <c r="O17" s="57">
        <v>0.45</v>
      </c>
      <c r="P17" s="57">
        <v>0.5</v>
      </c>
      <c r="Q17" s="57">
        <v>0.55000000000000004</v>
      </c>
      <c r="R17" s="57">
        <v>0.6</v>
      </c>
      <c r="S17" s="57">
        <v>0.65</v>
      </c>
      <c r="T17" s="57">
        <v>0.7</v>
      </c>
      <c r="U17" s="57">
        <v>0.75</v>
      </c>
      <c r="V17" s="57">
        <v>0.8</v>
      </c>
      <c r="W17" s="57">
        <v>0.85</v>
      </c>
      <c r="X17" s="57">
        <v>0.9</v>
      </c>
      <c r="Y17" s="57">
        <v>0.95</v>
      </c>
      <c r="Z17" s="57">
        <v>1</v>
      </c>
      <c r="AA17" s="58">
        <v>0</v>
      </c>
    </row>
    <row r="18" spans="2:27" s="38" customFormat="1" ht="27.9" customHeight="1" x14ac:dyDescent="0.25">
      <c r="B18" s="59" t="s">
        <v>30</v>
      </c>
      <c r="C18" s="57">
        <v>0</v>
      </c>
      <c r="D18" s="57">
        <v>0</v>
      </c>
      <c r="E18" s="57">
        <v>1.5625</v>
      </c>
      <c r="F18" s="57">
        <v>3.125</v>
      </c>
      <c r="G18" s="57">
        <v>6.25</v>
      </c>
      <c r="H18" s="57">
        <v>12.5</v>
      </c>
      <c r="I18" s="57">
        <v>18.75</v>
      </c>
      <c r="J18" s="57">
        <v>25</v>
      </c>
      <c r="K18" s="57">
        <v>31.25</v>
      </c>
      <c r="L18" s="57">
        <v>37.5</v>
      </c>
      <c r="M18" s="57">
        <v>43.75</v>
      </c>
      <c r="N18" s="57">
        <v>50</v>
      </c>
      <c r="O18" s="57">
        <v>56.25</v>
      </c>
      <c r="P18" s="57">
        <v>62.5</v>
      </c>
      <c r="Q18" s="57">
        <v>68.75</v>
      </c>
      <c r="R18" s="57">
        <v>75</v>
      </c>
      <c r="S18" s="57">
        <v>81.25</v>
      </c>
      <c r="T18" s="57">
        <v>87.5</v>
      </c>
      <c r="U18" s="57">
        <v>93.75</v>
      </c>
      <c r="V18" s="57">
        <v>100</v>
      </c>
      <c r="W18" s="57">
        <v>106.25</v>
      </c>
      <c r="X18" s="57">
        <v>112.5</v>
      </c>
      <c r="Y18" s="57">
        <v>118.75</v>
      </c>
      <c r="Z18" s="57">
        <v>125</v>
      </c>
      <c r="AA18" s="57" t="s">
        <v>24</v>
      </c>
    </row>
    <row r="19" spans="2:27" s="38" customFormat="1" ht="27.9" customHeight="1" x14ac:dyDescent="0.25">
      <c r="B19" s="59" t="s">
        <v>31</v>
      </c>
      <c r="C19" s="57"/>
      <c r="D19" s="57">
        <v>0</v>
      </c>
      <c r="E19" s="57">
        <v>9374.9999999999673</v>
      </c>
      <c r="F19" s="57">
        <v>18750.000000000033</v>
      </c>
      <c r="G19" s="57">
        <v>37499.999999999964</v>
      </c>
      <c r="H19" s="57">
        <v>75000.000000000029</v>
      </c>
      <c r="I19" s="57">
        <v>112500</v>
      </c>
      <c r="J19" s="57">
        <v>149999.99999999997</v>
      </c>
      <c r="K19" s="57">
        <v>187500.00000000003</v>
      </c>
      <c r="L19" s="57">
        <v>225000</v>
      </c>
      <c r="M19" s="57">
        <v>262500.00000000006</v>
      </c>
      <c r="N19" s="57">
        <v>299999.99999999994</v>
      </c>
      <c r="O19" s="57">
        <v>337500</v>
      </c>
      <c r="P19" s="57">
        <v>375000.00000000006</v>
      </c>
      <c r="Q19" s="57">
        <v>412499.99999999994</v>
      </c>
      <c r="R19" s="57">
        <v>450000</v>
      </c>
      <c r="S19" s="57">
        <v>487499.99999999994</v>
      </c>
      <c r="T19" s="57">
        <v>525000</v>
      </c>
      <c r="U19" s="57">
        <v>562500</v>
      </c>
      <c r="V19" s="57">
        <v>600000</v>
      </c>
      <c r="W19" s="57">
        <v>637500</v>
      </c>
      <c r="X19" s="57">
        <v>675000</v>
      </c>
      <c r="Y19" s="57">
        <v>712500</v>
      </c>
      <c r="Z19" s="57">
        <v>750000</v>
      </c>
      <c r="AA19" s="57">
        <v>1</v>
      </c>
    </row>
    <row r="20" spans="2:27" s="38" customFormat="1" ht="27.9" customHeight="1" x14ac:dyDescent="0.25">
      <c r="B20" s="60"/>
      <c r="C20" s="57"/>
      <c r="D20" s="57">
        <v>0</v>
      </c>
      <c r="E20" s="57">
        <v>1.25</v>
      </c>
      <c r="F20" s="57">
        <v>2.5</v>
      </c>
      <c r="G20" s="57">
        <v>5</v>
      </c>
      <c r="H20" s="57">
        <v>10</v>
      </c>
      <c r="I20" s="57">
        <v>15</v>
      </c>
      <c r="J20" s="57">
        <v>20</v>
      </c>
      <c r="K20" s="57">
        <v>25</v>
      </c>
      <c r="L20" s="57">
        <v>30</v>
      </c>
      <c r="M20" s="57">
        <v>35</v>
      </c>
      <c r="N20" s="57">
        <v>40</v>
      </c>
      <c r="O20" s="57">
        <v>45</v>
      </c>
      <c r="P20" s="57">
        <v>50</v>
      </c>
      <c r="Q20" s="57">
        <v>55.000000000000007</v>
      </c>
      <c r="R20" s="57">
        <v>60</v>
      </c>
      <c r="S20" s="57">
        <v>65</v>
      </c>
      <c r="T20" s="57">
        <v>70</v>
      </c>
      <c r="U20" s="57">
        <v>75</v>
      </c>
      <c r="V20" s="57">
        <v>80</v>
      </c>
      <c r="W20" s="57">
        <v>85</v>
      </c>
      <c r="X20" s="57">
        <v>90</v>
      </c>
      <c r="Y20" s="57">
        <v>95</v>
      </c>
      <c r="Z20" s="57">
        <v>100</v>
      </c>
      <c r="AA20" s="57">
        <v>0</v>
      </c>
    </row>
    <row r="21" spans="2:27" s="38" customFormat="1" ht="27.9" customHeight="1" x14ac:dyDescent="0.25">
      <c r="B21" s="59" t="s">
        <v>32</v>
      </c>
      <c r="C21" s="57">
        <v>14.999999999999996</v>
      </c>
      <c r="D21" s="57">
        <v>14.999999999999996</v>
      </c>
      <c r="E21" s="57">
        <v>16.374999999999996</v>
      </c>
      <c r="F21" s="57">
        <v>17.749999999999996</v>
      </c>
      <c r="G21" s="57">
        <v>20.499999999999996</v>
      </c>
      <c r="H21" s="57">
        <v>25.999999999999996</v>
      </c>
      <c r="I21" s="57">
        <v>31.499999999999996</v>
      </c>
      <c r="J21" s="57">
        <v>37</v>
      </c>
      <c r="K21" s="57">
        <v>42.5</v>
      </c>
      <c r="L21" s="57">
        <v>48</v>
      </c>
      <c r="M21" s="57">
        <v>53.5</v>
      </c>
      <c r="N21" s="57">
        <v>59</v>
      </c>
      <c r="O21" s="57">
        <v>64.5</v>
      </c>
      <c r="P21" s="57">
        <v>70</v>
      </c>
      <c r="Q21" s="57">
        <v>75.5</v>
      </c>
      <c r="R21" s="57">
        <v>81</v>
      </c>
      <c r="S21" s="57">
        <v>86.5</v>
      </c>
      <c r="T21" s="57">
        <v>92</v>
      </c>
      <c r="U21" s="57">
        <v>97.5</v>
      </c>
      <c r="V21" s="57">
        <v>103</v>
      </c>
      <c r="W21" s="57">
        <v>108.5</v>
      </c>
      <c r="X21" s="57">
        <v>114</v>
      </c>
      <c r="Y21" s="57">
        <v>119.5</v>
      </c>
      <c r="Z21" s="57">
        <v>125</v>
      </c>
      <c r="AA21" s="57" t="s">
        <v>24</v>
      </c>
    </row>
    <row r="22" spans="2:27" s="38" customFormat="1" ht="27.9" customHeight="1" x14ac:dyDescent="0.25">
      <c r="B22" s="59" t="s">
        <v>33</v>
      </c>
      <c r="C22" s="57"/>
      <c r="D22" s="57">
        <v>0</v>
      </c>
      <c r="E22" s="57">
        <v>8249.9999999999909</v>
      </c>
      <c r="F22" s="57">
        <v>16499.999999999982</v>
      </c>
      <c r="G22" s="57">
        <v>32999.999999999964</v>
      </c>
      <c r="H22" s="57">
        <v>66000.000000000029</v>
      </c>
      <c r="I22" s="57">
        <v>98999.999999999985</v>
      </c>
      <c r="J22" s="57">
        <v>132000.00000000006</v>
      </c>
      <c r="K22" s="57">
        <v>165000</v>
      </c>
      <c r="L22" s="57">
        <v>198000.00000000009</v>
      </c>
      <c r="M22" s="57">
        <v>231000.00000000003</v>
      </c>
      <c r="N22" s="57">
        <v>264000</v>
      </c>
      <c r="O22" s="57">
        <v>296999.99999999994</v>
      </c>
      <c r="P22" s="57">
        <v>330000</v>
      </c>
      <c r="Q22" s="57">
        <v>363000</v>
      </c>
      <c r="R22" s="57">
        <v>396000.00000000006</v>
      </c>
      <c r="S22" s="57">
        <v>429000</v>
      </c>
      <c r="T22" s="57">
        <v>462000</v>
      </c>
      <c r="U22" s="57">
        <v>495000.00000000006</v>
      </c>
      <c r="V22" s="57">
        <v>528000</v>
      </c>
      <c r="W22" s="57">
        <v>561000.00000000012</v>
      </c>
      <c r="X22" s="57">
        <v>594000</v>
      </c>
      <c r="Y22" s="57">
        <v>627000</v>
      </c>
      <c r="Z22" s="57">
        <v>660000</v>
      </c>
      <c r="AA22" s="57">
        <v>0.9</v>
      </c>
    </row>
    <row r="23" spans="2:27" s="38" customFormat="1" ht="27.9" customHeight="1" x14ac:dyDescent="0.25">
      <c r="B23" s="60"/>
      <c r="C23" s="57"/>
      <c r="D23" s="57">
        <v>11.999999999999996</v>
      </c>
      <c r="E23" s="57">
        <v>13.099999999999998</v>
      </c>
      <c r="F23" s="57">
        <v>14.199999999999996</v>
      </c>
      <c r="G23" s="57">
        <v>16.399999999999999</v>
      </c>
      <c r="H23" s="57">
        <v>20.799999999999997</v>
      </c>
      <c r="I23" s="57">
        <v>25.199999999999996</v>
      </c>
      <c r="J23" s="57">
        <v>29.599999999999998</v>
      </c>
      <c r="K23" s="57">
        <v>34</v>
      </c>
      <c r="L23" s="57">
        <v>38.4</v>
      </c>
      <c r="M23" s="57">
        <v>42.8</v>
      </c>
      <c r="N23" s="57">
        <v>47.199999999999996</v>
      </c>
      <c r="O23" s="57">
        <v>51.6</v>
      </c>
      <c r="P23" s="57">
        <v>56.000000000000007</v>
      </c>
      <c r="Q23" s="57">
        <v>60.4</v>
      </c>
      <c r="R23" s="57">
        <v>64.8</v>
      </c>
      <c r="S23" s="57">
        <v>69.199999999999989</v>
      </c>
      <c r="T23" s="57">
        <v>73.599999999999994</v>
      </c>
      <c r="U23" s="57">
        <v>78</v>
      </c>
      <c r="V23" s="57">
        <v>82.399999999999991</v>
      </c>
      <c r="W23" s="57">
        <v>86.8</v>
      </c>
      <c r="X23" s="57">
        <v>91.2</v>
      </c>
      <c r="Y23" s="57">
        <v>95.6</v>
      </c>
      <c r="Z23" s="57">
        <v>100</v>
      </c>
      <c r="AA23" s="57">
        <v>0</v>
      </c>
    </row>
    <row r="24" spans="2:27" s="38" customFormat="1" ht="27.9" customHeight="1" x14ac:dyDescent="0.25">
      <c r="B24" s="59" t="s">
        <v>34</v>
      </c>
      <c r="C24" s="57">
        <v>29.999999999999993</v>
      </c>
      <c r="D24" s="57">
        <v>29.999999999999993</v>
      </c>
      <c r="E24" s="57">
        <v>31.187499999999993</v>
      </c>
      <c r="F24" s="57">
        <v>32.374999999999993</v>
      </c>
      <c r="G24" s="57">
        <v>34.749999999999993</v>
      </c>
      <c r="H24" s="57">
        <v>39.499999999999993</v>
      </c>
      <c r="I24" s="57">
        <v>44.249999999999993</v>
      </c>
      <c r="J24" s="57">
        <v>48.999999999999993</v>
      </c>
      <c r="K24" s="57">
        <v>53.749999999999993</v>
      </c>
      <c r="L24" s="57">
        <v>58.499999999999993</v>
      </c>
      <c r="M24" s="57">
        <v>63.249999999999993</v>
      </c>
      <c r="N24" s="57">
        <v>68</v>
      </c>
      <c r="O24" s="57">
        <v>72.75</v>
      </c>
      <c r="P24" s="57">
        <v>77.5</v>
      </c>
      <c r="Q24" s="57">
        <v>82.25</v>
      </c>
      <c r="R24" s="57">
        <v>87</v>
      </c>
      <c r="S24" s="57">
        <v>91.75</v>
      </c>
      <c r="T24" s="57">
        <v>96.5</v>
      </c>
      <c r="U24" s="57">
        <v>101.25</v>
      </c>
      <c r="V24" s="57">
        <v>106</v>
      </c>
      <c r="W24" s="57">
        <v>110.75</v>
      </c>
      <c r="X24" s="57">
        <v>115.5</v>
      </c>
      <c r="Y24" s="57">
        <v>120.25</v>
      </c>
      <c r="Z24" s="57">
        <v>125</v>
      </c>
      <c r="AA24" s="57" t="s">
        <v>24</v>
      </c>
    </row>
    <row r="25" spans="2:27" s="38" customFormat="1" ht="27.9" customHeight="1" x14ac:dyDescent="0.25">
      <c r="B25" s="59" t="s">
        <v>35</v>
      </c>
      <c r="C25" s="57"/>
      <c r="D25" s="57">
        <v>0</v>
      </c>
      <c r="E25" s="57">
        <v>7125.0000000000146</v>
      </c>
      <c r="F25" s="57">
        <v>14250.000000000029</v>
      </c>
      <c r="G25" s="57">
        <v>28500.000000000058</v>
      </c>
      <c r="H25" s="57">
        <v>57000.000000000015</v>
      </c>
      <c r="I25" s="57">
        <v>85499.999999999971</v>
      </c>
      <c r="J25" s="57">
        <v>114000.00000000003</v>
      </c>
      <c r="K25" s="57">
        <v>142500</v>
      </c>
      <c r="L25" s="57">
        <v>170999.99999999994</v>
      </c>
      <c r="M25" s="57">
        <v>199500</v>
      </c>
      <c r="N25" s="57">
        <v>228000.00000000006</v>
      </c>
      <c r="O25" s="57">
        <v>256500.00000000003</v>
      </c>
      <c r="P25" s="57">
        <v>285000.00000000006</v>
      </c>
      <c r="Q25" s="57">
        <v>313500.00000000006</v>
      </c>
      <c r="R25" s="57">
        <v>342000</v>
      </c>
      <c r="S25" s="57">
        <v>370500.00000000006</v>
      </c>
      <c r="T25" s="57">
        <v>399000</v>
      </c>
      <c r="U25" s="57">
        <v>427500.00000000006</v>
      </c>
      <c r="V25" s="57">
        <v>456000.00000000006</v>
      </c>
      <c r="W25" s="57">
        <v>484500</v>
      </c>
      <c r="X25" s="57">
        <v>513000.00000000006</v>
      </c>
      <c r="Y25" s="57">
        <v>541500</v>
      </c>
      <c r="Z25" s="57">
        <v>570000.00000000012</v>
      </c>
      <c r="AA25" s="57">
        <v>0.8</v>
      </c>
    </row>
    <row r="26" spans="2:27" s="38" customFormat="1" ht="27.9" customHeight="1" x14ac:dyDescent="0.25">
      <c r="B26" s="60"/>
      <c r="C26" s="57"/>
      <c r="D26" s="57">
        <v>23.999999999999993</v>
      </c>
      <c r="E26" s="57">
        <v>24.949999999999996</v>
      </c>
      <c r="F26" s="57">
        <v>25.899999999999995</v>
      </c>
      <c r="G26" s="57">
        <v>27.799999999999997</v>
      </c>
      <c r="H26" s="57">
        <v>31.599999999999994</v>
      </c>
      <c r="I26" s="57">
        <v>35.399999999999991</v>
      </c>
      <c r="J26" s="57">
        <v>39.199999999999996</v>
      </c>
      <c r="K26" s="57">
        <v>42.999999999999993</v>
      </c>
      <c r="L26" s="57">
        <v>46.79999999999999</v>
      </c>
      <c r="M26" s="57">
        <v>50.599999999999987</v>
      </c>
      <c r="N26" s="57">
        <v>54.400000000000006</v>
      </c>
      <c r="O26" s="57">
        <v>58.199999999999996</v>
      </c>
      <c r="P26" s="57">
        <v>62</v>
      </c>
      <c r="Q26" s="57">
        <v>65.8</v>
      </c>
      <c r="R26" s="57">
        <v>69.599999999999994</v>
      </c>
      <c r="S26" s="57">
        <v>73.400000000000006</v>
      </c>
      <c r="T26" s="57">
        <v>77.2</v>
      </c>
      <c r="U26" s="57">
        <v>81</v>
      </c>
      <c r="V26" s="57">
        <v>84.8</v>
      </c>
      <c r="W26" s="57">
        <v>88.6</v>
      </c>
      <c r="X26" s="57">
        <v>92.4</v>
      </c>
      <c r="Y26" s="57">
        <v>96.2</v>
      </c>
      <c r="Z26" s="57">
        <v>100</v>
      </c>
      <c r="AA26" s="57" t="s">
        <v>16</v>
      </c>
    </row>
    <row r="27" spans="2:27" s="38" customFormat="1" ht="27.9" customHeight="1" x14ac:dyDescent="0.25">
      <c r="B27" s="59" t="s">
        <v>36</v>
      </c>
      <c r="C27" s="57">
        <v>45.000000000000007</v>
      </c>
      <c r="D27" s="57">
        <v>45.000000000000007</v>
      </c>
      <c r="E27" s="57">
        <v>46.000000000000007</v>
      </c>
      <c r="F27" s="57">
        <v>47.000000000000007</v>
      </c>
      <c r="G27" s="57">
        <v>49.000000000000007</v>
      </c>
      <c r="H27" s="57">
        <v>53.000000000000007</v>
      </c>
      <c r="I27" s="57">
        <v>57.000000000000007</v>
      </c>
      <c r="J27" s="57">
        <v>61.000000000000007</v>
      </c>
      <c r="K27" s="57">
        <v>65</v>
      </c>
      <c r="L27" s="57">
        <v>69</v>
      </c>
      <c r="M27" s="57">
        <v>73</v>
      </c>
      <c r="N27" s="57">
        <v>77</v>
      </c>
      <c r="O27" s="57">
        <v>81</v>
      </c>
      <c r="P27" s="57">
        <v>85</v>
      </c>
      <c r="Q27" s="57">
        <v>89</v>
      </c>
      <c r="R27" s="57">
        <v>93</v>
      </c>
      <c r="S27" s="57">
        <v>97</v>
      </c>
      <c r="T27" s="57">
        <v>101</v>
      </c>
      <c r="U27" s="57">
        <v>105</v>
      </c>
      <c r="V27" s="57">
        <v>109</v>
      </c>
      <c r="W27" s="57">
        <v>113</v>
      </c>
      <c r="X27" s="57">
        <v>117</v>
      </c>
      <c r="Y27" s="57">
        <v>121</v>
      </c>
      <c r="Z27" s="57">
        <v>125</v>
      </c>
      <c r="AA27" s="57" t="s">
        <v>24</v>
      </c>
    </row>
    <row r="28" spans="2:27" s="38" customFormat="1" ht="27.9" customHeight="1" x14ac:dyDescent="0.25">
      <c r="B28" s="59" t="s">
        <v>37</v>
      </c>
      <c r="C28" s="57"/>
      <c r="D28" s="57">
        <v>0</v>
      </c>
      <c r="E28" s="57">
        <v>5999.9999999999391</v>
      </c>
      <c r="F28" s="57">
        <v>12000.000000000076</v>
      </c>
      <c r="G28" s="57">
        <v>23999.999999999956</v>
      </c>
      <c r="H28" s="57">
        <v>48000.000000000007</v>
      </c>
      <c r="I28" s="57">
        <v>72000.000000000058</v>
      </c>
      <c r="J28" s="57">
        <v>96000.000000000015</v>
      </c>
      <c r="K28" s="57">
        <v>119999.99999999997</v>
      </c>
      <c r="L28" s="57">
        <v>143999.99999999994</v>
      </c>
      <c r="M28" s="57">
        <v>167999.99999999997</v>
      </c>
      <c r="N28" s="57">
        <v>191999.99999999994</v>
      </c>
      <c r="O28" s="57">
        <v>216000</v>
      </c>
      <c r="P28" s="57">
        <v>239999.99999999994</v>
      </c>
      <c r="Q28" s="57">
        <v>264000</v>
      </c>
      <c r="R28" s="57">
        <v>287999.99999999994</v>
      </c>
      <c r="S28" s="57">
        <v>311999.99999999988</v>
      </c>
      <c r="T28" s="57">
        <v>335999.99999999994</v>
      </c>
      <c r="U28" s="57">
        <v>359999.99999999994</v>
      </c>
      <c r="V28" s="57">
        <v>384000</v>
      </c>
      <c r="W28" s="57">
        <v>407999.99999999994</v>
      </c>
      <c r="X28" s="57">
        <v>432000</v>
      </c>
      <c r="Y28" s="57">
        <v>455999.99999999994</v>
      </c>
      <c r="Z28" s="57">
        <v>480000</v>
      </c>
      <c r="AA28" s="57">
        <v>0.7</v>
      </c>
    </row>
    <row r="29" spans="2:27" s="38" customFormat="1" ht="27.9" customHeight="1" x14ac:dyDescent="0.25">
      <c r="B29" s="61"/>
      <c r="C29" s="51"/>
      <c r="D29" s="57">
        <v>36.000000000000007</v>
      </c>
      <c r="E29" s="57">
        <v>36.800000000000004</v>
      </c>
      <c r="F29" s="57">
        <v>37.600000000000009</v>
      </c>
      <c r="G29" s="57">
        <v>39.20000000000001</v>
      </c>
      <c r="H29" s="57">
        <v>42.400000000000006</v>
      </c>
      <c r="I29" s="57">
        <v>45.600000000000009</v>
      </c>
      <c r="J29" s="57">
        <v>48.800000000000004</v>
      </c>
      <c r="K29" s="57">
        <v>52</v>
      </c>
      <c r="L29" s="57">
        <v>55.2</v>
      </c>
      <c r="M29" s="57">
        <v>58.4</v>
      </c>
      <c r="N29" s="57">
        <v>61.6</v>
      </c>
      <c r="O29" s="57">
        <v>64.8</v>
      </c>
      <c r="P29" s="57">
        <v>68</v>
      </c>
      <c r="Q29" s="57">
        <v>71.2</v>
      </c>
      <c r="R29" s="57">
        <v>74.400000000000006</v>
      </c>
      <c r="S29" s="57">
        <v>77.600000000000009</v>
      </c>
      <c r="T29" s="57">
        <v>80.800000000000011</v>
      </c>
      <c r="U29" s="57">
        <v>84</v>
      </c>
      <c r="V29" s="57">
        <v>87.2</v>
      </c>
      <c r="W29" s="57">
        <v>90.4</v>
      </c>
      <c r="X29" s="57">
        <v>93.600000000000009</v>
      </c>
      <c r="Y29" s="57">
        <v>96.8</v>
      </c>
      <c r="Z29" s="57">
        <v>100</v>
      </c>
      <c r="AA29" s="57">
        <v>0</v>
      </c>
    </row>
    <row r="30" spans="2:27" s="38" customFormat="1" ht="27.9" customHeight="1" x14ac:dyDescent="0.25">
      <c r="B30" s="59" t="s">
        <v>38</v>
      </c>
      <c r="C30" s="57">
        <v>60</v>
      </c>
      <c r="D30" s="57">
        <v>60</v>
      </c>
      <c r="E30" s="57">
        <v>60.8125</v>
      </c>
      <c r="F30" s="57">
        <v>61.625</v>
      </c>
      <c r="G30" s="57">
        <v>63.25</v>
      </c>
      <c r="H30" s="57">
        <v>66.5</v>
      </c>
      <c r="I30" s="57">
        <v>69.75</v>
      </c>
      <c r="J30" s="57">
        <v>73</v>
      </c>
      <c r="K30" s="57">
        <v>76.25</v>
      </c>
      <c r="L30" s="57">
        <v>79.5</v>
      </c>
      <c r="M30" s="57">
        <v>82.75</v>
      </c>
      <c r="N30" s="57">
        <v>86</v>
      </c>
      <c r="O30" s="57">
        <v>89.25</v>
      </c>
      <c r="P30" s="57">
        <v>92.5</v>
      </c>
      <c r="Q30" s="57">
        <v>95.75</v>
      </c>
      <c r="R30" s="57">
        <v>99</v>
      </c>
      <c r="S30" s="57">
        <v>102.25</v>
      </c>
      <c r="T30" s="57">
        <v>105.5</v>
      </c>
      <c r="U30" s="57">
        <v>108.75</v>
      </c>
      <c r="V30" s="57">
        <v>112</v>
      </c>
      <c r="W30" s="57">
        <v>115.25</v>
      </c>
      <c r="X30" s="57">
        <v>118.5</v>
      </c>
      <c r="Y30" s="57">
        <v>121.75</v>
      </c>
      <c r="Z30" s="57">
        <v>125</v>
      </c>
      <c r="AA30" s="57" t="s">
        <v>24</v>
      </c>
    </row>
    <row r="31" spans="2:27" s="38" customFormat="1" ht="27.75" customHeight="1" x14ac:dyDescent="0.25">
      <c r="B31" s="59" t="s">
        <v>39</v>
      </c>
      <c r="C31" s="57"/>
      <c r="D31" s="57">
        <v>0</v>
      </c>
      <c r="E31" s="57">
        <v>4874.9999999999627</v>
      </c>
      <c r="F31" s="57">
        <v>9750.0000000000255</v>
      </c>
      <c r="G31" s="57">
        <v>19499.999999999949</v>
      </c>
      <c r="H31" s="57">
        <v>39000</v>
      </c>
      <c r="I31" s="57">
        <v>58500.000000000051</v>
      </c>
      <c r="J31" s="57">
        <v>78000</v>
      </c>
      <c r="K31" s="57">
        <v>97499.999999999956</v>
      </c>
      <c r="L31" s="57">
        <v>117000</v>
      </c>
      <c r="M31" s="57">
        <v>136499.99999999994</v>
      </c>
      <c r="N31" s="57">
        <v>156000</v>
      </c>
      <c r="O31" s="57">
        <v>175499.99999999994</v>
      </c>
      <c r="P31" s="57">
        <v>195000</v>
      </c>
      <c r="Q31" s="57">
        <v>214499.99999999997</v>
      </c>
      <c r="R31" s="57">
        <v>234000</v>
      </c>
      <c r="S31" s="57">
        <v>253499.99999999997</v>
      </c>
      <c r="T31" s="57">
        <v>273000</v>
      </c>
      <c r="U31" s="57">
        <v>292499.99999999994</v>
      </c>
      <c r="V31" s="57">
        <v>312000</v>
      </c>
      <c r="W31" s="57">
        <v>331499.99999999994</v>
      </c>
      <c r="X31" s="57">
        <v>351000</v>
      </c>
      <c r="Y31" s="57">
        <v>370499.99999999994</v>
      </c>
      <c r="Z31" s="57">
        <v>390000</v>
      </c>
      <c r="AA31" s="57">
        <v>0.6</v>
      </c>
    </row>
    <row r="32" spans="2:27" s="38" customFormat="1" ht="27.9" customHeight="1" x14ac:dyDescent="0.25">
      <c r="B32" s="60"/>
      <c r="C32" s="57"/>
      <c r="D32" s="57">
        <v>48</v>
      </c>
      <c r="E32" s="57">
        <v>48.65</v>
      </c>
      <c r="F32" s="57">
        <v>49.3</v>
      </c>
      <c r="G32" s="57">
        <v>50.6</v>
      </c>
      <c r="H32" s="57">
        <v>53.2</v>
      </c>
      <c r="I32" s="57">
        <v>55.800000000000004</v>
      </c>
      <c r="J32" s="57">
        <v>58.4</v>
      </c>
      <c r="K32" s="57">
        <v>61</v>
      </c>
      <c r="L32" s="57">
        <v>63.6</v>
      </c>
      <c r="M32" s="57">
        <v>66.2</v>
      </c>
      <c r="N32" s="57">
        <v>68.8</v>
      </c>
      <c r="O32" s="57">
        <v>71.399999999999991</v>
      </c>
      <c r="P32" s="57">
        <v>74</v>
      </c>
      <c r="Q32" s="57">
        <v>76.599999999999994</v>
      </c>
      <c r="R32" s="57">
        <v>79.2</v>
      </c>
      <c r="S32" s="57">
        <v>81.8</v>
      </c>
      <c r="T32" s="57">
        <v>84.399999999999991</v>
      </c>
      <c r="U32" s="57">
        <v>87</v>
      </c>
      <c r="V32" s="57">
        <v>89.600000000000009</v>
      </c>
      <c r="W32" s="57">
        <v>92.2</v>
      </c>
      <c r="X32" s="57">
        <v>94.8</v>
      </c>
      <c r="Y32" s="57">
        <v>97.399999999999991</v>
      </c>
      <c r="Z32" s="57">
        <v>100</v>
      </c>
      <c r="AA32" s="57" t="s">
        <v>16</v>
      </c>
    </row>
    <row r="33" spans="2:27" s="38" customFormat="1" ht="27.9" customHeight="1" x14ac:dyDescent="0.25">
      <c r="B33" s="59" t="s">
        <v>40</v>
      </c>
      <c r="C33" s="57">
        <v>-15.000000000000014</v>
      </c>
      <c r="D33" s="57">
        <v>-15.000000000000014</v>
      </c>
      <c r="E33" s="57">
        <v>-13.250000000000014</v>
      </c>
      <c r="F33" s="57">
        <v>-11.500000000000014</v>
      </c>
      <c r="G33" s="57">
        <v>-8.0000000000000142</v>
      </c>
      <c r="H33" s="57">
        <v>-1.0000000000000142</v>
      </c>
      <c r="I33" s="57">
        <v>5.9999999999999858</v>
      </c>
      <c r="J33" s="57">
        <v>12.999999999999986</v>
      </c>
      <c r="K33" s="57">
        <v>19.999999999999986</v>
      </c>
      <c r="L33" s="57">
        <v>26.999999999999986</v>
      </c>
      <c r="M33" s="57">
        <v>33.999999999999986</v>
      </c>
      <c r="N33" s="57">
        <v>40.999999999999986</v>
      </c>
      <c r="O33" s="57">
        <v>47.999999999999986</v>
      </c>
      <c r="P33" s="57">
        <v>54.999999999999986</v>
      </c>
      <c r="Q33" s="57">
        <v>61.999999999999986</v>
      </c>
      <c r="R33" s="57">
        <v>68.999999999999986</v>
      </c>
      <c r="S33" s="57">
        <v>75.999999999999986</v>
      </c>
      <c r="T33" s="57">
        <v>82.999999999999986</v>
      </c>
      <c r="U33" s="57">
        <v>89.999999999999986</v>
      </c>
      <c r="V33" s="57">
        <v>96.999999999999986</v>
      </c>
      <c r="W33" s="57">
        <v>103.99999999999999</v>
      </c>
      <c r="X33" s="57">
        <v>110.99999999999999</v>
      </c>
      <c r="Y33" s="57">
        <v>117.99999999999999</v>
      </c>
      <c r="Z33" s="57">
        <v>124.99999999999999</v>
      </c>
      <c r="AA33" s="57" t="s">
        <v>24</v>
      </c>
    </row>
    <row r="34" spans="2:27" s="38" customFormat="1" ht="27.9" customHeight="1" x14ac:dyDescent="0.25">
      <c r="B34" s="59" t="s">
        <v>41</v>
      </c>
      <c r="C34" s="57"/>
      <c r="D34" s="57">
        <v>0</v>
      </c>
      <c r="E34" s="57">
        <v>10500.000000000042</v>
      </c>
      <c r="F34" s="57">
        <v>21000.000000000084</v>
      </c>
      <c r="G34" s="57">
        <v>41999.999999999971</v>
      </c>
      <c r="H34" s="57">
        <v>83999.999999999942</v>
      </c>
      <c r="I34" s="57">
        <v>126000.00000000001</v>
      </c>
      <c r="J34" s="57">
        <v>167999.99999999997</v>
      </c>
      <c r="K34" s="57">
        <v>210000.00000000006</v>
      </c>
      <c r="L34" s="57">
        <v>252000.00000000003</v>
      </c>
      <c r="M34" s="57">
        <v>294000</v>
      </c>
      <c r="N34" s="57">
        <v>335999.99999999994</v>
      </c>
      <c r="O34" s="57">
        <v>377999.99999999994</v>
      </c>
      <c r="P34" s="57">
        <v>420000</v>
      </c>
      <c r="Q34" s="57">
        <v>462000</v>
      </c>
      <c r="R34" s="57">
        <v>504000.00000000006</v>
      </c>
      <c r="S34" s="57">
        <v>546000</v>
      </c>
      <c r="T34" s="57">
        <v>588000</v>
      </c>
      <c r="U34" s="57">
        <v>630000</v>
      </c>
      <c r="V34" s="57">
        <v>672000</v>
      </c>
      <c r="W34" s="57">
        <v>714000</v>
      </c>
      <c r="X34" s="57">
        <v>756000</v>
      </c>
      <c r="Y34" s="57">
        <v>798000</v>
      </c>
      <c r="Z34" s="57">
        <v>840000</v>
      </c>
      <c r="AA34" s="57">
        <v>1.1000000000000001</v>
      </c>
    </row>
    <row r="35" spans="2:27" s="38" customFormat="1" ht="27.9" customHeight="1" x14ac:dyDescent="0.25">
      <c r="B35" s="61"/>
      <c r="C35" s="51"/>
      <c r="D35" s="57">
        <v>-12.000000000000012</v>
      </c>
      <c r="E35" s="57">
        <v>-10.60000000000001</v>
      </c>
      <c r="F35" s="57">
        <v>-9.2000000000000117</v>
      </c>
      <c r="G35" s="57">
        <v>-6.400000000000011</v>
      </c>
      <c r="H35" s="57">
        <v>-0.80000000000001126</v>
      </c>
      <c r="I35" s="57">
        <v>4.7999999999999883</v>
      </c>
      <c r="J35" s="57">
        <v>10.399999999999988</v>
      </c>
      <c r="K35" s="57">
        <v>15.999999999999989</v>
      </c>
      <c r="L35" s="57">
        <v>21.599999999999987</v>
      </c>
      <c r="M35" s="57">
        <v>27.199999999999992</v>
      </c>
      <c r="N35" s="57">
        <v>32.79999999999999</v>
      </c>
      <c r="O35" s="57">
        <v>38.399999999999991</v>
      </c>
      <c r="P35" s="57">
        <v>43.999999999999986</v>
      </c>
      <c r="Q35" s="57">
        <v>49.599999999999987</v>
      </c>
      <c r="R35" s="57">
        <v>55.199999999999996</v>
      </c>
      <c r="S35" s="57">
        <v>60.79999999999999</v>
      </c>
      <c r="T35" s="57">
        <v>66.399999999999991</v>
      </c>
      <c r="U35" s="57">
        <v>71.999999999999986</v>
      </c>
      <c r="V35" s="57">
        <v>77.599999999999994</v>
      </c>
      <c r="W35" s="57">
        <v>83.199999999999989</v>
      </c>
      <c r="X35" s="57">
        <v>88.799999999999983</v>
      </c>
      <c r="Y35" s="57">
        <v>94.399999999999977</v>
      </c>
      <c r="Z35" s="57">
        <v>99.999999999999986</v>
      </c>
      <c r="AA35" s="57">
        <v>0</v>
      </c>
    </row>
    <row r="36" spans="2:27" s="38" customFormat="1" ht="27.9" customHeight="1" x14ac:dyDescent="0.25">
      <c r="B36" s="61"/>
      <c r="C36" s="51"/>
      <c r="D36" s="61"/>
      <c r="E36" s="62"/>
      <c r="F36" s="51"/>
      <c r="G36" s="63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 spans="2:27" ht="27.9" customHeight="1" x14ac:dyDescent="0.3">
      <c r="B37" s="49" t="s">
        <v>42</v>
      </c>
      <c r="C37" s="51"/>
      <c r="D37" s="51"/>
      <c r="E37" s="64"/>
      <c r="F37" s="49" t="s">
        <v>43</v>
      </c>
      <c r="G37" s="49" t="s">
        <v>44</v>
      </c>
      <c r="H37" s="49" t="s">
        <v>45</v>
      </c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</row>
    <row r="38" spans="2:27" ht="27.9" customHeight="1" x14ac:dyDescent="0.3">
      <c r="B38" s="65" t="s">
        <v>46</v>
      </c>
      <c r="C38" s="66">
        <v>450000</v>
      </c>
      <c r="D38" s="67">
        <v>60</v>
      </c>
      <c r="E38" s="64"/>
      <c r="F38" s="65">
        <v>1</v>
      </c>
      <c r="G38" s="68">
        <v>450000</v>
      </c>
      <c r="H38" s="65">
        <v>75</v>
      </c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</row>
    <row r="39" spans="2:27" ht="27.9" customHeight="1" x14ac:dyDescent="0.3">
      <c r="B39" s="65" t="s">
        <v>47</v>
      </c>
      <c r="C39" s="66">
        <v>750000</v>
      </c>
      <c r="D39" s="67">
        <v>100</v>
      </c>
      <c r="E39" s="64"/>
      <c r="F39" s="49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</row>
    <row r="40" spans="2:27" ht="27.9" customHeight="1" x14ac:dyDescent="0.3">
      <c r="B40" s="65" t="s">
        <v>48</v>
      </c>
      <c r="C40" s="69">
        <v>100</v>
      </c>
      <c r="D40" s="69">
        <v>100</v>
      </c>
      <c r="E40" s="64"/>
      <c r="F40" s="65" t="s">
        <v>48</v>
      </c>
      <c r="G40" s="70">
        <v>125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</row>
    <row r="41" spans="2:27" ht="27.9" customHeight="1" x14ac:dyDescent="0.3">
      <c r="B41" s="65" t="s">
        <v>49</v>
      </c>
      <c r="C41" s="69">
        <v>20</v>
      </c>
      <c r="D41" s="69">
        <v>20</v>
      </c>
      <c r="E41" s="64"/>
      <c r="F41" s="65" t="s">
        <v>49</v>
      </c>
      <c r="G41" s="65">
        <v>25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</row>
    <row r="42" spans="2:27" ht="27.9" customHeight="1" x14ac:dyDescent="0.3">
      <c r="B42" s="65" t="s">
        <v>45</v>
      </c>
      <c r="C42" s="69">
        <v>60</v>
      </c>
      <c r="D42" s="69">
        <v>60</v>
      </c>
      <c r="E42" s="64"/>
      <c r="F42" s="65" t="s">
        <v>50</v>
      </c>
      <c r="G42" s="71">
        <v>100</v>
      </c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</row>
    <row r="43" spans="2:27" ht="27.9" customHeight="1" x14ac:dyDescent="0.3">
      <c r="B43" s="65" t="s">
        <v>51</v>
      </c>
      <c r="C43" s="72">
        <v>0</v>
      </c>
      <c r="D43" s="66">
        <v>900000.00000000023</v>
      </c>
      <c r="E43" s="64"/>
      <c r="F43" s="65" t="s">
        <v>52</v>
      </c>
      <c r="G43" s="71">
        <v>-10</v>
      </c>
      <c r="H43" s="71">
        <v>-10</v>
      </c>
      <c r="I43" s="73" t="s">
        <v>53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</row>
    <row r="44" spans="2:27" ht="27.9" customHeight="1" x14ac:dyDescent="0.3">
      <c r="B44" s="65" t="s">
        <v>54</v>
      </c>
      <c r="C44" s="69">
        <v>220.00000000000003</v>
      </c>
      <c r="D44" s="67">
        <v>220.00000000000003</v>
      </c>
      <c r="E44" s="64"/>
      <c r="F44" s="65" t="s">
        <v>55</v>
      </c>
      <c r="G44" s="71">
        <v>-8</v>
      </c>
      <c r="H44" s="71">
        <v>-8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</row>
    <row r="45" spans="2:27" ht="27.9" customHeight="1" x14ac:dyDescent="0.3">
      <c r="B45" s="65" t="s">
        <v>56</v>
      </c>
      <c r="C45" s="69">
        <v>10</v>
      </c>
      <c r="D45" s="72">
        <v>45000</v>
      </c>
      <c r="E45" s="64"/>
      <c r="F45" s="65" t="s">
        <v>57</v>
      </c>
      <c r="G45" s="71">
        <v>20</v>
      </c>
      <c r="H45" s="68">
        <v>0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</row>
    <row r="46" spans="2:27" ht="27.9" customHeight="1" x14ac:dyDescent="0.3">
      <c r="B46" s="65" t="s">
        <v>50</v>
      </c>
      <c r="C46" s="69">
        <v>60</v>
      </c>
      <c r="D46" s="72">
        <v>45000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</row>
    <row r="47" spans="2:27" ht="27.9" customHeight="1" x14ac:dyDescent="0.3">
      <c r="B47" s="65" t="s">
        <v>58</v>
      </c>
      <c r="C47" s="69">
        <v>160</v>
      </c>
      <c r="D47" s="72">
        <v>45000</v>
      </c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</row>
    <row r="48" spans="2:27" ht="27.9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</sheetData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Vergelijkingswaarde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G.J. Schut</dc:creator>
  <cp:lastModifiedBy>Gertjan G.J. Schut</cp:lastModifiedBy>
  <dcterms:created xsi:type="dcterms:W3CDTF">2021-10-09T01:11:33Z</dcterms:created>
  <dcterms:modified xsi:type="dcterms:W3CDTF">2021-10-11T12:29:21Z</dcterms:modified>
</cp:coreProperties>
</file>