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mc:AlternateContent xmlns:mc="http://schemas.openxmlformats.org/markup-compatibility/2006">
    <mc:Choice Requires="x15">
      <x15ac:absPath xmlns:x15ac="http://schemas.microsoft.com/office/spreadsheetml/2010/11/ac" url="C:\Users\janov\Downloads\"/>
    </mc:Choice>
  </mc:AlternateContent>
  <xr:revisionPtr revIDLastSave="0" documentId="13_ncr:1_{7A443285-98FF-4CA0-822C-3B57B1CD57F5}" xr6:coauthVersionLast="46" xr6:coauthVersionMax="47" xr10:uidLastSave="{00000000-0000-0000-0000-000000000000}"/>
  <bookViews>
    <workbookView xWindow="-120" yWindow="-120" windowWidth="29040" windowHeight="17520" xr2:uid="{00000000-000D-0000-FFFF-FFFF00000000}"/>
  </bookViews>
  <sheets>
    <sheet name="Samenvatting" sheetId="15" r:id="rId1"/>
    <sheet name="Implementatie" sheetId="13" r:id="rId2"/>
    <sheet name="Fase 1" sheetId="7" r:id="rId3"/>
    <sheet name="Fase 2" sheetId="10" r:id="rId4"/>
    <sheet name="Grafiek" sheetId="5" r:id="rId5"/>
  </sheets>
  <definedNames>
    <definedName name="_xlnm.Print_Area" localSheetId="2">'Fase 1'!$A$1:$D$46</definedName>
    <definedName name="_xlnm.Print_Area" localSheetId="4">Grafiek!$A$1:$K$22</definedName>
    <definedName name="Architect">Implementatie!$B$71</definedName>
    <definedName name="Consultant">Implementatie!$B$68</definedName>
    <definedName name="Contractduur" localSheetId="3">'Fase 2'!#REF!</definedName>
    <definedName name="Contractduur" localSheetId="1">Implementatie!#REF!</definedName>
    <definedName name="Contractduur">'Fase 1'!$D$28</definedName>
    <definedName name="Implementatiekosten">'Fase 1'!$C$18</definedName>
    <definedName name="Inschrijfprijs">'Fase 1'!$B$28</definedName>
    <definedName name="Jaarlijkse_kosten" localSheetId="3">'Fase 2'!#REF!</definedName>
    <definedName name="Jaarlijkse_kosten" localSheetId="1">Implementatie!#REF!</definedName>
    <definedName name="Jaarlijkse_kosten">'Fase 1'!$D$27</definedName>
    <definedName name="Programmeur">Implementatie!$B$70</definedName>
    <definedName name="Projectleider">Implementatie!$B$72</definedName>
    <definedName name="Puntenscore">Grafiek!$D$10</definedName>
    <definedName name="SR_Consultant">Implementatie!$B$69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9" i="13" l="1"/>
  <c r="B64" i="13" l="1"/>
  <c r="B63" i="13"/>
  <c r="B62" i="13"/>
  <c r="B61" i="13"/>
  <c r="B60" i="13"/>
  <c r="B58" i="13"/>
  <c r="B57" i="13"/>
  <c r="B56" i="13"/>
  <c r="B55" i="13"/>
  <c r="B54" i="13"/>
  <c r="B52" i="13"/>
  <c r="B51" i="13"/>
  <c r="B50" i="13"/>
  <c r="B49" i="13"/>
  <c r="B48" i="13"/>
  <c r="B46" i="13"/>
  <c r="B45" i="13"/>
  <c r="B44" i="13"/>
  <c r="B43" i="13"/>
  <c r="B42" i="13"/>
  <c r="B40" i="13"/>
  <c r="B39" i="13"/>
  <c r="B38" i="13"/>
  <c r="B37" i="13"/>
  <c r="B36" i="13"/>
  <c r="B34" i="13"/>
  <c r="B33" i="13"/>
  <c r="B32" i="13"/>
  <c r="B31" i="13"/>
  <c r="B30" i="13"/>
  <c r="B28" i="13"/>
  <c r="B27" i="13"/>
  <c r="B26" i="13"/>
  <c r="B25" i="13"/>
  <c r="B24" i="13"/>
  <c r="B22" i="13"/>
  <c r="B21" i="13"/>
  <c r="B20" i="13"/>
  <c r="B19" i="13"/>
  <c r="B18" i="13"/>
  <c r="B16" i="13"/>
  <c r="B15" i="13"/>
  <c r="B14" i="13"/>
  <c r="B13" i="13"/>
  <c r="B12" i="13"/>
  <c r="B10" i="13"/>
  <c r="B9" i="13"/>
  <c r="B8" i="13"/>
  <c r="B7" i="13"/>
  <c r="B6" i="13"/>
  <c r="C24" i="10" l="1"/>
  <c r="C23" i="10"/>
  <c r="C22" i="10"/>
  <c r="C21" i="10"/>
  <c r="C20" i="10"/>
  <c r="E10" i="13" l="1"/>
  <c r="E9" i="13"/>
  <c r="E8" i="13"/>
  <c r="E7" i="13"/>
  <c r="E6" i="13"/>
  <c r="E61" i="13"/>
  <c r="E62" i="13"/>
  <c r="E63" i="13"/>
  <c r="E64" i="13"/>
  <c r="E60" i="13"/>
  <c r="E55" i="13"/>
  <c r="E56" i="13"/>
  <c r="E57" i="13"/>
  <c r="E58" i="13"/>
  <c r="E54" i="13"/>
  <c r="E49" i="13"/>
  <c r="E50" i="13"/>
  <c r="E51" i="13"/>
  <c r="E52" i="13"/>
  <c r="E48" i="13"/>
  <c r="E43" i="13"/>
  <c r="E44" i="13"/>
  <c r="E45" i="13"/>
  <c r="E46" i="13"/>
  <c r="E42" i="13"/>
  <c r="E37" i="13"/>
  <c r="E38" i="13"/>
  <c r="E39" i="13"/>
  <c r="E40" i="13"/>
  <c r="E36" i="13"/>
  <c r="E31" i="13"/>
  <c r="E32" i="13"/>
  <c r="E33" i="13"/>
  <c r="E34" i="13"/>
  <c r="E30" i="13"/>
  <c r="E25" i="13"/>
  <c r="E26" i="13"/>
  <c r="E27" i="13"/>
  <c r="E28" i="13"/>
  <c r="E24" i="13"/>
  <c r="E19" i="13"/>
  <c r="E20" i="13"/>
  <c r="E21" i="13"/>
  <c r="E22" i="13"/>
  <c r="E18" i="13"/>
  <c r="E13" i="13"/>
  <c r="E14" i="13"/>
  <c r="E15" i="13"/>
  <c r="E16" i="13"/>
  <c r="E12" i="13"/>
  <c r="C53" i="13"/>
  <c r="C47" i="13"/>
  <c r="C41" i="13"/>
  <c r="C35" i="13"/>
  <c r="C29" i="13"/>
  <c r="C23" i="13"/>
  <c r="C17" i="13"/>
  <c r="C11" i="13"/>
  <c r="C5" i="13"/>
  <c r="D16" i="10"/>
  <c r="D24" i="10"/>
  <c r="D23" i="10"/>
  <c r="D22" i="10"/>
  <c r="D21" i="10"/>
  <c r="D20" i="10"/>
  <c r="D22" i="7"/>
  <c r="D15" i="15" l="1"/>
  <c r="D23" i="15"/>
  <c r="D14" i="15"/>
  <c r="D18" i="15"/>
  <c r="D19" i="15"/>
  <c r="D20" i="15"/>
  <c r="D16" i="15"/>
  <c r="D24" i="15"/>
  <c r="D17" i="15"/>
  <c r="D25" i="15"/>
  <c r="D26" i="15"/>
  <c r="D27" i="15"/>
  <c r="D28" i="15"/>
  <c r="D21" i="15"/>
  <c r="D29" i="15"/>
  <c r="D22" i="15"/>
  <c r="D30" i="15"/>
  <c r="D25" i="10"/>
  <c r="E13" i="15" s="1"/>
  <c r="E23" i="13"/>
  <c r="C11" i="7" s="1"/>
  <c r="E41" i="13"/>
  <c r="C14" i="7" s="1"/>
  <c r="E47" i="13"/>
  <c r="C15" i="7" s="1"/>
  <c r="E35" i="13"/>
  <c r="C13" i="7" s="1"/>
  <c r="E29" i="13"/>
  <c r="C12" i="7" s="1"/>
  <c r="E17" i="13"/>
  <c r="C10" i="7" s="1"/>
  <c r="E11" i="13"/>
  <c r="C9" i="7" s="1"/>
  <c r="E5" i="13"/>
  <c r="C8" i="7" s="1"/>
  <c r="E53" i="13"/>
  <c r="C16" i="7" s="1"/>
  <c r="E59" i="13"/>
  <c r="C17" i="7" s="1"/>
  <c r="C18" i="7" l="1"/>
  <c r="B12" i="15" s="1"/>
  <c r="F12" i="15" s="1"/>
  <c r="D26" i="10"/>
  <c r="E65" i="13"/>
  <c r="D23" i="7"/>
  <c r="D24" i="7"/>
  <c r="D25" i="7"/>
  <c r="D26" i="7"/>
  <c r="D27" i="7" l="1"/>
  <c r="C20" i="15" l="1"/>
  <c r="F20" i="15" s="1"/>
  <c r="C22" i="15"/>
  <c r="F22" i="15" s="1"/>
  <c r="C30" i="15"/>
  <c r="F30" i="15" s="1"/>
  <c r="C19" i="15"/>
  <c r="F19" i="15" s="1"/>
  <c r="C21" i="15"/>
  <c r="F21" i="15" s="1"/>
  <c r="C15" i="15"/>
  <c r="F15" i="15" s="1"/>
  <c r="C23" i="15"/>
  <c r="F23" i="15" s="1"/>
  <c r="C13" i="15"/>
  <c r="F13" i="15" s="1"/>
  <c r="C14" i="15"/>
  <c r="F14" i="15" s="1"/>
  <c r="C16" i="15"/>
  <c r="F16" i="15" s="1"/>
  <c r="C24" i="15"/>
  <c r="F24" i="15" s="1"/>
  <c r="C26" i="15"/>
  <c r="F26" i="15" s="1"/>
  <c r="C27" i="15"/>
  <c r="F27" i="15" s="1"/>
  <c r="C29" i="15"/>
  <c r="F29" i="15" s="1"/>
  <c r="C17" i="15"/>
  <c r="F17" i="15" s="1"/>
  <c r="C25" i="15"/>
  <c r="F25" i="15" s="1"/>
  <c r="C18" i="15"/>
  <c r="F18" i="15" s="1"/>
  <c r="C28" i="15"/>
  <c r="F28" i="15" s="1"/>
  <c r="F31" i="15" l="1"/>
  <c r="C10" i="5" l="1"/>
  <c r="J18" i="5" s="1"/>
  <c r="J19" i="5" l="1"/>
  <c r="J20" i="5"/>
  <c r="D10" i="5" l="1"/>
  <c r="F32"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1F8306BD-52A2-4BC3-ABD1-9C6B8739E693}">
      <text>
        <r>
          <rPr>
            <sz val="9"/>
            <color indexed="81"/>
            <rFont val="Tahoma"/>
            <family val="2"/>
          </rPr>
          <t>Als een omslagpunt niet gewenst is, vul dan bijvoorbeeld dezelfde waarde in als staat in cellen C5 en D5.</t>
        </r>
      </text>
    </comment>
    <comment ref="B7" authorId="0" shapeId="0" xr:uid="{92137D64-4A95-4E33-8E31-47C40F7316F1}">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<sst xmlns="http://schemas.openxmlformats.org/spreadsheetml/2006/main" count="198" uniqueCount="99">
  <si>
    <t>Prijzenblad Europese aanbesteding Identity and Accessmanagement</t>
  </si>
  <si>
    <t>Kenmerk: HAN/INK/2021/JO/IAM</t>
  </si>
  <si>
    <t>Invulinstructie:</t>
  </si>
  <si>
    <t xml:space="preserve">Alleen de geel gearceerde velden dienen ingevuld te worden. </t>
  </si>
  <si>
    <t>Het is niet toegestaan te offreren onder de genoemde minimale prijs of boven de maximale prijs zoals beschreven in het Beschrijvend document</t>
  </si>
  <si>
    <t xml:space="preserve">Uurtarieven zijn vast gedurende de overeenkomst, behoudens beschreven indexatie,  en zijn inclusief alle kosten, waaronder (niet limitatief) reisuren, onkostenvergoeding en reis- en verblijfskosten. </t>
  </si>
  <si>
    <r>
      <t xml:space="preserve">Inschrijver levert </t>
    </r>
    <r>
      <rPr>
        <b/>
        <sz val="11"/>
        <color rgb="FFFF0000"/>
        <rFont val="Arial"/>
        <family val="2"/>
      </rPr>
      <t>alle</t>
    </r>
    <r>
      <rPr>
        <sz val="11"/>
        <color theme="1"/>
        <rFont val="Arial"/>
        <family val="2"/>
      </rPr>
      <t xml:space="preserve"> ingevulde werkbladen aan in PDF formaat en/of Excel. Indien niet alle werkbladen ingevuld en bijgesloten zijn is de Inschrijving </t>
    </r>
    <r>
      <rPr>
        <b/>
        <sz val="11"/>
        <color rgb="FFFF0000"/>
        <rFont val="Arial"/>
        <family val="2"/>
      </rPr>
      <t>ongeldig</t>
    </r>
    <r>
      <rPr>
        <sz val="11"/>
        <color theme="1"/>
        <rFont val="Arial"/>
        <family val="2"/>
      </rPr>
      <t>.</t>
    </r>
  </si>
  <si>
    <r>
      <t>De opgegeven kosten voor fase 1 zijn vast, behouden</t>
    </r>
    <r>
      <rPr>
        <b/>
        <sz val="11"/>
        <color theme="1"/>
        <rFont val="Arial"/>
        <family val="2"/>
      </rPr>
      <t>s indexering</t>
    </r>
  </si>
  <si>
    <t>Fase 1</t>
  </si>
  <si>
    <t>Implementatiekosten</t>
  </si>
  <si>
    <t>Jaarlijkse kosten</t>
  </si>
  <si>
    <t>Fase 2</t>
  </si>
  <si>
    <t>Indicatie aanvullende inzet tbv implementatie</t>
  </si>
  <si>
    <t>Inschrijfprijs</t>
  </si>
  <si>
    <t>Puntenscore</t>
  </si>
  <si>
    <t>Inschrijver</t>
  </si>
  <si>
    <t>Naam</t>
  </si>
  <si>
    <t>Functie</t>
  </si>
  <si>
    <t>Onderneming</t>
  </si>
  <si>
    <t>Handtekening*</t>
  </si>
  <si>
    <t>Plaats en datum</t>
  </si>
  <si>
    <t>* rechtsgeldig ondertekend</t>
  </si>
  <si>
    <t>Facturatieschema:</t>
  </si>
  <si>
    <t>Eenmalige kosten implementatie fase 1</t>
  </si>
  <si>
    <r>
      <t xml:space="preserve">Deliverable </t>
    </r>
    <r>
      <rPr>
        <b/>
        <vertAlign val="superscript"/>
        <sz val="12"/>
        <color theme="0"/>
        <rFont val="Arial"/>
        <family val="2"/>
      </rPr>
      <t>*1</t>
    </r>
  </si>
  <si>
    <t>Tarief per uur</t>
  </si>
  <si>
    <t>Aantal uur</t>
  </si>
  <si>
    <r>
      <t xml:space="preserve">Onzekerheids-marge </t>
    </r>
    <r>
      <rPr>
        <b/>
        <vertAlign val="superscript"/>
        <sz val="12"/>
        <color theme="0"/>
        <rFont val="Arial"/>
        <family val="2"/>
      </rPr>
      <t>*2</t>
    </r>
  </si>
  <si>
    <r>
      <t xml:space="preserve">Fixed price / fixed date </t>
    </r>
    <r>
      <rPr>
        <b/>
        <vertAlign val="superscript"/>
        <sz val="12"/>
        <color theme="0"/>
        <rFont val="Arial"/>
        <family val="2"/>
      </rPr>
      <t>*3</t>
    </r>
  </si>
  <si>
    <t>Opmerkingen</t>
  </si>
  <si>
    <t xml:space="preserve">Opstellen functioneel en technisch ontwerp </t>
  </si>
  <si>
    <t>Consultant</t>
  </si>
  <si>
    <t>Senior Consultant</t>
  </si>
  <si>
    <t>Programmeur</t>
  </si>
  <si>
    <t>Architect</t>
  </si>
  <si>
    <t>Senior Projectleider</t>
  </si>
  <si>
    <t>Technische inrichting SAAS acceptatietest-omgeving</t>
  </si>
  <si>
    <t>Technische inrichting SAAS productie-omgeving</t>
  </si>
  <si>
    <t>Inrichten koppeling HIL</t>
  </si>
  <si>
    <t>Datamigratie</t>
  </si>
  <si>
    <t>Training</t>
  </si>
  <si>
    <t>Documentatie (ICT en Eindgebruikers)</t>
  </si>
  <si>
    <t>Testen en opleveren</t>
  </si>
  <si>
    <t>Maatwerk (v.b. huisstijl, naamgeving, afkortingen)</t>
  </si>
  <si>
    <t>Overige kosten</t>
  </si>
  <si>
    <t>&lt;&lt;beschrijf hier welke kosten vallen onder "overige kosten"&gt;&gt;</t>
  </si>
  <si>
    <t>Personeel *4</t>
  </si>
  <si>
    <t>Functiebenaming HAN</t>
  </si>
  <si>
    <r>
      <t xml:space="preserve">uurtarief </t>
    </r>
    <r>
      <rPr>
        <b/>
        <vertAlign val="superscript"/>
        <sz val="12"/>
        <color theme="0"/>
        <rFont val="Arial"/>
        <family val="2"/>
      </rPr>
      <t>*6</t>
    </r>
  </si>
  <si>
    <r>
      <t>*1 Alle deliverables dienen onderdeel uit te maken van het aangeboden Implementa</t>
    </r>
    <r>
      <rPr>
        <i/>
        <sz val="11"/>
        <rFont val="Arial"/>
        <family val="2"/>
      </rPr>
      <t xml:space="preserve">tieplan conform paragraaf 5.2.1 </t>
    </r>
    <r>
      <rPr>
        <i/>
        <sz val="11"/>
        <color theme="1"/>
        <rFont val="Arial"/>
        <family val="2"/>
      </rPr>
      <t>van het Beschrijvend document</t>
    </r>
  </si>
  <si>
    <r>
      <t xml:space="preserve">*2 Dit is de onzekerheidsmarge die Inschrijver per deliverable mag toevoegen aan de vaste prijs om te komen tot een fixed price / fixed date, maar deze onzekerheidsmarge mag </t>
    </r>
    <r>
      <rPr>
        <b/>
        <i/>
        <u/>
        <sz val="11"/>
        <color theme="1"/>
        <rFont val="Arial"/>
        <family val="2"/>
      </rPr>
      <t>niet meer dan 20%</t>
    </r>
    <r>
      <rPr>
        <i/>
        <sz val="11"/>
        <color theme="1"/>
        <rFont val="Arial"/>
        <family val="2"/>
      </rPr>
      <t xml:space="preserve"> bedragen. Deze onzekerheidsmarge zal door de projectleider van de HAN en door de projectleider van Inschrijver gezamenlijk worden gemanaged tijdens de implementatie.</t>
    </r>
  </si>
  <si>
    <t>*4 Dit betreft medewerkers van Inschrijver die de HAN incidenteel of voor de doorontwikkeling van bepaalde functionaliteiten/fasen gedurende de looptijd van de overeenkomst wil inzetten.</t>
  </si>
  <si>
    <t>*5 Inschrijver dient hier de functiebenaming van Inschrijver in te vullen die overeenkomt met de functiebenaming van de HAN.</t>
  </si>
  <si>
    <r>
      <t xml:space="preserve">*6 Het uurtarief is inclusief alle kosten, waaronder (niet limitatief) reisuren, onkostenvergoeding en reis- en verblijfskosten. Per dag kunnen maximaal 8 uur inzet in rekening gebracht worden Deze tarieven zijn vast gedurende de implementatie, dus tot 1 januari 2023. Vanaf 1 januari 2023 heeft Inschrijver het recht om jaarlijks het dagtarief te indexeren met het CBS indexcijfer </t>
    </r>
    <r>
      <rPr>
        <i/>
        <sz val="11"/>
        <color rgb="FFFF0000"/>
        <rFont val="Arial"/>
        <family val="2"/>
      </rPr>
      <t xml:space="preserve">'Dienstenprijzen, J Informatie en communicatie index 62 IT dienstverlening' </t>
    </r>
    <r>
      <rPr>
        <i/>
        <sz val="11"/>
        <color theme="1"/>
        <rFont val="Arial"/>
        <family val="2"/>
      </rPr>
      <t>dat geldt voor het betreffende jaar.</t>
    </r>
  </si>
  <si>
    <t>Eenmalige kosten implementatie</t>
  </si>
  <si>
    <r>
      <t xml:space="preserve">Deliverable </t>
    </r>
    <r>
      <rPr>
        <b/>
        <vertAlign val="superscript"/>
        <sz val="14"/>
        <color theme="0"/>
        <rFont val="Arial"/>
        <family val="2"/>
      </rPr>
      <t>*1</t>
    </r>
  </si>
  <si>
    <t>Bedrag</t>
  </si>
  <si>
    <t>Beheer SAAS omgevingen</t>
  </si>
  <si>
    <t>Beheer en onderhoud gegevenskoppeling</t>
  </si>
  <si>
    <t>Service, support &amp; ondersteuning</t>
  </si>
  <si>
    <t>Beheer en onderhoud IAM</t>
  </si>
  <si>
    <t>Optionele scope: fase 2</t>
  </si>
  <si>
    <t>Prijs per jaar</t>
  </si>
  <si>
    <t>Niet persoonsgebonden ID's</t>
  </si>
  <si>
    <t>Single Sign on functionaliteiten</t>
  </si>
  <si>
    <t>Certificeren van autorisatie</t>
  </si>
  <si>
    <t>Consentmanagement</t>
  </si>
  <si>
    <t>Identity tracking</t>
  </si>
  <si>
    <t>Social Logon</t>
  </si>
  <si>
    <t>Subtotaal licentiekosten</t>
  </si>
  <si>
    <t>Eenmalige kosten</t>
  </si>
  <si>
    <t>Benodigd aantal uren</t>
  </si>
  <si>
    <t xml:space="preserve">Uurtarief </t>
  </si>
  <si>
    <t>Korte omschrijving verwachte werkzaamheden in deze fase</t>
  </si>
  <si>
    <t>Subtotaal inzet fase 2</t>
  </si>
  <si>
    <t>Indicatie kosten fase 2</t>
  </si>
  <si>
    <t>Omschrijving</t>
  </si>
  <si>
    <t>Waarde</t>
  </si>
  <si>
    <t>Score</t>
  </si>
  <si>
    <t>Lijnfunctie</t>
  </si>
  <si>
    <t>Slechtste waarde / laagste score</t>
  </si>
  <si>
    <t>Eventueel omslagpunt (optioneel)</t>
  </si>
  <si>
    <t>Beste waarde / hoogste score</t>
  </si>
  <si>
    <t>Score voor waarde van inschrijver</t>
  </si>
  <si>
    <t>Score:</t>
  </si>
  <si>
    <t>Gebruikskosten</t>
  </si>
  <si>
    <t>Aanvullende gebruikskosten t.o.v. fase 1</t>
  </si>
  <si>
    <t>Jaarlijkse kosten SAAS dienstverlening</t>
  </si>
  <si>
    <t>Indicatie extra kosten SAAS dienstverlening</t>
  </si>
  <si>
    <t>Totaal per jaar (indicatief)</t>
  </si>
  <si>
    <t>Implementatie-kosten</t>
  </si>
  <si>
    <t xml:space="preserve">*1 Alle deliverables dienen onderdeel uit te maken van het aangeboden Implementatieplan conform paragraaf 7.2.6 van het Beschrijvend document. </t>
  </si>
  <si>
    <r>
      <t xml:space="preserve">Fixed price / fixed date </t>
    </r>
    <r>
      <rPr>
        <b/>
        <vertAlign val="superscript"/>
        <sz val="14"/>
        <color theme="0"/>
        <rFont val="Arial"/>
        <family val="2"/>
      </rPr>
      <t>*2</t>
    </r>
  </si>
  <si>
    <t>*2 Dit is de vaste prijs die Inschrijver aanbiedt om de deliverable te leveren. Deze fixed price / fixed date is gebaseerd op de volledige implementatie van alle deliverables, waarbij de scope uiterlijk op 31 december 2022 werkend opgeleverd wordt conform Aanbestedingsdocumenten. Indien Inschrijver deze fixed dates door haar eigen toedoen niet haalt, zal de fixed price niet worden aangepast, maar de HAN kan in dat geval wel de extra benodigde capaciteit van de HAN aan Inschrijver in rekening brengen conform het interne dagtarief dat de HAN hanteert voor projecten.</t>
  </si>
  <si>
    <r>
      <t xml:space="preserve">*3 Deze fixed price / fixed date is gebaseerd op de volledige implementatie van alle deliverables, waarbij de scope uiterlijk op 31 december 2022 werkend conform de Aanbestedingsdocumenten wordt opgeleverd. </t>
    </r>
    <r>
      <rPr>
        <i/>
        <sz val="11"/>
        <color rgb="FFFF0000"/>
        <rFont val="Arial"/>
        <family val="2"/>
      </rPr>
      <t>Indien Inschrijver deze fixed dates door haar eigen toedoen niet haalt, zal de fixed price niet worden aangepast.</t>
    </r>
  </si>
  <si>
    <r>
      <t xml:space="preserve">Functiebenaming Inschrijver </t>
    </r>
    <r>
      <rPr>
        <b/>
        <vertAlign val="superscript"/>
        <sz val="12"/>
        <color theme="0"/>
        <rFont val="Arial"/>
        <family val="2"/>
      </rPr>
      <t>*5</t>
    </r>
  </si>
  <si>
    <t>Alle prijzen en tarieven dienen opgegeven te worden in Euro's in twee decimalen en zijn exclusief BTW en inclusief overige belastingen en/of heffingen. Tenzij anders vermeld in de Aanbestedingsdocumenten is er geen indexatie van toepassing gedurende de looptijd van de overeenkomst</t>
  </si>
  <si>
    <t>Partijen komen na gunning gezamenlijk een facturatieschema overeen, waarbij het volgende uitgangspunt geldt:
1.	Implementatiekosten: per kalenderkwartaal achteraf;
2.	SaaS-dienstverlening: Facturatie per kalenderkwartaal voorafgaand aan het kwartaal.
3.	Consultancy na de implementatie: per kalendermaand achteraf.
4.	Geen vooruitbetalingen</t>
  </si>
  <si>
    <t>Prijzenblad Europese aanbesteding Identity and Accessmanagement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</si>
</sst>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_(* #,##0.00_);_(* \(#,##0.00\);_(* &quot;-&quot;??_);_(@_)"/>
    <numFmt numFmtId="165" formatCode="0.0"/>
    <numFmt numFmtId="166" formatCode="_-&quot;€&quot;\ * #,##0.00_-;_-&quot;€&quot;\ * #,##0.00\-;_-&quot;€&quot;\ * &quot;-&quot;??_-;_-@_-"/>
    <numFmt numFmtId="167" formatCode="0.0%"/>
    <numFmt numFmtId="168" formatCode="_-* #,##0.00_-;_-* #,##0.00\-;_-* &quot;-&quot;??_-;_-@_-"/>
    <numFmt numFmtId="169" formatCode="0_ ;[Red]\-0\ "/>
    <numFmt numFmtId="170" formatCode="_-* #,##0_-;_-* #,##0\-;_-* &quot;-&quot;??_-;_-@_-"/>
    <numFmt numFmtId="171" formatCode="&quot;€&quot;\ #,##0.00"/>
  </numFmts>
  <fonts count="39"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sz val="11"/>
      <color indexed="22"/>
      <name val="Calibri"/>
      <family val="2"/>
      <scheme val="minor"/>
    </font>
    <font>
      <sz val="11"/>
      <color indexed="9"/>
      <name val="Calibri"/>
      <family val="2"/>
      <scheme val="minor"/>
    </font>
    <font>
      <b/>
      <sz val="11"/>
      <name val="Calibri"/>
      <family val="2"/>
      <scheme val="minor"/>
    </font>
    <font>
      <b/>
      <sz val="11"/>
      <color rgb="FF3F3F76"/>
      <name val="Calibri"/>
      <family val="2"/>
      <scheme val="minor"/>
    </font>
    <font>
      <i/>
      <sz val="11"/>
      <name val="Calibri"/>
      <family val="2"/>
      <scheme val="minor"/>
    </font>
    <font>
      <sz val="11"/>
      <color rgb="FFCC9900"/>
      <name val="Calibri"/>
      <family val="2"/>
      <scheme val="minor"/>
    </font>
    <font>
      <sz val="9"/>
      <color indexed="81"/>
      <name val="Tahoma"/>
      <family val="2"/>
    </font>
    <font>
      <b/>
      <sz val="12"/>
      <color theme="1"/>
      <name val="Calibri"/>
      <family val="2"/>
      <scheme val="minor"/>
    </font>
    <font>
      <b/>
      <sz val="14"/>
      <color theme="0"/>
      <name val="Arial"/>
      <family val="2"/>
    </font>
    <font>
      <b/>
      <sz val="11"/>
      <color theme="1"/>
      <name val="Arial"/>
      <family val="2"/>
    </font>
    <font>
      <sz val="11"/>
      <color theme="1"/>
      <name val="Arial"/>
      <family val="2"/>
    </font>
    <font>
      <i/>
      <sz val="11"/>
      <color theme="1"/>
      <name val="Arial"/>
      <family val="2"/>
    </font>
    <font>
      <b/>
      <i/>
      <u/>
      <sz val="11"/>
      <color theme="1"/>
      <name val="Arial"/>
      <family val="2"/>
    </font>
    <font>
      <i/>
      <sz val="11"/>
      <name val="Arial"/>
      <family val="2"/>
    </font>
    <font>
      <b/>
      <vertAlign val="superscript"/>
      <sz val="14"/>
      <color theme="0"/>
      <name val="Arial"/>
      <family val="2"/>
    </font>
    <font>
      <b/>
      <sz val="16"/>
      <color theme="1"/>
      <name val="Arial"/>
      <family val="2"/>
    </font>
    <font>
      <b/>
      <sz val="12"/>
      <color theme="1"/>
      <name val="Arial"/>
      <family val="2"/>
    </font>
    <font>
      <sz val="11"/>
      <color rgb="FFC00000"/>
      <name val="Arial"/>
      <family val="2"/>
    </font>
    <font>
      <u/>
      <sz val="11"/>
      <color rgb="FFC00000"/>
      <name val="Arial"/>
      <family val="2"/>
    </font>
    <font>
      <sz val="11"/>
      <color rgb="FFFF0000"/>
      <name val="Arial"/>
      <family val="2"/>
    </font>
    <font>
      <b/>
      <sz val="12"/>
      <color theme="0"/>
      <name val="Arial"/>
      <family val="2"/>
    </font>
    <font>
      <sz val="12"/>
      <color theme="1"/>
      <name val="Arial"/>
      <family val="2"/>
    </font>
    <font>
      <b/>
      <vertAlign val="superscript"/>
      <sz val="12"/>
      <color theme="0"/>
      <name val="Arial"/>
      <family val="2"/>
    </font>
    <font>
      <i/>
      <sz val="11"/>
      <color rgb="FFFF0000"/>
      <name val="Arial"/>
      <family val="2"/>
    </font>
    <font>
      <sz val="11"/>
      <color theme="0" tint="-0.34998626667073579"/>
      <name val="Arial"/>
      <family val="2"/>
    </font>
    <font>
      <sz val="12"/>
      <color theme="1"/>
      <name val="Calibri"/>
      <family val="2"/>
      <scheme val="minor"/>
    </font>
    <font>
      <b/>
      <sz val="12"/>
      <name val="Arial"/>
      <family val="2"/>
    </font>
    <font>
      <b/>
      <sz val="14"/>
      <color theme="1"/>
      <name val="Arial"/>
      <family val="2"/>
    </font>
    <font>
      <b/>
      <sz val="11"/>
      <color rgb="FFFF0000"/>
      <name val="Arial"/>
      <family val="2"/>
    </font>
    <font>
      <sz val="11"/>
      <name val="Arial"/>
      <family val="2"/>
    </font>
    <font>
      <b/>
      <sz val="11"/>
      <color theme="1"/>
      <name val="Calibri"/>
      <family val="2"/>
      <scheme val="minor"/>
    </font>
  </fonts>
  <fills count="1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indexed="9"/>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bgColor indexed="64"/>
      </patternFill>
    </fill>
    <fill>
      <patternFill patternType="solid">
        <fgColor theme="3"/>
        <bgColor indexed="64"/>
      </patternFill>
    </fill>
    <fill>
      <patternFill patternType="solid">
        <fgColor theme="4" tint="0.39997558519241921"/>
        <bgColor indexed="64"/>
      </patternFill>
    </fill>
  </fills>
  <borders count="40">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style="thin">
        <color theme="4"/>
      </top>
      <bottom style="thin">
        <color theme="4"/>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thin">
        <color theme="4"/>
      </left>
      <right/>
      <top/>
      <bottom/>
      <diagonal/>
    </border>
    <border>
      <left style="thin">
        <color theme="4"/>
      </left>
      <right/>
      <top style="thin">
        <color rgb="FFB2B2B2"/>
      </top>
      <bottom style="thin">
        <color rgb="FFB2B2B2"/>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thin">
        <color rgb="FF7F7F7F"/>
      </left>
      <right style="medium">
        <color theme="3" tint="0.39997558519241921"/>
      </right>
      <top style="thin">
        <color rgb="FF7F7F7F"/>
      </top>
      <bottom/>
      <diagonal/>
    </border>
    <border>
      <left style="thin">
        <color theme="4"/>
      </left>
      <right/>
      <top/>
      <bottom style="thin">
        <color theme="4"/>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right style="thin">
        <color theme="4"/>
      </right>
      <top/>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right style="thin">
        <color theme="4"/>
      </right>
      <top style="thin">
        <color theme="4"/>
      </top>
      <bottom style="thin">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ck">
        <color rgb="FFFF0000"/>
      </left>
      <right style="thick">
        <color rgb="FFFF0000"/>
      </right>
      <top style="thick">
        <color rgb="FFFF0000"/>
      </top>
      <bottom style="thick">
        <color rgb="FFFF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s>
  <cellStyleXfs count="9">
    <xf numFmtId="0" fontId="0" fillId="0" borderId="0"/>
    <xf numFmtId="0" fontId="4" fillId="3" borderId="0" applyNumberFormat="0" applyBorder="0" applyAlignment="0" applyProtection="0"/>
    <xf numFmtId="0" fontId="5" fillId="4" borderId="0" applyNumberFormat="0" applyBorder="0" applyAlignment="0" applyProtection="0"/>
    <xf numFmtId="0" fontId="6" fillId="5" borderId="1" applyNumberFormat="0" applyAlignment="0" applyProtection="0"/>
    <xf numFmtId="0" fontId="1" fillId="6" borderId="2" applyNumberFormat="0" applyFont="0" applyAlignment="0" applyProtection="0"/>
    <xf numFmtId="0" fontId="7" fillId="7" borderId="0" applyNumberFormat="0" applyBorder="0" applyAlignment="0" applyProtection="0"/>
    <xf numFmtId="0" fontId="1" fillId="8" borderId="0" applyNumberFormat="0" applyBorder="0" applyAlignment="0" applyProtection="0"/>
    <xf numFmtId="164" fontId="1" fillId="0" borderId="0" applyFont="0" applyFill="0" applyBorder="0" applyAlignment="0" applyProtection="0"/>
    <xf numFmtId="166" fontId="1" fillId="0" borderId="0" applyFont="0" applyFill="0" applyBorder="0" applyAlignment="0" applyProtection="0"/>
  </cellStyleXfs>
  <cellXfs count="144">
    <xf numFmtId="0" fontId="0" fillId="0" borderId="0" xfId="0"/>
    <xf numFmtId="0" fontId="0" fillId="9" borderId="0" xfId="0" applyFill="1"/>
    <xf numFmtId="0" fontId="8" fillId="9" borderId="0" xfId="0" applyFont="1" applyFill="1"/>
    <xf numFmtId="0" fontId="9" fillId="9" borderId="0" xfId="0" applyFont="1" applyFill="1"/>
    <xf numFmtId="0" fontId="0" fillId="2" borderId="0" xfId="0" applyFill="1"/>
    <xf numFmtId="0" fontId="8" fillId="9" borderId="0" xfId="0" applyFont="1" applyFill="1" applyAlignment="1">
      <alignment horizontal="center"/>
    </xf>
    <xf numFmtId="0" fontId="7" fillId="7" borderId="3" xfId="5" applyBorder="1" applyAlignment="1">
      <alignment horizontal="center" vertical="top"/>
    </xf>
    <xf numFmtId="0" fontId="7" fillId="7" borderId="4" xfId="5" applyBorder="1" applyAlignment="1">
      <alignment horizontal="center"/>
    </xf>
    <xf numFmtId="0" fontId="7" fillId="7" borderId="5" xfId="5" applyBorder="1" applyAlignment="1">
      <alignment horizontal="center"/>
    </xf>
    <xf numFmtId="0" fontId="0" fillId="9" borderId="0" xfId="0" applyFill="1" applyAlignment="1">
      <alignment horizontal="center"/>
    </xf>
    <xf numFmtId="0" fontId="5" fillId="4" borderId="6" xfId="2" applyBorder="1" applyAlignment="1">
      <alignment horizontal="left"/>
    </xf>
    <xf numFmtId="166" fontId="11" fillId="10" borderId="7" xfId="3" applyNumberFormat="1" applyFont="1" applyFill="1" applyBorder="1"/>
    <xf numFmtId="165" fontId="11" fillId="10" borderId="8" xfId="3" applyNumberFormat="1" applyFont="1" applyFill="1" applyBorder="1"/>
    <xf numFmtId="1" fontId="3" fillId="9" borderId="0" xfId="0" applyNumberFormat="1" applyFont="1" applyFill="1"/>
    <xf numFmtId="0" fontId="10" fillId="9" borderId="0" xfId="0" applyFont="1" applyFill="1"/>
    <xf numFmtId="167" fontId="9" fillId="9" borderId="0" xfId="0" applyNumberFormat="1" applyFont="1" applyFill="1"/>
    <xf numFmtId="168" fontId="9" fillId="9" borderId="0" xfId="0" applyNumberFormat="1" applyFont="1" applyFill="1"/>
    <xf numFmtId="0" fontId="3" fillId="2" borderId="10" xfId="4" applyFont="1" applyFill="1" applyBorder="1" applyAlignment="1">
      <alignment horizontal="left"/>
    </xf>
    <xf numFmtId="166" fontId="11" fillId="10" borderId="11" xfId="3" applyNumberFormat="1" applyFont="1" applyFill="1" applyBorder="1"/>
    <xf numFmtId="165" fontId="11" fillId="10" borderId="12" xfId="3" applyNumberFormat="1" applyFont="1" applyFill="1" applyBorder="1"/>
    <xf numFmtId="165" fontId="11" fillId="10" borderId="13" xfId="3" applyNumberFormat="1" applyFont="1" applyFill="1" applyBorder="1"/>
    <xf numFmtId="169" fontId="4" fillId="3" borderId="14" xfId="1" applyNumberFormat="1" applyBorder="1" applyAlignment="1">
      <alignment horizontal="left"/>
    </xf>
    <xf numFmtId="166" fontId="11" fillId="10" borderId="15" xfId="3" applyNumberFormat="1" applyFont="1" applyFill="1" applyBorder="1"/>
    <xf numFmtId="165" fontId="11" fillId="10" borderId="16" xfId="3" applyNumberFormat="1" applyFont="1" applyFill="1" applyBorder="1"/>
    <xf numFmtId="0" fontId="0" fillId="9" borderId="9" xfId="0" applyFill="1" applyBorder="1"/>
    <xf numFmtId="0" fontId="0" fillId="9" borderId="17" xfId="0" applyFill="1" applyBorder="1"/>
    <xf numFmtId="165" fontId="0" fillId="8" borderId="3" xfId="6" applyNumberFormat="1" applyFont="1" applyBorder="1"/>
    <xf numFmtId="166" fontId="11" fillId="10" borderId="18" xfId="4" applyNumberFormat="1" applyFont="1" applyFill="1" applyBorder="1"/>
    <xf numFmtId="2" fontId="0" fillId="8" borderId="19" xfId="6" applyNumberFormat="1" applyFont="1" applyBorder="1"/>
    <xf numFmtId="0" fontId="3" fillId="9" borderId="0" xfId="0" applyFont="1" applyFill="1" applyAlignment="1">
      <alignment horizontal="left"/>
    </xf>
    <xf numFmtId="1" fontId="10" fillId="9" borderId="0" xfId="0" applyNumberFormat="1" applyFont="1" applyFill="1"/>
    <xf numFmtId="0" fontId="3" fillId="9" borderId="0" xfId="0" applyFont="1" applyFill="1"/>
    <xf numFmtId="165" fontId="3" fillId="9" borderId="0" xfId="0" applyNumberFormat="1" applyFont="1" applyFill="1"/>
    <xf numFmtId="0" fontId="3" fillId="9" borderId="0" xfId="0" quotePrefix="1" applyFont="1" applyFill="1" applyAlignment="1">
      <alignment horizontal="left"/>
    </xf>
    <xf numFmtId="44" fontId="3" fillId="9" borderId="0" xfId="0" applyNumberFormat="1" applyFont="1" applyFill="1" applyAlignment="1">
      <alignment horizontal="left"/>
    </xf>
    <xf numFmtId="44" fontId="12" fillId="9" borderId="0" xfId="0" applyNumberFormat="1" applyFont="1" applyFill="1" applyAlignment="1">
      <alignment horizontal="left"/>
    </xf>
    <xf numFmtId="2" fontId="0" fillId="9" borderId="0" xfId="0" applyNumberFormat="1" applyFill="1"/>
    <xf numFmtId="0" fontId="12" fillId="9" borderId="0" xfId="0" quotePrefix="1" applyFont="1" applyFill="1" applyAlignment="1">
      <alignment horizontal="left"/>
    </xf>
    <xf numFmtId="0" fontId="13" fillId="9" borderId="0" xfId="0" applyFont="1" applyFill="1"/>
    <xf numFmtId="0" fontId="2" fillId="9" borderId="0" xfId="0" applyFont="1" applyFill="1"/>
    <xf numFmtId="0" fontId="0" fillId="2" borderId="0" xfId="0" applyFill="1" applyAlignment="1">
      <alignment horizontal="center"/>
    </xf>
    <xf numFmtId="0" fontId="10" fillId="2" borderId="0" xfId="0" applyFont="1" applyFill="1"/>
    <xf numFmtId="167" fontId="9" fillId="2" borderId="0" xfId="0" applyNumberFormat="1" applyFont="1" applyFill="1"/>
    <xf numFmtId="168" fontId="9" fillId="2" borderId="0" xfId="0" applyNumberFormat="1" applyFont="1" applyFill="1"/>
    <xf numFmtId="1" fontId="10" fillId="2" borderId="0" xfId="0" applyNumberFormat="1" applyFont="1" applyFill="1"/>
    <xf numFmtId="0" fontId="7" fillId="2" borderId="0" xfId="5" applyFill="1" applyAlignment="1">
      <alignment vertical="center" textRotation="90"/>
    </xf>
    <xf numFmtId="170" fontId="0" fillId="9" borderId="0" xfId="0" applyNumberFormat="1" applyFill="1"/>
    <xf numFmtId="170" fontId="10" fillId="9" borderId="0" xfId="7" applyNumberFormat="1" applyFont="1" applyFill="1"/>
    <xf numFmtId="170" fontId="0" fillId="9" borderId="0" xfId="7" applyNumberFormat="1" applyFont="1" applyFill="1"/>
    <xf numFmtId="0" fontId="18" fillId="0" borderId="0" xfId="0" applyFont="1" applyAlignment="1">
      <alignment vertical="top"/>
    </xf>
    <xf numFmtId="0" fontId="16" fillId="14" borderId="0" xfId="0" applyFont="1" applyFill="1" applyAlignment="1">
      <alignment horizontal="left" vertical="top" wrapText="1"/>
    </xf>
    <xf numFmtId="0" fontId="16" fillId="14" borderId="0" xfId="0" applyFont="1" applyFill="1" applyAlignment="1">
      <alignment vertical="top" wrapText="1"/>
    </xf>
    <xf numFmtId="0" fontId="18" fillId="0" borderId="0" xfId="0" applyFont="1" applyAlignment="1">
      <alignment vertical="top" wrapText="1"/>
    </xf>
    <xf numFmtId="171" fontId="18" fillId="12" borderId="0" xfId="0" applyNumberFormat="1" applyFont="1" applyFill="1" applyAlignment="1">
      <alignment vertical="top"/>
    </xf>
    <xf numFmtId="10" fontId="18" fillId="12" borderId="0" xfId="0" applyNumberFormat="1" applyFont="1" applyFill="1" applyAlignment="1">
      <alignment vertical="top"/>
    </xf>
    <xf numFmtId="171" fontId="18" fillId="0" borderId="0" xfId="0" applyNumberFormat="1" applyFont="1" applyAlignment="1">
      <alignment vertical="top"/>
    </xf>
    <xf numFmtId="0" fontId="26" fillId="0" borderId="0" xfId="0" applyFont="1" applyAlignment="1">
      <alignment vertical="top" wrapText="1"/>
    </xf>
    <xf numFmtId="0" fontId="25" fillId="0" borderId="0" xfId="0" applyFont="1" applyAlignment="1">
      <alignment vertical="top" wrapText="1"/>
    </xf>
    <xf numFmtId="0" fontId="27" fillId="0" borderId="0" xfId="0" applyFont="1" applyAlignment="1">
      <alignment vertical="top" wrapText="1"/>
    </xf>
    <xf numFmtId="0" fontId="18" fillId="12" borderId="0" xfId="0" applyFont="1" applyFill="1" applyAlignment="1">
      <alignment vertical="top"/>
    </xf>
    <xf numFmtId="0" fontId="18" fillId="0" borderId="0" xfId="0" applyFont="1" applyAlignment="1">
      <alignment horizontal="left" vertical="top"/>
    </xf>
    <xf numFmtId="0" fontId="17" fillId="0" borderId="0" xfId="0" applyFont="1" applyAlignment="1">
      <alignment horizontal="right" vertical="top"/>
    </xf>
    <xf numFmtId="0" fontId="18" fillId="0" borderId="0" xfId="0" applyFont="1" applyAlignment="1">
      <alignment horizontal="right" vertical="top"/>
    </xf>
    <xf numFmtId="0" fontId="24" fillId="11" borderId="21" xfId="0" applyFont="1" applyFill="1" applyBorder="1" applyAlignment="1">
      <alignment vertical="top"/>
    </xf>
    <xf numFmtId="0" fontId="18" fillId="11" borderId="20" xfId="0" applyFont="1" applyFill="1" applyBorder="1" applyAlignment="1">
      <alignment horizontal="right" vertical="top"/>
    </xf>
    <xf numFmtId="0" fontId="18" fillId="11" borderId="21" xfId="0" applyFont="1" applyFill="1" applyBorder="1" applyAlignment="1">
      <alignment vertical="top"/>
    </xf>
    <xf numFmtId="10" fontId="18" fillId="0" borderId="0" xfId="0" applyNumberFormat="1" applyFont="1" applyAlignment="1">
      <alignment vertical="top"/>
    </xf>
    <xf numFmtId="10" fontId="17" fillId="0" borderId="0" xfId="0" applyNumberFormat="1" applyFont="1" applyAlignment="1">
      <alignment vertical="top"/>
    </xf>
    <xf numFmtId="171" fontId="17" fillId="0" borderId="0" xfId="0" applyNumberFormat="1" applyFont="1" applyAlignment="1">
      <alignment vertical="top"/>
    </xf>
    <xf numFmtId="171" fontId="17" fillId="0" borderId="24" xfId="0" applyNumberFormat="1" applyFont="1" applyBorder="1" applyAlignment="1">
      <alignment vertical="top"/>
    </xf>
    <xf numFmtId="171" fontId="18" fillId="0" borderId="25" xfId="0" applyNumberFormat="1" applyFont="1" applyBorder="1" applyAlignment="1">
      <alignment vertical="top"/>
    </xf>
    <xf numFmtId="0" fontId="29" fillId="0" borderId="0" xfId="0" applyFont="1" applyAlignment="1">
      <alignment vertical="top"/>
    </xf>
    <xf numFmtId="0" fontId="28" fillId="14" borderId="0" xfId="0" applyFont="1" applyFill="1" applyAlignment="1">
      <alignment horizontal="left" vertical="top" wrapText="1"/>
    </xf>
    <xf numFmtId="0" fontId="28" fillId="14" borderId="0" xfId="0" applyFont="1" applyFill="1" applyAlignment="1">
      <alignment vertical="top" wrapText="1"/>
    </xf>
    <xf numFmtId="0" fontId="29" fillId="0" borderId="0" xfId="0" applyFont="1" applyAlignment="1">
      <alignment vertical="top" wrapText="1"/>
    </xf>
    <xf numFmtId="0" fontId="18" fillId="0" borderId="0" xfId="0" applyFont="1" applyAlignment="1">
      <alignment horizontal="left" vertical="top" indent="3"/>
    </xf>
    <xf numFmtId="10" fontId="18" fillId="0" borderId="0" xfId="0" applyNumberFormat="1" applyFont="1" applyAlignment="1">
      <alignment horizontal="left" vertical="top"/>
    </xf>
    <xf numFmtId="171" fontId="32" fillId="0" borderId="0" xfId="0" applyNumberFormat="1" applyFont="1" applyAlignment="1">
      <alignment vertical="top"/>
    </xf>
    <xf numFmtId="171" fontId="33" fillId="0" borderId="0" xfId="0" applyNumberFormat="1" applyFont="1"/>
    <xf numFmtId="0" fontId="33" fillId="0" borderId="0" xfId="0" applyFont="1"/>
    <xf numFmtId="0" fontId="28" fillId="14" borderId="0" xfId="0" applyFont="1" applyFill="1" applyAlignment="1">
      <alignment horizontal="left" vertical="top"/>
    </xf>
    <xf numFmtId="0" fontId="19" fillId="0" borderId="0" xfId="0" applyFont="1" applyAlignment="1">
      <alignment vertical="top" wrapText="1"/>
    </xf>
    <xf numFmtId="0" fontId="21" fillId="0" borderId="0" xfId="0" applyFont="1" applyAlignment="1">
      <alignment vertical="top" wrapText="1"/>
    </xf>
    <xf numFmtId="0" fontId="35" fillId="0" borderId="0" xfId="0" applyFont="1" applyAlignment="1">
      <alignment horizontal="left" vertical="top"/>
    </xf>
    <xf numFmtId="0" fontId="25" fillId="12" borderId="0" xfId="0" applyFont="1" applyFill="1" applyAlignment="1">
      <alignment vertical="top" wrapText="1"/>
    </xf>
    <xf numFmtId="171" fontId="18" fillId="2" borderId="0" xfId="0" applyNumberFormat="1" applyFont="1" applyFill="1" applyAlignment="1">
      <alignment vertical="top"/>
    </xf>
    <xf numFmtId="0" fontId="28" fillId="14" borderId="0" xfId="0" applyFont="1" applyFill="1" applyAlignment="1">
      <alignment horizontal="center" vertical="top" wrapText="1"/>
    </xf>
    <xf numFmtId="0" fontId="34" fillId="0" borderId="0" xfId="0" applyFont="1" applyAlignment="1">
      <alignment horizontal="right" vertical="top"/>
    </xf>
    <xf numFmtId="0" fontId="38" fillId="0" borderId="0" xfId="0" applyFont="1"/>
    <xf numFmtId="0" fontId="18" fillId="11" borderId="21" xfId="0" applyFont="1" applyFill="1" applyBorder="1" applyAlignment="1">
      <alignment horizontal="left" vertical="top"/>
    </xf>
    <xf numFmtId="0" fontId="0" fillId="11" borderId="22" xfId="0" applyFill="1" applyBorder="1" applyAlignment="1">
      <alignment horizontal="left" vertical="top"/>
    </xf>
    <xf numFmtId="0" fontId="0" fillId="11" borderId="23" xfId="0" applyFill="1" applyBorder="1" applyAlignment="1">
      <alignment horizontal="left" vertical="top"/>
    </xf>
    <xf numFmtId="2" fontId="15" fillId="0" borderId="26" xfId="0" applyNumberFormat="1" applyFont="1" applyBorder="1"/>
    <xf numFmtId="0" fontId="28" fillId="14" borderId="29" xfId="0" applyFont="1" applyFill="1" applyBorder="1" applyAlignment="1">
      <alignment horizontal="center" vertical="top" wrapText="1"/>
    </xf>
    <xf numFmtId="0" fontId="28" fillId="14" borderId="30" xfId="0" applyFont="1" applyFill="1" applyBorder="1" applyAlignment="1">
      <alignment horizontal="center" vertical="top" wrapText="1"/>
    </xf>
    <xf numFmtId="171" fontId="33" fillId="0" borderId="31" xfId="0" applyNumberFormat="1" applyFont="1" applyBorder="1"/>
    <xf numFmtId="171" fontId="33" fillId="0" borderId="32" xfId="0" applyNumberFormat="1" applyFont="1" applyBorder="1"/>
    <xf numFmtId="0" fontId="0" fillId="0" borderId="31" xfId="0" applyBorder="1"/>
    <xf numFmtId="0" fontId="0" fillId="0" borderId="33" xfId="0" applyBorder="1"/>
    <xf numFmtId="171" fontId="33" fillId="0" borderId="34" xfId="0" applyNumberFormat="1" applyFont="1" applyBorder="1"/>
    <xf numFmtId="0" fontId="0" fillId="0" borderId="32" xfId="0" applyBorder="1"/>
    <xf numFmtId="0" fontId="19" fillId="0" borderId="32" xfId="0" applyFont="1" applyBorder="1" applyAlignment="1">
      <alignment vertical="top" wrapText="1"/>
    </xf>
    <xf numFmtId="0" fontId="0" fillId="0" borderId="34" xfId="0" applyBorder="1"/>
    <xf numFmtId="171" fontId="15" fillId="0" borderId="0" xfId="0" applyNumberFormat="1" applyFont="1" applyBorder="1"/>
    <xf numFmtId="171" fontId="24" fillId="15" borderId="35" xfId="0" applyNumberFormat="1" applyFont="1" applyFill="1" applyBorder="1" applyAlignment="1"/>
    <xf numFmtId="0" fontId="28" fillId="14" borderId="36" xfId="0" applyFont="1" applyFill="1" applyBorder="1" applyAlignment="1">
      <alignment horizontal="center" vertical="top" wrapText="1"/>
    </xf>
    <xf numFmtId="171" fontId="33" fillId="0" borderId="37" xfId="0" applyNumberFormat="1" applyFont="1" applyBorder="1"/>
    <xf numFmtId="171" fontId="33" fillId="0" borderId="38" xfId="0" applyNumberFormat="1" applyFont="1" applyBorder="1"/>
    <xf numFmtId="0" fontId="7" fillId="9" borderId="0" xfId="0" applyFont="1" applyFill="1"/>
    <xf numFmtId="170" fontId="7" fillId="9" borderId="0" xfId="7" applyNumberFormat="1" applyFont="1" applyFill="1" applyAlignment="1">
      <alignment horizontal="right"/>
    </xf>
    <xf numFmtId="0" fontId="0" fillId="0" borderId="0" xfId="0" applyAlignment="1">
      <alignment horizontal="left" wrapText="1"/>
    </xf>
    <xf numFmtId="171" fontId="24" fillId="15" borderId="27" xfId="0" applyNumberFormat="1" applyFont="1" applyFill="1" applyBorder="1" applyAlignment="1">
      <alignment horizontal="center"/>
    </xf>
    <xf numFmtId="171" fontId="24" fillId="15" borderId="28" xfId="0" applyNumberFormat="1" applyFont="1" applyFill="1" applyBorder="1" applyAlignment="1">
      <alignment horizontal="center"/>
    </xf>
    <xf numFmtId="0" fontId="18" fillId="0" borderId="0" xfId="0" applyFont="1" applyAlignment="1">
      <alignment horizontal="left" vertical="top" wrapText="1"/>
    </xf>
    <xf numFmtId="0" fontId="0" fillId="12" borderId="21" xfId="0" applyFill="1" applyBorder="1" applyAlignment="1" applyProtection="1">
      <alignment horizontal="center" vertical="top"/>
      <protection locked="0"/>
    </xf>
    <xf numFmtId="0" fontId="0" fillId="12" borderId="22" xfId="0" applyFill="1" applyBorder="1" applyAlignment="1" applyProtection="1">
      <alignment horizontal="center" vertical="top"/>
      <protection locked="0"/>
    </xf>
    <xf numFmtId="0" fontId="0" fillId="12" borderId="23" xfId="0" applyFill="1" applyBorder="1" applyAlignment="1" applyProtection="1">
      <alignment horizontal="center" vertical="top"/>
      <protection locked="0"/>
    </xf>
    <xf numFmtId="0" fontId="23" fillId="0" borderId="0" xfId="0" applyFont="1" applyAlignment="1">
      <alignment horizontal="left" vertical="top"/>
    </xf>
    <xf numFmtId="0" fontId="18" fillId="0" borderId="0" xfId="0" applyFont="1" applyAlignment="1">
      <alignment horizontal="left" vertical="top"/>
    </xf>
    <xf numFmtId="0" fontId="15" fillId="11" borderId="22" xfId="0" applyFont="1" applyFill="1" applyBorder="1" applyAlignment="1">
      <alignment horizontal="center" vertical="top"/>
    </xf>
    <xf numFmtId="0" fontId="15" fillId="11" borderId="23" xfId="0" applyFont="1" applyFill="1" applyBorder="1" applyAlignment="1">
      <alignment horizontal="center" vertical="top"/>
    </xf>
    <xf numFmtId="0" fontId="21" fillId="0" borderId="0" xfId="0" applyFont="1" applyAlignment="1">
      <alignment horizontal="left" vertical="top" wrapText="1"/>
    </xf>
    <xf numFmtId="0" fontId="19" fillId="0" borderId="0" xfId="0" applyFont="1" applyAlignment="1">
      <alignment horizontal="left" vertical="top" wrapText="1"/>
    </xf>
    <xf numFmtId="171" fontId="18" fillId="12" borderId="0" xfId="0" applyNumberFormat="1" applyFont="1" applyFill="1" applyAlignment="1">
      <alignment horizontal="center" vertical="top"/>
    </xf>
    <xf numFmtId="0" fontId="24" fillId="11" borderId="39" xfId="0" applyFont="1" applyFill="1" applyBorder="1" applyAlignment="1">
      <alignment horizontal="left" vertical="top"/>
    </xf>
    <xf numFmtId="0" fontId="24" fillId="11" borderId="0" xfId="0" applyFont="1" applyFill="1" applyBorder="1" applyAlignment="1">
      <alignment horizontal="left" vertical="top"/>
    </xf>
    <xf numFmtId="0" fontId="18" fillId="11" borderId="39" xfId="0" applyFont="1" applyFill="1" applyBorder="1" applyAlignment="1">
      <alignment horizontal="left" vertical="top"/>
    </xf>
    <xf numFmtId="0" fontId="18" fillId="11" borderId="0" xfId="0" applyFont="1" applyFill="1" applyBorder="1" applyAlignment="1">
      <alignment horizontal="left" vertical="top"/>
    </xf>
    <xf numFmtId="0" fontId="35" fillId="13" borderId="0" xfId="0" applyFont="1" applyFill="1" applyAlignment="1">
      <alignment horizontal="center" vertical="top"/>
    </xf>
    <xf numFmtId="0" fontId="28" fillId="14" borderId="0" xfId="0" applyFont="1" applyFill="1" applyAlignment="1">
      <alignment horizontal="left" vertical="top" wrapText="1"/>
    </xf>
    <xf numFmtId="0" fontId="0" fillId="12" borderId="39" xfId="0" applyFill="1" applyBorder="1" applyAlignment="1" applyProtection="1">
      <alignment horizontal="center" vertical="top"/>
      <protection locked="0"/>
    </xf>
    <xf numFmtId="0" fontId="0" fillId="12" borderId="0" xfId="0" applyFill="1" applyBorder="1" applyAlignment="1" applyProtection="1">
      <alignment horizontal="center" vertical="top"/>
      <protection locked="0"/>
    </xf>
    <xf numFmtId="0" fontId="28" fillId="14" borderId="0" xfId="0" applyFont="1" applyFill="1" applyAlignment="1">
      <alignment horizontal="center" vertical="top" wrapText="1"/>
    </xf>
    <xf numFmtId="0" fontId="37" fillId="0" borderId="0" xfId="0" applyFont="1" applyAlignment="1">
      <alignment horizontal="left" vertical="top"/>
    </xf>
    <xf numFmtId="0" fontId="18" fillId="12" borderId="0" xfId="0" applyFont="1" applyFill="1" applyAlignment="1">
      <alignment horizontal="left" vertical="top" wrapText="1"/>
    </xf>
    <xf numFmtId="0" fontId="0" fillId="12" borderId="20" xfId="0" applyFill="1" applyBorder="1" applyAlignment="1" applyProtection="1">
      <alignment horizontal="center" vertical="top"/>
      <protection locked="0"/>
    </xf>
    <xf numFmtId="0" fontId="23" fillId="13" borderId="0" xfId="0" applyFont="1" applyFill="1" applyAlignment="1">
      <alignment horizontal="left" vertical="top"/>
    </xf>
    <xf numFmtId="0" fontId="0" fillId="11" borderId="22" xfId="0" applyFill="1" applyBorder="1" applyAlignment="1">
      <alignment horizontal="center" vertical="top"/>
    </xf>
    <xf numFmtId="0" fontId="0" fillId="11" borderId="23" xfId="0" applyFill="1" applyBorder="1" applyAlignment="1">
      <alignment horizontal="center" vertical="top"/>
    </xf>
    <xf numFmtId="0" fontId="23" fillId="13" borderId="0" xfId="0" applyFont="1" applyFill="1" applyAlignment="1">
      <alignment horizontal="center" vertical="top"/>
    </xf>
    <xf numFmtId="0" fontId="10" fillId="9" borderId="0" xfId="0" applyFont="1" applyFill="1" applyAlignment="1">
      <alignment horizontal="center"/>
    </xf>
    <xf numFmtId="0" fontId="7" fillId="7" borderId="6" xfId="5" applyBorder="1" applyAlignment="1">
      <alignment horizontal="center" vertical="center" textRotation="90"/>
    </xf>
    <xf numFmtId="0" fontId="7" fillId="7" borderId="9" xfId="5" applyBorder="1" applyAlignment="1">
      <alignment horizontal="center" vertical="center" textRotation="90"/>
    </xf>
    <xf numFmtId="0" fontId="7" fillId="7" borderId="14" xfId="5" applyBorder="1" applyAlignment="1">
      <alignment horizontal="center" vertical="center" textRotation="90"/>
    </xf>
  </cellXfs>
  <cellStyles count="9">
    <cellStyle name="20% - Accent3" xfId="6" builtinId="38"/>
    <cellStyle name="Accent1" xfId="5" builtinId="29"/>
    <cellStyle name="Goed" xfId="1" builtinId="26"/>
    <cellStyle name="Invoer" xfId="3" builtinId="20"/>
    <cellStyle name="Komma 2" xfId="7" xr:uid="{34CAEB3C-5A84-4233-BDD4-6175A40FE244}"/>
    <cellStyle name="Notitie" xfId="4" builtinId="10"/>
    <cellStyle name="Ongeldig" xfId="2" builtinId="27"/>
    <cellStyle name="Standaard" xfId="0" builtinId="0"/>
    <cellStyle name="Valuta 2" xfId="8" xr:uid="{83D1E340-3FFF-46ED-B41F-996177ED23A7}"/>
  </cellStyles>
  <dxfs count="2">
    <dxf>
      <fill>
        <patternFill>
          <bgColor rgb="FFFF0000"/>
        </patternFill>
      </fill>
    </dxf>
    <dxf>
      <fill>
        <patternFill>
          <bgColor rgb="FFFF0000"/>
        </patternFill>
      </fill>
    </dxf>
  </dxfs>
  <tableStyles count="0" defaultTableStyle="TableStyleMedium2" defaultPivotStyle="PivotStyleLight16"/>
  <colors>
    <mruColors>
      <color rgb="FFFFFFCC"/>
      <color rgb="FF0089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Grafiek!$C$5:$C$8</c:f>
              <c:numCache>
                <c:formatCode>_-"€"\ * #,##0.00_-;_-"€"\ * #,##0.00\-;_-"€"\ * "-"??_-;_-@_-</c:formatCode>
                <c:ptCount val="4"/>
                <c:pt idx="0">
                  <c:v>5500000</c:v>
                </c:pt>
                <c:pt idx="1">
                  <c:v>4500000</c:v>
                </c:pt>
                <c:pt idx="2">
                  <c:v>3500000</c:v>
                </c:pt>
                <c:pt idx="3">
                  <c:v>2000000</c:v>
                </c:pt>
              </c:numCache>
            </c:numRef>
          </c:xVal>
          <c:yVal>
            <c:numRef>
              <c:f>Grafiek!$D$5:$D$8</c:f>
              <c:numCache>
                <c:formatCode>0.0</c:formatCode>
                <c:ptCount val="4"/>
                <c:pt idx="0">
                  <c:v>0</c:v>
                </c:pt>
                <c:pt idx="1">
                  <c:v>50</c:v>
                </c:pt>
                <c:pt idx="2">
                  <c:v>350</c:v>
                </c:pt>
                <c:pt idx="3">
                  <c:v>400</c:v>
                </c:pt>
              </c:numCache>
            </c:numRef>
          </c:yVal>
          <c:smooth val="0"/>
          <c:extLst>
            <c:ext xmlns:c16="http://schemas.microsoft.com/office/drawing/2014/chart" uri="{C3380CC4-5D6E-409C-BE32-E72D297353CC}">
              <c16:uniqueId val="{00000000-3DF9-416A-9D7F-83FC77B071C2}"/>
            </c:ext>
          </c:extLst>
        </c:ser>
        <c:ser>
          <c:idx val="1"/>
          <c:order val="1"/>
          <c:marker>
            <c:symbol val="diamond"/>
            <c:size val="7"/>
          </c:marker>
          <c:xVal>
            <c:numRef>
              <c:f>Grafiek!$C$10</c:f>
              <c:numCache>
                <c:formatCode>_-"€"\ * #,##0.00_-;_-"€"\ * #,##0.00\-;_-"€"\ * "-"??_-;_-@_-</c:formatCode>
                <c:ptCount val="1"/>
                <c:pt idx="0">
                  <c:v>0</c:v>
                </c:pt>
              </c:numCache>
            </c:numRef>
          </c:xVal>
          <c:yVal>
            <c:numRef>
              <c:f>Grafiek!$D$10</c:f>
              <c:numCache>
                <c:formatCode>0.00</c:formatCode>
                <c:ptCount val="1"/>
                <c:pt idx="0">
                  <c:v>400</c:v>
                </c:pt>
              </c:numCache>
            </c:numRef>
          </c:yVal>
          <c:smooth val="1"/>
          <c:extLst>
            <c:ext xmlns:c16="http://schemas.microsoft.com/office/drawing/2014/chart" uri="{C3380CC4-5D6E-409C-BE32-E72D297353CC}">
              <c16:uniqueId val="{00000001-3DF9-416A-9D7F-83FC77B071C2}"/>
            </c:ext>
          </c:extLst>
        </c:ser>
        <c:dLbls>
          <c:showLegendKey val="0"/>
          <c:showVal val="0"/>
          <c:showCatName val="0"/>
          <c:showSerName val="0"/>
          <c:showPercent val="0"/>
          <c:showBubbleSize val="0"/>
        </c:dLbls>
        <c:axId val="116916992"/>
        <c:axId val="116918912"/>
      </c:scatterChart>
      <c:valAx>
        <c:axId val="116916992"/>
        <c:scaling>
          <c:orientation val="minMax"/>
          <c:max val="5500000"/>
          <c:min val="2000000"/>
        </c:scaling>
        <c:delete val="0"/>
        <c:axPos val="b"/>
        <c:majorGridlines/>
        <c:title>
          <c:tx>
            <c:rich>
              <a:bodyPr/>
              <a:lstStyle/>
              <a:p>
                <a:pPr>
                  <a:defRPr sz="1100" b="1"/>
                </a:pPr>
                <a:r>
                  <a:rPr lang="nl-NL" sz="1100" b="1"/>
                  <a:t>Prijs</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8912"/>
        <c:crossesAt val="0"/>
        <c:crossBetween val="midCat"/>
      </c:valAx>
      <c:valAx>
        <c:axId val="116918912"/>
        <c:scaling>
          <c:orientation val="minMax"/>
        </c:scaling>
        <c:delete val="0"/>
        <c:axPos val="l"/>
        <c:majorGridlines/>
        <c:title>
          <c:tx>
            <c:rich>
              <a:bodyPr rot="-5400000" vert="horz"/>
              <a:lstStyle/>
              <a:p>
                <a:pPr>
                  <a:defRPr sz="1100" b="1"/>
                </a:pPr>
                <a:r>
                  <a:rPr lang="nl-NL" sz="1100" b="1"/>
                  <a:t>Punten</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16916992"/>
        <c:crossesAt val="0"/>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626526</xdr:colOff>
      <xdr:row>0</xdr:row>
      <xdr:rowOff>20955</xdr:rowOff>
    </xdr:from>
    <xdr:to>
      <xdr:col>11</xdr:col>
      <xdr:colOff>0</xdr:colOff>
      <xdr:row>14</xdr:row>
      <xdr:rowOff>19423</xdr:rowOff>
    </xdr:to>
    <xdr:graphicFrame macro="">
      <xdr:nvGraphicFramePr>
        <xdr:cNvPr id="3" name="Grafiek 1">
          <a:extLst>
            <a:ext uri="{FF2B5EF4-FFF2-40B4-BE49-F238E27FC236}">
              <a16:creationId xmlns:a16="http://schemas.microsoft.com/office/drawing/2014/main" id="{E4C46C55-E6FC-48FA-B1F4-98E4EC48A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B3984-49C9-48EC-8133-C636F4BC8BB1}">
  <sheetPr>
    <pageSetUpPr fitToPage="1"/>
  </sheetPr>
  <dimension ref="A1:T42"/>
  <sheetViews>
    <sheetView tabSelected="1" zoomScaleNormal="100" workbookViewId="0">
      <selection activeCell="A2" sqref="A2:F2"/>
    </sheetView>
  </sheetViews>
  <sheetFormatPr defaultColWidth="8.85546875" defaultRowHeight="15" x14ac:dyDescent="0.25"/>
  <cols>
    <col min="1" max="1" width="15.140625" customWidth="1"/>
    <col min="2" max="6" width="20.7109375" customWidth="1"/>
    <col min="7" max="20" width="13.140625" customWidth="1"/>
  </cols>
  <sheetData>
    <row r="1" spans="1:18" ht="20.25" x14ac:dyDescent="0.25">
      <c r="A1" s="117" t="s">
        <v>98</v>
      </c>
      <c r="B1" s="117"/>
      <c r="C1" s="117"/>
      <c r="D1" s="117"/>
      <c r="E1" s="117"/>
      <c r="F1" s="117"/>
    </row>
    <row r="2" spans="1:18" x14ac:dyDescent="0.25">
      <c r="A2" s="118" t="s">
        <v>1</v>
      </c>
      <c r="B2" s="118"/>
      <c r="C2" s="118"/>
      <c r="D2" s="118"/>
      <c r="E2" s="118"/>
      <c r="F2" s="118"/>
    </row>
    <row r="3" spans="1:18" ht="20.25" x14ac:dyDescent="0.25">
      <c r="A3" s="117" t="s">
        <v>2</v>
      </c>
      <c r="B3" s="117"/>
      <c r="C3" s="117"/>
      <c r="D3" s="117"/>
      <c r="E3" s="117"/>
      <c r="F3" s="117"/>
    </row>
    <row r="4" spans="1:18" x14ac:dyDescent="0.25">
      <c r="A4" s="113" t="s">
        <v>3</v>
      </c>
      <c r="B4" s="113"/>
      <c r="C4" s="113"/>
      <c r="D4" s="113"/>
      <c r="E4" s="113"/>
      <c r="F4" s="113"/>
    </row>
    <row r="5" spans="1:18" ht="30.75" customHeight="1" x14ac:dyDescent="0.25">
      <c r="A5" s="113" t="s">
        <v>4</v>
      </c>
      <c r="B5" s="113"/>
      <c r="C5" s="113"/>
      <c r="D5" s="113"/>
      <c r="E5" s="113"/>
      <c r="F5" s="113"/>
    </row>
    <row r="6" spans="1:18" ht="44.25" customHeight="1" x14ac:dyDescent="0.25">
      <c r="A6" s="113" t="s">
        <v>96</v>
      </c>
      <c r="B6" s="113"/>
      <c r="C6" s="113"/>
      <c r="D6" s="113"/>
      <c r="E6" s="113"/>
      <c r="F6" s="113"/>
    </row>
    <row r="7" spans="1:18" ht="30" customHeight="1" x14ac:dyDescent="0.25">
      <c r="A7" s="113" t="s">
        <v>5</v>
      </c>
      <c r="B7" s="113"/>
      <c r="C7" s="113"/>
      <c r="D7" s="113"/>
      <c r="E7" s="113"/>
      <c r="F7" s="113"/>
    </row>
    <row r="8" spans="1:18" ht="30" customHeight="1" x14ac:dyDescent="0.25">
      <c r="A8" s="113" t="s">
        <v>6</v>
      </c>
      <c r="B8" s="113"/>
      <c r="C8" s="113"/>
      <c r="D8" s="113"/>
      <c r="E8" s="113"/>
      <c r="F8" s="113"/>
    </row>
    <row r="9" spans="1:18" ht="15.75" thickBot="1" x14ac:dyDescent="0.3">
      <c r="A9" s="113" t="s">
        <v>7</v>
      </c>
      <c r="B9" s="113"/>
      <c r="C9" s="113"/>
      <c r="D9" s="113"/>
      <c r="E9" s="113"/>
      <c r="F9" s="113"/>
    </row>
    <row r="10" spans="1:18" ht="15.75" x14ac:dyDescent="0.25">
      <c r="A10" s="79"/>
      <c r="B10" s="111" t="s">
        <v>8</v>
      </c>
      <c r="C10" s="112"/>
      <c r="D10" s="111" t="s">
        <v>11</v>
      </c>
      <c r="E10" s="112"/>
      <c r="F10" s="104"/>
      <c r="I10" s="82"/>
      <c r="J10" s="82"/>
      <c r="K10" s="82"/>
      <c r="L10" s="82"/>
      <c r="M10" s="82"/>
      <c r="N10" s="82"/>
      <c r="O10" s="82"/>
      <c r="P10" s="82"/>
    </row>
    <row r="11" spans="1:18" ht="47.25" x14ac:dyDescent="0.25">
      <c r="A11" s="79"/>
      <c r="B11" s="93" t="s">
        <v>90</v>
      </c>
      <c r="C11" s="94" t="s">
        <v>87</v>
      </c>
      <c r="D11" s="93" t="s">
        <v>88</v>
      </c>
      <c r="E11" s="94" t="s">
        <v>12</v>
      </c>
      <c r="F11" s="105" t="s">
        <v>89</v>
      </c>
      <c r="I11" s="82"/>
      <c r="J11" s="82"/>
      <c r="K11" s="82"/>
      <c r="L11" s="82"/>
      <c r="M11" s="82"/>
      <c r="N11" s="82"/>
    </row>
    <row r="12" spans="1:18" s="49" customFormat="1" ht="15.75" x14ac:dyDescent="0.25">
      <c r="A12" s="86">
        <v>2022</v>
      </c>
      <c r="B12" s="95">
        <f>Implementatiekosten</f>
        <v>0</v>
      </c>
      <c r="C12" s="96"/>
      <c r="D12" s="95"/>
      <c r="E12" s="96"/>
      <c r="F12" s="106">
        <f t="shared" ref="F12:F30" si="0">SUM(B12:E12)</f>
        <v>0</v>
      </c>
      <c r="I12" s="82"/>
      <c r="J12" s="82"/>
      <c r="K12" s="82"/>
      <c r="L12" s="82"/>
      <c r="M12" s="82"/>
      <c r="N12" s="82"/>
      <c r="O12"/>
      <c r="P12"/>
      <c r="Q12"/>
      <c r="R12"/>
    </row>
    <row r="13" spans="1:18" s="49" customFormat="1" ht="15.75" x14ac:dyDescent="0.25">
      <c r="A13" s="86">
        <v>2023</v>
      </c>
      <c r="B13" s="95"/>
      <c r="C13" s="96">
        <f t="shared" ref="C13:C30" si="1">Jaarlijkse_kosten</f>
        <v>0</v>
      </c>
      <c r="D13" s="97"/>
      <c r="E13" s="96">
        <f>'Fase 2'!D25</f>
        <v>0</v>
      </c>
      <c r="F13" s="106">
        <f t="shared" si="0"/>
        <v>0</v>
      </c>
      <c r="G13" s="78"/>
      <c r="H13" s="79"/>
      <c r="I13" s="82"/>
      <c r="J13" s="82"/>
      <c r="K13" s="82"/>
      <c r="L13" s="82"/>
      <c r="M13" s="82"/>
      <c r="N13" s="82"/>
      <c r="O13"/>
      <c r="P13"/>
      <c r="Q13"/>
      <c r="R13"/>
    </row>
    <row r="14" spans="1:18" s="49" customFormat="1" ht="15.75" x14ac:dyDescent="0.25">
      <c r="A14" s="86">
        <v>2024</v>
      </c>
      <c r="B14" s="95"/>
      <c r="C14" s="96">
        <f t="shared" si="1"/>
        <v>0</v>
      </c>
      <c r="D14" s="95">
        <f>'Fase 2'!D$16</f>
        <v>0</v>
      </c>
      <c r="E14" s="100"/>
      <c r="F14" s="106">
        <f t="shared" si="0"/>
        <v>0</v>
      </c>
      <c r="G14" s="78"/>
      <c r="H14" s="79"/>
      <c r="I14" s="82"/>
      <c r="J14" s="82"/>
      <c r="K14" s="82"/>
      <c r="L14" s="82"/>
      <c r="M14" s="82"/>
      <c r="N14" s="82"/>
      <c r="O14"/>
      <c r="P14"/>
      <c r="Q14"/>
      <c r="R14"/>
    </row>
    <row r="15" spans="1:18" s="49" customFormat="1" ht="15.75" x14ac:dyDescent="0.25">
      <c r="A15" s="86">
        <v>2025</v>
      </c>
      <c r="B15" s="97"/>
      <c r="C15" s="96">
        <f t="shared" si="1"/>
        <v>0</v>
      </c>
      <c r="D15" s="95">
        <f>'Fase 2'!D$16</f>
        <v>0</v>
      </c>
      <c r="E15" s="100"/>
      <c r="F15" s="106">
        <f t="shared" si="0"/>
        <v>0</v>
      </c>
      <c r="G15"/>
      <c r="H15"/>
      <c r="I15" s="82"/>
      <c r="J15" s="82"/>
      <c r="K15" s="82"/>
      <c r="L15" s="82"/>
      <c r="M15" s="82"/>
      <c r="N15" s="82"/>
      <c r="O15"/>
      <c r="P15"/>
      <c r="Q15"/>
      <c r="R15"/>
    </row>
    <row r="16" spans="1:18" s="49" customFormat="1" ht="15.75" x14ac:dyDescent="0.25">
      <c r="A16" s="86">
        <v>2026</v>
      </c>
      <c r="B16" s="97"/>
      <c r="C16" s="96">
        <f t="shared" si="1"/>
        <v>0</v>
      </c>
      <c r="D16" s="95">
        <f>'Fase 2'!D$16</f>
        <v>0</v>
      </c>
      <c r="E16" s="100"/>
      <c r="F16" s="106">
        <f t="shared" si="0"/>
        <v>0</v>
      </c>
      <c r="G16"/>
      <c r="H16"/>
      <c r="I16" s="82"/>
      <c r="J16" s="82"/>
      <c r="K16" s="82"/>
      <c r="L16" s="82"/>
      <c r="M16" s="82"/>
      <c r="N16" s="82"/>
      <c r="O16"/>
      <c r="P16"/>
      <c r="Q16"/>
      <c r="R16"/>
    </row>
    <row r="17" spans="1:18" s="49" customFormat="1" ht="15.75" x14ac:dyDescent="0.25">
      <c r="A17" s="86">
        <v>2027</v>
      </c>
      <c r="B17" s="97"/>
      <c r="C17" s="96">
        <f t="shared" si="1"/>
        <v>0</v>
      </c>
      <c r="D17" s="95">
        <f>'Fase 2'!D$16</f>
        <v>0</v>
      </c>
      <c r="E17" s="100"/>
      <c r="F17" s="106">
        <f t="shared" si="0"/>
        <v>0</v>
      </c>
      <c r="G17"/>
      <c r="H17"/>
      <c r="I17" s="82"/>
      <c r="J17" s="82"/>
      <c r="K17" s="82"/>
      <c r="L17" s="82"/>
      <c r="M17" s="82"/>
      <c r="N17" s="82"/>
      <c r="O17"/>
      <c r="P17"/>
      <c r="Q17"/>
      <c r="R17"/>
    </row>
    <row r="18" spans="1:18" s="49" customFormat="1" ht="15.75" x14ac:dyDescent="0.25">
      <c r="A18" s="86">
        <v>2028</v>
      </c>
      <c r="B18" s="97"/>
      <c r="C18" s="96">
        <f t="shared" si="1"/>
        <v>0</v>
      </c>
      <c r="D18" s="95">
        <f>'Fase 2'!D$16</f>
        <v>0</v>
      </c>
      <c r="E18" s="100"/>
      <c r="F18" s="106">
        <f t="shared" si="0"/>
        <v>0</v>
      </c>
      <c r="G18"/>
      <c r="H18"/>
      <c r="I18" s="82"/>
      <c r="J18" s="82"/>
      <c r="K18" s="82"/>
      <c r="L18" s="82"/>
      <c r="M18" s="82"/>
      <c r="N18" s="82"/>
      <c r="O18"/>
      <c r="P18"/>
      <c r="Q18"/>
      <c r="R18"/>
    </row>
    <row r="19" spans="1:18" s="49" customFormat="1" ht="15.75" x14ac:dyDescent="0.25">
      <c r="A19" s="86">
        <v>2029</v>
      </c>
      <c r="B19" s="97"/>
      <c r="C19" s="96">
        <f t="shared" si="1"/>
        <v>0</v>
      </c>
      <c r="D19" s="95">
        <f>'Fase 2'!D$16</f>
        <v>0</v>
      </c>
      <c r="E19" s="101"/>
      <c r="F19" s="106">
        <f t="shared" si="0"/>
        <v>0</v>
      </c>
      <c r="G19" s="81"/>
      <c r="H19" s="81"/>
      <c r="I19" s="82"/>
      <c r="J19" s="82"/>
      <c r="K19" s="82"/>
      <c r="L19" s="82"/>
      <c r="M19" s="82"/>
      <c r="N19" s="82"/>
      <c r="O19"/>
      <c r="P19"/>
      <c r="Q19"/>
      <c r="R19"/>
    </row>
    <row r="20" spans="1:18" s="49" customFormat="1" ht="15.75" x14ac:dyDescent="0.25">
      <c r="A20" s="86">
        <v>2030</v>
      </c>
      <c r="B20" s="97"/>
      <c r="C20" s="96">
        <f t="shared" si="1"/>
        <v>0</v>
      </c>
      <c r="D20" s="95">
        <f>'Fase 2'!D$16</f>
        <v>0</v>
      </c>
      <c r="E20" s="101"/>
      <c r="F20" s="106">
        <f t="shared" si="0"/>
        <v>0</v>
      </c>
      <c r="G20" s="81"/>
      <c r="H20" s="81"/>
      <c r="I20" s="82"/>
      <c r="J20" s="82"/>
      <c r="K20" s="82"/>
      <c r="L20" s="82"/>
      <c r="M20" s="82"/>
      <c r="N20" s="82"/>
      <c r="O20"/>
      <c r="P20"/>
      <c r="Q20"/>
      <c r="R20"/>
    </row>
    <row r="21" spans="1:18" ht="15.75" x14ac:dyDescent="0.25">
      <c r="A21" s="86">
        <v>2031</v>
      </c>
      <c r="B21" s="97"/>
      <c r="C21" s="96">
        <f t="shared" si="1"/>
        <v>0</v>
      </c>
      <c r="D21" s="95">
        <f>'Fase 2'!D$16</f>
        <v>0</v>
      </c>
      <c r="E21" s="101"/>
      <c r="F21" s="106">
        <f t="shared" si="0"/>
        <v>0</v>
      </c>
      <c r="G21" s="81"/>
      <c r="H21" s="81"/>
      <c r="I21" s="82"/>
      <c r="J21" s="82"/>
      <c r="K21" s="82"/>
      <c r="L21" s="82"/>
      <c r="M21" s="82"/>
      <c r="N21" s="82"/>
    </row>
    <row r="22" spans="1:18" ht="15.75" x14ac:dyDescent="0.25">
      <c r="A22" s="86">
        <v>2032</v>
      </c>
      <c r="B22" s="97"/>
      <c r="C22" s="96">
        <f t="shared" si="1"/>
        <v>0</v>
      </c>
      <c r="D22" s="95">
        <f>'Fase 2'!D$16</f>
        <v>0</v>
      </c>
      <c r="E22" s="101"/>
      <c r="F22" s="106">
        <f t="shared" si="0"/>
        <v>0</v>
      </c>
      <c r="G22" s="81"/>
      <c r="H22" s="81"/>
      <c r="I22" s="82"/>
      <c r="J22" s="82"/>
      <c r="K22" s="82"/>
      <c r="L22" s="82"/>
      <c r="M22" s="82"/>
      <c r="N22" s="82"/>
    </row>
    <row r="23" spans="1:18" ht="15.75" x14ac:dyDescent="0.25">
      <c r="A23" s="86">
        <v>2033</v>
      </c>
      <c r="B23" s="97"/>
      <c r="C23" s="96">
        <f t="shared" si="1"/>
        <v>0</v>
      </c>
      <c r="D23" s="95">
        <f>'Fase 2'!D$16</f>
        <v>0</v>
      </c>
      <c r="E23" s="101"/>
      <c r="F23" s="106">
        <f t="shared" si="0"/>
        <v>0</v>
      </c>
      <c r="G23" s="81"/>
      <c r="H23" s="81"/>
      <c r="I23" s="82"/>
      <c r="J23" s="82"/>
      <c r="K23" s="82"/>
      <c r="L23" s="82"/>
      <c r="M23" s="82"/>
      <c r="N23" s="82"/>
    </row>
    <row r="24" spans="1:18" ht="15.75" x14ac:dyDescent="0.25">
      <c r="A24" s="86">
        <v>2034</v>
      </c>
      <c r="B24" s="97"/>
      <c r="C24" s="96">
        <f t="shared" si="1"/>
        <v>0</v>
      </c>
      <c r="D24" s="95">
        <f>'Fase 2'!D$16</f>
        <v>0</v>
      </c>
      <c r="E24" s="101"/>
      <c r="F24" s="106">
        <f t="shared" si="0"/>
        <v>0</v>
      </c>
      <c r="G24" s="81"/>
      <c r="H24" s="81"/>
      <c r="I24" s="82"/>
      <c r="J24" s="82"/>
      <c r="K24" s="82"/>
      <c r="L24" s="82"/>
      <c r="M24" s="82"/>
      <c r="N24" s="82"/>
    </row>
    <row r="25" spans="1:18" ht="15.75" x14ac:dyDescent="0.25">
      <c r="A25" s="86">
        <v>2035</v>
      </c>
      <c r="B25" s="97"/>
      <c r="C25" s="96">
        <f t="shared" si="1"/>
        <v>0</v>
      </c>
      <c r="D25" s="95">
        <f>'Fase 2'!D$16</f>
        <v>0</v>
      </c>
      <c r="E25" s="101"/>
      <c r="F25" s="106">
        <f t="shared" si="0"/>
        <v>0</v>
      </c>
      <c r="G25" s="81"/>
      <c r="H25" s="81"/>
      <c r="I25" s="82"/>
      <c r="J25" s="82"/>
      <c r="K25" s="82"/>
      <c r="L25" s="82"/>
      <c r="M25" s="82"/>
      <c r="N25" s="82"/>
    </row>
    <row r="26" spans="1:18" ht="15.75" x14ac:dyDescent="0.25">
      <c r="A26" s="86">
        <v>2036</v>
      </c>
      <c r="B26" s="97"/>
      <c r="C26" s="96">
        <f t="shared" si="1"/>
        <v>0</v>
      </c>
      <c r="D26" s="95">
        <f>'Fase 2'!D$16</f>
        <v>0</v>
      </c>
      <c r="E26" s="101"/>
      <c r="F26" s="106">
        <f t="shared" si="0"/>
        <v>0</v>
      </c>
      <c r="G26" s="81"/>
      <c r="H26" s="81"/>
      <c r="I26" s="82"/>
      <c r="J26" s="82"/>
      <c r="K26" s="82"/>
      <c r="L26" s="82"/>
      <c r="M26" s="82"/>
      <c r="N26" s="82"/>
    </row>
    <row r="27" spans="1:18" ht="15.75" x14ac:dyDescent="0.25">
      <c r="A27" s="86">
        <v>2037</v>
      </c>
      <c r="B27" s="97"/>
      <c r="C27" s="96">
        <f t="shared" si="1"/>
        <v>0</v>
      </c>
      <c r="D27" s="95">
        <f>'Fase 2'!D$16</f>
        <v>0</v>
      </c>
      <c r="E27" s="100"/>
      <c r="F27" s="106">
        <f t="shared" si="0"/>
        <v>0</v>
      </c>
      <c r="I27" s="82"/>
      <c r="J27" s="82"/>
      <c r="K27" s="82"/>
      <c r="L27" s="82"/>
      <c r="M27" s="82"/>
      <c r="N27" s="82"/>
    </row>
    <row r="28" spans="1:18" ht="15.75" x14ac:dyDescent="0.25">
      <c r="A28" s="86">
        <v>2038</v>
      </c>
      <c r="B28" s="97"/>
      <c r="C28" s="96">
        <f t="shared" si="1"/>
        <v>0</v>
      </c>
      <c r="D28" s="95">
        <f>'Fase 2'!D$16</f>
        <v>0</v>
      </c>
      <c r="E28" s="100"/>
      <c r="F28" s="106">
        <f t="shared" si="0"/>
        <v>0</v>
      </c>
      <c r="I28" s="82"/>
      <c r="J28" s="82"/>
      <c r="K28" s="82"/>
      <c r="L28" s="82"/>
      <c r="M28" s="82"/>
      <c r="N28" s="82"/>
    </row>
    <row r="29" spans="1:18" ht="15.75" x14ac:dyDescent="0.25">
      <c r="A29" s="86">
        <v>2039</v>
      </c>
      <c r="B29" s="97"/>
      <c r="C29" s="96">
        <f t="shared" si="1"/>
        <v>0</v>
      </c>
      <c r="D29" s="95">
        <f>'Fase 2'!D$16</f>
        <v>0</v>
      </c>
      <c r="E29" s="100"/>
      <c r="F29" s="106">
        <f t="shared" si="0"/>
        <v>0</v>
      </c>
      <c r="I29" s="82"/>
      <c r="J29" s="82"/>
      <c r="K29" s="82"/>
      <c r="L29" s="82"/>
      <c r="M29" s="82"/>
      <c r="N29" s="82"/>
    </row>
    <row r="30" spans="1:18" ht="16.5" thickBot="1" x14ac:dyDescent="0.3">
      <c r="A30" s="86">
        <v>2040</v>
      </c>
      <c r="B30" s="98"/>
      <c r="C30" s="99">
        <f t="shared" si="1"/>
        <v>0</v>
      </c>
      <c r="D30" s="99">
        <f>'Fase 2'!D$16</f>
        <v>0</v>
      </c>
      <c r="E30" s="102"/>
      <c r="F30" s="107">
        <f t="shared" si="0"/>
        <v>0</v>
      </c>
      <c r="I30" s="82"/>
      <c r="J30" s="82"/>
      <c r="K30" s="82"/>
      <c r="L30" s="82"/>
      <c r="M30" s="82"/>
      <c r="N30" s="82"/>
    </row>
    <row r="31" spans="1:18" ht="16.5" thickBot="1" x14ac:dyDescent="0.3">
      <c r="A31" s="79"/>
      <c r="B31" s="79"/>
      <c r="C31" s="79"/>
      <c r="D31" s="79"/>
      <c r="E31" s="87" t="s">
        <v>13</v>
      </c>
      <c r="F31" s="103">
        <f>SUM(F12:F30)</f>
        <v>0</v>
      </c>
      <c r="I31" s="82"/>
      <c r="J31" s="82"/>
      <c r="K31" s="82"/>
      <c r="L31" s="82"/>
      <c r="M31" s="82"/>
      <c r="N31" s="82"/>
      <c r="O31" s="82"/>
      <c r="P31" s="82"/>
    </row>
    <row r="32" spans="1:18" ht="17.25" thickTop="1" thickBot="1" x14ac:dyDescent="0.3">
      <c r="A32" s="49"/>
      <c r="B32" s="49"/>
      <c r="C32" s="49"/>
      <c r="D32" s="49"/>
      <c r="E32" s="87" t="s">
        <v>14</v>
      </c>
      <c r="F32" s="92" t="str">
        <f>IF(OR(F31&lt;2000000,F31&gt;5500000),"Niet geldig",Puntenscore)</f>
        <v>Niet geldig</v>
      </c>
      <c r="I32" s="82"/>
      <c r="J32" s="82"/>
      <c r="K32" s="82"/>
      <c r="L32" s="82"/>
      <c r="M32" s="82"/>
      <c r="N32" s="82"/>
      <c r="O32" s="82"/>
      <c r="P32" s="82"/>
    </row>
    <row r="33" spans="1:20" ht="16.5" thickTop="1" x14ac:dyDescent="0.25">
      <c r="A33" s="63" t="s">
        <v>15</v>
      </c>
      <c r="B33" s="119"/>
      <c r="C33" s="119"/>
      <c r="D33" s="120"/>
      <c r="I33" s="81"/>
      <c r="J33" s="81"/>
      <c r="K33" s="81"/>
      <c r="L33" s="81"/>
      <c r="M33" s="81"/>
      <c r="N33" s="81"/>
      <c r="O33" s="81"/>
      <c r="P33" s="81"/>
    </row>
    <row r="34" spans="1:20" x14ac:dyDescent="0.25">
      <c r="A34" s="64" t="s">
        <v>16</v>
      </c>
      <c r="B34" s="114"/>
      <c r="C34" s="115"/>
      <c r="D34" s="116"/>
      <c r="E34" s="49"/>
      <c r="F34" s="52"/>
      <c r="G34" s="49"/>
      <c r="H34" s="49"/>
      <c r="I34" s="49"/>
      <c r="J34" s="49"/>
      <c r="K34" s="49"/>
      <c r="L34" s="49"/>
      <c r="M34" s="49"/>
      <c r="N34" s="49"/>
      <c r="O34" s="49"/>
      <c r="P34" s="49"/>
      <c r="Q34" s="49"/>
      <c r="R34" s="49"/>
      <c r="S34" s="49"/>
      <c r="T34" s="49"/>
    </row>
    <row r="35" spans="1:20" x14ac:dyDescent="0.25">
      <c r="A35" s="64" t="s">
        <v>17</v>
      </c>
      <c r="B35" s="114"/>
      <c r="C35" s="115"/>
      <c r="D35" s="116"/>
      <c r="E35" s="49"/>
      <c r="F35" s="52"/>
      <c r="G35" s="49"/>
      <c r="H35" s="49"/>
      <c r="I35" s="49"/>
      <c r="J35" s="49"/>
      <c r="K35" s="49"/>
      <c r="L35" s="49"/>
      <c r="M35" s="49"/>
      <c r="N35" s="49"/>
      <c r="O35" s="49"/>
      <c r="P35" s="49"/>
      <c r="Q35" s="49"/>
      <c r="R35" s="49"/>
      <c r="S35" s="49"/>
      <c r="T35" s="49"/>
    </row>
    <row r="36" spans="1:20" x14ac:dyDescent="0.25">
      <c r="A36" s="64" t="s">
        <v>18</v>
      </c>
      <c r="B36" s="114"/>
      <c r="C36" s="115"/>
      <c r="D36" s="116"/>
      <c r="E36" s="49"/>
      <c r="F36" s="52"/>
      <c r="G36" s="49"/>
      <c r="H36" s="49"/>
      <c r="I36" s="49"/>
      <c r="J36" s="49"/>
      <c r="K36" s="49"/>
      <c r="L36" s="49"/>
      <c r="M36" s="49"/>
      <c r="N36" s="49"/>
      <c r="O36" s="49"/>
      <c r="P36" s="49"/>
      <c r="Q36" s="49"/>
      <c r="R36" s="49"/>
      <c r="S36" s="49"/>
      <c r="T36" s="49"/>
    </row>
    <row r="37" spans="1:20" ht="120.75" customHeight="1" x14ac:dyDescent="0.25">
      <c r="A37" s="64" t="s">
        <v>19</v>
      </c>
      <c r="B37" s="114"/>
      <c r="C37" s="115"/>
      <c r="D37" s="116"/>
      <c r="E37" s="49"/>
      <c r="F37" s="52"/>
      <c r="G37" s="49"/>
      <c r="H37" s="49"/>
      <c r="I37" s="49"/>
      <c r="J37" s="49"/>
      <c r="K37" s="49"/>
      <c r="L37" s="49"/>
      <c r="M37" s="49"/>
      <c r="N37" s="49"/>
      <c r="O37" s="49"/>
      <c r="P37" s="49"/>
      <c r="Q37" s="49"/>
      <c r="R37" s="49"/>
      <c r="S37" s="49"/>
      <c r="T37" s="49"/>
    </row>
    <row r="38" spans="1:20" x14ac:dyDescent="0.25">
      <c r="A38" s="64" t="s">
        <v>20</v>
      </c>
      <c r="B38" s="114"/>
      <c r="C38" s="115"/>
      <c r="D38" s="116"/>
      <c r="E38" s="49"/>
      <c r="F38" s="52"/>
      <c r="G38" s="49"/>
      <c r="H38" s="49"/>
      <c r="I38" s="49"/>
      <c r="J38" s="49"/>
      <c r="K38" s="49"/>
      <c r="L38" s="49"/>
      <c r="M38" s="49"/>
      <c r="N38" s="49"/>
      <c r="O38" s="49"/>
      <c r="P38" s="49"/>
      <c r="Q38" s="49"/>
      <c r="R38" s="49"/>
      <c r="S38" s="49"/>
      <c r="T38" s="49"/>
    </row>
    <row r="39" spans="1:20" ht="123.75" customHeight="1" x14ac:dyDescent="0.25">
      <c r="A39" s="89" t="s">
        <v>21</v>
      </c>
      <c r="B39" s="90"/>
      <c r="C39" s="90"/>
      <c r="D39" s="91"/>
      <c r="E39" s="49"/>
      <c r="F39" s="52"/>
      <c r="G39" s="49"/>
      <c r="H39" s="49"/>
      <c r="I39" s="49"/>
      <c r="J39" s="49"/>
      <c r="K39" s="49"/>
      <c r="L39" s="49"/>
      <c r="M39" s="49"/>
      <c r="N39" s="49"/>
      <c r="O39" s="49"/>
      <c r="P39" s="49"/>
      <c r="Q39" s="49"/>
      <c r="R39" s="49"/>
      <c r="S39" s="49"/>
      <c r="T39" s="49"/>
    </row>
    <row r="40" spans="1:20" x14ac:dyDescent="0.25">
      <c r="A40" s="49"/>
      <c r="B40" s="49"/>
      <c r="C40" s="49"/>
      <c r="D40" s="49"/>
      <c r="E40" s="49"/>
      <c r="F40" s="52"/>
      <c r="G40" s="49"/>
      <c r="H40" s="49"/>
      <c r="I40" s="49"/>
      <c r="J40" s="49"/>
      <c r="K40" s="49"/>
      <c r="L40" s="49"/>
      <c r="M40" s="49"/>
      <c r="N40" s="49"/>
      <c r="O40" s="49"/>
      <c r="P40" s="49"/>
      <c r="Q40" s="49"/>
      <c r="R40" s="49"/>
      <c r="S40" s="49"/>
      <c r="T40" s="49"/>
    </row>
    <row r="41" spans="1:20" x14ac:dyDescent="0.25">
      <c r="A41" s="88" t="s">
        <v>22</v>
      </c>
      <c r="E41" s="49"/>
      <c r="F41" s="52"/>
      <c r="G41" s="49"/>
      <c r="H41" s="49"/>
      <c r="I41" s="49"/>
      <c r="J41" s="49"/>
      <c r="K41" s="49"/>
      <c r="L41" s="49"/>
      <c r="M41" s="49"/>
      <c r="N41" s="49"/>
      <c r="O41" s="49"/>
      <c r="P41" s="49"/>
      <c r="Q41" s="49"/>
      <c r="R41" s="49"/>
      <c r="S41" s="49"/>
      <c r="T41" s="49"/>
    </row>
    <row r="42" spans="1:20" ht="108.75" customHeight="1" x14ac:dyDescent="0.25">
      <c r="A42" s="110" t="s">
        <v>97</v>
      </c>
      <c r="B42" s="110"/>
      <c r="C42" s="110"/>
      <c r="D42" s="110"/>
      <c r="E42" s="110"/>
    </row>
  </sheetData>
  <sheetProtection algorithmName="SHA-512" hashValue="JG1RpBvjxAUD6yZ5q6pAAXYTssAaxyjuJNlN0Dxk+ba6MVc9Wkg7VBEQlVUuApqvue/Cxt4JF/jpZ+4FgipK5A==" saltValue="oLqFNgQbk47wQlmjUSowBw==" spinCount="100000" sheet="1" objects="1" scenarios="1"/>
  <protectedRanges>
    <protectedRange sqref="B34:D38" name="Bereik2"/>
  </protectedRanges>
  <mergeCells count="18">
    <mergeCell ref="A1:F1"/>
    <mergeCell ref="A2:F2"/>
    <mergeCell ref="A3:F3"/>
    <mergeCell ref="B33:D33"/>
    <mergeCell ref="B34:D34"/>
    <mergeCell ref="A4:F4"/>
    <mergeCell ref="B10:C10"/>
    <mergeCell ref="D10:E10"/>
    <mergeCell ref="A5:F5"/>
    <mergeCell ref="A6:F6"/>
    <mergeCell ref="A7:F7"/>
    <mergeCell ref="A8:F8"/>
    <mergeCell ref="A9:F9"/>
    <mergeCell ref="B38:D38"/>
    <mergeCell ref="B35:D35"/>
    <mergeCell ref="B36:D36"/>
    <mergeCell ref="B37:D37"/>
    <mergeCell ref="A42:E42"/>
  </mergeCells>
  <conditionalFormatting sqref="F32">
    <cfRule type="cellIs" dxfId="1" priority="1" operator="equal">
      <formula>"Niet geldig"</formula>
    </cfRule>
  </conditionalFormatting>
  <pageMargins left="0.70866141732283472" right="0.70866141732283472" top="0.74803149606299213" bottom="0.74803149606299213"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0ADE0-8F70-4B5D-A3E2-284AB6AFEADA}">
  <sheetPr>
    <pageSetUpPr fitToPage="1"/>
  </sheetPr>
  <dimension ref="A1:F87"/>
  <sheetViews>
    <sheetView zoomScaleNormal="100" workbookViewId="0">
      <selection sqref="A1:F1"/>
    </sheetView>
  </sheetViews>
  <sheetFormatPr defaultColWidth="9.28515625" defaultRowHeight="14.25" x14ac:dyDescent="0.25"/>
  <cols>
    <col min="1" max="1" width="34.140625" style="49" customWidth="1"/>
    <col min="2" max="2" width="10.140625" style="49" customWidth="1"/>
    <col min="3" max="3" width="8.42578125" style="49" customWidth="1"/>
    <col min="4" max="4" width="17.42578125" style="49" customWidth="1"/>
    <col min="5" max="5" width="14.42578125" style="49" customWidth="1"/>
    <col min="6" max="6" width="60.42578125" style="52" customWidth="1"/>
    <col min="7" max="7" width="12.140625" style="49" bestFit="1" customWidth="1"/>
    <col min="8" max="16384" width="9.28515625" style="49"/>
  </cols>
  <sheetData>
    <row r="1" spans="1:6" ht="20.25" x14ac:dyDescent="0.25">
      <c r="A1" s="117" t="s">
        <v>0</v>
      </c>
      <c r="B1" s="117"/>
      <c r="C1" s="117"/>
      <c r="D1" s="117"/>
      <c r="E1" s="117"/>
      <c r="F1" s="117"/>
    </row>
    <row r="2" spans="1:6" x14ac:dyDescent="0.25">
      <c r="A2" s="118" t="s">
        <v>1</v>
      </c>
      <c r="B2" s="118"/>
      <c r="C2" s="118"/>
      <c r="D2" s="118"/>
      <c r="E2" s="118"/>
      <c r="F2" s="118"/>
    </row>
    <row r="3" spans="1:6" ht="18" x14ac:dyDescent="0.25">
      <c r="A3" s="128" t="s">
        <v>23</v>
      </c>
      <c r="B3" s="128"/>
      <c r="C3" s="128"/>
      <c r="D3" s="128"/>
      <c r="E3" s="128"/>
      <c r="F3" s="128"/>
    </row>
    <row r="4" spans="1:6" s="52" customFormat="1" ht="50.25" x14ac:dyDescent="0.25">
      <c r="A4" s="72" t="s">
        <v>24</v>
      </c>
      <c r="B4" s="73" t="s">
        <v>25</v>
      </c>
      <c r="C4" s="73" t="s">
        <v>26</v>
      </c>
      <c r="D4" s="73" t="s">
        <v>27</v>
      </c>
      <c r="E4" s="73" t="s">
        <v>28</v>
      </c>
      <c r="F4" s="73" t="s">
        <v>29</v>
      </c>
    </row>
    <row r="5" spans="1:6" x14ac:dyDescent="0.25">
      <c r="A5" s="118" t="s">
        <v>30</v>
      </c>
      <c r="B5" s="118"/>
      <c r="C5" s="49">
        <f>SUM(C6:C10)</f>
        <v>0</v>
      </c>
      <c r="D5" s="54"/>
      <c r="E5" s="55">
        <f>IF(D5&gt;20%,"Niet geldig",SUM(E6:E10))</f>
        <v>0</v>
      </c>
    </row>
    <row r="6" spans="1:6" x14ac:dyDescent="0.25">
      <c r="A6" s="75" t="s">
        <v>31</v>
      </c>
      <c r="B6" s="85">
        <f>Consultant</f>
        <v>0</v>
      </c>
      <c r="C6" s="59"/>
      <c r="D6" s="66"/>
      <c r="E6" s="77">
        <f>(B6*C6)+(B6*C6*D$5)</f>
        <v>0</v>
      </c>
    </row>
    <row r="7" spans="1:6" x14ac:dyDescent="0.25">
      <c r="A7" s="75" t="s">
        <v>32</v>
      </c>
      <c r="B7" s="85">
        <f>SR_Consultant</f>
        <v>0</v>
      </c>
      <c r="C7" s="59"/>
      <c r="D7" s="66"/>
      <c r="E7" s="77">
        <f t="shared" ref="E7:E10" si="0">(B7*C7)+(B7*C7*D$5)</f>
        <v>0</v>
      </c>
    </row>
    <row r="8" spans="1:6" x14ac:dyDescent="0.25">
      <c r="A8" s="75" t="s">
        <v>33</v>
      </c>
      <c r="B8" s="85">
        <f>Programmeur</f>
        <v>0</v>
      </c>
      <c r="C8" s="59"/>
      <c r="D8" s="66"/>
      <c r="E8" s="77">
        <f t="shared" si="0"/>
        <v>0</v>
      </c>
    </row>
    <row r="9" spans="1:6" x14ac:dyDescent="0.25">
      <c r="A9" s="75" t="s">
        <v>34</v>
      </c>
      <c r="B9" s="85">
        <f>Architect</f>
        <v>0</v>
      </c>
      <c r="C9" s="59"/>
      <c r="D9" s="66"/>
      <c r="E9" s="77">
        <f t="shared" si="0"/>
        <v>0</v>
      </c>
    </row>
    <row r="10" spans="1:6" x14ac:dyDescent="0.25">
      <c r="A10" s="75" t="s">
        <v>35</v>
      </c>
      <c r="B10" s="85">
        <f>Projectleider</f>
        <v>0</v>
      </c>
      <c r="C10" s="59"/>
      <c r="D10" s="66"/>
      <c r="E10" s="77">
        <f t="shared" si="0"/>
        <v>0</v>
      </c>
    </row>
    <row r="11" spans="1:6" x14ac:dyDescent="0.25">
      <c r="A11" s="118" t="s">
        <v>36</v>
      </c>
      <c r="B11" s="118"/>
      <c r="C11" s="49">
        <f>SUM(C12:C16)</f>
        <v>0</v>
      </c>
      <c r="D11" s="54"/>
      <c r="E11" s="55">
        <f>IF(D11&gt;20%,"Niet geldig",SUM(E12:E16))</f>
        <v>0</v>
      </c>
    </row>
    <row r="12" spans="1:6" x14ac:dyDescent="0.25">
      <c r="A12" s="75" t="s">
        <v>31</v>
      </c>
      <c r="B12" s="85">
        <f>Consultant</f>
        <v>0</v>
      </c>
      <c r="C12" s="59"/>
      <c r="D12" s="66"/>
      <c r="E12" s="77">
        <f>(B12*C12)+(B12*C12*D$11)</f>
        <v>0</v>
      </c>
    </row>
    <row r="13" spans="1:6" x14ac:dyDescent="0.25">
      <c r="A13" s="75" t="s">
        <v>32</v>
      </c>
      <c r="B13" s="85">
        <f>SR_Consultant</f>
        <v>0</v>
      </c>
      <c r="C13" s="59"/>
      <c r="D13" s="66"/>
      <c r="E13" s="77">
        <f t="shared" ref="E13:E16" si="1">(B13*C13)+(B13*C13*D$11)</f>
        <v>0</v>
      </c>
    </row>
    <row r="14" spans="1:6" x14ac:dyDescent="0.25">
      <c r="A14" s="75" t="s">
        <v>33</v>
      </c>
      <c r="B14" s="85">
        <f>Programmeur</f>
        <v>0</v>
      </c>
      <c r="C14" s="59"/>
      <c r="D14" s="66"/>
      <c r="E14" s="77">
        <f t="shared" si="1"/>
        <v>0</v>
      </c>
    </row>
    <row r="15" spans="1:6" x14ac:dyDescent="0.25">
      <c r="A15" s="75" t="s">
        <v>34</v>
      </c>
      <c r="B15" s="85">
        <f>Architect</f>
        <v>0</v>
      </c>
      <c r="C15" s="59"/>
      <c r="D15" s="66"/>
      <c r="E15" s="77">
        <f t="shared" si="1"/>
        <v>0</v>
      </c>
    </row>
    <row r="16" spans="1:6" x14ac:dyDescent="0.25">
      <c r="A16" s="75" t="s">
        <v>35</v>
      </c>
      <c r="B16" s="85">
        <f>Projectleider</f>
        <v>0</v>
      </c>
      <c r="C16" s="59"/>
      <c r="D16" s="66"/>
      <c r="E16" s="77">
        <f t="shared" si="1"/>
        <v>0</v>
      </c>
    </row>
    <row r="17" spans="1:6" x14ac:dyDescent="0.25">
      <c r="A17" s="118" t="s">
        <v>37</v>
      </c>
      <c r="B17" s="118"/>
      <c r="C17" s="49">
        <f>SUM(C18:C22)</f>
        <v>0</v>
      </c>
      <c r="D17" s="54"/>
      <c r="E17" s="55">
        <f>IF(D17&gt;20%,"Niet geldig",SUM(E18:E22))</f>
        <v>0</v>
      </c>
    </row>
    <row r="18" spans="1:6" x14ac:dyDescent="0.25">
      <c r="A18" s="75" t="s">
        <v>31</v>
      </c>
      <c r="B18" s="85">
        <f>Consultant</f>
        <v>0</v>
      </c>
      <c r="C18" s="59"/>
      <c r="D18" s="66"/>
      <c r="E18" s="77">
        <f>(B18*C18)+(B18*C18*D$17)</f>
        <v>0</v>
      </c>
      <c r="F18" s="56"/>
    </row>
    <row r="19" spans="1:6" x14ac:dyDescent="0.25">
      <c r="A19" s="75" t="s">
        <v>32</v>
      </c>
      <c r="B19" s="85">
        <f>SR_Consultant</f>
        <v>0</v>
      </c>
      <c r="C19" s="59"/>
      <c r="D19" s="66"/>
      <c r="E19" s="77">
        <f t="shared" ref="E19:E22" si="2">(B19*C19)+(B19*C19*D$17)</f>
        <v>0</v>
      </c>
      <c r="F19" s="56"/>
    </row>
    <row r="20" spans="1:6" x14ac:dyDescent="0.25">
      <c r="A20" s="75" t="s">
        <v>33</v>
      </c>
      <c r="B20" s="85">
        <f>Programmeur</f>
        <v>0</v>
      </c>
      <c r="C20" s="59"/>
      <c r="D20" s="66"/>
      <c r="E20" s="77">
        <f t="shared" si="2"/>
        <v>0</v>
      </c>
      <c r="F20" s="56"/>
    </row>
    <row r="21" spans="1:6" x14ac:dyDescent="0.25">
      <c r="A21" s="75" t="s">
        <v>34</v>
      </c>
      <c r="B21" s="85">
        <f>Architect</f>
        <v>0</v>
      </c>
      <c r="C21" s="59"/>
      <c r="D21" s="66"/>
      <c r="E21" s="77">
        <f t="shared" si="2"/>
        <v>0</v>
      </c>
      <c r="F21" s="56"/>
    </row>
    <row r="22" spans="1:6" x14ac:dyDescent="0.25">
      <c r="A22" s="75" t="s">
        <v>35</v>
      </c>
      <c r="B22" s="85">
        <f>Projectleider</f>
        <v>0</v>
      </c>
      <c r="C22" s="59"/>
      <c r="D22" s="66"/>
      <c r="E22" s="77">
        <f t="shared" si="2"/>
        <v>0</v>
      </c>
      <c r="F22" s="56"/>
    </row>
    <row r="23" spans="1:6" x14ac:dyDescent="0.25">
      <c r="A23" s="118" t="s">
        <v>38</v>
      </c>
      <c r="B23" s="118"/>
      <c r="C23" s="49">
        <f>SUM(C24:C28)</f>
        <v>0</v>
      </c>
      <c r="D23" s="54"/>
      <c r="E23" s="55">
        <f>IF(D23&gt;20%,"Niet geldig",SUM(E24:E28))</f>
        <v>0</v>
      </c>
    </row>
    <row r="24" spans="1:6" x14ac:dyDescent="0.25">
      <c r="A24" s="75" t="s">
        <v>31</v>
      </c>
      <c r="B24" s="85">
        <f>Consultant</f>
        <v>0</v>
      </c>
      <c r="C24" s="59"/>
      <c r="D24" s="66"/>
      <c r="E24" s="77">
        <f>(B24*C24)+(B24*C24*D$23)</f>
        <v>0</v>
      </c>
    </row>
    <row r="25" spans="1:6" x14ac:dyDescent="0.25">
      <c r="A25" s="75" t="s">
        <v>32</v>
      </c>
      <c r="B25" s="85">
        <f>SR_Consultant</f>
        <v>0</v>
      </c>
      <c r="C25" s="59"/>
      <c r="D25" s="66"/>
      <c r="E25" s="77">
        <f t="shared" ref="E25:E28" si="3">(B25*C25)+(B25*C25*D$23)</f>
        <v>0</v>
      </c>
    </row>
    <row r="26" spans="1:6" x14ac:dyDescent="0.25">
      <c r="A26" s="75" t="s">
        <v>33</v>
      </c>
      <c r="B26" s="85">
        <f>Programmeur</f>
        <v>0</v>
      </c>
      <c r="C26" s="59"/>
      <c r="D26" s="66"/>
      <c r="E26" s="77">
        <f t="shared" si="3"/>
        <v>0</v>
      </c>
    </row>
    <row r="27" spans="1:6" x14ac:dyDescent="0.25">
      <c r="A27" s="75" t="s">
        <v>34</v>
      </c>
      <c r="B27" s="85">
        <f>Architect</f>
        <v>0</v>
      </c>
      <c r="C27" s="59"/>
      <c r="D27" s="66"/>
      <c r="E27" s="77">
        <f t="shared" si="3"/>
        <v>0</v>
      </c>
    </row>
    <row r="28" spans="1:6" x14ac:dyDescent="0.25">
      <c r="A28" s="75" t="s">
        <v>35</v>
      </c>
      <c r="B28" s="85">
        <f>Projectleider</f>
        <v>0</v>
      </c>
      <c r="C28" s="59"/>
      <c r="D28" s="66"/>
      <c r="E28" s="77">
        <f t="shared" si="3"/>
        <v>0</v>
      </c>
    </row>
    <row r="29" spans="1:6" x14ac:dyDescent="0.25">
      <c r="A29" s="118" t="s">
        <v>39</v>
      </c>
      <c r="B29" s="118"/>
      <c r="C29" s="49">
        <f>SUM(C30:C34)</f>
        <v>0</v>
      </c>
      <c r="D29" s="54"/>
      <c r="E29" s="55">
        <f>IF(D29&gt;20%,"Niet geldig",SUM(E30:E34))</f>
        <v>0</v>
      </c>
    </row>
    <row r="30" spans="1:6" x14ac:dyDescent="0.25">
      <c r="A30" s="75" t="s">
        <v>31</v>
      </c>
      <c r="B30" s="85">
        <f>Consultant</f>
        <v>0</v>
      </c>
      <c r="C30" s="59"/>
      <c r="D30" s="66"/>
      <c r="E30" s="77">
        <f>(B30*C30)+(B30*C30*D$29)</f>
        <v>0</v>
      </c>
      <c r="F30" s="57"/>
    </row>
    <row r="31" spans="1:6" x14ac:dyDescent="0.25">
      <c r="A31" s="75" t="s">
        <v>32</v>
      </c>
      <c r="B31" s="85">
        <f>SR_Consultant</f>
        <v>0</v>
      </c>
      <c r="C31" s="59"/>
      <c r="D31" s="66"/>
      <c r="E31" s="77">
        <f t="shared" ref="E31:E34" si="4">(B31*C31)+(B31*C31*D$29)</f>
        <v>0</v>
      </c>
      <c r="F31" s="57"/>
    </row>
    <row r="32" spans="1:6" x14ac:dyDescent="0.25">
      <c r="A32" s="75" t="s">
        <v>33</v>
      </c>
      <c r="B32" s="85">
        <f>Programmeur</f>
        <v>0</v>
      </c>
      <c r="C32" s="59"/>
      <c r="D32" s="66"/>
      <c r="E32" s="77">
        <f t="shared" si="4"/>
        <v>0</v>
      </c>
      <c r="F32" s="57"/>
    </row>
    <row r="33" spans="1:6" x14ac:dyDescent="0.25">
      <c r="A33" s="75" t="s">
        <v>34</v>
      </c>
      <c r="B33" s="85">
        <f>Architect</f>
        <v>0</v>
      </c>
      <c r="C33" s="59"/>
      <c r="D33" s="66"/>
      <c r="E33" s="77">
        <f t="shared" si="4"/>
        <v>0</v>
      </c>
      <c r="F33" s="57"/>
    </row>
    <row r="34" spans="1:6" x14ac:dyDescent="0.25">
      <c r="A34" s="75" t="s">
        <v>35</v>
      </c>
      <c r="B34" s="85">
        <f>Projectleider</f>
        <v>0</v>
      </c>
      <c r="C34" s="59"/>
      <c r="D34" s="66"/>
      <c r="E34" s="77">
        <f t="shared" si="4"/>
        <v>0</v>
      </c>
      <c r="F34" s="57"/>
    </row>
    <row r="35" spans="1:6" x14ac:dyDescent="0.25">
      <c r="A35" s="118" t="s">
        <v>40</v>
      </c>
      <c r="B35" s="118"/>
      <c r="C35" s="49">
        <f>SUM(C36:C40)</f>
        <v>0</v>
      </c>
      <c r="D35" s="54"/>
      <c r="E35" s="55">
        <f>IF(D35&gt;20%,"Niet geldig",SUM(E36:E40))</f>
        <v>0</v>
      </c>
    </row>
    <row r="36" spans="1:6" x14ac:dyDescent="0.25">
      <c r="A36" s="75" t="s">
        <v>31</v>
      </c>
      <c r="B36" s="85">
        <f>Consultant</f>
        <v>0</v>
      </c>
      <c r="C36" s="59"/>
      <c r="D36" s="66"/>
      <c r="E36" s="77">
        <f>(B36*C36)+(B36*C36*D$35)</f>
        <v>0</v>
      </c>
      <c r="F36" s="57"/>
    </row>
    <row r="37" spans="1:6" x14ac:dyDescent="0.25">
      <c r="A37" s="75" t="s">
        <v>32</v>
      </c>
      <c r="B37" s="85">
        <f>SR_Consultant</f>
        <v>0</v>
      </c>
      <c r="C37" s="59"/>
      <c r="D37" s="66"/>
      <c r="E37" s="77">
        <f t="shared" ref="E37:E40" si="5">(B37*C37)+(B37*C37*D$35)</f>
        <v>0</v>
      </c>
      <c r="F37" s="57"/>
    </row>
    <row r="38" spans="1:6" x14ac:dyDescent="0.25">
      <c r="A38" s="75" t="s">
        <v>33</v>
      </c>
      <c r="B38" s="85">
        <f>Programmeur</f>
        <v>0</v>
      </c>
      <c r="C38" s="59"/>
      <c r="D38" s="66"/>
      <c r="E38" s="77">
        <f t="shared" si="5"/>
        <v>0</v>
      </c>
      <c r="F38" s="57"/>
    </row>
    <row r="39" spans="1:6" x14ac:dyDescent="0.25">
      <c r="A39" s="75" t="s">
        <v>34</v>
      </c>
      <c r="B39" s="85">
        <f>Architect</f>
        <v>0</v>
      </c>
      <c r="C39" s="59"/>
      <c r="D39" s="66"/>
      <c r="E39" s="77">
        <f t="shared" si="5"/>
        <v>0</v>
      </c>
      <c r="F39" s="57"/>
    </row>
    <row r="40" spans="1:6" x14ac:dyDescent="0.25">
      <c r="A40" s="75" t="s">
        <v>35</v>
      </c>
      <c r="B40" s="85">
        <f>Projectleider</f>
        <v>0</v>
      </c>
      <c r="C40" s="59"/>
      <c r="D40" s="66"/>
      <c r="E40" s="77">
        <f t="shared" si="5"/>
        <v>0</v>
      </c>
      <c r="F40" s="57"/>
    </row>
    <row r="41" spans="1:6" x14ac:dyDescent="0.25">
      <c r="A41" s="133" t="s">
        <v>41</v>
      </c>
      <c r="B41" s="133"/>
      <c r="C41" s="49">
        <f>SUM(C42:C46)</f>
        <v>0</v>
      </c>
      <c r="D41" s="54"/>
      <c r="E41" s="55">
        <f>IF(D41&gt;20%,"Niet geldig",SUM(E42:E46))</f>
        <v>0</v>
      </c>
    </row>
    <row r="42" spans="1:6" x14ac:dyDescent="0.25">
      <c r="A42" s="75" t="s">
        <v>31</v>
      </c>
      <c r="B42" s="85">
        <f>Consultant</f>
        <v>0</v>
      </c>
      <c r="C42" s="59"/>
      <c r="D42" s="66"/>
      <c r="E42" s="77">
        <f>(B42*C42)+(B42*C42*D$41)</f>
        <v>0</v>
      </c>
      <c r="F42" s="57"/>
    </row>
    <row r="43" spans="1:6" x14ac:dyDescent="0.25">
      <c r="A43" s="75" t="s">
        <v>32</v>
      </c>
      <c r="B43" s="85">
        <f>SR_Consultant</f>
        <v>0</v>
      </c>
      <c r="C43" s="59"/>
      <c r="D43" s="66"/>
      <c r="E43" s="77">
        <f t="shared" ref="E43:E46" si="6">(B43*C43)+(B43*C43*D$41)</f>
        <v>0</v>
      </c>
      <c r="F43" s="57"/>
    </row>
    <row r="44" spans="1:6" x14ac:dyDescent="0.25">
      <c r="A44" s="75" t="s">
        <v>33</v>
      </c>
      <c r="B44" s="85">
        <f>Programmeur</f>
        <v>0</v>
      </c>
      <c r="C44" s="59"/>
      <c r="D44" s="66"/>
      <c r="E44" s="77">
        <f t="shared" si="6"/>
        <v>0</v>
      </c>
      <c r="F44" s="57"/>
    </row>
    <row r="45" spans="1:6" x14ac:dyDescent="0.25">
      <c r="A45" s="75" t="s">
        <v>34</v>
      </c>
      <c r="B45" s="85">
        <f>Architect</f>
        <v>0</v>
      </c>
      <c r="C45" s="59"/>
      <c r="D45" s="66"/>
      <c r="E45" s="77">
        <f t="shared" si="6"/>
        <v>0</v>
      </c>
      <c r="F45" s="57"/>
    </row>
    <row r="46" spans="1:6" x14ac:dyDescent="0.25">
      <c r="A46" s="75" t="s">
        <v>35</v>
      </c>
      <c r="B46" s="85">
        <f>Projectleider</f>
        <v>0</v>
      </c>
      <c r="C46" s="59"/>
      <c r="D46" s="66"/>
      <c r="E46" s="77">
        <f t="shared" si="6"/>
        <v>0</v>
      </c>
      <c r="F46" s="57"/>
    </row>
    <row r="47" spans="1:6" x14ac:dyDescent="0.25">
      <c r="A47" s="118" t="s">
        <v>42</v>
      </c>
      <c r="B47" s="118"/>
      <c r="C47" s="49">
        <f>SUM(C48:C52)</f>
        <v>0</v>
      </c>
      <c r="D47" s="54"/>
      <c r="E47" s="55">
        <f>IF(D47&gt;20%,"Niet geldig",SUM(E48:E52))</f>
        <v>0</v>
      </c>
    </row>
    <row r="48" spans="1:6" x14ac:dyDescent="0.25">
      <c r="A48" s="75" t="s">
        <v>31</v>
      </c>
      <c r="B48" s="85">
        <f>Consultant</f>
        <v>0</v>
      </c>
      <c r="C48" s="59"/>
      <c r="D48" s="66"/>
      <c r="E48" s="77">
        <f>(B48*C48)+(B48*C48*D$47)</f>
        <v>0</v>
      </c>
      <c r="F48" s="57"/>
    </row>
    <row r="49" spans="1:6" x14ac:dyDescent="0.25">
      <c r="A49" s="75" t="s">
        <v>32</v>
      </c>
      <c r="B49" s="85">
        <f>SR_Consultant</f>
        <v>0</v>
      </c>
      <c r="C49" s="59"/>
      <c r="D49" s="66"/>
      <c r="E49" s="77">
        <f t="shared" ref="E49:E52" si="7">(B49*C49)+(B49*C49*D$47)</f>
        <v>0</v>
      </c>
      <c r="F49" s="57"/>
    </row>
    <row r="50" spans="1:6" x14ac:dyDescent="0.25">
      <c r="A50" s="75" t="s">
        <v>33</v>
      </c>
      <c r="B50" s="85">
        <f>Programmeur</f>
        <v>0</v>
      </c>
      <c r="C50" s="59"/>
      <c r="D50" s="66"/>
      <c r="E50" s="77">
        <f t="shared" si="7"/>
        <v>0</v>
      </c>
      <c r="F50" s="57"/>
    </row>
    <row r="51" spans="1:6" x14ac:dyDescent="0.25">
      <c r="A51" s="75" t="s">
        <v>34</v>
      </c>
      <c r="B51" s="85">
        <f>Architect</f>
        <v>0</v>
      </c>
      <c r="C51" s="59"/>
      <c r="D51" s="66"/>
      <c r="E51" s="77">
        <f t="shared" si="7"/>
        <v>0</v>
      </c>
      <c r="F51" s="57"/>
    </row>
    <row r="52" spans="1:6" x14ac:dyDescent="0.25">
      <c r="A52" s="75" t="s">
        <v>35</v>
      </c>
      <c r="B52" s="85">
        <f>Projectleider</f>
        <v>0</v>
      </c>
      <c r="C52" s="59"/>
      <c r="D52" s="66"/>
      <c r="E52" s="77">
        <f t="shared" si="7"/>
        <v>0</v>
      </c>
      <c r="F52" s="57"/>
    </row>
    <row r="53" spans="1:6" ht="14.25" customHeight="1" x14ac:dyDescent="0.25">
      <c r="A53" s="118" t="s">
        <v>43</v>
      </c>
      <c r="B53" s="118"/>
      <c r="C53" s="49">
        <f>SUM(C54:C58)</f>
        <v>0</v>
      </c>
      <c r="D53" s="54"/>
      <c r="E53" s="55">
        <f>IF(D53&gt;20%,"Niet geldig",SUM(E54:E58))</f>
        <v>0</v>
      </c>
    </row>
    <row r="54" spans="1:6" x14ac:dyDescent="0.25">
      <c r="A54" s="75" t="s">
        <v>31</v>
      </c>
      <c r="B54" s="85">
        <f>Consultant</f>
        <v>0</v>
      </c>
      <c r="C54" s="59"/>
      <c r="D54" s="66"/>
      <c r="E54" s="77">
        <f>(B54*C54)+(B54*C54*D$53)</f>
        <v>0</v>
      </c>
      <c r="F54" s="58"/>
    </row>
    <row r="55" spans="1:6" x14ac:dyDescent="0.25">
      <c r="A55" s="75" t="s">
        <v>32</v>
      </c>
      <c r="B55" s="85">
        <f>SR_Consultant</f>
        <v>0</v>
      </c>
      <c r="C55" s="59"/>
      <c r="D55" s="66"/>
      <c r="E55" s="77">
        <f t="shared" ref="E55:E58" si="8">(B55*C55)+(B55*C55*D$53)</f>
        <v>0</v>
      </c>
      <c r="F55" s="58"/>
    </row>
    <row r="56" spans="1:6" x14ac:dyDescent="0.25">
      <c r="A56" s="75" t="s">
        <v>33</v>
      </c>
      <c r="B56" s="85">
        <f>Programmeur</f>
        <v>0</v>
      </c>
      <c r="C56" s="59"/>
      <c r="D56" s="66"/>
      <c r="E56" s="77">
        <f t="shared" si="8"/>
        <v>0</v>
      </c>
      <c r="F56" s="58"/>
    </row>
    <row r="57" spans="1:6" x14ac:dyDescent="0.25">
      <c r="A57" s="75" t="s">
        <v>34</v>
      </c>
      <c r="B57" s="85">
        <f>Architect</f>
        <v>0</v>
      </c>
      <c r="C57" s="59"/>
      <c r="D57" s="66"/>
      <c r="E57" s="77">
        <f t="shared" si="8"/>
        <v>0</v>
      </c>
      <c r="F57" s="58"/>
    </row>
    <row r="58" spans="1:6" x14ac:dyDescent="0.25">
      <c r="A58" s="75" t="s">
        <v>35</v>
      </c>
      <c r="B58" s="85">
        <f>Projectleider</f>
        <v>0</v>
      </c>
      <c r="C58" s="59"/>
      <c r="D58" s="66"/>
      <c r="E58" s="77">
        <f t="shared" si="8"/>
        <v>0</v>
      </c>
      <c r="F58" s="58"/>
    </row>
    <row r="59" spans="1:6" ht="14.25" customHeight="1" x14ac:dyDescent="0.25">
      <c r="A59" s="118" t="s">
        <v>44</v>
      </c>
      <c r="B59" s="118"/>
      <c r="C59" s="49">
        <f>SUM(C60:C64)</f>
        <v>0</v>
      </c>
      <c r="D59" s="54"/>
      <c r="E59" s="55">
        <f>IF(D59&gt;20%,"Niet geldig",SUM(E60:E64))</f>
        <v>0</v>
      </c>
      <c r="F59" s="134" t="s">
        <v>45</v>
      </c>
    </row>
    <row r="60" spans="1:6" x14ac:dyDescent="0.25">
      <c r="A60" s="75" t="s">
        <v>31</v>
      </c>
      <c r="B60" s="85">
        <f>Consultant</f>
        <v>0</v>
      </c>
      <c r="C60" s="59"/>
      <c r="D60" s="76"/>
      <c r="E60" s="77">
        <f>(B60*C60)+(B60*C60*D$59)</f>
        <v>0</v>
      </c>
      <c r="F60" s="134"/>
    </row>
    <row r="61" spans="1:6" x14ac:dyDescent="0.25">
      <c r="A61" s="75" t="s">
        <v>32</v>
      </c>
      <c r="B61" s="85">
        <f>SR_Consultant</f>
        <v>0</v>
      </c>
      <c r="C61" s="59"/>
      <c r="D61" s="76"/>
      <c r="E61" s="77">
        <f t="shared" ref="E61:E64" si="9">(B61*C61)+(B61*C61*D$59)</f>
        <v>0</v>
      </c>
      <c r="F61" s="134"/>
    </row>
    <row r="62" spans="1:6" x14ac:dyDescent="0.25">
      <c r="A62" s="75" t="s">
        <v>33</v>
      </c>
      <c r="B62" s="85">
        <f>Programmeur</f>
        <v>0</v>
      </c>
      <c r="C62" s="59"/>
      <c r="D62" s="76"/>
      <c r="E62" s="77">
        <f t="shared" si="9"/>
        <v>0</v>
      </c>
      <c r="F62" s="134"/>
    </row>
    <row r="63" spans="1:6" x14ac:dyDescent="0.25">
      <c r="A63" s="75" t="s">
        <v>34</v>
      </c>
      <c r="B63" s="85">
        <f>Architect</f>
        <v>0</v>
      </c>
      <c r="C63" s="59"/>
      <c r="D63" s="76"/>
      <c r="E63" s="77">
        <f t="shared" si="9"/>
        <v>0</v>
      </c>
      <c r="F63" s="134"/>
    </row>
    <row r="64" spans="1:6" x14ac:dyDescent="0.25">
      <c r="A64" s="75" t="s">
        <v>35</v>
      </c>
      <c r="B64" s="85">
        <f>Projectleider</f>
        <v>0</v>
      </c>
      <c r="C64" s="59"/>
      <c r="D64" s="76"/>
      <c r="E64" s="77">
        <f t="shared" si="9"/>
        <v>0</v>
      </c>
      <c r="F64" s="134"/>
    </row>
    <row r="65" spans="1:6" ht="15" x14ac:dyDescent="0.25">
      <c r="D65" s="61" t="s">
        <v>9</v>
      </c>
      <c r="E65" s="68">
        <f>IF(COUNTIF(E5:E64,"Niet geldig")=0,E5+E11+E17+E23+E29+E35+E41+E47+E53+E59,"Niet geldig")</f>
        <v>0</v>
      </c>
    </row>
    <row r="66" spans="1:6" ht="15.75" x14ac:dyDescent="0.25">
      <c r="A66" s="132" t="s">
        <v>46</v>
      </c>
      <c r="B66" s="132"/>
      <c r="C66" s="132"/>
      <c r="D66" s="132"/>
      <c r="E66" s="132"/>
      <c r="F66" s="132"/>
    </row>
    <row r="67" spans="1:6" ht="34.5" x14ac:dyDescent="0.25">
      <c r="A67" s="72" t="s">
        <v>47</v>
      </c>
      <c r="B67" s="72" t="s">
        <v>48</v>
      </c>
      <c r="C67" s="129" t="s">
        <v>95</v>
      </c>
      <c r="D67" s="129"/>
      <c r="E67" s="129"/>
      <c r="F67" s="72"/>
    </row>
    <row r="68" spans="1:6" x14ac:dyDescent="0.25">
      <c r="A68" s="60" t="s">
        <v>31</v>
      </c>
      <c r="B68" s="53">
        <v>0</v>
      </c>
      <c r="C68" s="123"/>
      <c r="D68" s="123"/>
      <c r="E68" s="123"/>
      <c r="F68" s="49"/>
    </row>
    <row r="69" spans="1:6" x14ac:dyDescent="0.25">
      <c r="A69" s="60" t="s">
        <v>32</v>
      </c>
      <c r="B69" s="53">
        <v>0</v>
      </c>
      <c r="C69" s="123"/>
      <c r="D69" s="123"/>
      <c r="E69" s="123"/>
      <c r="F69" s="49"/>
    </row>
    <row r="70" spans="1:6" x14ac:dyDescent="0.25">
      <c r="A70" s="60" t="s">
        <v>33</v>
      </c>
      <c r="B70" s="53">
        <v>0</v>
      </c>
      <c r="C70" s="123"/>
      <c r="D70" s="123"/>
      <c r="E70" s="123"/>
      <c r="F70" s="49"/>
    </row>
    <row r="71" spans="1:6" x14ac:dyDescent="0.25">
      <c r="A71" s="60" t="s">
        <v>34</v>
      </c>
      <c r="B71" s="53">
        <v>0</v>
      </c>
      <c r="C71" s="123"/>
      <c r="D71" s="123"/>
      <c r="E71" s="123"/>
      <c r="F71" s="49"/>
    </row>
    <row r="72" spans="1:6" x14ac:dyDescent="0.25">
      <c r="A72" s="60" t="s">
        <v>35</v>
      </c>
      <c r="B72" s="53">
        <v>0</v>
      </c>
      <c r="C72" s="123"/>
      <c r="D72" s="123"/>
      <c r="E72" s="123"/>
      <c r="F72" s="49"/>
    </row>
    <row r="74" spans="1:6" ht="15.75" x14ac:dyDescent="0.25">
      <c r="A74" s="124" t="s">
        <v>15</v>
      </c>
      <c r="B74" s="125"/>
      <c r="C74" s="125"/>
      <c r="D74" s="125"/>
      <c r="E74" s="125"/>
    </row>
    <row r="75" spans="1:6" ht="15" x14ac:dyDescent="0.25">
      <c r="A75" s="64" t="s">
        <v>16</v>
      </c>
      <c r="B75" s="130"/>
      <c r="C75" s="131"/>
      <c r="D75" s="131"/>
      <c r="E75" s="131"/>
    </row>
    <row r="76" spans="1:6" ht="15" x14ac:dyDescent="0.25">
      <c r="A76" s="64" t="s">
        <v>17</v>
      </c>
      <c r="B76" s="130"/>
      <c r="C76" s="131"/>
      <c r="D76" s="131"/>
      <c r="E76" s="131"/>
    </row>
    <row r="77" spans="1:6" ht="15" x14ac:dyDescent="0.25">
      <c r="A77" s="64" t="s">
        <v>18</v>
      </c>
      <c r="B77" s="130"/>
      <c r="C77" s="131"/>
      <c r="D77" s="131"/>
      <c r="E77" s="131"/>
    </row>
    <row r="78" spans="1:6" ht="81" customHeight="1" x14ac:dyDescent="0.25">
      <c r="A78" s="64" t="s">
        <v>19</v>
      </c>
      <c r="B78" s="130"/>
      <c r="C78" s="131"/>
      <c r="D78" s="131"/>
      <c r="E78" s="131"/>
    </row>
    <row r="79" spans="1:6" ht="15" x14ac:dyDescent="0.25">
      <c r="A79" s="64" t="s">
        <v>20</v>
      </c>
      <c r="B79" s="130"/>
      <c r="C79" s="131"/>
      <c r="D79" s="131"/>
      <c r="E79" s="131"/>
    </row>
    <row r="80" spans="1:6" ht="15" customHeight="1" x14ac:dyDescent="0.25">
      <c r="A80" s="126" t="s">
        <v>21</v>
      </c>
      <c r="B80" s="127"/>
      <c r="C80" s="127"/>
      <c r="D80" s="127"/>
      <c r="E80" s="127"/>
    </row>
    <row r="82" spans="1:6" ht="18" customHeight="1" x14ac:dyDescent="0.25">
      <c r="A82" s="122" t="s">
        <v>49</v>
      </c>
      <c r="B82" s="122"/>
      <c r="C82" s="122"/>
      <c r="D82" s="122"/>
      <c r="E82" s="122"/>
      <c r="F82" s="122"/>
    </row>
    <row r="83" spans="1:6" ht="44.25" customHeight="1" x14ac:dyDescent="0.25">
      <c r="A83" s="122" t="s">
        <v>50</v>
      </c>
      <c r="B83" s="122"/>
      <c r="C83" s="122"/>
      <c r="D83" s="122"/>
      <c r="E83" s="122"/>
      <c r="F83" s="122"/>
    </row>
    <row r="84" spans="1:6" ht="45.75" customHeight="1" x14ac:dyDescent="0.25">
      <c r="A84" s="121" t="s">
        <v>94</v>
      </c>
      <c r="B84" s="121"/>
      <c r="C84" s="121"/>
      <c r="D84" s="121"/>
      <c r="E84" s="121"/>
      <c r="F84" s="121"/>
    </row>
    <row r="85" spans="1:6" ht="30" customHeight="1" x14ac:dyDescent="0.25">
      <c r="A85" s="122" t="s">
        <v>51</v>
      </c>
      <c r="B85" s="122"/>
      <c r="C85" s="122"/>
      <c r="D85" s="122"/>
      <c r="E85" s="122"/>
      <c r="F85" s="122"/>
    </row>
    <row r="86" spans="1:6" ht="17.25" customHeight="1" x14ac:dyDescent="0.25">
      <c r="A86" s="122" t="s">
        <v>52</v>
      </c>
      <c r="B86" s="122"/>
      <c r="C86" s="122"/>
      <c r="D86" s="122"/>
      <c r="E86" s="122"/>
      <c r="F86" s="122"/>
    </row>
    <row r="87" spans="1:6" ht="58.5" customHeight="1" x14ac:dyDescent="0.25">
      <c r="A87" s="122" t="s">
        <v>53</v>
      </c>
      <c r="B87" s="122"/>
      <c r="C87" s="122"/>
      <c r="D87" s="122"/>
      <c r="E87" s="122"/>
      <c r="F87" s="122"/>
    </row>
  </sheetData>
  <sheetProtection algorithmName="SHA-512" hashValue="xo3HexHnghlT2SViMvlslXny5R6FwC2Bmnn/yDYCFZVmL2hAhL4CoTBp5Jx7MA/JMQOezD4zEnjRZCsM/2Vexw==" saltValue="vLbfvvudJ4sHOewPkKcWww==" spinCount="100000" sheet="1" objects="1" scenarios="1"/>
  <protectedRanges>
    <protectedRange sqref="B75:E79" name="Bereik12"/>
    <protectedRange sqref="B68:E72" name="Bereik11"/>
    <protectedRange sqref="D5 D11 D17 D23 D29 D35 D41 D47 D53 D59 F59" name="Bereik10"/>
    <protectedRange sqref="C60:C64" name="Bereik9"/>
    <protectedRange sqref="C54:C58" name="Bereik8"/>
    <protectedRange sqref="C48:C52" name="Bereik7"/>
    <protectedRange sqref="C42:C46" name="Bereik6"/>
    <protectedRange sqref="C36:C40" name="Bereik5"/>
    <protectedRange sqref="C30:C34" name="Bereik4"/>
    <protectedRange sqref="C18:C22" name="Bereik3"/>
    <protectedRange sqref="C12:C16" name="Bereik2"/>
    <protectedRange sqref="C6:C10" name="Bereik1"/>
  </protectedRanges>
  <mergeCells count="34">
    <mergeCell ref="A1:F1"/>
    <mergeCell ref="A2:F2"/>
    <mergeCell ref="A66:F66"/>
    <mergeCell ref="A11:B11"/>
    <mergeCell ref="A17:B17"/>
    <mergeCell ref="A23:B23"/>
    <mergeCell ref="A29:B29"/>
    <mergeCell ref="A35:B35"/>
    <mergeCell ref="A41:B41"/>
    <mergeCell ref="A47:B47"/>
    <mergeCell ref="A53:B53"/>
    <mergeCell ref="F59:F64"/>
    <mergeCell ref="A59:B59"/>
    <mergeCell ref="C72:E72"/>
    <mergeCell ref="A74:E74"/>
    <mergeCell ref="A80:E80"/>
    <mergeCell ref="A3:F3"/>
    <mergeCell ref="A5:B5"/>
    <mergeCell ref="C67:E67"/>
    <mergeCell ref="C68:E68"/>
    <mergeCell ref="C69:E69"/>
    <mergeCell ref="C70:E70"/>
    <mergeCell ref="C71:E71"/>
    <mergeCell ref="B75:E75"/>
    <mergeCell ref="B76:E76"/>
    <mergeCell ref="B77:E77"/>
    <mergeCell ref="B78:E78"/>
    <mergeCell ref="B79:E79"/>
    <mergeCell ref="A84:F84"/>
    <mergeCell ref="A85:F85"/>
    <mergeCell ref="A86:F86"/>
    <mergeCell ref="A87:F87"/>
    <mergeCell ref="A82:F82"/>
    <mergeCell ref="A83:F83"/>
  </mergeCells>
  <conditionalFormatting sqref="D5 D11 D17 D23 D29 D35 D41 D47 D53 D59">
    <cfRule type="cellIs" dxfId="0" priority="1" operator="greaterThan">
      <formula>0.2</formula>
    </cfRule>
  </conditionalFormatting>
  <pageMargins left="0.70866141732283472" right="0.70866141732283472" top="0.74803149606299213" bottom="0.74803149606299213" header="0.31496062992125984" footer="0.31496062992125984"/>
  <pageSetup paperSize="8"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9D47-6A6D-48D7-AA6F-34A4ECD5D0A3}">
  <dimension ref="A1:D46"/>
  <sheetViews>
    <sheetView zoomScaleNormal="100" workbookViewId="0">
      <selection sqref="A1:D1"/>
    </sheetView>
  </sheetViews>
  <sheetFormatPr defaultColWidth="9.28515625" defaultRowHeight="14.25" x14ac:dyDescent="0.25"/>
  <cols>
    <col min="1" max="1" width="41.42578125" style="49" bestFit="1" customWidth="1"/>
    <col min="2" max="2" width="24" style="49" bestFit="1" customWidth="1"/>
    <col min="3" max="3" width="27.28515625" style="49" bestFit="1" customWidth="1"/>
    <col min="4" max="4" width="19.42578125" style="49" customWidth="1"/>
    <col min="5" max="16384" width="9.28515625" style="49"/>
  </cols>
  <sheetData>
    <row r="1" spans="1:4" ht="20.25" x14ac:dyDescent="0.25">
      <c r="A1" s="117" t="s">
        <v>0</v>
      </c>
      <c r="B1" s="117"/>
      <c r="C1" s="117"/>
      <c r="D1" s="117"/>
    </row>
    <row r="2" spans="1:4" x14ac:dyDescent="0.25">
      <c r="A2" s="118" t="s">
        <v>1</v>
      </c>
      <c r="B2" s="118"/>
      <c r="C2" s="118"/>
      <c r="D2" s="118"/>
    </row>
    <row r="3" spans="1:4" x14ac:dyDescent="0.25">
      <c r="A3" s="60"/>
      <c r="B3" s="60"/>
      <c r="C3" s="60"/>
      <c r="D3" s="60"/>
    </row>
    <row r="4" spans="1:4" ht="18" x14ac:dyDescent="0.25">
      <c r="A4" s="83" t="s">
        <v>8</v>
      </c>
      <c r="B4" s="60"/>
      <c r="C4" s="60"/>
      <c r="D4" s="60"/>
    </row>
    <row r="5" spans="1:4" x14ac:dyDescent="0.25">
      <c r="A5" s="60"/>
      <c r="B5" s="60"/>
      <c r="C5" s="60"/>
      <c r="D5" s="60"/>
    </row>
    <row r="6" spans="1:4" ht="20.25" x14ac:dyDescent="0.25">
      <c r="A6" s="136" t="s">
        <v>54</v>
      </c>
      <c r="B6" s="136"/>
      <c r="C6" s="136"/>
      <c r="D6" s="136"/>
    </row>
    <row r="7" spans="1:4" s="52" customFormat="1" ht="43.5" customHeight="1" x14ac:dyDescent="0.25">
      <c r="A7" s="50" t="s">
        <v>55</v>
      </c>
      <c r="B7" s="50"/>
      <c r="C7" s="51" t="s">
        <v>92</v>
      </c>
      <c r="D7" s="51"/>
    </row>
    <row r="8" spans="1:4" x14ac:dyDescent="0.25">
      <c r="A8" s="118" t="s">
        <v>30</v>
      </c>
      <c r="B8" s="118"/>
      <c r="C8" s="55">
        <f>Implementatie!E5</f>
        <v>0</v>
      </c>
      <c r="D8" s="52"/>
    </row>
    <row r="9" spans="1:4" x14ac:dyDescent="0.25">
      <c r="A9" s="118" t="s">
        <v>36</v>
      </c>
      <c r="B9" s="118"/>
      <c r="C9" s="55">
        <f>Implementatie!E11</f>
        <v>0</v>
      </c>
      <c r="D9" s="52"/>
    </row>
    <row r="10" spans="1:4" x14ac:dyDescent="0.25">
      <c r="A10" s="118" t="s">
        <v>37</v>
      </c>
      <c r="B10" s="118"/>
      <c r="C10" s="55">
        <f>Implementatie!E17</f>
        <v>0</v>
      </c>
      <c r="D10" s="56"/>
    </row>
    <row r="11" spans="1:4" x14ac:dyDescent="0.25">
      <c r="A11" s="118" t="s">
        <v>38</v>
      </c>
      <c r="B11" s="118"/>
      <c r="C11" s="55">
        <f>Implementatie!E23</f>
        <v>0</v>
      </c>
      <c r="D11" s="57"/>
    </row>
    <row r="12" spans="1:4" x14ac:dyDescent="0.25">
      <c r="A12" s="118" t="s">
        <v>39</v>
      </c>
      <c r="B12" s="118"/>
      <c r="C12" s="55">
        <f>Implementatie!E29</f>
        <v>0</v>
      </c>
      <c r="D12" s="57"/>
    </row>
    <row r="13" spans="1:4" x14ac:dyDescent="0.25">
      <c r="A13" s="118" t="s">
        <v>40</v>
      </c>
      <c r="B13" s="118"/>
      <c r="C13" s="55">
        <f>Implementatie!E35</f>
        <v>0</v>
      </c>
      <c r="D13" s="57"/>
    </row>
    <row r="14" spans="1:4" x14ac:dyDescent="0.25">
      <c r="A14" s="133" t="s">
        <v>41</v>
      </c>
      <c r="B14" s="133"/>
      <c r="C14" s="55">
        <f>Implementatie!E41</f>
        <v>0</v>
      </c>
      <c r="D14" s="57"/>
    </row>
    <row r="15" spans="1:4" x14ac:dyDescent="0.25">
      <c r="A15" s="118" t="s">
        <v>42</v>
      </c>
      <c r="B15" s="118"/>
      <c r="C15" s="55">
        <f>Implementatie!E47</f>
        <v>0</v>
      </c>
      <c r="D15" s="57"/>
    </row>
    <row r="16" spans="1:4" x14ac:dyDescent="0.25">
      <c r="A16" s="118" t="s">
        <v>43</v>
      </c>
      <c r="B16" s="118"/>
      <c r="C16" s="55">
        <f>Implementatie!E53</f>
        <v>0</v>
      </c>
      <c r="D16" s="58"/>
    </row>
    <row r="17" spans="1:4" ht="16.5" x14ac:dyDescent="0.25">
      <c r="A17" s="118" t="s">
        <v>44</v>
      </c>
      <c r="B17" s="118"/>
      <c r="C17" s="55">
        <f>Implementatie!E59</f>
        <v>0</v>
      </c>
      <c r="D17" s="52"/>
    </row>
    <row r="18" spans="1:4" ht="15" x14ac:dyDescent="0.25">
      <c r="B18" s="61" t="s">
        <v>9</v>
      </c>
      <c r="C18" s="68">
        <f>SUM(C8:C17)</f>
        <v>0</v>
      </c>
      <c r="D18" s="52"/>
    </row>
    <row r="20" spans="1:4" ht="20.25" x14ac:dyDescent="0.25">
      <c r="A20" s="136" t="s">
        <v>87</v>
      </c>
      <c r="B20" s="136"/>
      <c r="C20" s="136"/>
      <c r="D20" s="136"/>
    </row>
    <row r="21" spans="1:4" ht="18" x14ac:dyDescent="0.25">
      <c r="A21" s="50"/>
      <c r="B21" s="50"/>
      <c r="C21" s="50"/>
      <c r="D21" s="50" t="s">
        <v>56</v>
      </c>
    </row>
    <row r="22" spans="1:4" x14ac:dyDescent="0.25">
      <c r="A22" s="49" t="s">
        <v>85</v>
      </c>
      <c r="C22" s="53">
        <v>0</v>
      </c>
      <c r="D22" s="55">
        <f t="shared" ref="D22:D26" si="0">C22</f>
        <v>0</v>
      </c>
    </row>
    <row r="23" spans="1:4" x14ac:dyDescent="0.25">
      <c r="A23" s="49" t="s">
        <v>57</v>
      </c>
      <c r="C23" s="53">
        <v>0</v>
      </c>
      <c r="D23" s="55">
        <f t="shared" si="0"/>
        <v>0</v>
      </c>
    </row>
    <row r="24" spans="1:4" x14ac:dyDescent="0.25">
      <c r="A24" s="49" t="s">
        <v>58</v>
      </c>
      <c r="C24" s="53">
        <v>0</v>
      </c>
      <c r="D24" s="55">
        <f t="shared" si="0"/>
        <v>0</v>
      </c>
    </row>
    <row r="25" spans="1:4" x14ac:dyDescent="0.25">
      <c r="A25" s="49" t="s">
        <v>59</v>
      </c>
      <c r="C25" s="53">
        <v>0</v>
      </c>
      <c r="D25" s="55">
        <f t="shared" si="0"/>
        <v>0</v>
      </c>
    </row>
    <row r="26" spans="1:4" x14ac:dyDescent="0.25">
      <c r="A26" s="49" t="s">
        <v>60</v>
      </c>
      <c r="C26" s="53">
        <v>0</v>
      </c>
      <c r="D26" s="55">
        <f t="shared" si="0"/>
        <v>0</v>
      </c>
    </row>
    <row r="27" spans="1:4" ht="15" x14ac:dyDescent="0.25">
      <c r="C27" s="61" t="s">
        <v>10</v>
      </c>
      <c r="D27" s="55">
        <f>SUM(D22:D26)</f>
        <v>0</v>
      </c>
    </row>
    <row r="28" spans="1:4" ht="15.75" customHeight="1" x14ac:dyDescent="0.25">
      <c r="B28" s="55"/>
      <c r="C28" s="62"/>
    </row>
    <row r="31" spans="1:4" ht="15.75" x14ac:dyDescent="0.25">
      <c r="A31" s="63" t="s">
        <v>15</v>
      </c>
      <c r="B31" s="119"/>
      <c r="C31" s="120"/>
    </row>
    <row r="32" spans="1:4" ht="15" x14ac:dyDescent="0.25">
      <c r="A32" s="64" t="s">
        <v>16</v>
      </c>
      <c r="B32" s="135"/>
      <c r="C32" s="135"/>
    </row>
    <row r="33" spans="1:4" ht="15" x14ac:dyDescent="0.25">
      <c r="A33" s="64" t="s">
        <v>17</v>
      </c>
      <c r="B33" s="135"/>
      <c r="C33" s="135"/>
    </row>
    <row r="34" spans="1:4" ht="15" x14ac:dyDescent="0.25">
      <c r="A34" s="64" t="s">
        <v>18</v>
      </c>
      <c r="B34" s="135"/>
      <c r="C34" s="135"/>
    </row>
    <row r="35" spans="1:4" ht="76.5" customHeight="1" x14ac:dyDescent="0.25">
      <c r="A35" s="64" t="s">
        <v>19</v>
      </c>
      <c r="B35" s="135"/>
      <c r="C35" s="135"/>
    </row>
    <row r="36" spans="1:4" ht="15" x14ac:dyDescent="0.25">
      <c r="A36" s="64" t="s">
        <v>20</v>
      </c>
      <c r="B36" s="135"/>
      <c r="C36" s="135"/>
    </row>
    <row r="37" spans="1:4" ht="15" x14ac:dyDescent="0.25">
      <c r="A37" s="65" t="s">
        <v>21</v>
      </c>
      <c r="B37" s="137"/>
      <c r="C37" s="138"/>
    </row>
    <row r="40" spans="1:4" ht="33.75" customHeight="1" x14ac:dyDescent="0.25">
      <c r="A40" s="122" t="s">
        <v>91</v>
      </c>
      <c r="B40" s="122"/>
      <c r="C40" s="122"/>
      <c r="D40" s="122"/>
    </row>
    <row r="41" spans="1:4" ht="78.75" customHeight="1" x14ac:dyDescent="0.25">
      <c r="A41" s="122" t="s">
        <v>93</v>
      </c>
      <c r="B41" s="122"/>
      <c r="C41" s="122"/>
      <c r="D41" s="122"/>
    </row>
    <row r="42" spans="1:4" x14ac:dyDescent="0.25">
      <c r="A42" s="121"/>
      <c r="B42" s="121"/>
      <c r="C42" s="121"/>
      <c r="D42" s="121"/>
    </row>
    <row r="43" spans="1:4" x14ac:dyDescent="0.25">
      <c r="A43" s="122"/>
      <c r="B43" s="122"/>
      <c r="C43" s="122"/>
      <c r="D43" s="122"/>
    </row>
    <row r="44" spans="1:4" x14ac:dyDescent="0.25">
      <c r="A44" s="122"/>
      <c r="B44" s="122"/>
      <c r="C44" s="122"/>
      <c r="D44" s="122"/>
    </row>
    <row r="45" spans="1:4" x14ac:dyDescent="0.25">
      <c r="A45" s="122"/>
      <c r="B45" s="122"/>
      <c r="C45" s="122"/>
      <c r="D45" s="122"/>
    </row>
    <row r="46" spans="1:4" x14ac:dyDescent="0.25">
      <c r="A46" s="122"/>
      <c r="B46" s="122"/>
      <c r="C46" s="122"/>
      <c r="D46" s="122"/>
    </row>
  </sheetData>
  <sheetProtection algorithmName="SHA-512" hashValue="2GleVANoDfVS+3faPIE6fDZA9IwW4QRDBTbOZSOxvgm4UmJxl4AjmAGvJfODPukr7jCX3vBb8qPGEpLiuPWxYA==" saltValue="EgTHgGFhd6Vv/OdLduT3Bg==" spinCount="100000" sheet="1" objects="1" scenarios="1"/>
  <protectedRanges>
    <protectedRange sqref="B32:C36" name="Bereik3"/>
    <protectedRange sqref="C22:C26" name="Bereik2"/>
  </protectedRanges>
  <mergeCells count="28">
    <mergeCell ref="A40:D40"/>
    <mergeCell ref="A41:D41"/>
    <mergeCell ref="A42:D42"/>
    <mergeCell ref="A46:D46"/>
    <mergeCell ref="A43:D43"/>
    <mergeCell ref="A44:D44"/>
    <mergeCell ref="A45:D45"/>
    <mergeCell ref="B34:C34"/>
    <mergeCell ref="B35:C35"/>
    <mergeCell ref="B36:C36"/>
    <mergeCell ref="B37:C37"/>
    <mergeCell ref="A11:B11"/>
    <mergeCell ref="A12:B12"/>
    <mergeCell ref="A13:B13"/>
    <mergeCell ref="A14:B14"/>
    <mergeCell ref="A15:B15"/>
    <mergeCell ref="A16:B16"/>
    <mergeCell ref="A17:B17"/>
    <mergeCell ref="A20:D20"/>
    <mergeCell ref="A1:D1"/>
    <mergeCell ref="A2:D2"/>
    <mergeCell ref="B31:C31"/>
    <mergeCell ref="B32:C32"/>
    <mergeCell ref="B33:C33"/>
    <mergeCell ref="A6:D6"/>
    <mergeCell ref="A8:B8"/>
    <mergeCell ref="A9:B9"/>
    <mergeCell ref="A10:B10"/>
  </mergeCells>
  <pageMargins left="0.70866141732283472" right="0.70866141732283472" top="0.74803149606299213" bottom="0.74803149606299213" header="0.31496062992125984" footer="0.31496062992125984"/>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75324-2BFF-4F35-A058-AA61C14995B9}">
  <dimension ref="A1:E36"/>
  <sheetViews>
    <sheetView zoomScaleNormal="100" workbookViewId="0">
      <selection sqref="A1:E1"/>
    </sheetView>
  </sheetViews>
  <sheetFormatPr defaultColWidth="9.28515625" defaultRowHeight="14.25" x14ac:dyDescent="0.25"/>
  <cols>
    <col min="1" max="1" width="44.42578125" style="49" customWidth="1"/>
    <col min="2" max="2" width="12.28515625" style="49" customWidth="1"/>
    <col min="3" max="3" width="27.28515625" style="49" bestFit="1" customWidth="1"/>
    <col min="4" max="4" width="17.28515625" style="49" bestFit="1" customWidth="1"/>
    <col min="5" max="5" width="89" style="52" customWidth="1"/>
    <col min="6" max="16384" width="9.28515625" style="49"/>
  </cols>
  <sheetData>
    <row r="1" spans="1:5" ht="20.25" x14ac:dyDescent="0.25">
      <c r="A1" s="117" t="s">
        <v>0</v>
      </c>
      <c r="B1" s="117"/>
      <c r="C1" s="117"/>
      <c r="D1" s="117"/>
      <c r="E1" s="117"/>
    </row>
    <row r="2" spans="1:5" x14ac:dyDescent="0.25">
      <c r="A2" s="118" t="s">
        <v>1</v>
      </c>
      <c r="B2" s="118"/>
      <c r="C2" s="118"/>
      <c r="D2" s="118"/>
      <c r="E2" s="118"/>
    </row>
    <row r="3" spans="1:5" x14ac:dyDescent="0.25">
      <c r="A3" s="60"/>
      <c r="B3" s="60"/>
      <c r="C3" s="60"/>
      <c r="D3" s="60"/>
      <c r="E3" s="60"/>
    </row>
    <row r="4" spans="1:5" ht="18" x14ac:dyDescent="0.25">
      <c r="A4" s="83" t="s">
        <v>11</v>
      </c>
      <c r="B4" s="60"/>
      <c r="C4" s="60"/>
      <c r="D4" s="60"/>
      <c r="E4" s="60"/>
    </row>
    <row r="6" spans="1:5" ht="20.25" x14ac:dyDescent="0.25">
      <c r="A6" s="139" t="s">
        <v>61</v>
      </c>
      <c r="B6" s="139"/>
      <c r="C6" s="139"/>
      <c r="D6" s="139"/>
      <c r="E6" s="139"/>
    </row>
    <row r="7" spans="1:5" s="71" customFormat="1" ht="15.75" x14ac:dyDescent="0.25">
      <c r="A7" s="129" t="s">
        <v>87</v>
      </c>
      <c r="B7" s="129"/>
      <c r="C7" s="129"/>
      <c r="D7" s="129"/>
      <c r="E7" s="129"/>
    </row>
    <row r="8" spans="1:5" s="74" customFormat="1" ht="15.75" x14ac:dyDescent="0.25">
      <c r="A8" s="80" t="s">
        <v>86</v>
      </c>
      <c r="B8" s="73"/>
      <c r="C8" s="73"/>
      <c r="D8" s="73" t="s">
        <v>62</v>
      </c>
      <c r="E8" s="73"/>
    </row>
    <row r="9" spans="1:5" x14ac:dyDescent="0.25">
      <c r="A9" s="60" t="s">
        <v>63</v>
      </c>
      <c r="B9" s="55"/>
      <c r="C9" s="66"/>
      <c r="D9" s="53">
        <v>0</v>
      </c>
    </row>
    <row r="10" spans="1:5" x14ac:dyDescent="0.25">
      <c r="A10" s="60" t="s">
        <v>64</v>
      </c>
      <c r="B10" s="55"/>
      <c r="C10" s="66"/>
      <c r="D10" s="53">
        <v>0</v>
      </c>
    </row>
    <row r="11" spans="1:5" x14ac:dyDescent="0.25">
      <c r="A11" s="60" t="s">
        <v>65</v>
      </c>
      <c r="B11" s="55"/>
      <c r="C11" s="66"/>
      <c r="D11" s="53">
        <v>0</v>
      </c>
      <c r="E11" s="56"/>
    </row>
    <row r="12" spans="1:5" x14ac:dyDescent="0.25">
      <c r="A12" s="60" t="s">
        <v>66</v>
      </c>
      <c r="B12" s="55"/>
      <c r="C12" s="66"/>
      <c r="D12" s="53">
        <v>0</v>
      </c>
      <c r="E12" s="57"/>
    </row>
    <row r="13" spans="1:5" x14ac:dyDescent="0.25">
      <c r="A13" s="60" t="s">
        <v>67</v>
      </c>
      <c r="B13" s="55"/>
      <c r="C13" s="66"/>
      <c r="D13" s="53">
        <v>0</v>
      </c>
      <c r="E13" s="57"/>
    </row>
    <row r="14" spans="1:5" x14ac:dyDescent="0.25">
      <c r="A14" s="60" t="s">
        <v>68</v>
      </c>
      <c r="B14" s="55"/>
      <c r="C14" s="66"/>
      <c r="D14" s="53">
        <v>0</v>
      </c>
      <c r="E14" s="57"/>
    </row>
    <row r="15" spans="1:5" x14ac:dyDescent="0.25">
      <c r="A15" s="60"/>
      <c r="B15" s="55"/>
      <c r="C15" s="66"/>
      <c r="D15" s="70"/>
      <c r="E15" s="57"/>
    </row>
    <row r="16" spans="1:5" ht="15" x14ac:dyDescent="0.25">
      <c r="A16" s="60"/>
      <c r="B16" s="55"/>
      <c r="C16" s="67" t="s">
        <v>69</v>
      </c>
      <c r="D16" s="68">
        <f>SUM(D9:D15)</f>
        <v>0</v>
      </c>
      <c r="E16" s="57"/>
    </row>
    <row r="17" spans="1:5" x14ac:dyDescent="0.25">
      <c r="A17" s="60"/>
      <c r="B17" s="55"/>
      <c r="C17" s="66"/>
      <c r="D17" s="55"/>
      <c r="E17" s="58"/>
    </row>
    <row r="18" spans="1:5" ht="15.75" x14ac:dyDescent="0.25">
      <c r="A18" s="129" t="s">
        <v>70</v>
      </c>
      <c r="B18" s="129"/>
      <c r="C18" s="129"/>
      <c r="D18" s="129"/>
      <c r="E18" s="129"/>
    </row>
    <row r="19" spans="1:5" ht="49.5" customHeight="1" x14ac:dyDescent="0.25">
      <c r="A19" s="72" t="s">
        <v>47</v>
      </c>
      <c r="B19" s="72" t="s">
        <v>71</v>
      </c>
      <c r="C19" s="72" t="s">
        <v>72</v>
      </c>
      <c r="D19" s="72" t="s">
        <v>56</v>
      </c>
      <c r="E19" s="72" t="s">
        <v>73</v>
      </c>
    </row>
    <row r="20" spans="1:5" ht="39.950000000000003" customHeight="1" x14ac:dyDescent="0.25">
      <c r="A20" s="60" t="s">
        <v>31</v>
      </c>
      <c r="B20" s="59">
        <v>0</v>
      </c>
      <c r="C20" s="49">
        <f>Consultant</f>
        <v>0</v>
      </c>
      <c r="D20" s="55">
        <f>B20*C20</f>
        <v>0</v>
      </c>
      <c r="E20" s="84"/>
    </row>
    <row r="21" spans="1:5" ht="39.950000000000003" customHeight="1" x14ac:dyDescent="0.25">
      <c r="A21" s="60" t="s">
        <v>32</v>
      </c>
      <c r="B21" s="59">
        <v>0</v>
      </c>
      <c r="C21" s="49">
        <f>SR_Consultant</f>
        <v>0</v>
      </c>
      <c r="D21" s="55">
        <f t="shared" ref="D21:D24" si="0">B21*C21</f>
        <v>0</v>
      </c>
      <c r="E21" s="84"/>
    </row>
    <row r="22" spans="1:5" ht="39.950000000000003" customHeight="1" x14ac:dyDescent="0.25">
      <c r="A22" s="60" t="s">
        <v>33</v>
      </c>
      <c r="B22" s="59">
        <v>0</v>
      </c>
      <c r="C22" s="49">
        <f>Programmeur</f>
        <v>0</v>
      </c>
      <c r="D22" s="55">
        <f t="shared" si="0"/>
        <v>0</v>
      </c>
      <c r="E22" s="84"/>
    </row>
    <row r="23" spans="1:5" ht="39.950000000000003" customHeight="1" x14ac:dyDescent="0.25">
      <c r="A23" s="60" t="s">
        <v>34</v>
      </c>
      <c r="B23" s="59">
        <v>0</v>
      </c>
      <c r="C23" s="49">
        <f>Architect</f>
        <v>0</v>
      </c>
      <c r="D23" s="55">
        <f t="shared" si="0"/>
        <v>0</v>
      </c>
      <c r="E23" s="84"/>
    </row>
    <row r="24" spans="1:5" ht="39.950000000000003" customHeight="1" x14ac:dyDescent="0.25">
      <c r="A24" s="60" t="s">
        <v>35</v>
      </c>
      <c r="B24" s="59">
        <v>0</v>
      </c>
      <c r="C24" s="49">
        <f>Projectleider</f>
        <v>0</v>
      </c>
      <c r="D24" s="70">
        <f t="shared" si="0"/>
        <v>0</v>
      </c>
      <c r="E24" s="84"/>
    </row>
    <row r="25" spans="1:5" ht="15.75" thickBot="1" x14ac:dyDescent="0.3">
      <c r="A25" s="60"/>
      <c r="C25" s="61" t="s">
        <v>74</v>
      </c>
      <c r="D25" s="68">
        <f>SUM(D20:D24)</f>
        <v>0</v>
      </c>
    </row>
    <row r="26" spans="1:5" ht="15.75" thickBot="1" x14ac:dyDescent="0.3">
      <c r="A26" s="60"/>
      <c r="C26" s="61" t="s">
        <v>75</v>
      </c>
      <c r="D26" s="69">
        <f>D16+D25</f>
        <v>0</v>
      </c>
    </row>
    <row r="30" spans="1:5" ht="15.75" x14ac:dyDescent="0.25">
      <c r="A30" s="63" t="s">
        <v>15</v>
      </c>
      <c r="B30" s="119"/>
      <c r="C30" s="120"/>
    </row>
    <row r="31" spans="1:5" ht="15" x14ac:dyDescent="0.25">
      <c r="A31" s="64" t="s">
        <v>16</v>
      </c>
      <c r="B31" s="135"/>
      <c r="C31" s="135"/>
    </row>
    <row r="32" spans="1:5" ht="15" x14ac:dyDescent="0.25">
      <c r="A32" s="64" t="s">
        <v>17</v>
      </c>
      <c r="B32" s="135"/>
      <c r="C32" s="135"/>
    </row>
    <row r="33" spans="1:3" ht="15" x14ac:dyDescent="0.25">
      <c r="A33" s="64" t="s">
        <v>18</v>
      </c>
      <c r="B33" s="135"/>
      <c r="C33" s="135"/>
    </row>
    <row r="34" spans="1:3" ht="69" customHeight="1" x14ac:dyDescent="0.25">
      <c r="A34" s="64" t="s">
        <v>19</v>
      </c>
      <c r="B34" s="135"/>
      <c r="C34" s="135"/>
    </row>
    <row r="35" spans="1:3" ht="15" x14ac:dyDescent="0.25">
      <c r="A35" s="64" t="s">
        <v>20</v>
      </c>
      <c r="B35" s="135"/>
      <c r="C35" s="135"/>
    </row>
    <row r="36" spans="1:3" ht="15" x14ac:dyDescent="0.25">
      <c r="A36" s="65" t="s">
        <v>21</v>
      </c>
      <c r="B36" s="137"/>
      <c r="C36" s="138"/>
    </row>
  </sheetData>
  <sheetProtection algorithmName="SHA-512" hashValue="k/TIDSpCkgC5px1WQzO1hMbhPV66mRq+SbeUF1ApJkTg6+mQyT+H83LwzOWu+iDxVzy6AudnWKx7BZtd7cIxBg==" saltValue="MSLXhA9pgkxfPEhDILgP7Q==" spinCount="100000" sheet="1" objects="1" scenarios="1"/>
  <protectedRanges>
    <protectedRange sqref="B31:C35" name="Bereik4"/>
    <protectedRange sqref="E20:E24" name="Bereik3"/>
    <protectedRange sqref="B20:B24" name="Bereik2"/>
    <protectedRange sqref="D9:D14" name="Bereik1"/>
  </protectedRanges>
  <mergeCells count="12">
    <mergeCell ref="A1:E1"/>
    <mergeCell ref="A2:E2"/>
    <mergeCell ref="B36:C36"/>
    <mergeCell ref="B30:C30"/>
    <mergeCell ref="A18:E18"/>
    <mergeCell ref="A6:E6"/>
    <mergeCell ref="A7:E7"/>
    <mergeCell ref="B31:C31"/>
    <mergeCell ref="B32:C32"/>
    <mergeCell ref="B33:C33"/>
    <mergeCell ref="B34:C34"/>
    <mergeCell ref="B35:C35"/>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62500-0669-4B1D-974A-4236C3B90C3E}">
  <sheetPr>
    <tabColor theme="4" tint="0.79998168889431442"/>
  </sheetPr>
  <dimension ref="A1:Q34"/>
  <sheetViews>
    <sheetView zoomScaleNormal="100" workbookViewId="0">
      <selection activeCell="E17" sqref="E17"/>
    </sheetView>
  </sheetViews>
  <sheetFormatPr defaultColWidth="0" defaultRowHeight="15" customHeight="1" zeroHeight="1" x14ac:dyDescent="0.25"/>
  <cols>
    <col min="1" max="1" width="4.140625" style="1" bestFit="1" customWidth="1"/>
    <col min="2" max="2" width="31.28515625" style="29" bestFit="1" customWidth="1"/>
    <col min="3" max="3" width="14.7109375" style="1" bestFit="1" customWidth="1"/>
    <col min="4" max="4" width="6.42578125" style="1" bestFit="1" customWidth="1"/>
    <col min="5" max="5" width="24.28515625" style="1" customWidth="1"/>
    <col min="6" max="7" width="14.28515625" style="1" customWidth="1"/>
    <col min="8" max="8" width="2.42578125" style="1" customWidth="1"/>
    <col min="9" max="9" width="14.28515625" style="1" customWidth="1"/>
    <col min="10" max="10" width="6.28515625" style="1" bestFit="1" customWidth="1"/>
    <col min="11" max="11" width="2.42578125" style="1" customWidth="1"/>
    <col min="12" max="13" width="14.28515625" style="4" hidden="1" customWidth="1"/>
    <col min="14" max="17" width="9.28515625" style="4" hidden="1" customWidth="1"/>
    <col min="18" max="16384" width="9.28515625" hidden="1"/>
  </cols>
  <sheetData>
    <row r="1" spans="1:11" ht="15" customHeight="1" x14ac:dyDescent="0.25">
      <c r="B1" s="2"/>
      <c r="C1" s="3"/>
      <c r="D1" s="3"/>
      <c r="E1" s="3"/>
    </row>
    <row r="2" spans="1:11" ht="15" customHeight="1" x14ac:dyDescent="0.25">
      <c r="B2" s="2"/>
      <c r="C2" s="3"/>
      <c r="D2" s="3"/>
      <c r="E2" s="140"/>
      <c r="F2" s="140"/>
      <c r="G2" s="140"/>
      <c r="H2" s="140"/>
      <c r="I2" s="140"/>
      <c r="J2" s="140"/>
    </row>
    <row r="3" spans="1:11" ht="15" customHeight="1" x14ac:dyDescent="0.25">
      <c r="B3" s="2"/>
      <c r="C3" s="3"/>
    </row>
    <row r="4" spans="1:11" ht="15.75" thickBot="1" x14ac:dyDescent="0.3">
      <c r="A4" s="5"/>
      <c r="B4" s="6" t="s">
        <v>76</v>
      </c>
      <c r="C4" s="7" t="s">
        <v>77</v>
      </c>
      <c r="D4" s="8" t="s">
        <v>78</v>
      </c>
      <c r="K4" s="9"/>
    </row>
    <row r="5" spans="1:11" ht="15" customHeight="1" x14ac:dyDescent="0.25">
      <c r="A5" s="141" t="s">
        <v>79</v>
      </c>
      <c r="B5" s="10" t="s">
        <v>80</v>
      </c>
      <c r="C5" s="11">
        <v>5500000</v>
      </c>
      <c r="D5" s="12">
        <v>0</v>
      </c>
      <c r="E5" s="13"/>
      <c r="F5" s="14"/>
      <c r="G5" s="15"/>
      <c r="H5" s="16"/>
      <c r="I5" s="14"/>
      <c r="J5" s="14"/>
      <c r="K5" s="14"/>
    </row>
    <row r="6" spans="1:11" x14ac:dyDescent="0.25">
      <c r="A6" s="142"/>
      <c r="B6" s="17" t="s">
        <v>81</v>
      </c>
      <c r="C6" s="18">
        <v>4500000</v>
      </c>
      <c r="D6" s="19">
        <v>50</v>
      </c>
      <c r="E6" s="13"/>
      <c r="F6" s="14"/>
      <c r="G6" s="15"/>
      <c r="H6" s="16"/>
      <c r="I6" s="14"/>
      <c r="J6" s="14"/>
      <c r="K6" s="14"/>
    </row>
    <row r="7" spans="1:11" x14ac:dyDescent="0.25">
      <c r="A7" s="142"/>
      <c r="B7" s="17" t="s">
        <v>81</v>
      </c>
      <c r="C7" s="18">
        <v>3500000</v>
      </c>
      <c r="D7" s="20">
        <v>350</v>
      </c>
      <c r="E7" s="13"/>
      <c r="F7" s="14"/>
      <c r="G7" s="15"/>
      <c r="H7" s="16"/>
      <c r="I7" s="14"/>
      <c r="J7" s="14"/>
      <c r="K7" s="14"/>
    </row>
    <row r="8" spans="1:11" ht="15.75" thickBot="1" x14ac:dyDescent="0.3">
      <c r="A8" s="142"/>
      <c r="B8" s="21" t="s">
        <v>82</v>
      </c>
      <c r="C8" s="22">
        <v>2000000</v>
      </c>
      <c r="D8" s="23">
        <v>400</v>
      </c>
      <c r="E8" s="13"/>
      <c r="F8" s="14"/>
      <c r="G8" s="15"/>
      <c r="H8" s="16"/>
      <c r="I8" s="14"/>
      <c r="J8" s="14"/>
      <c r="K8" s="14"/>
    </row>
    <row r="9" spans="1:11" ht="15.75" thickBot="1" x14ac:dyDescent="0.3">
      <c r="A9" s="142"/>
      <c r="B9" s="24"/>
      <c r="D9" s="25"/>
      <c r="E9" s="13"/>
      <c r="F9" s="14"/>
      <c r="G9" s="15"/>
      <c r="H9" s="16"/>
      <c r="I9" s="14"/>
      <c r="J9" s="14"/>
      <c r="K9" s="14"/>
    </row>
    <row r="10" spans="1:11" ht="15.75" thickBot="1" x14ac:dyDescent="0.3">
      <c r="A10" s="143"/>
      <c r="B10" s="26" t="s">
        <v>83</v>
      </c>
      <c r="C10" s="27">
        <f>Samenvatting!F31</f>
        <v>0</v>
      </c>
      <c r="D10" s="28">
        <f>SUM(J18:J20)</f>
        <v>400</v>
      </c>
      <c r="E10" s="13"/>
      <c r="F10" s="14"/>
      <c r="G10" s="14"/>
      <c r="H10" s="14"/>
      <c r="I10" s="14"/>
      <c r="J10" s="14"/>
      <c r="K10" s="14"/>
    </row>
    <row r="11" spans="1:11" x14ac:dyDescent="0.25">
      <c r="E11" s="30"/>
      <c r="F11" s="14"/>
      <c r="G11" s="14"/>
      <c r="H11" s="14"/>
      <c r="I11" s="14"/>
      <c r="J11" s="14"/>
      <c r="K11" s="14"/>
    </row>
    <row r="12" spans="1:11" x14ac:dyDescent="0.25">
      <c r="A12" s="29"/>
      <c r="E12" s="30"/>
      <c r="F12" s="14"/>
      <c r="G12" s="14"/>
      <c r="H12" s="14"/>
      <c r="I12" s="14"/>
      <c r="J12" s="14"/>
      <c r="K12" s="14"/>
    </row>
    <row r="13" spans="1:11" x14ac:dyDescent="0.25">
      <c r="E13" s="30"/>
      <c r="F13" s="14"/>
      <c r="G13" s="14"/>
      <c r="H13" s="14"/>
      <c r="I13" s="14"/>
      <c r="J13" s="47"/>
      <c r="K13" s="14"/>
    </row>
    <row r="14" spans="1:11" x14ac:dyDescent="0.25">
      <c r="E14" s="30"/>
      <c r="F14" s="14"/>
      <c r="G14" s="14"/>
      <c r="H14" s="14"/>
      <c r="I14" s="14"/>
      <c r="J14"/>
      <c r="K14" s="14"/>
    </row>
    <row r="15" spans="1:11" x14ac:dyDescent="0.25">
      <c r="A15" s="29"/>
      <c r="B15" s="1"/>
      <c r="C15" s="3"/>
      <c r="E15" s="13"/>
      <c r="F15" s="31"/>
      <c r="G15" s="29"/>
      <c r="H15" s="31"/>
      <c r="I15" s="31"/>
      <c r="J15" s="31"/>
      <c r="K15" s="31"/>
    </row>
    <row r="16" spans="1:11" ht="15" customHeight="1" x14ac:dyDescent="0.25">
      <c r="E16" s="32"/>
      <c r="F16" s="31"/>
      <c r="G16" s="31"/>
      <c r="H16" s="31"/>
      <c r="I16" s="31"/>
      <c r="J16" s="31"/>
      <c r="K16" s="31"/>
    </row>
    <row r="17" spans="1:11" x14ac:dyDescent="0.25">
      <c r="E17" s="32"/>
      <c r="F17" s="31"/>
      <c r="G17" s="31"/>
      <c r="H17" s="31"/>
      <c r="I17" s="31"/>
      <c r="J17" s="108" t="s">
        <v>84</v>
      </c>
      <c r="K17" s="31"/>
    </row>
    <row r="18" spans="1:11" x14ac:dyDescent="0.25">
      <c r="B18" s="33"/>
      <c r="C18" s="3"/>
      <c r="D18" s="3"/>
      <c r="E18" s="3"/>
      <c r="J18" s="109">
        <f>IF(AND((C$10&gt;=C6),(C$10&lt;=C5)),(D6-D5)/(C6-C5)*(C$10-C5),IF((C$10&lt;=C6),(D6-D5),IF(C$10&gt;C5,"0","0")))</f>
        <v>50</v>
      </c>
    </row>
    <row r="19" spans="1:11" x14ac:dyDescent="0.25">
      <c r="B19" s="34"/>
      <c r="C19" s="3"/>
      <c r="D19" s="3"/>
      <c r="E19" s="3"/>
      <c r="J19" s="109">
        <f>IF(AND((C$10&gt;=C7),(C$10&lt;=C6)),(D7-D6)/(C7-C6)*(C$10-C6),IF((C$10&lt;=C7),(D7-D6),IF(C$10&gt;C6,"0","0")))</f>
        <v>300</v>
      </c>
    </row>
    <row r="20" spans="1:11" x14ac:dyDescent="0.25">
      <c r="B20" s="35"/>
      <c r="C20" s="3"/>
      <c r="D20" s="3"/>
      <c r="E20" s="3"/>
      <c r="F20" s="36"/>
      <c r="J20" s="109">
        <f>IF(AND((C$10&gt;=C8),(C$10&lt;=C7)),(D8-D7)/(C8-C7)*(C$10-C7),IF((C$10&lt;=C8),(D8-D7),IF(C$10&gt;C7,"0","0")))</f>
        <v>50</v>
      </c>
    </row>
    <row r="21" spans="1:11" x14ac:dyDescent="0.25">
      <c r="B21" s="37"/>
      <c r="C21" s="3"/>
      <c r="D21"/>
      <c r="E21" s="38"/>
      <c r="J21" s="48"/>
    </row>
    <row r="22" spans="1:11" x14ac:dyDescent="0.25">
      <c r="B22" s="37"/>
      <c r="C22" s="3"/>
      <c r="D22" s="3"/>
      <c r="E22" s="3"/>
      <c r="J22" s="48"/>
    </row>
    <row r="23" spans="1:11" hidden="1" x14ac:dyDescent="0.25">
      <c r="B23" s="35"/>
      <c r="C23" s="3"/>
      <c r="D23" s="3"/>
      <c r="E23" s="3"/>
      <c r="J23" s="48"/>
    </row>
    <row r="24" spans="1:11" hidden="1" x14ac:dyDescent="0.25">
      <c r="B24" s="37"/>
      <c r="C24" s="3"/>
      <c r="D24"/>
      <c r="E24" s="38"/>
      <c r="J24" s="48"/>
    </row>
    <row r="25" spans="1:11" hidden="1" x14ac:dyDescent="0.25">
      <c r="A25" s="29"/>
      <c r="B25" s="39"/>
      <c r="E25"/>
      <c r="F25" s="4"/>
      <c r="G25" s="4"/>
      <c r="H25" s="4"/>
      <c r="I25" s="4"/>
      <c r="J25" s="4"/>
      <c r="K25" s="40"/>
    </row>
    <row r="26" spans="1:11" ht="15" hidden="1" customHeight="1" x14ac:dyDescent="0.25">
      <c r="A26" s="29"/>
      <c r="B26" s="1"/>
      <c r="E26" s="13"/>
      <c r="F26" s="41"/>
      <c r="G26" s="42"/>
      <c r="H26" s="43"/>
      <c r="I26" s="41"/>
      <c r="J26" s="44"/>
      <c r="K26" s="44"/>
    </row>
    <row r="27" spans="1:11" hidden="1" x14ac:dyDescent="0.25">
      <c r="E27" s="13"/>
      <c r="F27" s="41"/>
      <c r="G27" s="42"/>
      <c r="H27" s="43"/>
      <c r="I27" s="41"/>
      <c r="J27" s="44"/>
      <c r="K27" s="44"/>
    </row>
    <row r="28" spans="1:11" hidden="1" x14ac:dyDescent="0.25">
      <c r="B28" s="3"/>
      <c r="C28" s="3"/>
      <c r="D28" s="3"/>
      <c r="E28" s="13"/>
      <c r="F28" s="14"/>
      <c r="G28" s="15"/>
      <c r="H28" s="16"/>
      <c r="I28" s="14"/>
      <c r="J28" s="30"/>
      <c r="K28" s="30"/>
    </row>
    <row r="29" spans="1:11" hidden="1" x14ac:dyDescent="0.25">
      <c r="B29" s="3"/>
      <c r="C29" s="3"/>
      <c r="D29" s="3"/>
      <c r="E29" s="32"/>
      <c r="F29" s="31"/>
      <c r="G29" s="31"/>
      <c r="H29" s="31"/>
      <c r="I29" s="31"/>
      <c r="J29" s="13"/>
      <c r="K29" s="31"/>
    </row>
    <row r="30" spans="1:11" hidden="1" x14ac:dyDescent="0.25">
      <c r="B30" s="3"/>
      <c r="C30" s="3"/>
      <c r="D30" s="3"/>
      <c r="E30" s="32"/>
      <c r="F30" s="31"/>
      <c r="G30" s="31"/>
      <c r="H30" s="31"/>
      <c r="I30" s="31"/>
      <c r="J30" s="31"/>
      <c r="K30" s="31"/>
    </row>
    <row r="31" spans="1:11" hidden="1" x14ac:dyDescent="0.25">
      <c r="A31" s="45"/>
      <c r="B31" s="3"/>
      <c r="C31" s="3"/>
      <c r="D31" s="3"/>
      <c r="E31" s="32"/>
      <c r="F31" s="31"/>
      <c r="G31" s="31"/>
      <c r="H31" s="31"/>
      <c r="I31" s="31"/>
      <c r="J31" s="31"/>
      <c r="K31" s="31"/>
    </row>
    <row r="32" spans="1:11" hidden="1" x14ac:dyDescent="0.25">
      <c r="A32" s="31"/>
      <c r="B32" s="3"/>
      <c r="C32" s="3"/>
      <c r="D32" s="3"/>
      <c r="F32" s="46"/>
    </row>
    <row r="33" spans="2:4" hidden="1" x14ac:dyDescent="0.25">
      <c r="B33" s="3"/>
      <c r="C33" s="3"/>
      <c r="D33" s="3"/>
    </row>
    <row r="34" spans="2:4" hidden="1" x14ac:dyDescent="0.25">
      <c r="B34" s="3"/>
      <c r="C34" s="3"/>
      <c r="D34" s="3"/>
    </row>
  </sheetData>
  <sheetProtection algorithmName="SHA-512" hashValue="tkNOthMRmfalXipbXL88s251lJqX8nSFDVFh5Lulac5AA02s1MX3A9UhjV6QyUryV88UQF1q4b8mmFzvshgQLg==" saltValue="e0fJ2gCtFH19Smg9StV/ew==" spinCount="100000" sheet="1" selectLockedCells="1" selectUnlockedCells="1"/>
  <mergeCells count="2">
    <mergeCell ref="E2:J2"/>
    <mergeCell ref="A5:A10"/>
  </mergeCells>
  <pageMargins left="0.70866141732283472" right="0.70866141732283472" top="0.74803149606299213" bottom="0.74803149606299213" header="0.31496062992125984" footer="0.31496062992125984"/>
  <pageSetup paperSize="8" scale="14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CA42824DAC21479B4B3E30C960E4AF" ma:contentTypeVersion="9" ma:contentTypeDescription="Een nieuw document maken." ma:contentTypeScope="" ma:versionID="35a18031247500b88092018f853a7b8c">
  <xsd:schema xmlns:xsd="http://www.w3.org/2001/XMLSchema" xmlns:xs="http://www.w3.org/2001/XMLSchema" xmlns:p="http://schemas.microsoft.com/office/2006/metadata/properties" xmlns:ns2="2e5a875c-cda8-4331-bc27-143e24035c81" xmlns:ns3="e4d95e4e-9583-497f-8d1e-b58440aa81d3" targetNamespace="http://schemas.microsoft.com/office/2006/metadata/properties" ma:root="true" ma:fieldsID="cd67e85ff83d62efb3fd4521be6ffc99" ns2:_="" ns3:_="">
    <xsd:import namespace="2e5a875c-cda8-4331-bc27-143e24035c81"/>
    <xsd:import namespace="e4d95e4e-9583-497f-8d1e-b58440aa81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5a875c-cda8-4331-bc27-143e24035c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d95e4e-9583-497f-8d1e-b58440aa81d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e4d95e4e-9583-497f-8d1e-b58440aa81d3">
      <UserInfo>
        <DisplayName/>
        <AccountId xsi:nil="true"/>
        <AccountType/>
      </UserInfo>
    </SharedWithUsers>
  </documentManagement>
</p:properties>
</file>

<file path=customXml/itemProps1.xml><?xml version="1.0" encoding="utf-8"?>
<ds:datastoreItem xmlns:ds="http://schemas.openxmlformats.org/officeDocument/2006/customXml" ds:itemID="{B924A9D3-CBCC-4642-BFB8-16A8ED58B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5a875c-cda8-4331-bc27-143e24035c81"/>
    <ds:schemaRef ds:uri="e4d95e4e-9583-497f-8d1e-b58440aa8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970591-C4AD-4E69-851D-65F31511964E}">
  <ds:schemaRefs>
    <ds:schemaRef ds:uri="http://schemas.microsoft.com/sharepoint/v3/contenttype/forms"/>
  </ds:schemaRefs>
</ds:datastoreItem>
</file>

<file path=customXml/itemProps3.xml><?xml version="1.0" encoding="utf-8"?>
<ds:datastoreItem xmlns:ds="http://schemas.openxmlformats.org/officeDocument/2006/customXml" ds:itemID="{428FE5DF-E9FF-4C34-AF8D-5602D706BCBA}">
  <ds:schemaRefs>
    <ds:schemaRef ds:uri="http://schemas.microsoft.com/office/2006/metadata/properties"/>
    <ds:schemaRef ds:uri="http://schemas.microsoft.com/office/infopath/2007/PartnerControls"/>
    <ds:schemaRef ds:uri="e4d95e4e-9583-497f-8d1e-b58440aa81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12</vt:i4>
      </vt:variant>
    </vt:vector>
  </HeadingPairs>
  <TitlesOfParts>
    <vt:vector size="17" baseType="lpstr">
      <vt:lpstr>Samenvatting</vt:lpstr>
      <vt:lpstr>Implementatie</vt:lpstr>
      <vt:lpstr>Fase 1</vt:lpstr>
      <vt:lpstr>Fase 2</vt:lpstr>
      <vt:lpstr>Grafiek</vt:lpstr>
      <vt:lpstr>'Fase 1'!Afdrukbereik</vt:lpstr>
      <vt:lpstr>Grafiek!Afdrukbereik</vt:lpstr>
      <vt:lpstr>Architect</vt:lpstr>
      <vt:lpstr>Consultant</vt:lpstr>
      <vt:lpstr>Contractduur</vt:lpstr>
      <vt:lpstr>Implementatiekosten</vt:lpstr>
      <vt:lpstr>Inschrijfprijs</vt:lpstr>
      <vt:lpstr>Jaarlijkse_kosten</vt:lpstr>
      <vt:lpstr>Programmeur</vt:lpstr>
      <vt:lpstr>Projectleider</vt:lpstr>
      <vt:lpstr>Puntenscore</vt:lpstr>
      <vt:lpstr>SR_Consultant</vt:lpstr>
    </vt:vector>
  </TitlesOfParts>
  <Manager/>
  <Company>Vrije Universiteit Amsterdam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Ovink</dc:creator>
  <cp:keywords/>
  <dc:description/>
  <cp:lastModifiedBy>Jan Ovink</cp:lastModifiedBy>
  <cp:revision/>
  <cp:lastPrinted>2021-12-02T10:35:15Z</cp:lastPrinted>
  <dcterms:created xsi:type="dcterms:W3CDTF">2019-02-06T12:10:38Z</dcterms:created>
  <dcterms:modified xsi:type="dcterms:W3CDTF">2022-01-14T09:13:43Z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0x01010088CA42824DAC21479B4B3E30C960E4AF</vt:lpwstr>
  </property>
  <property fmtid="{D5CDD505-2E9C-101B-9397-08002B2CF9AE}" pid="3" name="Order">
    <vt:r8>45900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