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teamsites.amersfoort.nl/sites/fa/Team 2/Gedeelde  documenten/Sociaal Domein/000 Inkoop/Inkoop 2023/Gunningsleidraad/Financiele formats/Voorlopige gunning/"/>
    </mc:Choice>
  </mc:AlternateContent>
  <xr:revisionPtr revIDLastSave="0" documentId="13_ncr:1_{5BF2748E-F35B-4ACD-A452-11262245D01E}" xr6:coauthVersionLast="47" xr6:coauthVersionMax="47" xr10:uidLastSave="{00000000-0000-0000-0000-000000000000}"/>
  <workbookProtection workbookAlgorithmName="SHA-512" workbookHashValue="Iewc2wSy6T3i85xEFbuVRk5pw8FHe2tVNgDIpYx/JgNP7VQNa+QIH67Y0pKE03LKPHhqEnkbnGM/0oRwILZzXg==" workbookSaltValue="1wyKw5Oio9+d/lfp1qS11g==" workbookSpinCount="100000" lockStructure="1"/>
  <bookViews>
    <workbookView xWindow="-110" yWindow="-110" windowWidth="19420" windowHeight="10420" tabRatio="671" activeTab="2" xr2:uid="{00000000-000D-0000-FFFF-FFFF00000000}"/>
  </bookViews>
  <sheets>
    <sheet name="Invulinstructie" sheetId="1" r:id="rId1"/>
    <sheet name="Samenvatting " sheetId="13" r:id="rId2"/>
    <sheet name="Invulblad functies jeugdhulp" sheetId="5" r:id="rId3"/>
    <sheet name="Invulblad coördinatiekosten" sheetId="10" r:id="rId4"/>
    <sheet name="CAO tarieven"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4" i="5" l="1"/>
  <c r="AE64" i="5"/>
  <c r="AC64" i="5"/>
  <c r="AA64" i="5"/>
  <c r="Y64" i="5"/>
  <c r="W64" i="5"/>
  <c r="U64" i="5"/>
  <c r="S64" i="5"/>
  <c r="Q64" i="5"/>
  <c r="O64" i="5"/>
  <c r="M64" i="5"/>
  <c r="K64" i="5"/>
  <c r="I64" i="5"/>
  <c r="G64" i="5"/>
  <c r="E64" i="5"/>
  <c r="AG78" i="5"/>
  <c r="AE78" i="5"/>
  <c r="AC78" i="5"/>
  <c r="AA78" i="5"/>
  <c r="Y78" i="5"/>
  <c r="W78" i="5"/>
  <c r="U78" i="5"/>
  <c r="S78" i="5"/>
  <c r="Q78" i="5"/>
  <c r="O78" i="5"/>
  <c r="M78" i="5"/>
  <c r="K78" i="5"/>
  <c r="I78" i="5"/>
  <c r="G78" i="5"/>
  <c r="E78" i="5"/>
  <c r="AG60" i="5"/>
  <c r="AE60" i="5"/>
  <c r="AC60" i="5"/>
  <c r="AA60" i="5"/>
  <c r="Y60" i="5"/>
  <c r="W60" i="5"/>
  <c r="U60" i="5"/>
  <c r="S60" i="5"/>
  <c r="Q60" i="5"/>
  <c r="O60" i="5"/>
  <c r="M60" i="5"/>
  <c r="K60" i="5"/>
  <c r="I60" i="5"/>
  <c r="G60" i="5"/>
  <c r="E60" i="5"/>
  <c r="AE20" i="5"/>
  <c r="O20" i="5"/>
  <c r="M20" i="5"/>
  <c r="AG20" i="5"/>
  <c r="Y20" i="5"/>
  <c r="W20" i="5"/>
  <c r="U20" i="5"/>
  <c r="S20" i="5"/>
  <c r="Q20" i="5"/>
  <c r="K20" i="5"/>
  <c r="I20" i="5"/>
  <c r="G20" i="5"/>
  <c r="E90" i="5"/>
  <c r="AG46" i="5"/>
  <c r="AE46" i="5"/>
  <c r="AC46" i="5"/>
  <c r="AA46" i="5"/>
  <c r="Y46" i="5"/>
  <c r="W46" i="5"/>
  <c r="U46" i="5"/>
  <c r="S46" i="5"/>
  <c r="Q46" i="5"/>
  <c r="O46" i="5"/>
  <c r="M46" i="5"/>
  <c r="K46" i="5"/>
  <c r="I46" i="5"/>
  <c r="G46" i="5"/>
  <c r="E46" i="5"/>
  <c r="AG90" i="5"/>
  <c r="AE90" i="5"/>
  <c r="AC90" i="5"/>
  <c r="AA90" i="5"/>
  <c r="Y90" i="5"/>
  <c r="W90" i="5"/>
  <c r="U90" i="5"/>
  <c r="S90" i="5"/>
  <c r="Q90" i="5"/>
  <c r="O90" i="5"/>
  <c r="M90" i="5"/>
  <c r="K90" i="5"/>
  <c r="I90" i="5"/>
  <c r="G90" i="5"/>
  <c r="AG58" i="5"/>
  <c r="AG45" i="5"/>
  <c r="AG44" i="5"/>
  <c r="AG43" i="5"/>
  <c r="AG42" i="5"/>
  <c r="AG41" i="5"/>
  <c r="AG40" i="5"/>
  <c r="AG39" i="5"/>
  <c r="AG38" i="5"/>
  <c r="AG37" i="5"/>
  <c r="AE58" i="5"/>
  <c r="AE45" i="5"/>
  <c r="AE44" i="5"/>
  <c r="AE43" i="5"/>
  <c r="AE42" i="5"/>
  <c r="AE41" i="5"/>
  <c r="AE40" i="5"/>
  <c r="AE39" i="5"/>
  <c r="AE38" i="5"/>
  <c r="AE37" i="5"/>
  <c r="AC58" i="5"/>
  <c r="AC45" i="5"/>
  <c r="AC44" i="5"/>
  <c r="AC43" i="5"/>
  <c r="AC42" i="5"/>
  <c r="AC41" i="5"/>
  <c r="AC40" i="5"/>
  <c r="AC39" i="5"/>
  <c r="AC38" i="5"/>
  <c r="AC37" i="5"/>
  <c r="AA58" i="5"/>
  <c r="AA45" i="5"/>
  <c r="AA44" i="5"/>
  <c r="AA43" i="5"/>
  <c r="AA42" i="5"/>
  <c r="AA41" i="5"/>
  <c r="AA40" i="5"/>
  <c r="AA39" i="5"/>
  <c r="AA38" i="5"/>
  <c r="AA37" i="5"/>
  <c r="Y58" i="5"/>
  <c r="Y45" i="5"/>
  <c r="Y44" i="5"/>
  <c r="Y43" i="5"/>
  <c r="Y42" i="5"/>
  <c r="Y41" i="5"/>
  <c r="Y40" i="5"/>
  <c r="Y39" i="5"/>
  <c r="Y38" i="5"/>
  <c r="Y37" i="5"/>
  <c r="W58" i="5"/>
  <c r="W45" i="5"/>
  <c r="W44" i="5"/>
  <c r="W43" i="5"/>
  <c r="W42" i="5"/>
  <c r="W41" i="5"/>
  <c r="W40" i="5"/>
  <c r="W39" i="5"/>
  <c r="W38" i="5"/>
  <c r="W37" i="5"/>
  <c r="U58" i="5"/>
  <c r="U45" i="5"/>
  <c r="U44" i="5"/>
  <c r="U43" i="5"/>
  <c r="U42" i="5"/>
  <c r="U41" i="5"/>
  <c r="U40" i="5"/>
  <c r="U39" i="5"/>
  <c r="U38" i="5"/>
  <c r="U37" i="5"/>
  <c r="S58" i="5"/>
  <c r="S45" i="5"/>
  <c r="S44" i="5"/>
  <c r="S43" i="5"/>
  <c r="S42" i="5"/>
  <c r="S41" i="5"/>
  <c r="S40" i="5"/>
  <c r="S39" i="5"/>
  <c r="S38" i="5"/>
  <c r="S37" i="5"/>
  <c r="Q58" i="5"/>
  <c r="Q45" i="5"/>
  <c r="Q44" i="5"/>
  <c r="Q43" i="5"/>
  <c r="Q42" i="5"/>
  <c r="Q41" i="5"/>
  <c r="Q40" i="5"/>
  <c r="Q39" i="5"/>
  <c r="Q38" i="5"/>
  <c r="Q37" i="5"/>
  <c r="O58" i="5"/>
  <c r="O45" i="5"/>
  <c r="O44" i="5"/>
  <c r="O43" i="5"/>
  <c r="O42" i="5"/>
  <c r="O41" i="5"/>
  <c r="O40" i="5"/>
  <c r="O39" i="5"/>
  <c r="O38" i="5"/>
  <c r="O37" i="5"/>
  <c r="M58" i="5"/>
  <c r="M45" i="5"/>
  <c r="M44" i="5"/>
  <c r="M43" i="5"/>
  <c r="M42" i="5"/>
  <c r="M41" i="5"/>
  <c r="M40" i="5"/>
  <c r="M39" i="5"/>
  <c r="M38" i="5"/>
  <c r="M37" i="5"/>
  <c r="K58" i="5"/>
  <c r="K45" i="5"/>
  <c r="K44" i="5"/>
  <c r="K43" i="5"/>
  <c r="K42" i="5"/>
  <c r="K41" i="5"/>
  <c r="K40" i="5"/>
  <c r="K39" i="5"/>
  <c r="K38" i="5"/>
  <c r="K37" i="5"/>
  <c r="I58" i="5"/>
  <c r="I45" i="5"/>
  <c r="I44" i="5"/>
  <c r="I43" i="5"/>
  <c r="I42" i="5"/>
  <c r="I41" i="5"/>
  <c r="I40" i="5"/>
  <c r="I39" i="5"/>
  <c r="I38" i="5"/>
  <c r="I37" i="5"/>
  <c r="G58" i="5"/>
  <c r="G45" i="5"/>
  <c r="G44" i="5"/>
  <c r="G43" i="5"/>
  <c r="G42" i="5"/>
  <c r="G41" i="5"/>
  <c r="G40" i="5"/>
  <c r="G39" i="5"/>
  <c r="G38" i="5"/>
  <c r="G37" i="5"/>
  <c r="E45" i="5"/>
  <c r="E44" i="5"/>
  <c r="B18" i="13" l="1"/>
  <c r="B17" i="13"/>
  <c r="B16" i="13"/>
  <c r="B15" i="13"/>
  <c r="B14" i="13"/>
  <c r="B13" i="13"/>
  <c r="B12" i="13"/>
  <c r="B11" i="13"/>
  <c r="B10" i="13"/>
  <c r="B9" i="13"/>
  <c r="B8" i="13"/>
  <c r="B7" i="13"/>
  <c r="B5" i="13"/>
  <c r="C129" i="1" l="1"/>
  <c r="AG100" i="5" l="1"/>
  <c r="AG98" i="5"/>
  <c r="AE100" i="5"/>
  <c r="AE98" i="5"/>
  <c r="AC100" i="5"/>
  <c r="AC98" i="5"/>
  <c r="AA100" i="5"/>
  <c r="AA98" i="5"/>
  <c r="Y100" i="5"/>
  <c r="Y98" i="5"/>
  <c r="W100" i="5"/>
  <c r="W98" i="5"/>
  <c r="U100" i="5"/>
  <c r="U98" i="5"/>
  <c r="S100" i="5"/>
  <c r="S98" i="5"/>
  <c r="Q100" i="5"/>
  <c r="Q98" i="5"/>
  <c r="O100" i="5"/>
  <c r="O98" i="5"/>
  <c r="M100" i="5"/>
  <c r="M98" i="5"/>
  <c r="K100" i="5"/>
  <c r="K98" i="5"/>
  <c r="I100" i="5"/>
  <c r="I98" i="5"/>
  <c r="AC20" i="5" l="1"/>
  <c r="AA20" i="5"/>
  <c r="E20" i="5"/>
  <c r="E37" i="5" l="1"/>
  <c r="C11" i="10" l="1"/>
  <c r="B21" i="13" s="1"/>
  <c r="E58" i="5" l="1"/>
  <c r="AA103" i="5" l="1"/>
  <c r="AA105" i="5" s="1"/>
  <c r="S103" i="5"/>
  <c r="S105" i="5" s="1"/>
  <c r="G100" i="5"/>
  <c r="G98" i="5"/>
  <c r="E100" i="5"/>
  <c r="E98" i="5"/>
  <c r="AG76" i="5"/>
  <c r="AE76" i="5"/>
  <c r="AC76" i="5"/>
  <c r="AA76" i="5"/>
  <c r="Y76" i="5"/>
  <c r="W76" i="5"/>
  <c r="U76" i="5"/>
  <c r="S76" i="5"/>
  <c r="Q76" i="5"/>
  <c r="O76" i="5"/>
  <c r="M76" i="5"/>
  <c r="K76" i="5"/>
  <c r="I76" i="5"/>
  <c r="G76" i="5"/>
  <c r="E76" i="5"/>
  <c r="AG35" i="5"/>
  <c r="AE35" i="5"/>
  <c r="AC35" i="5"/>
  <c r="AA35" i="5"/>
  <c r="Y35" i="5"/>
  <c r="W35" i="5"/>
  <c r="U35" i="5"/>
  <c r="S35" i="5"/>
  <c r="Q35" i="5"/>
  <c r="O35" i="5"/>
  <c r="M35" i="5"/>
  <c r="K35" i="5"/>
  <c r="I35" i="5"/>
  <c r="G35" i="5"/>
  <c r="E38" i="5"/>
  <c r="E39" i="5"/>
  <c r="E40" i="5"/>
  <c r="E41" i="5"/>
  <c r="E42" i="5"/>
  <c r="E43" i="5"/>
  <c r="E35" i="5"/>
  <c r="E68" i="5" l="1"/>
  <c r="E72" i="5" s="1"/>
  <c r="O103" i="5"/>
  <c r="O105" i="5" s="1"/>
  <c r="Q103" i="5"/>
  <c r="Q105" i="5" s="1"/>
  <c r="W103" i="5"/>
  <c r="G103" i="5"/>
  <c r="G105" i="5" s="1"/>
  <c r="AE103" i="5"/>
  <c r="E103" i="5"/>
  <c r="I103" i="5"/>
  <c r="I105" i="5" s="1"/>
  <c r="K103" i="5"/>
  <c r="K105" i="5" s="1"/>
  <c r="M103" i="5"/>
  <c r="M105" i="5" s="1"/>
  <c r="AG103" i="5"/>
  <c r="AG105" i="5" s="1"/>
  <c r="Y103" i="5"/>
  <c r="Y105" i="5" s="1"/>
  <c r="U103" i="5"/>
  <c r="U105" i="5" s="1"/>
  <c r="AC103" i="5"/>
  <c r="AC105" i="5" s="1"/>
  <c r="AA26" i="5"/>
  <c r="S26" i="5"/>
  <c r="G68" i="5"/>
  <c r="G72" i="5" s="1"/>
  <c r="AE68" i="5" l="1"/>
  <c r="AE72" i="5" s="1"/>
  <c r="G80" i="5"/>
  <c r="G93" i="5" s="1"/>
  <c r="O26" i="5"/>
  <c r="AE26" i="5"/>
  <c r="AE105" i="5"/>
  <c r="W26" i="5"/>
  <c r="W105" i="5"/>
  <c r="E105" i="5"/>
  <c r="E26" i="5"/>
  <c r="Q26" i="5"/>
  <c r="G26" i="5"/>
  <c r="I26" i="5"/>
  <c r="AG26" i="5"/>
  <c r="M26" i="5"/>
  <c r="K26" i="5"/>
  <c r="AC26" i="5"/>
  <c r="U26" i="5"/>
  <c r="Y26" i="5"/>
  <c r="I68" i="5"/>
  <c r="I72" i="5" s="1"/>
  <c r="K68" i="5"/>
  <c r="K72" i="5" s="1"/>
  <c r="AG68" i="5"/>
  <c r="O68" i="5"/>
  <c r="O72" i="5" s="1"/>
  <c r="M68" i="5"/>
  <c r="M72" i="5" s="1"/>
  <c r="U68" i="5"/>
  <c r="U72" i="5" s="1"/>
  <c r="Q68" i="5"/>
  <c r="Q72" i="5" s="1"/>
  <c r="S68" i="5"/>
  <c r="S72" i="5" s="1"/>
  <c r="AC68" i="5"/>
  <c r="AC72" i="5" s="1"/>
  <c r="Y68" i="5"/>
  <c r="Y72" i="5" s="1"/>
  <c r="W68" i="5"/>
  <c r="W72" i="5" s="1"/>
  <c r="AA68" i="5"/>
  <c r="AA72" i="5" s="1"/>
  <c r="AG72" i="5" l="1"/>
  <c r="AG80" i="5" s="1"/>
  <c r="AG93" i="5" s="1"/>
  <c r="AG13" i="5" s="1"/>
  <c r="AG23" i="5" s="1"/>
  <c r="AE80" i="5"/>
  <c r="AE93" i="5" s="1"/>
  <c r="AE13" i="5" s="1"/>
  <c r="AE23" i="5" s="1"/>
  <c r="AE25" i="5" s="1"/>
  <c r="E80" i="5"/>
  <c r="E93" i="5" s="1"/>
  <c r="E13" i="5" s="1"/>
  <c r="E23" i="5" s="1"/>
  <c r="K80" i="5"/>
  <c r="K93" i="5" s="1"/>
  <c r="I80" i="5"/>
  <c r="I93" i="5" s="1"/>
  <c r="M80" i="5"/>
  <c r="M93" i="5" s="1"/>
  <c r="G13" i="5"/>
  <c r="G23" i="5" s="1"/>
  <c r="B6" i="13" s="1"/>
  <c r="M13" i="5" l="1"/>
  <c r="M23" i="5" s="1"/>
  <c r="M25" i="5" s="1"/>
  <c r="K13" i="5"/>
  <c r="K23" i="5" s="1"/>
  <c r="K25" i="5" s="1"/>
  <c r="I13" i="5"/>
  <c r="I23" i="5" s="1"/>
  <c r="I25" i="5" s="1"/>
  <c r="B19" i="13"/>
  <c r="AG25" i="5"/>
  <c r="G25" i="5"/>
  <c r="Q80" i="5" l="1"/>
  <c r="Q93" i="5" s="1"/>
  <c r="Q13" i="5" s="1"/>
  <c r="Q23" i="5" s="1"/>
  <c r="Q25" i="5" s="1"/>
  <c r="O80" i="5"/>
  <c r="O93" i="5" s="1"/>
  <c r="O13" i="5" s="1"/>
  <c r="O23" i="5" s="1"/>
  <c r="O25" i="5" s="1"/>
  <c r="U80" i="5"/>
  <c r="U93" i="5" s="1"/>
  <c r="U13" i="5" s="1"/>
  <c r="U23" i="5" s="1"/>
  <c r="U25" i="5" s="1"/>
  <c r="S80" i="5"/>
  <c r="S93" i="5" s="1"/>
  <c r="S13" i="5" s="1"/>
  <c r="S23" i="5" s="1"/>
  <c r="S25" i="5" s="1"/>
  <c r="AC80" i="5"/>
  <c r="AC93" i="5" s="1"/>
  <c r="AC13" i="5" s="1"/>
  <c r="AC23" i="5" s="1"/>
  <c r="Y80" i="5"/>
  <c r="Y93" i="5" s="1"/>
  <c r="Y13" i="5" s="1"/>
  <c r="Y23" i="5" s="1"/>
  <c r="Y25" i="5" s="1"/>
  <c r="AA80" i="5"/>
  <c r="AA93" i="5" s="1"/>
  <c r="AA13" i="5" s="1"/>
  <c r="AA23" i="5" s="1"/>
  <c r="W80" i="5"/>
  <c r="W93" i="5" s="1"/>
  <c r="W13" i="5" s="1"/>
  <c r="W23" i="5" s="1"/>
  <c r="W25" i="5" s="1"/>
  <c r="B23" i="13"/>
</calcChain>
</file>

<file path=xl/sharedStrings.xml><?xml version="1.0" encoding="utf-8"?>
<sst xmlns="http://schemas.openxmlformats.org/spreadsheetml/2006/main" count="539" uniqueCount="230">
  <si>
    <t>Een fictief voorbeeld</t>
  </si>
  <si>
    <t>Totaal</t>
  </si>
  <si>
    <t>automatische berekening</t>
  </si>
  <si>
    <t>Voorstel</t>
  </si>
  <si>
    <t>Functie *NAAM*</t>
  </si>
  <si>
    <t>In te vullen</t>
  </si>
  <si>
    <t>variabele</t>
  </si>
  <si>
    <t>Functie</t>
  </si>
  <si>
    <t>Aantal benodigde FTE's per jaar</t>
  </si>
  <si>
    <t>GGZ</t>
  </si>
  <si>
    <t>Vakantiegeld</t>
  </si>
  <si>
    <t>ORT</t>
  </si>
  <si>
    <t>In euro's</t>
  </si>
  <si>
    <t>Benodigd budget/jaar</t>
  </si>
  <si>
    <t>CAO</t>
  </si>
  <si>
    <t>JZ</t>
  </si>
  <si>
    <t>VVT</t>
  </si>
  <si>
    <t>GZ</t>
  </si>
  <si>
    <t>SW</t>
  </si>
  <si>
    <t>Gewogen Salaris</t>
  </si>
  <si>
    <t>MBO FG 35</t>
  </si>
  <si>
    <t>MBO FG 40</t>
  </si>
  <si>
    <t>HBO FG 45</t>
  </si>
  <si>
    <t>HBO FG 50</t>
  </si>
  <si>
    <t>HBO/WO FG 55</t>
  </si>
  <si>
    <t>WO FG 60</t>
  </si>
  <si>
    <t>WO FG 65</t>
  </si>
  <si>
    <t xml:space="preserve">WO FG MS </t>
  </si>
  <si>
    <t>Totaal % sociale lasten</t>
  </si>
  <si>
    <t>Opleidingskosten</t>
  </si>
  <si>
    <t>Reiskosten cliëntgebonden</t>
  </si>
  <si>
    <t>Laatste CAO tabel waarde</t>
  </si>
  <si>
    <t xml:space="preserve">Gemiddelde indeling in schalen </t>
  </si>
  <si>
    <t>3. Logeren</t>
  </si>
  <si>
    <t>5. Pleegzorg</t>
  </si>
  <si>
    <t>11. Opname met behandeling psychiatrie </t>
  </si>
  <si>
    <t>13. Crisiszorg (veiligheid) ambulant </t>
  </si>
  <si>
    <t>14. Crisiszorg Pleegzorg </t>
  </si>
  <si>
    <t>15. Crisis zorg (veiligheid) verblijf </t>
  </si>
  <si>
    <t>Reiskosten niet cliëntgebonden</t>
  </si>
  <si>
    <t>Vergoeding pleegouders</t>
  </si>
  <si>
    <t>36 uur per week (1878 per jaar)</t>
  </si>
  <si>
    <t>8. Opname met behandeling  in een drie milieu</t>
  </si>
  <si>
    <t>9. Opname met behandeling besloten</t>
  </si>
  <si>
    <t>10. Opname met behandeling gesloten</t>
  </si>
  <si>
    <t>Personeelskosten per FTE</t>
  </si>
  <si>
    <t>Gemiddeld aantal bezette plekken per jaar</t>
  </si>
  <si>
    <t>Personeel primair Proces</t>
  </si>
  <si>
    <t>Eenheid</t>
  </si>
  <si>
    <t>FTE's per jaar</t>
  </si>
  <si>
    <t>euro's per jaar</t>
  </si>
  <si>
    <t>Per plek per dag</t>
  </si>
  <si>
    <t>%</t>
  </si>
  <si>
    <t>verbergen</t>
  </si>
  <si>
    <t xml:space="preserve">Kosten voor werkplek medewerker (laptop, Office licentie, bureau, stoel, ruimte om uit te werken etc). </t>
  </si>
  <si>
    <t>Verlof (vakantie en feestdagen)</t>
  </si>
  <si>
    <t>Opleidingen</t>
  </si>
  <si>
    <t>Overleg en afstemming, niet clientgebonden</t>
  </si>
  <si>
    <t>Reistijd</t>
  </si>
  <si>
    <t>Directe en indirecte uren</t>
  </si>
  <si>
    <t>Bedrag per direct uur (controle)</t>
  </si>
  <si>
    <t>Bedrag per  etmaal (controle)</t>
  </si>
  <si>
    <t>Beschikbare directe uren op jaarbasis</t>
  </si>
  <si>
    <t xml:space="preserve">automatische berekening vanuit directe/indirecte uren tabel </t>
  </si>
  <si>
    <t>uit referentierapport overgenomen, landelijke rekennorm</t>
  </si>
  <si>
    <t>euro's per maand</t>
  </si>
  <si>
    <t>eigen inschatting van de inschrijver</t>
  </si>
  <si>
    <t>Gemiddeld aantal unieke clienten per maand</t>
  </si>
  <si>
    <t>uit referentierapport, maar kan gemotiveerd aangepast worden</t>
  </si>
  <si>
    <t>Deze regelt vult u in, aantal FTE's van de verschillende functionarissen worden opgeteld en op 1 decimaal afgerond</t>
  </si>
  <si>
    <t>In te vullen en afronden op 1 decimaal</t>
  </si>
  <si>
    <t xml:space="preserve">In deze regel hoeft u niets in te vullen, dit wordt automatisch berekend (som van het gemiddeld aantal FTE's x gewogen personeelskosten primair proces*12  ). </t>
  </si>
  <si>
    <t>Deze regel vult u in, er is een voorstel gedaan uit een referentierapport, maar kan gemotiveerd aangepast worden</t>
  </si>
  <si>
    <t>Deze regel vult u in, op basis van een eigen inschatting van deze kosten voor uw organisatie</t>
  </si>
  <si>
    <t>Hier hoeft u niets in te vullen, een automatische berekening vanuit Benodigd Budget/jaar gedeeld door beschikbare uren per jaar</t>
  </si>
  <si>
    <t xml:space="preserve">Hier hoeft u niets in te vullen, een automatische berekening vanuit Benodigd Budget/jaar gedeeld door het aantal etmalen </t>
  </si>
  <si>
    <t>In deze cellen vult u per functie in wat de gemiddelde % verdeling is van het in te zetten personeel over de verschillende CAO's die van toepassing zijn op de functie.</t>
  </si>
  <si>
    <t>Hier hoeft u niets in te vullen, een automatische berekening vanuit Gewogen Salaris per maand en indeling in schalen</t>
  </si>
  <si>
    <t>Hier hoeft u niets in te vullen, wordt standaard gewerkt met % uit de verschillende CAO's</t>
  </si>
  <si>
    <t>Hier hoeft u niets in te vullen, een automatische berekening vanuit 100% - optelling van de verschillende indirecte uren</t>
  </si>
  <si>
    <t>Hier hoeft u niets in te vullen, een automatische berekening vanuit % direct uren *1872</t>
  </si>
  <si>
    <t>Deze regel vult u in, op basis van een eigen inschatting van deze kosten voor uw organisatie uitgedrukt in een %</t>
  </si>
  <si>
    <t>Hier hoeft u niets in te vullen, een automatische berekening vanuit optelling alle opslagen Sociale lasten ORT</t>
  </si>
  <si>
    <t>Hier hoeft u niets in te vullen, een automatische berekening vanuit optelling alle Overige personeelskosten</t>
  </si>
  <si>
    <t>De gemeenten verwachten 100 plekken voor de functie 'Opname met behandeling (besloten)' per jaar nodig te hebben</t>
  </si>
  <si>
    <t>Een inschijver doet het volgende voorstel op basis van de volgende inschatting van de gemeenten:</t>
  </si>
  <si>
    <t>De inschrijver verwacht hiervoor 20 FTE aan personeel nodig te hebben. De benodigde mix van personeel wordt hierbij ingevuld. Op basis hiervan wordt het benodigde budget per FTE berekend. Voor de huisvesting wordt er per plek gerekend met o.a. de Normatieve Huisvestingscomponent. De inschrijver geeft vervolgens nog aan welke opslag hij toepast voor risico, innovatie en welke winstmarge. Dit tezamen zorgt voor het benodigde budget per jaar voor de gevraagde functie.</t>
  </si>
  <si>
    <t>Dit betreft het gemiddeld aantal unieke clienten dat in een maand zorg ontvangt. Deze regel wordt ingevuld door de gemeenten.</t>
  </si>
  <si>
    <t xml:space="preserve">Hier hoeft u niets in te vullen, betreft een automatische berekening </t>
  </si>
  <si>
    <t>Deskundigheidsmix</t>
  </si>
  <si>
    <t xml:space="preserve">Coördinatiekosten		</t>
  </si>
  <si>
    <t>Personeelskosten (niet primair proces)</t>
  </si>
  <si>
    <t>ICT-kosten (niet primair proces)</t>
  </si>
  <si>
    <t>Huisvestingskosten (niet primair proces)</t>
  </si>
  <si>
    <t>Algemene kosten en zakelijke lasten (niet primair proces)</t>
  </si>
  <si>
    <t>Personeelsfuncties zoals bestuurder/management, P&amp;O, financiën en facilitaire zaken (niet primair proces)</t>
  </si>
  <si>
    <t>Kosten van kantoorruimte (niet primair proces)</t>
  </si>
  <si>
    <t>Bijvoorbeeld verzekeringen, accountskosten (niet primair proces)</t>
  </si>
  <si>
    <t>Kosten voor hard- en software en online communicatie (niet primair proces). Te denken valt aan software voor clientadministratie, boekhouding, website etc.</t>
  </si>
  <si>
    <t>Opslag voor risico/marge</t>
  </si>
  <si>
    <r>
      <t xml:space="preserve">Algemeen: u dient voor alle bedragen het prijspeil 2022 te hanteren. De uitvraag ziet toe op het benodigde budget voor een </t>
    </r>
    <r>
      <rPr>
        <b/>
        <i/>
        <u/>
        <sz val="10"/>
        <rFont val="Calibri"/>
        <family val="2"/>
        <scheme val="minor"/>
      </rPr>
      <t>geheel</t>
    </r>
    <r>
      <rPr>
        <b/>
        <i/>
        <sz val="10"/>
        <rFont val="Calibri"/>
        <family val="2"/>
        <scheme val="minor"/>
      </rPr>
      <t xml:space="preserve"> jaar.                                                                                                                        </t>
    </r>
  </si>
  <si>
    <r>
      <t xml:space="preserve">Hier hoeft u niets in te vullen, een automatische berekening vanuit  </t>
    </r>
    <r>
      <rPr>
        <b/>
        <sz val="10"/>
        <color theme="9"/>
        <rFont val="Calibri"/>
        <family val="2"/>
        <scheme val="minor"/>
      </rPr>
      <t>% Directe uren per FTE</t>
    </r>
    <r>
      <rPr>
        <b/>
        <sz val="10"/>
        <color theme="3"/>
        <rFont val="Calibri"/>
        <family val="2"/>
        <scheme val="minor"/>
      </rPr>
      <t xml:space="preserve"> * aantal benodiged FTE's</t>
    </r>
  </si>
  <si>
    <r>
      <t xml:space="preserve">Coördinatiekosten zijn </t>
    </r>
    <r>
      <rPr>
        <u/>
        <sz val="11"/>
        <color theme="1"/>
        <rFont val="Calibri"/>
        <family val="2"/>
        <scheme val="minor"/>
      </rPr>
      <t>structurele</t>
    </r>
    <r>
      <rPr>
        <sz val="11"/>
        <color theme="1"/>
        <rFont val="Calibri"/>
        <family val="2"/>
        <scheme val="minor"/>
      </rPr>
      <t xml:space="preserve"> kosten die u verwacht te maken voor de coördinatie en instandhouding van de opdracht. Het betreffen geen kosten voor het primaire proces. </t>
    </r>
  </si>
  <si>
    <t>Legenda kleuren</t>
  </si>
  <si>
    <t>Personeelskosten primair proces (benodigd budget per gemiddelde FTE)</t>
  </si>
  <si>
    <t>36 uur per week (1872 per jaar)</t>
  </si>
  <si>
    <t>donkergrijze cellen zijn niet van toepassing (voor de functie)</t>
  </si>
  <si>
    <t xml:space="preserve">Lees deze instructie goed door voordat u het invulformat op het betreffende tabblad gaat invullen. </t>
  </si>
  <si>
    <t>groene cellen dient u in te vullen</t>
  </si>
  <si>
    <t>blauwe cellen worden automatisch berekend</t>
  </si>
  <si>
    <t>lichtgrijze cellen zijn voorgevuld en zijn niet aan te passen</t>
  </si>
  <si>
    <t xml:space="preserve">Algemeen: Dit formulier is zo opgebouwd dat de groene cellen ingevuld dienen te worden waarna er automatische doorrekeningen plaatsvinden.  Wanneer u start bij de functies in het 'invulblad functies jeugdhulp' wordt de "Samenvatting" geleidelijk aan gevuld.  Bij alle variabelen wordt uitgegaan van een gemiddelde inschatting per dienstverlening.                                                                                                                                              </t>
  </si>
  <si>
    <t>per plek per dag</t>
  </si>
  <si>
    <t>In deze cellen vult u per functie in wat de gemiddelde % verdeling is van het in te zetten personeel over de verschillende schalen die van toepassing zijn op de functie.</t>
  </si>
  <si>
    <t>Hier hoeft u niets in te vullen, is een automatische berekening vanuit uitkomst CAO mix, deskundigheidsmix en salaris per schaal</t>
  </si>
  <si>
    <t>Hier hoeft u niets in te vullen, een automatische berekening vanuit % directe uren onder kopje Directe en indirecte uren</t>
  </si>
  <si>
    <t>#</t>
  </si>
  <si>
    <t>Gewogen salaris</t>
  </si>
  <si>
    <t>Gewogen salaris per maand</t>
  </si>
  <si>
    <t>Totaal % pensioenlasten</t>
  </si>
  <si>
    <t xml:space="preserve">Totaal overige personeelskosten </t>
  </si>
  <si>
    <t>Totaalkosten personeel primair proces</t>
  </si>
  <si>
    <t>Overige kosten primair proces</t>
  </si>
  <si>
    <t>Totaal overige kosten primair proces</t>
  </si>
  <si>
    <t>Personeel primair proces</t>
  </si>
  <si>
    <t xml:space="preserve">Offerte benodigd budget/jaar </t>
  </si>
  <si>
    <t>Hier hoeft u niets in te vullen, een automatische berekening vanuit primair proces + opslagen voor risico en marge</t>
  </si>
  <si>
    <t>Verzuim</t>
  </si>
  <si>
    <t>Indirecte uren:</t>
  </si>
  <si>
    <t xml:space="preserve">automatische berekening vanuit personeelskosten </t>
  </si>
  <si>
    <t>Deskundigheid/CAO</t>
  </si>
  <si>
    <t>op basis van CAO  mix en deskundigheidsmix</t>
  </si>
  <si>
    <t>1. Behandeling en begeleiding door gebiedsteams</t>
  </si>
  <si>
    <t>1. Behandeling en begeleiding door gebiedsteams of via het gebiedsteam door specialistisch regionaal aanbod van de contractpartner.</t>
  </si>
  <si>
    <t>Eindejaarsuitkering</t>
  </si>
  <si>
    <t>Hier hoeft u niets in te vullen, wordt standaard gewerkt met % vanuit het UWV</t>
  </si>
  <si>
    <t>percentage UWV</t>
  </si>
  <si>
    <t>Totaal financiële offerte perceel Specialistische jeugdhulp</t>
  </si>
  <si>
    <t>Huisvestingskosten (zijnde niet verblijf)</t>
  </si>
  <si>
    <t>Kapitaallasten (NHC + NIC) (verblijf)</t>
  </si>
  <si>
    <t>Huisvestingskosten (niet verblijf)</t>
  </si>
  <si>
    <t>Coördinatiekosten</t>
  </si>
  <si>
    <t>Dit betreft het gemiddeld aantal bezette plekken per jaar. Deze regel wordt ingevuld door de gemeenten. Bij verblijf wordt uitgegaan van 365 dagen.</t>
  </si>
  <si>
    <t>Wordt ingevuld vanuit de betreffende cao's</t>
  </si>
  <si>
    <t>2. Dagbehandeling  </t>
  </si>
  <si>
    <t>2. Dagbehandeling</t>
  </si>
  <si>
    <t>4. Begeleid wonen met toezicht</t>
  </si>
  <si>
    <t>6. Wonen in gezinhuizen</t>
  </si>
  <si>
    <t>7. Wonen in behandelsetting</t>
  </si>
  <si>
    <t>12. Ambulante crisisdienst GGZ Jeugd (beschikbaarheidsfunctie)</t>
  </si>
  <si>
    <t>Opslagen sociale lasten en Pensioen</t>
  </si>
  <si>
    <t>uit de verschillende CAO's</t>
  </si>
  <si>
    <t xml:space="preserve">op basis van gemiddelde indeling in schalen </t>
  </si>
  <si>
    <t>WO FG 70</t>
  </si>
  <si>
    <t>WO FG 75</t>
  </si>
  <si>
    <t>FG35</t>
  </si>
  <si>
    <t>FG40</t>
  </si>
  <si>
    <t>FG45</t>
  </si>
  <si>
    <t>FG 50</t>
  </si>
  <si>
    <t>FG55</t>
  </si>
  <si>
    <t>FG60</t>
  </si>
  <si>
    <t>FG65</t>
  </si>
  <si>
    <t>FG70</t>
  </si>
  <si>
    <t>FG75</t>
  </si>
  <si>
    <t>FG MS</t>
  </si>
  <si>
    <t>FG35 bij GGZ</t>
  </si>
  <si>
    <t>Schaal 6 bij Jeugdzorg</t>
  </si>
  <si>
    <t>FG40 bij GGZ</t>
  </si>
  <si>
    <t>FG50 bij GGZ</t>
  </si>
  <si>
    <t>FG45 bij GGZ</t>
  </si>
  <si>
    <t>FG55 bij GGZ</t>
  </si>
  <si>
    <t>FG60 bij GGZ</t>
  </si>
  <si>
    <t>FG65 bij GGZ</t>
  </si>
  <si>
    <t>FG70 bij GGZ</t>
  </si>
  <si>
    <t>FG75 bij GGZ</t>
  </si>
  <si>
    <t>FG MS bij GGZ</t>
  </si>
  <si>
    <t xml:space="preserve">MBO </t>
  </si>
  <si>
    <t>HBO</t>
  </si>
  <si>
    <t xml:space="preserve">HBO/WO </t>
  </si>
  <si>
    <t xml:space="preserve">WO </t>
  </si>
  <si>
    <t>WO MS</t>
  </si>
  <si>
    <t>Schaal 7 bij Jeugdzorg</t>
  </si>
  <si>
    <t>Schaal 8 bij Jeugdzorg</t>
  </si>
  <si>
    <t>Schaal 9 bij Jeugdzorg</t>
  </si>
  <si>
    <t>Schaal 10 bij Jeugdzorg</t>
  </si>
  <si>
    <t>Schaal 11 bij Jeugdzorg</t>
  </si>
  <si>
    <t>Schaal 12 bij Jeugdzorg</t>
  </si>
  <si>
    <t>Schaal 13 bij Jeugdzorg</t>
  </si>
  <si>
    <t>Schaal 14 bij Jeugdzorg</t>
  </si>
  <si>
    <t>Schaal 15 bij Jeugdzorg</t>
  </si>
  <si>
    <t>Kosten levensonderhoud (o.a. maaltijden en verzorging, clientgebonden materiele kosten, zakgeldvergoeding, facilitaire kosten en zakelijke kosten)</t>
  </si>
  <si>
    <t>uit de verschillende CAO's 2 %</t>
  </si>
  <si>
    <t>Gewogen salaris per maand inclusief sociale lasten</t>
  </si>
  <si>
    <t>% Clientgebonden  uren</t>
  </si>
  <si>
    <t>Clientgebonden  uren per FTE (1878 uur op jaarbasis)</t>
  </si>
  <si>
    <t>MBO+</t>
  </si>
  <si>
    <t>HBO+</t>
  </si>
  <si>
    <t>WO+</t>
  </si>
  <si>
    <t>WO++</t>
  </si>
  <si>
    <t>WO+++</t>
  </si>
  <si>
    <t>Bedrag per plek per jaar</t>
  </si>
  <si>
    <t>FG 80</t>
  </si>
  <si>
    <t>Gewogen salaris per maand (incl. vakantiegeld en ORT)</t>
  </si>
  <si>
    <t>Gewogen salaris per maand (incl. eindejaarsuitkering )</t>
  </si>
  <si>
    <t xml:space="preserve">maandsalaris inclusief eindejaarsuitkering </t>
  </si>
  <si>
    <t>Hier hoeft u niets in te vullen, het gewogen maandsalaris inclusief  vakantiegeld, ORT en eindejaarsuitkering</t>
  </si>
  <si>
    <t>Hier hoeft u niets in te vullen, het gewogen maandsalaris inclusief vakantiegeld en ORT</t>
  </si>
  <si>
    <t>maandsalaris inclusief vakantiegeld en ORT</t>
  </si>
  <si>
    <t>Totaal sociale lasten en pensioen</t>
  </si>
  <si>
    <t>Maandsalaris inclusief sociale lasten</t>
  </si>
  <si>
    <t>Opslagen sociale lasten en pensioen</t>
  </si>
  <si>
    <t>Opslag coördinatiekosten onderaannemers</t>
  </si>
  <si>
    <t>Opslag kosten personeel niet in loondienst</t>
  </si>
  <si>
    <t>Overige personeelskosten (jubilea, teamuitjes etc.)</t>
  </si>
  <si>
    <t xml:space="preserve">Opslag overige personeelskosten </t>
  </si>
  <si>
    <t>Hier hoeft u niets in te vullen, wordt automatisch gevuld</t>
  </si>
  <si>
    <t>% Clientgebonden uren</t>
  </si>
  <si>
    <t>Clientgebonden uren per FTE (1878 uur op jaarbasis)</t>
  </si>
  <si>
    <t>% Clientgebonden uren per FTE</t>
  </si>
  <si>
    <t>Hier hoeft u niets in te vullen, een automatische berekening vanuit Benodigd Budget jaar gedeeld door het aantal plekken (indien van toepassing)</t>
  </si>
  <si>
    <t>uit de cao's 2%, maar kan gemotiveerd aangepast worden</t>
  </si>
  <si>
    <t>uit de verschillende CAO's 2%</t>
  </si>
  <si>
    <t xml:space="preserve">Voor de uitvoering van deze taakgerichte opdracht wordt gewerkt met een capaciteitsbekostiging. Wij vragen u voor de gevraagde dienstverlening binnen het perceel specialistische jeugdhulp om door middel van dit formulier uw offerte financieel op te bouwen om hiermee te komen tot het financiële kader van het jaarbudget waarmee u de dienstverlening wilt gaan uitvoeren. </t>
  </si>
  <si>
    <t>Kan gemotiveerd aangepast worden</t>
  </si>
  <si>
    <t xml:space="preserve">Inschatting aantal dagen per plek per jaar </t>
  </si>
  <si>
    <t>Dit betreft de inschatting hoeveel dagen per jaar een plek bezet zal zijn. Hier mag gemotiveerd van worden afgeweken.</t>
  </si>
  <si>
    <t>Samenvatting financiële offerte perceel specialistische jeugdhulp 2025</t>
  </si>
  <si>
    <t>Invulinstructie financiële offerte specialistische jeugdhulp 2025</t>
  </si>
  <si>
    <t>Invulblad functies specialistische jeugdhulp 2025</t>
  </si>
  <si>
    <t>Invulblad opstartkosten en coördinatiekosten specialistische jeugdhulp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</si>
</sst>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_ [$€-413]\ * #,##0.00_ ;_ [$€-413]\ * \-#,##0.00_ ;_ [$€-413]\ * &quot;-&quot;??_ ;_ @_ "/>
    <numFmt numFmtId="165" formatCode="0.0"/>
    <numFmt numFmtId="166" formatCode="_ [$€-413]\ * #,##0_ ;_ [$€-413]\ * \-#,##0_ ;_ [$€-413]\ * &quot;-&quot;??_ ;_ @_ "/>
    <numFmt numFmtId="167" formatCode="_ &quot;€&quot;\ * #,##0_ ;_ &quot;€&quot;\ * \-#,##0_ ;_ &quot;€&quot;\ * &quot;-&quot;??_ ;_ @_ "/>
    <numFmt numFmtId="168" formatCode="_ * #,##0.0_ ;_ * \-#,##0.0_ ;_ * &quot;-&quot;??_ ;_ @_ "/>
    <numFmt numFmtId="169" formatCode="_ * #,##0_ ;_ * \-#,##0_ ;_ * &quot;-&quot;??_ ;_ @_ "/>
    <numFmt numFmtId="170" formatCode="0.0%"/>
    <numFmt numFmtId="171" formatCode="_ &quot;€&quot;\ * #,##0.0_ ;_ &quot;€&quot;\ * \-#,##0.0_ ;_ &quot;€&quot;\ * &quot;-&quot;?_ ;_ @_ "/>
  </numFmts>
  <fonts count="52"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rgb="FFFF0000"/>
      <name val="Calibri"/>
      <family val="2"/>
      <scheme val="minor"/>
    </font>
    <font>
      <i/>
      <sz val="10"/>
      <color theme="1"/>
      <name val="Calibri"/>
      <family val="2"/>
      <scheme val="minor"/>
    </font>
    <font>
      <sz val="10"/>
      <color theme="9"/>
      <name val="Calibri"/>
      <family val="2"/>
      <scheme val="minor"/>
    </font>
    <font>
      <b/>
      <sz val="10"/>
      <color theme="1"/>
      <name val="Calibri"/>
      <family val="2"/>
      <scheme val="minor"/>
    </font>
    <font>
      <b/>
      <sz val="16"/>
      <color theme="1"/>
      <name val="Calibri"/>
      <family val="2"/>
      <scheme val="minor"/>
    </font>
    <font>
      <sz val="12"/>
      <name val="Calibri"/>
      <family val="2"/>
      <scheme val="minor"/>
    </font>
    <font>
      <b/>
      <sz val="11"/>
      <name val="Calibri"/>
      <family val="2"/>
      <scheme val="minor"/>
    </font>
    <font>
      <b/>
      <sz val="12"/>
      <name val="Calibri"/>
      <family val="2"/>
      <scheme val="minor"/>
    </font>
    <font>
      <b/>
      <sz val="22"/>
      <color theme="1"/>
      <name val="Calibri"/>
      <family val="2"/>
      <scheme val="minor"/>
    </font>
    <font>
      <sz val="12"/>
      <color rgb="FF3F3F76"/>
      <name val="Calibri"/>
      <family val="2"/>
      <scheme val="minor"/>
    </font>
    <font>
      <sz val="11"/>
      <name val="Calibri"/>
      <family val="2"/>
      <scheme val="minor"/>
    </font>
    <font>
      <b/>
      <sz val="11"/>
      <color theme="9"/>
      <name val="Calibri"/>
      <family val="2"/>
      <scheme val="minor"/>
    </font>
    <font>
      <b/>
      <sz val="14"/>
      <color theme="9"/>
      <name val="Calibri"/>
      <family val="2"/>
      <scheme val="minor"/>
    </font>
    <font>
      <sz val="15"/>
      <color rgb="FF000000"/>
      <name val="Times New Roman"/>
      <family val="1"/>
    </font>
    <font>
      <sz val="11"/>
      <color rgb="FF7030A0"/>
      <name val="Calibri"/>
      <family val="2"/>
      <scheme val="minor"/>
    </font>
    <font>
      <b/>
      <sz val="11"/>
      <color theme="3"/>
      <name val="Calibri"/>
      <family val="2"/>
      <scheme val="minor"/>
    </font>
    <font>
      <b/>
      <sz val="11"/>
      <color theme="4"/>
      <name val="Calibri"/>
      <family val="2"/>
      <scheme val="minor"/>
    </font>
    <font>
      <b/>
      <sz val="12"/>
      <color theme="4"/>
      <name val="Calibri"/>
      <family val="2"/>
      <scheme val="minor"/>
    </font>
    <font>
      <i/>
      <sz val="10"/>
      <name val="Calibri"/>
      <family val="2"/>
      <scheme val="minor"/>
    </font>
    <font>
      <b/>
      <sz val="10"/>
      <name val="Calibri"/>
      <family val="2"/>
      <scheme val="minor"/>
    </font>
    <font>
      <sz val="10"/>
      <color rgb="FF3F3F76"/>
      <name val="Calibri"/>
      <family val="2"/>
      <scheme val="minor"/>
    </font>
    <font>
      <b/>
      <sz val="10"/>
      <color theme="3"/>
      <name val="Calibri"/>
      <family val="2"/>
      <scheme val="minor"/>
    </font>
    <font>
      <b/>
      <sz val="10"/>
      <color theme="4"/>
      <name val="Calibri"/>
      <family val="2"/>
      <scheme val="minor"/>
    </font>
    <font>
      <b/>
      <sz val="10"/>
      <color theme="9"/>
      <name val="Calibri"/>
      <family val="2"/>
      <scheme val="minor"/>
    </font>
    <font>
      <b/>
      <i/>
      <sz val="10"/>
      <color theme="4"/>
      <name val="Calibri"/>
      <family val="2"/>
      <scheme val="minor"/>
    </font>
    <font>
      <sz val="10"/>
      <color rgb="FF000000"/>
      <name val="Calibri"/>
      <family val="2"/>
      <scheme val="minor"/>
    </font>
    <font>
      <b/>
      <sz val="11"/>
      <color theme="0"/>
      <name val="Calibri"/>
      <family val="2"/>
      <scheme val="minor"/>
    </font>
    <font>
      <sz val="11"/>
      <color rgb="FF3F3F76"/>
      <name val="Calibri"/>
      <family val="2"/>
      <scheme val="minor"/>
    </font>
    <font>
      <u/>
      <sz val="11"/>
      <color theme="1"/>
      <name val="Calibri"/>
      <family val="2"/>
      <scheme val="minor"/>
    </font>
    <font>
      <b/>
      <sz val="14"/>
      <color theme="0"/>
      <name val="Calibri"/>
      <family val="2"/>
      <scheme val="minor"/>
    </font>
    <font>
      <sz val="11"/>
      <color theme="0"/>
      <name val="Calibri"/>
      <family val="2"/>
      <scheme val="minor"/>
    </font>
    <font>
      <b/>
      <i/>
      <sz val="10"/>
      <color theme="1"/>
      <name val="Calibri"/>
      <family val="2"/>
      <scheme val="minor"/>
    </font>
    <font>
      <b/>
      <i/>
      <sz val="10"/>
      <name val="Calibri"/>
      <family val="2"/>
      <scheme val="minor"/>
    </font>
    <font>
      <b/>
      <i/>
      <u/>
      <sz val="10"/>
      <name val="Calibri"/>
      <family val="2"/>
      <scheme val="minor"/>
    </font>
    <font>
      <sz val="10"/>
      <color rgb="FF7030A0"/>
      <name val="Calibri"/>
      <family val="2"/>
      <scheme val="minor"/>
    </font>
    <font>
      <b/>
      <sz val="10"/>
      <color rgb="FF7030A0"/>
      <name val="Calibri"/>
      <family val="2"/>
      <scheme val="minor"/>
    </font>
    <font>
      <b/>
      <i/>
      <sz val="10"/>
      <color rgb="FF000000"/>
      <name val="Calibri"/>
      <family val="2"/>
      <scheme val="minor"/>
    </font>
    <font>
      <b/>
      <sz val="10"/>
      <color rgb="FF000000"/>
      <name val="Calibri"/>
      <family val="2"/>
      <scheme val="minor"/>
    </font>
    <font>
      <b/>
      <i/>
      <sz val="10"/>
      <color theme="9"/>
      <name val="Calibri"/>
      <family val="2"/>
      <scheme val="minor"/>
    </font>
    <font>
      <b/>
      <i/>
      <sz val="11"/>
      <color rgb="FF000000"/>
      <name val="Calibri"/>
      <family val="2"/>
      <scheme val="minor"/>
    </font>
    <font>
      <sz val="11"/>
      <color rgb="FF000000"/>
      <name val="Calibri"/>
      <family val="2"/>
      <scheme val="minor"/>
    </font>
    <font>
      <b/>
      <sz val="11"/>
      <color rgb="FF000000"/>
      <name val="Calibri"/>
      <family val="2"/>
      <scheme val="minor"/>
    </font>
    <font>
      <b/>
      <i/>
      <sz val="11"/>
      <color theme="1"/>
      <name val="Calibri"/>
      <family val="2"/>
      <scheme val="minor"/>
    </font>
    <font>
      <b/>
      <sz val="16"/>
      <color theme="4"/>
      <name val="Calibri"/>
      <family val="2"/>
      <scheme val="minor"/>
    </font>
    <font>
      <b/>
      <sz val="8"/>
      <color theme="1"/>
      <name val="Calibri"/>
      <family val="2"/>
      <scheme val="minor"/>
    </font>
    <font>
      <sz val="8"/>
      <color theme="1"/>
      <name val="Calibri"/>
      <family val="2"/>
      <scheme val="minor"/>
    </font>
    <font>
      <b/>
      <sz val="8"/>
      <color theme="5"/>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rgb="FFFFCC99"/>
      </patternFill>
    </fill>
    <fill>
      <patternFill patternType="solid">
        <fgColor theme="4"/>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5B9BD5"/>
        <bgColor rgb="FF000000"/>
      </patternFill>
    </fill>
    <fill>
      <patternFill patternType="solid">
        <fgColor rgb="FFF2F2F2"/>
        <bgColor rgb="FF000000"/>
      </patternFill>
    </fill>
  </fills>
  <borders count="4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right style="thin">
        <color rgb="FF7F7F7F"/>
      </right>
      <top/>
      <bottom style="thin">
        <color rgb="FF7F7F7F"/>
      </bottom>
      <diagonal/>
    </border>
    <border>
      <left/>
      <right style="thin">
        <color rgb="FF7F7F7F"/>
      </right>
      <top style="thin">
        <color rgb="FF7F7F7F"/>
      </top>
      <bottom/>
      <diagonal/>
    </border>
    <border>
      <left/>
      <right style="thin">
        <color rgb="FF7F7F7F"/>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rgb="FF7F7F7F"/>
      </left>
      <right style="thin">
        <color rgb="FF7F7F7F"/>
      </right>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9" fontId="2" fillId="0" borderId="0" applyFont="0" applyFill="0" applyBorder="0" applyAlignment="0" applyProtection="0"/>
    <xf numFmtId="0" fontId="14" fillId="6" borderId="20" applyNumberFormat="0" applyAlignment="0" applyProtection="0"/>
    <xf numFmtId="0" fontId="20" fillId="0" borderId="31" applyNumberFormat="0" applyFill="0" applyAlignment="0" applyProtection="0"/>
    <xf numFmtId="44" fontId="2" fillId="0" borderId="0" applyFont="0" applyFill="0" applyBorder="0" applyAlignment="0" applyProtection="0"/>
    <xf numFmtId="43" fontId="2" fillId="0" borderId="0" applyFont="0" applyFill="0" applyBorder="0" applyAlignment="0" applyProtection="0"/>
  </cellStyleXfs>
  <cellXfs count="265">
    <xf numFmtId="0" fontId="0" fillId="0" borderId="0" xfId="0"/>
    <xf numFmtId="0" fontId="4" fillId="0" borderId="0" xfId="0" applyFont="1"/>
    <xf numFmtId="0" fontId="5"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11" fillId="4" borderId="18" xfId="0" applyFont="1" applyFill="1" applyBorder="1"/>
    <xf numFmtId="0" fontId="12" fillId="2" borderId="18" xfId="0" applyFont="1" applyFill="1" applyBorder="1"/>
    <xf numFmtId="0" fontId="13" fillId="0" borderId="0" xfId="0" applyFont="1"/>
    <xf numFmtId="0" fontId="12" fillId="4" borderId="18" xfId="0" applyFont="1" applyFill="1" applyBorder="1"/>
    <xf numFmtId="0" fontId="3" fillId="0" borderId="0" xfId="0" applyFont="1"/>
    <xf numFmtId="0" fontId="3" fillId="0" borderId="23" xfId="0" applyFont="1" applyBorder="1"/>
    <xf numFmtId="0" fontId="11" fillId="4" borderId="29" xfId="0" applyFont="1" applyFill="1" applyBorder="1"/>
    <xf numFmtId="0" fontId="17" fillId="2" borderId="22" xfId="0" applyFont="1" applyFill="1" applyBorder="1" applyAlignment="1">
      <alignment vertical="top" wrapText="1"/>
    </xf>
    <xf numFmtId="0" fontId="18" fillId="0" borderId="0" xfId="0" applyFont="1"/>
    <xf numFmtId="9" fontId="10" fillId="3" borderId="18" xfId="0" applyNumberFormat="1" applyFont="1" applyFill="1" applyBorder="1"/>
    <xf numFmtId="0" fontId="19" fillId="7" borderId="0" xfId="0" applyFont="1" applyFill="1"/>
    <xf numFmtId="164" fontId="10" fillId="3" borderId="18" xfId="0" applyNumberFormat="1" applyFont="1" applyFill="1" applyBorder="1"/>
    <xf numFmtId="0" fontId="11" fillId="4" borderId="0" xfId="0" applyFont="1" applyFill="1"/>
    <xf numFmtId="0" fontId="21" fillId="4" borderId="29" xfId="0" applyFont="1" applyFill="1" applyBorder="1"/>
    <xf numFmtId="0" fontId="1" fillId="0" borderId="0" xfId="0" applyFont="1"/>
    <xf numFmtId="0" fontId="3" fillId="7" borderId="0" xfId="0" applyFont="1" applyFill="1"/>
    <xf numFmtId="0" fontId="21" fillId="7" borderId="0" xfId="0" applyFont="1" applyFill="1"/>
    <xf numFmtId="0" fontId="23" fillId="2" borderId="30" xfId="0" applyFont="1" applyFill="1" applyBorder="1" applyAlignment="1">
      <alignment horizontal="center"/>
    </xf>
    <xf numFmtId="0" fontId="23" fillId="2" borderId="30" xfId="0" applyFont="1" applyFill="1" applyBorder="1" applyAlignment="1">
      <alignment horizontal="center" wrapText="1"/>
    </xf>
    <xf numFmtId="0" fontId="8" fillId="0" borderId="0" xfId="0" applyFont="1" applyAlignment="1">
      <alignment horizontal="center" vertical="center"/>
    </xf>
    <xf numFmtId="0" fontId="8" fillId="0" borderId="3" xfId="0" applyFont="1" applyBorder="1" applyAlignment="1">
      <alignment horizontal="center" vertical="center"/>
    </xf>
    <xf numFmtId="0" fontId="24" fillId="4" borderId="14" xfId="0" applyFont="1" applyFill="1" applyBorder="1"/>
    <xf numFmtId="0" fontId="26" fillId="0" borderId="31" xfId="3" applyFont="1" applyFill="1" applyAlignment="1">
      <alignment horizontal="center" vertical="center" wrapText="1"/>
    </xf>
    <xf numFmtId="0" fontId="4" fillId="7" borderId="0" xfId="0" applyFont="1" applyFill="1"/>
    <xf numFmtId="0" fontId="4" fillId="0" borderId="0" xfId="0" applyFont="1" applyAlignment="1">
      <alignment vertical="top"/>
    </xf>
    <xf numFmtId="0" fontId="4" fillId="5" borderId="24" xfId="0" applyFont="1" applyFill="1" applyBorder="1"/>
    <xf numFmtId="0" fontId="29" fillId="0" borderId="0" xfId="0" applyFont="1" applyAlignment="1">
      <alignmen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24" fillId="2" borderId="30" xfId="0" applyFont="1" applyFill="1" applyBorder="1"/>
    <xf numFmtId="0" fontId="4" fillId="0" borderId="23" xfId="0" applyFont="1" applyBorder="1"/>
    <xf numFmtId="0" fontId="24" fillId="4" borderId="29" xfId="0" applyFont="1" applyFill="1" applyBorder="1"/>
    <xf numFmtId="0" fontId="27" fillId="4" borderId="29" xfId="0" applyFont="1" applyFill="1" applyBorder="1"/>
    <xf numFmtId="0" fontId="27" fillId="4" borderId="0" xfId="0" applyFont="1" applyFill="1"/>
    <xf numFmtId="0" fontId="4" fillId="0" borderId="29" xfId="0" applyFont="1" applyBorder="1" applyAlignment="1">
      <alignment vertical="top" wrapText="1"/>
    </xf>
    <xf numFmtId="0" fontId="27" fillId="0" borderId="29" xfId="0" applyFont="1" applyBorder="1" applyAlignment="1">
      <alignment vertical="top" wrapText="1"/>
    </xf>
    <xf numFmtId="166" fontId="3" fillId="7" borderId="0" xfId="0" applyNumberFormat="1" applyFont="1" applyFill="1"/>
    <xf numFmtId="0" fontId="31" fillId="9" borderId="18" xfId="0" applyFont="1" applyFill="1" applyBorder="1"/>
    <xf numFmtId="167" fontId="10" fillId="2" borderId="18" xfId="4" applyNumberFormat="1" applyFont="1" applyFill="1" applyBorder="1"/>
    <xf numFmtId="0" fontId="1" fillId="0" borderId="18" xfId="0" applyFont="1" applyBorder="1"/>
    <xf numFmtId="0" fontId="12" fillId="0" borderId="18" xfId="0" applyFont="1" applyBorder="1"/>
    <xf numFmtId="167" fontId="31" fillId="9" borderId="18" xfId="4" applyNumberFormat="1" applyFont="1" applyFill="1" applyBorder="1"/>
    <xf numFmtId="0" fontId="4" fillId="0" borderId="0" xfId="0" applyFont="1" applyAlignment="1">
      <alignment horizontal="center"/>
    </xf>
    <xf numFmtId="0" fontId="24" fillId="4" borderId="14" xfId="0" applyFont="1" applyFill="1" applyBorder="1" applyAlignment="1">
      <alignment horizontal="center"/>
    </xf>
    <xf numFmtId="0" fontId="24" fillId="4" borderId="0" xfId="0" applyFont="1" applyFill="1" applyAlignment="1">
      <alignment horizontal="center"/>
    </xf>
    <xf numFmtId="0" fontId="4" fillId="0" borderId="0" xfId="0" applyFont="1" applyAlignment="1">
      <alignment horizontal="center" vertical="top"/>
    </xf>
    <xf numFmtId="0" fontId="36" fillId="0" borderId="0" xfId="0" applyFont="1" applyAlignment="1">
      <alignment horizontal="center" vertical="center" wrapText="1"/>
    </xf>
    <xf numFmtId="0" fontId="27" fillId="0" borderId="18" xfId="0" applyFont="1" applyBorder="1"/>
    <xf numFmtId="0" fontId="8" fillId="0" borderId="0" xfId="0" applyFont="1"/>
    <xf numFmtId="0" fontId="39" fillId="0" borderId="0" xfId="0" applyFont="1" applyAlignment="1">
      <alignment horizontal="center"/>
    </xf>
    <xf numFmtId="0" fontId="4" fillId="0" borderId="18" xfId="0" applyFont="1" applyBorder="1"/>
    <xf numFmtId="0" fontId="0" fillId="5" borderId="24" xfId="0" applyFill="1" applyBorder="1" applyAlignment="1">
      <alignment horizontal="center"/>
    </xf>
    <xf numFmtId="0" fontId="41" fillId="0" borderId="21" xfId="0" applyFont="1" applyBorder="1" applyAlignment="1">
      <alignment horizontal="center"/>
    </xf>
    <xf numFmtId="0" fontId="30" fillId="0" borderId="0" xfId="0" applyFont="1" applyAlignment="1">
      <alignment horizontal="center"/>
    </xf>
    <xf numFmtId="0" fontId="0" fillId="0" borderId="18" xfId="0" applyBorder="1"/>
    <xf numFmtId="0" fontId="0" fillId="7" borderId="1" xfId="0" applyFill="1" applyBorder="1"/>
    <xf numFmtId="0" fontId="0" fillId="7" borderId="0" xfId="0" applyFill="1"/>
    <xf numFmtId="0" fontId="0" fillId="0" borderId="23" xfId="0" applyBorder="1"/>
    <xf numFmtId="165" fontId="0" fillId="7" borderId="0" xfId="0" applyNumberFormat="1" applyFill="1"/>
    <xf numFmtId="166" fontId="0" fillId="7" borderId="0" xfId="0" applyNumberFormat="1" applyFill="1"/>
    <xf numFmtId="0" fontId="0" fillId="0" borderId="23" xfId="0" applyBorder="1" applyAlignment="1">
      <alignment vertical="top"/>
    </xf>
    <xf numFmtId="0" fontId="0" fillId="0" borderId="0" xfId="0" applyAlignment="1">
      <alignment vertical="top"/>
    </xf>
    <xf numFmtId="0" fontId="45" fillId="0" borderId="23" xfId="0" applyFont="1" applyBorder="1" applyAlignment="1">
      <alignment horizontal="left"/>
    </xf>
    <xf numFmtId="0" fontId="0" fillId="0" borderId="23" xfId="0" applyBorder="1" applyAlignment="1">
      <alignment horizontal="left"/>
    </xf>
    <xf numFmtId="0" fontId="0" fillId="0" borderId="0" xfId="0" applyAlignment="1">
      <alignment horizontal="left"/>
    </xf>
    <xf numFmtId="0" fontId="0" fillId="0" borderId="25" xfId="0" applyBorder="1"/>
    <xf numFmtId="0" fontId="0" fillId="0" borderId="26" xfId="0" applyBorder="1"/>
    <xf numFmtId="0" fontId="47" fillId="0" borderId="0" xfId="0" applyFont="1"/>
    <xf numFmtId="0" fontId="0" fillId="0" borderId="0" xfId="0" applyAlignment="1">
      <alignment vertical="center"/>
    </xf>
    <xf numFmtId="0" fontId="4" fillId="0" borderId="18" xfId="0" applyFont="1" applyBorder="1" applyAlignment="1">
      <alignment vertical="top" wrapText="1"/>
    </xf>
    <xf numFmtId="0" fontId="27" fillId="0" borderId="18" xfId="0" applyFont="1" applyBorder="1" applyAlignment="1">
      <alignment vertical="top" wrapText="1"/>
    </xf>
    <xf numFmtId="0" fontId="4" fillId="7" borderId="18" xfId="0" applyFont="1" applyFill="1" applyBorder="1"/>
    <xf numFmtId="0" fontId="8" fillId="0" borderId="18" xfId="0" applyFont="1" applyBorder="1"/>
    <xf numFmtId="0" fontId="4" fillId="0" borderId="18" xfId="0" applyFont="1" applyBorder="1" applyAlignment="1">
      <alignment vertical="top"/>
    </xf>
    <xf numFmtId="0" fontId="27" fillId="5" borderId="18" xfId="0" applyFont="1" applyFill="1" applyBorder="1"/>
    <xf numFmtId="0" fontId="41" fillId="0" borderId="18" xfId="0" applyFont="1" applyBorder="1"/>
    <xf numFmtId="0" fontId="30" fillId="0" borderId="18" xfId="0" applyFont="1" applyBorder="1" applyAlignment="1">
      <alignment horizontal="left"/>
    </xf>
    <xf numFmtId="0" fontId="4" fillId="0" borderId="18" xfId="0" applyFont="1" applyBorder="1" applyAlignment="1">
      <alignment horizontal="left"/>
    </xf>
    <xf numFmtId="0" fontId="8" fillId="0" borderId="18" xfId="0" applyFont="1" applyBorder="1" applyAlignment="1">
      <alignment vertical="top" wrapText="1"/>
    </xf>
    <xf numFmtId="0" fontId="27" fillId="0" borderId="0" xfId="0" applyFont="1"/>
    <xf numFmtId="0" fontId="8" fillId="0" borderId="12" xfId="0" applyFont="1" applyBorder="1"/>
    <xf numFmtId="0" fontId="4" fillId="0" borderId="12" xfId="0" applyFont="1" applyBorder="1" applyAlignment="1">
      <alignment vertical="top"/>
    </xf>
    <xf numFmtId="0" fontId="4" fillId="7" borderId="12" xfId="0" applyFont="1" applyFill="1" applyBorder="1"/>
    <xf numFmtId="0" fontId="4" fillId="0" borderId="12" xfId="0" applyFont="1" applyBorder="1"/>
    <xf numFmtId="0" fontId="27" fillId="5" borderId="12" xfId="0" applyFont="1" applyFill="1" applyBorder="1" applyAlignment="1">
      <alignment vertical="top"/>
    </xf>
    <xf numFmtId="0" fontId="27" fillId="5" borderId="12" xfId="0" applyFont="1" applyFill="1" applyBorder="1"/>
    <xf numFmtId="0" fontId="41" fillId="0" borderId="12" xfId="0" applyFont="1" applyBorder="1"/>
    <xf numFmtId="0" fontId="30" fillId="0" borderId="12" xfId="0" applyFont="1" applyBorder="1" applyAlignment="1">
      <alignment horizontal="left"/>
    </xf>
    <xf numFmtId="0" fontId="4" fillId="0" borderId="12" xfId="0" applyFont="1" applyBorder="1" applyAlignment="1">
      <alignment horizontal="left"/>
    </xf>
    <xf numFmtId="0" fontId="42" fillId="0" borderId="12" xfId="0" applyFont="1" applyBorder="1" applyAlignment="1">
      <alignment horizontal="left"/>
    </xf>
    <xf numFmtId="0" fontId="36" fillId="0" borderId="12" xfId="0" applyFont="1" applyBorder="1" applyAlignment="1">
      <alignment horizontal="left"/>
    </xf>
    <xf numFmtId="0" fontId="4" fillId="0" borderId="12" xfId="0" applyFont="1" applyBorder="1" applyAlignment="1">
      <alignment horizontal="left" vertical="top" wrapText="1"/>
    </xf>
    <xf numFmtId="0" fontId="28" fillId="2" borderId="18" xfId="0" applyFont="1" applyFill="1" applyBorder="1" applyAlignment="1">
      <alignment vertical="top" wrapText="1"/>
    </xf>
    <xf numFmtId="0" fontId="43" fillId="0" borderId="18" xfId="0" applyFont="1" applyBorder="1"/>
    <xf numFmtId="164" fontId="35" fillId="3" borderId="18" xfId="0" applyNumberFormat="1" applyFont="1" applyFill="1" applyBorder="1" applyAlignment="1">
      <alignment horizontal="center"/>
    </xf>
    <xf numFmtId="164" fontId="15" fillId="10" borderId="18" xfId="0" applyNumberFormat="1" applyFont="1" applyFill="1" applyBorder="1" applyAlignment="1">
      <alignment horizontal="center"/>
    </xf>
    <xf numFmtId="1" fontId="35" fillId="11" borderId="18" xfId="1" applyNumberFormat="1" applyFont="1" applyFill="1" applyBorder="1" applyAlignment="1">
      <alignment horizontal="center" vertical="center"/>
    </xf>
    <xf numFmtId="9" fontId="32" fillId="12" borderId="18" xfId="2" applyNumberFormat="1" applyFont="1" applyFill="1" applyBorder="1" applyAlignment="1">
      <alignment horizontal="center" vertical="center"/>
    </xf>
    <xf numFmtId="0" fontId="48" fillId="0" borderId="0" xfId="0" applyFont="1" applyAlignment="1">
      <alignment horizontal="center" vertical="top" wrapText="1"/>
    </xf>
    <xf numFmtId="167" fontId="35" fillId="11" borderId="18" xfId="4" applyNumberFormat="1" applyFont="1" applyFill="1" applyBorder="1" applyAlignment="1">
      <alignment horizontal="center" vertical="center"/>
    </xf>
    <xf numFmtId="1" fontId="35" fillId="12" borderId="18" xfId="1" applyNumberFormat="1" applyFont="1" applyFill="1" applyBorder="1" applyAlignment="1">
      <alignment horizontal="center" vertical="center"/>
    </xf>
    <xf numFmtId="0" fontId="8" fillId="12" borderId="18" xfId="0" applyFont="1" applyFill="1" applyBorder="1"/>
    <xf numFmtId="0" fontId="4" fillId="12" borderId="18" xfId="0" applyFont="1" applyFill="1" applyBorder="1" applyAlignment="1">
      <alignment vertical="top"/>
    </xf>
    <xf numFmtId="0" fontId="4" fillId="12" borderId="18" xfId="0" applyFont="1" applyFill="1" applyBorder="1"/>
    <xf numFmtId="9" fontId="35" fillId="11" borderId="18" xfId="1" applyFont="1" applyFill="1" applyBorder="1" applyAlignment="1">
      <alignment horizontal="center" vertical="center"/>
    </xf>
    <xf numFmtId="0" fontId="0" fillId="5" borderId="24" xfId="0" applyFill="1" applyBorder="1" applyAlignment="1">
      <alignment horizontal="center" wrapText="1"/>
    </xf>
    <xf numFmtId="9" fontId="4" fillId="12" borderId="18" xfId="1" applyFont="1" applyFill="1" applyBorder="1" applyAlignment="1">
      <alignment horizontal="center" vertical="top"/>
    </xf>
    <xf numFmtId="0" fontId="4" fillId="0" borderId="35" xfId="0" applyFont="1" applyBorder="1"/>
    <xf numFmtId="0" fontId="28" fillId="2" borderId="18" xfId="0" applyFont="1" applyFill="1" applyBorder="1" applyAlignment="1">
      <alignment horizontal="center" vertical="top" wrapText="1"/>
    </xf>
    <xf numFmtId="0" fontId="4" fillId="0" borderId="18" xfId="0" applyFont="1" applyBorder="1" applyAlignment="1">
      <alignment horizontal="center"/>
    </xf>
    <xf numFmtId="0" fontId="36" fillId="0" borderId="18" xfId="0" applyFont="1" applyBorder="1"/>
    <xf numFmtId="0" fontId="41" fillId="0" borderId="18" xfId="0" applyFont="1" applyBorder="1" applyAlignment="1">
      <alignment horizontal="center"/>
    </xf>
    <xf numFmtId="0" fontId="0" fillId="5" borderId="18" xfId="0" applyFill="1" applyBorder="1" applyAlignment="1">
      <alignment horizontal="center" wrapText="1"/>
    </xf>
    <xf numFmtId="0" fontId="23" fillId="2" borderId="18" xfId="0" applyFont="1" applyFill="1" applyBorder="1" applyAlignment="1">
      <alignment horizontal="center" wrapText="1"/>
    </xf>
    <xf numFmtId="0" fontId="40" fillId="0" borderId="36" xfId="0" applyFont="1" applyBorder="1" applyAlignment="1">
      <alignment horizontal="center"/>
    </xf>
    <xf numFmtId="0" fontId="6" fillId="2" borderId="18" xfId="0" applyFont="1" applyFill="1" applyBorder="1" applyAlignment="1">
      <alignment horizontal="center" wrapText="1"/>
    </xf>
    <xf numFmtId="0" fontId="0" fillId="0" borderId="29" xfId="0" applyBorder="1" applyAlignment="1">
      <alignment vertical="top" wrapText="1"/>
    </xf>
    <xf numFmtId="0" fontId="21" fillId="0" borderId="29" xfId="0" applyFont="1" applyBorder="1" applyAlignment="1">
      <alignment vertical="top" wrapText="1"/>
    </xf>
    <xf numFmtId="0" fontId="11" fillId="2" borderId="30" xfId="0" applyFont="1" applyFill="1" applyBorder="1"/>
    <xf numFmtId="0" fontId="11" fillId="2" borderId="18" xfId="0" applyFont="1" applyFill="1" applyBorder="1"/>
    <xf numFmtId="0" fontId="3" fillId="0" borderId="23" xfId="0" applyFont="1" applyBorder="1" applyAlignment="1">
      <alignment vertical="top"/>
    </xf>
    <xf numFmtId="0" fontId="0" fillId="5" borderId="0" xfId="0" applyFill="1"/>
    <xf numFmtId="0" fontId="0" fillId="4" borderId="0" xfId="0" applyFill="1"/>
    <xf numFmtId="0" fontId="3" fillId="4" borderId="14" xfId="0" applyFont="1" applyFill="1" applyBorder="1"/>
    <xf numFmtId="0" fontId="3" fillId="4" borderId="0" xfId="0" applyFont="1" applyFill="1"/>
    <xf numFmtId="0" fontId="0" fillId="4" borderId="20" xfId="2" applyFont="1" applyFill="1"/>
    <xf numFmtId="0" fontId="0" fillId="4" borderId="0" xfId="0" applyFill="1" applyAlignment="1">
      <alignment horizontal="left"/>
    </xf>
    <xf numFmtId="0" fontId="0" fillId="4" borderId="30" xfId="0" applyFill="1" applyBorder="1"/>
    <xf numFmtId="0" fontId="0" fillId="4" borderId="0" xfId="0" applyFill="1" applyAlignment="1">
      <alignment vertical="top"/>
    </xf>
    <xf numFmtId="0" fontId="44" fillId="0" borderId="23" xfId="0" applyFont="1" applyBorder="1"/>
    <xf numFmtId="0" fontId="46" fillId="0" borderId="23" xfId="0" applyFont="1" applyBorder="1" applyAlignment="1">
      <alignment horizontal="left"/>
    </xf>
    <xf numFmtId="0" fontId="47" fillId="0" borderId="23" xfId="0" applyFont="1" applyBorder="1" applyAlignment="1">
      <alignment horizontal="left"/>
    </xf>
    <xf numFmtId="0" fontId="47" fillId="0" borderId="23" xfId="0" applyFont="1" applyBorder="1"/>
    <xf numFmtId="0" fontId="3" fillId="5" borderId="0" xfId="0" applyFont="1" applyFill="1"/>
    <xf numFmtId="9" fontId="31" fillId="11" borderId="18" xfId="1" applyFont="1" applyFill="1" applyBorder="1" applyAlignment="1">
      <alignment horizontal="center" vertical="center"/>
    </xf>
    <xf numFmtId="167" fontId="31" fillId="11" borderId="18" xfId="4" applyNumberFormat="1" applyFont="1" applyFill="1" applyBorder="1" applyAlignment="1">
      <alignment horizontal="center" vertical="center"/>
    </xf>
    <xf numFmtId="169" fontId="31" fillId="11" borderId="18" xfId="5" applyNumberFormat="1" applyFont="1" applyFill="1" applyBorder="1" applyAlignment="1">
      <alignment horizontal="center" vertical="center"/>
    </xf>
    <xf numFmtId="170" fontId="31" fillId="11" borderId="18" xfId="1" applyNumberFormat="1" applyFont="1" applyFill="1" applyBorder="1" applyAlignment="1">
      <alignment horizontal="center" vertical="center"/>
    </xf>
    <xf numFmtId="164" fontId="15" fillId="3" borderId="18" xfId="0" applyNumberFormat="1" applyFont="1" applyFill="1" applyBorder="1"/>
    <xf numFmtId="0" fontId="16" fillId="2" borderId="22" xfId="0" applyFont="1" applyFill="1" applyBorder="1"/>
    <xf numFmtId="164" fontId="15" fillId="0" borderId="0" xfId="0" applyNumberFormat="1" applyFont="1"/>
    <xf numFmtId="164" fontId="10" fillId="0" borderId="0" xfId="0" applyNumberFormat="1" applyFont="1"/>
    <xf numFmtId="9" fontId="10" fillId="0" borderId="0" xfId="0" applyNumberFormat="1" applyFont="1"/>
    <xf numFmtId="0" fontId="50" fillId="0" borderId="0" xfId="0" applyFont="1"/>
    <xf numFmtId="0" fontId="49" fillId="7" borderId="1" xfId="0" applyFont="1" applyFill="1" applyBorder="1" applyAlignment="1">
      <alignment vertical="top" wrapText="1"/>
    </xf>
    <xf numFmtId="0" fontId="49" fillId="7" borderId="2" xfId="0" applyFont="1" applyFill="1" applyBorder="1" applyAlignment="1">
      <alignment vertical="top" wrapText="1"/>
    </xf>
    <xf numFmtId="0" fontId="49" fillId="7" borderId="27" xfId="0" applyFont="1" applyFill="1" applyBorder="1" applyAlignment="1">
      <alignment vertical="top" textRotation="44" wrapText="1"/>
    </xf>
    <xf numFmtId="0" fontId="50" fillId="7" borderId="0" xfId="0" applyFont="1" applyFill="1"/>
    <xf numFmtId="0" fontId="49" fillId="7" borderId="27" xfId="0" applyFont="1" applyFill="1" applyBorder="1" applyAlignment="1">
      <alignment horizontal="left" textRotation="44" wrapText="1"/>
    </xf>
    <xf numFmtId="0" fontId="50" fillId="7" borderId="0" xfId="0" applyFont="1" applyFill="1" applyAlignment="1">
      <alignment textRotation="45"/>
    </xf>
    <xf numFmtId="0" fontId="51" fillId="7" borderId="0" xfId="0" applyFont="1" applyFill="1" applyAlignment="1">
      <alignment textRotation="45"/>
    </xf>
    <xf numFmtId="0" fontId="22" fillId="5" borderId="23" xfId="0" applyFont="1" applyFill="1" applyBorder="1" applyAlignment="1">
      <alignment vertical="top"/>
    </xf>
    <xf numFmtId="0" fontId="22" fillId="5" borderId="23" xfId="0" applyFont="1" applyFill="1" applyBorder="1"/>
    <xf numFmtId="2" fontId="0" fillId="8" borderId="19" xfId="0" applyNumberFormat="1" applyFill="1" applyBorder="1"/>
    <xf numFmtId="167" fontId="0" fillId="8" borderId="0" xfId="4" applyNumberFormat="1" applyFont="1" applyFill="1" applyBorder="1"/>
    <xf numFmtId="167" fontId="0" fillId="8" borderId="21" xfId="4" applyNumberFormat="1" applyFont="1" applyFill="1" applyBorder="1"/>
    <xf numFmtId="2" fontId="0" fillId="8" borderId="1" xfId="0" applyNumberFormat="1" applyFill="1" applyBorder="1"/>
    <xf numFmtId="167" fontId="0" fillId="8" borderId="2" xfId="4" applyNumberFormat="1" applyFont="1" applyFill="1" applyBorder="1"/>
    <xf numFmtId="167" fontId="0" fillId="8" borderId="3" xfId="4" applyNumberFormat="1" applyFont="1" applyFill="1" applyBorder="1"/>
    <xf numFmtId="0" fontId="0" fillId="4" borderId="14" xfId="0" applyFill="1" applyBorder="1"/>
    <xf numFmtId="0" fontId="44" fillId="0" borderId="0" xfId="0" applyFont="1"/>
    <xf numFmtId="0" fontId="11" fillId="2" borderId="37" xfId="0" applyFont="1" applyFill="1" applyBorder="1"/>
    <xf numFmtId="0" fontId="11" fillId="2" borderId="29" xfId="0" applyFont="1" applyFill="1" applyBorder="1"/>
    <xf numFmtId="0" fontId="21" fillId="0" borderId="0" xfId="0" applyFont="1" applyAlignment="1">
      <alignment vertical="top"/>
    </xf>
    <xf numFmtId="0" fontId="3" fillId="7" borderId="23" xfId="0" applyFont="1" applyFill="1" applyBorder="1"/>
    <xf numFmtId="0" fontId="3" fillId="7" borderId="2" xfId="0" applyFont="1" applyFill="1" applyBorder="1"/>
    <xf numFmtId="0" fontId="22" fillId="5" borderId="27" xfId="0" applyFont="1" applyFill="1" applyBorder="1"/>
    <xf numFmtId="164" fontId="0" fillId="10" borderId="18" xfId="0" applyNumberFormat="1" applyFill="1" applyBorder="1"/>
    <xf numFmtId="0" fontId="0" fillId="0" borderId="13" xfId="0" applyBorder="1"/>
    <xf numFmtId="0" fontId="44" fillId="0" borderId="2" xfId="0" applyFont="1" applyBorder="1"/>
    <xf numFmtId="0" fontId="14" fillId="7" borderId="38" xfId="2" applyFill="1" applyBorder="1"/>
    <xf numFmtId="0" fontId="0" fillId="4" borderId="13" xfId="0" applyFill="1" applyBorder="1"/>
    <xf numFmtId="0" fontId="0" fillId="4" borderId="14" xfId="0" applyFill="1" applyBorder="1" applyAlignment="1">
      <alignment wrapText="1"/>
    </xf>
    <xf numFmtId="0" fontId="3" fillId="0" borderId="29" xfId="0" applyFont="1" applyBorder="1" applyAlignment="1">
      <alignment vertical="top" wrapText="1"/>
    </xf>
    <xf numFmtId="0" fontId="22" fillId="5" borderId="39" xfId="0" applyFont="1" applyFill="1" applyBorder="1"/>
    <xf numFmtId="0" fontId="3" fillId="5" borderId="3" xfId="0" applyFont="1" applyFill="1" applyBorder="1"/>
    <xf numFmtId="0" fontId="0" fillId="5" borderId="0" xfId="0" applyFill="1" applyAlignment="1">
      <alignment wrapText="1"/>
    </xf>
    <xf numFmtId="171" fontId="0" fillId="0" borderId="0" xfId="0" applyNumberFormat="1"/>
    <xf numFmtId="167" fontId="3" fillId="8" borderId="40" xfId="4" applyNumberFormat="1" applyFont="1" applyFill="1" applyBorder="1"/>
    <xf numFmtId="167" fontId="3" fillId="8" borderId="41" xfId="4" applyNumberFormat="1" applyFont="1" applyFill="1" applyBorder="1"/>
    <xf numFmtId="167" fontId="3" fillId="8" borderId="42" xfId="4" applyNumberFormat="1" applyFont="1" applyFill="1" applyBorder="1"/>
    <xf numFmtId="44" fontId="0" fillId="0" borderId="0" xfId="0" applyNumberFormat="1"/>
    <xf numFmtId="170" fontId="35" fillId="11" borderId="18" xfId="1" applyNumberFormat="1" applyFont="1" applyFill="1" applyBorder="1" applyAlignment="1">
      <alignment horizontal="center" vertical="center"/>
    </xf>
    <xf numFmtId="10" fontId="35" fillId="11" borderId="18" xfId="1" applyNumberFormat="1" applyFont="1" applyFill="1" applyBorder="1" applyAlignment="1">
      <alignment horizontal="center" vertical="center"/>
    </xf>
    <xf numFmtId="0" fontId="0" fillId="0" borderId="23" xfId="0" applyBorder="1" applyAlignment="1">
      <alignment horizontal="left" vertical="top" wrapText="1"/>
    </xf>
    <xf numFmtId="0" fontId="3" fillId="4" borderId="13" xfId="0" applyFont="1" applyFill="1" applyBorder="1"/>
    <xf numFmtId="0" fontId="3" fillId="4" borderId="31" xfId="3" applyFont="1" applyFill="1"/>
    <xf numFmtId="9" fontId="11" fillId="2" borderId="30" xfId="0" applyNumberFormat="1" applyFont="1" applyFill="1" applyBorder="1"/>
    <xf numFmtId="9" fontId="11" fillId="2" borderId="18" xfId="1" applyFont="1" applyFill="1" applyBorder="1" applyAlignment="1">
      <alignment horizontal="center"/>
    </xf>
    <xf numFmtId="0" fontId="0" fillId="2" borderId="18" xfId="0" applyFill="1" applyBorder="1"/>
    <xf numFmtId="0" fontId="44" fillId="2" borderId="18" xfId="0" applyFont="1" applyFill="1" applyBorder="1" applyAlignment="1">
      <alignment horizontal="left"/>
    </xf>
    <xf numFmtId="170" fontId="0" fillId="2" borderId="18" xfId="0" applyNumberFormat="1" applyFill="1" applyBorder="1" applyAlignment="1">
      <alignment horizontal="center"/>
    </xf>
    <xf numFmtId="170" fontId="15" fillId="2" borderId="18" xfId="1" applyNumberFormat="1" applyFont="1" applyFill="1" applyBorder="1" applyAlignment="1">
      <alignment horizontal="center" vertical="center"/>
    </xf>
    <xf numFmtId="10" fontId="15" fillId="2" borderId="18" xfId="1" applyNumberFormat="1" applyFont="1" applyFill="1" applyBorder="1" applyAlignment="1">
      <alignment horizontal="center" vertical="center"/>
    </xf>
    <xf numFmtId="170" fontId="15" fillId="2" borderId="18" xfId="1" applyNumberFormat="1" applyFont="1" applyFill="1" applyBorder="1" applyAlignment="1">
      <alignment horizontal="center" vertical="top"/>
    </xf>
    <xf numFmtId="170" fontId="11" fillId="2" borderId="18" xfId="1" applyNumberFormat="1" applyFont="1" applyFill="1" applyBorder="1" applyAlignment="1">
      <alignment horizontal="center" vertical="top"/>
    </xf>
    <xf numFmtId="167" fontId="11" fillId="2" borderId="18" xfId="4" applyNumberFormat="1" applyFont="1" applyFill="1" applyBorder="1" applyAlignment="1">
      <alignment horizontal="center" vertical="center"/>
    </xf>
    <xf numFmtId="0" fontId="22" fillId="0" borderId="23" xfId="0" applyFont="1" applyBorder="1"/>
    <xf numFmtId="9" fontId="11" fillId="0" borderId="0" xfId="1" applyFont="1" applyFill="1" applyBorder="1" applyAlignment="1">
      <alignment horizontal="center"/>
    </xf>
    <xf numFmtId="167" fontId="31" fillId="0" borderId="0" xfId="4" applyNumberFormat="1" applyFont="1" applyFill="1" applyBorder="1" applyAlignment="1">
      <alignment horizontal="center" vertical="center"/>
    </xf>
    <xf numFmtId="0" fontId="45" fillId="13" borderId="0" xfId="0" applyFont="1" applyFill="1"/>
    <xf numFmtId="0" fontId="0" fillId="5" borderId="0" xfId="0" applyFill="1" applyAlignment="1">
      <alignment horizontal="center" vertical="center"/>
    </xf>
    <xf numFmtId="17" fontId="48" fillId="0" borderId="0" xfId="0" applyNumberFormat="1" applyFont="1" applyAlignment="1">
      <alignment horizontal="center" vertical="top" wrapText="1"/>
    </xf>
    <xf numFmtId="0" fontId="21" fillId="0" borderId="23" xfId="0" applyFont="1" applyBorder="1" applyAlignment="1">
      <alignment horizontal="left"/>
    </xf>
    <xf numFmtId="167" fontId="11" fillId="8" borderId="42" xfId="4" applyNumberFormat="1" applyFont="1" applyFill="1" applyBorder="1"/>
    <xf numFmtId="37" fontId="0" fillId="8" borderId="19" xfId="4" applyNumberFormat="1" applyFont="1" applyFill="1" applyBorder="1"/>
    <xf numFmtId="167" fontId="15" fillId="8" borderId="21" xfId="4" applyNumberFormat="1" applyFont="1" applyFill="1" applyBorder="1"/>
    <xf numFmtId="37" fontId="0" fillId="8" borderId="1" xfId="4" applyNumberFormat="1" applyFont="1" applyFill="1" applyBorder="1"/>
    <xf numFmtId="167" fontId="15" fillId="8" borderId="3" xfId="4" applyNumberFormat="1" applyFont="1" applyFill="1" applyBorder="1"/>
    <xf numFmtId="167" fontId="11" fillId="8" borderId="40" xfId="4" applyNumberFormat="1" applyFont="1" applyFill="1" applyBorder="1"/>
    <xf numFmtId="0" fontId="44" fillId="4" borderId="23" xfId="0" applyFont="1" applyFill="1" applyBorder="1" applyAlignment="1">
      <alignment horizontal="left"/>
    </xf>
    <xf numFmtId="0" fontId="3" fillId="4" borderId="23" xfId="0" applyFont="1" applyFill="1" applyBorder="1"/>
    <xf numFmtId="0" fontId="4" fillId="0" borderId="18" xfId="0" applyFont="1" applyBorder="1" applyAlignment="1">
      <alignment wrapText="1"/>
    </xf>
    <xf numFmtId="2" fontId="15" fillId="8" borderId="19" xfId="0" applyNumberFormat="1" applyFont="1" applyFill="1" applyBorder="1"/>
    <xf numFmtId="37" fontId="15" fillId="8" borderId="19" xfId="4" applyNumberFormat="1" applyFont="1" applyFill="1" applyBorder="1"/>
    <xf numFmtId="0" fontId="45" fillId="14" borderId="0" xfId="0" applyFont="1" applyFill="1"/>
    <xf numFmtId="44" fontId="32" fillId="12" borderId="18" xfId="4" applyFont="1" applyFill="1" applyBorder="1" applyAlignment="1" applyProtection="1">
      <alignment horizontal="center" vertical="center"/>
      <protection locked="0"/>
    </xf>
    <xf numFmtId="170" fontId="0" fillId="12" borderId="18" xfId="1" applyNumberFormat="1" applyFont="1" applyFill="1" applyBorder="1" applyAlignment="1" applyProtection="1">
      <alignment horizontal="center" vertical="top"/>
      <protection locked="0"/>
    </xf>
    <xf numFmtId="9" fontId="0" fillId="12" borderId="18" xfId="1" applyFont="1" applyFill="1" applyBorder="1" applyAlignment="1" applyProtection="1">
      <alignment horizontal="center" vertical="top"/>
      <protection locked="0"/>
    </xf>
    <xf numFmtId="168" fontId="0" fillId="12" borderId="18" xfId="5" applyNumberFormat="1" applyFont="1" applyFill="1" applyBorder="1" applyAlignment="1" applyProtection="1">
      <alignment horizontal="center" vertical="top"/>
      <protection locked="0"/>
    </xf>
    <xf numFmtId="168" fontId="4" fillId="12" borderId="18" xfId="5" applyNumberFormat="1" applyFont="1" applyFill="1" applyBorder="1" applyAlignment="1" applyProtection="1">
      <alignment horizontal="center" vertical="top"/>
      <protection locked="0"/>
    </xf>
    <xf numFmtId="164" fontId="15" fillId="3" borderId="0" xfId="0" applyNumberFormat="1" applyFont="1" applyFill="1"/>
    <xf numFmtId="164" fontId="10" fillId="3" borderId="0" xfId="0" applyNumberFormat="1" applyFont="1" applyFill="1"/>
    <xf numFmtId="169" fontId="1" fillId="12" borderId="18" xfId="5" applyNumberFormat="1" applyFont="1" applyFill="1" applyBorder="1" applyAlignment="1" applyProtection="1">
      <alignment horizontal="center" vertical="top"/>
      <protection locked="0"/>
    </xf>
    <xf numFmtId="0" fontId="25" fillId="5" borderId="33" xfId="2" applyFont="1" applyFill="1" applyBorder="1" applyAlignment="1">
      <alignment horizontal="center" vertical="center" wrapText="1"/>
    </xf>
    <xf numFmtId="0" fontId="25" fillId="5" borderId="34" xfId="2" applyFont="1" applyFill="1" applyBorder="1" applyAlignment="1">
      <alignment horizontal="center" vertical="center" wrapText="1"/>
    </xf>
    <xf numFmtId="0" fontId="25" fillId="5" borderId="32" xfId="2" applyFont="1" applyFill="1" applyBorder="1" applyAlignment="1">
      <alignment horizontal="center" vertical="center" wrapText="1"/>
    </xf>
    <xf numFmtId="0" fontId="48" fillId="0" borderId="18"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0" xfId="0" applyFont="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8" fillId="0" borderId="18" xfId="0" applyFont="1" applyBorder="1" applyAlignment="1">
      <alignment horizontal="center" vertical="top" wrapText="1"/>
    </xf>
    <xf numFmtId="0" fontId="37" fillId="2" borderId="15"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9" fillId="7" borderId="28" xfId="0" applyFont="1" applyFill="1" applyBorder="1" applyAlignment="1">
      <alignment horizontal="center" vertical="top" wrapText="1"/>
    </xf>
    <xf numFmtId="0" fontId="48" fillId="0" borderId="12" xfId="0" applyFont="1" applyBorder="1" applyAlignment="1">
      <alignment horizontal="center" vertical="top" wrapText="1"/>
    </xf>
    <xf numFmtId="0" fontId="48" fillId="0" borderId="13" xfId="0" applyFont="1" applyBorder="1" applyAlignment="1">
      <alignment horizontal="center" vertical="top" wrapText="1"/>
    </xf>
    <xf numFmtId="0" fontId="48" fillId="0" borderId="14" xfId="0" applyFont="1" applyBorder="1" applyAlignment="1">
      <alignment horizontal="center" vertical="top" wrapText="1"/>
    </xf>
    <xf numFmtId="0" fontId="34" fillId="7" borderId="2" xfId="0" applyFont="1" applyFill="1" applyBorder="1" applyAlignment="1">
      <alignment horizontal="center"/>
    </xf>
    <xf numFmtId="0" fontId="10" fillId="7" borderId="13" xfId="0" applyFont="1" applyFill="1" applyBorder="1" applyAlignment="1">
      <alignment horizontal="center" vertical="top" wrapText="1"/>
    </xf>
    <xf numFmtId="0" fontId="48" fillId="0" borderId="19" xfId="0" applyFont="1" applyBorder="1" applyAlignment="1">
      <alignment horizontal="center" vertical="top" wrapText="1"/>
    </xf>
    <xf numFmtId="0" fontId="48" fillId="0" borderId="0" xfId="0" applyFont="1" applyAlignment="1">
      <alignment horizontal="center" vertical="top" wrapText="1"/>
    </xf>
    <xf numFmtId="167" fontId="3" fillId="8" borderId="40" xfId="4" applyNumberFormat="1" applyFont="1" applyFill="1" applyBorder="1" applyAlignment="1">
      <alignment horizontal="center"/>
    </xf>
    <xf numFmtId="167" fontId="3" fillId="8" borderId="42" xfId="4" applyNumberFormat="1" applyFont="1" applyFill="1" applyBorder="1" applyAlignment="1">
      <alignment horizontal="center"/>
    </xf>
  </cellXfs>
  <cellStyles count="6">
    <cellStyle name="Invoer" xfId="2" builtinId="20"/>
    <cellStyle name="Komma" xfId="5" builtinId="3"/>
    <cellStyle name="Kop 3" xfId="3" builtinId="18"/>
    <cellStyle name="Procent" xfId="1" builtinId="5"/>
    <cellStyle name="Standaard" xfId="0" builtinId="0"/>
    <cellStyle name="Valuta" xfId="4" builtinId="4"/>
  </cellStyles>
  <dxfs count="1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F132"/>
  <sheetViews>
    <sheetView showGridLines="0" topLeftCell="D1" zoomScaleNormal="100" workbookViewId="0">
      <selection activeCell="B13" sqref="B13:D15"/>
    </sheetView>
  </sheetViews>
  <sheetFormatPr defaultColWidth="8.81640625" defaultRowHeight="14.5" x14ac:dyDescent="0.35"/>
  <cols>
    <col min="1" max="1" width="2.453125" customWidth="1"/>
    <col min="2" max="2" width="56.453125" style="1" customWidth="1"/>
    <col min="3" max="3" width="25.54296875" style="1" customWidth="1"/>
    <col min="4" max="4" width="130.1796875" style="1" bestFit="1" customWidth="1"/>
    <col min="5" max="5" width="12.453125" customWidth="1"/>
    <col min="6" max="6" width="19.81640625" bestFit="1" customWidth="1"/>
  </cols>
  <sheetData>
    <row r="2" spans="2:4" x14ac:dyDescent="0.35">
      <c r="B2" s="232" t="s">
        <v>227</v>
      </c>
      <c r="C2" s="232"/>
      <c r="D2" s="232"/>
    </row>
    <row r="3" spans="2:4" x14ac:dyDescent="0.35">
      <c r="B3" s="232"/>
      <c r="C3" s="232"/>
      <c r="D3" s="232"/>
    </row>
    <row r="4" spans="2:4" x14ac:dyDescent="0.35">
      <c r="B4" s="24"/>
      <c r="C4" s="24"/>
      <c r="D4" s="24"/>
    </row>
    <row r="5" spans="2:4" x14ac:dyDescent="0.35">
      <c r="B5" s="251" t="s">
        <v>107</v>
      </c>
      <c r="C5" s="251"/>
      <c r="D5" s="251"/>
    </row>
    <row r="6" spans="2:4" x14ac:dyDescent="0.35">
      <c r="B6" s="24"/>
      <c r="C6" s="24"/>
      <c r="D6" s="24"/>
    </row>
    <row r="7" spans="2:4" x14ac:dyDescent="0.35">
      <c r="B7" s="24" t="s">
        <v>103</v>
      </c>
      <c r="C7" s="24"/>
      <c r="D7" s="24"/>
    </row>
    <row r="8" spans="2:4" x14ac:dyDescent="0.35">
      <c r="B8" s="102" t="s">
        <v>108</v>
      </c>
      <c r="C8" s="24"/>
      <c r="D8" s="24"/>
    </row>
    <row r="9" spans="2:4" x14ac:dyDescent="0.35">
      <c r="B9" s="101" t="s">
        <v>109</v>
      </c>
      <c r="C9" s="24"/>
      <c r="D9" s="24"/>
    </row>
    <row r="10" spans="2:4" x14ac:dyDescent="0.35">
      <c r="B10" s="99" t="s">
        <v>106</v>
      </c>
      <c r="C10" s="24"/>
      <c r="D10" s="24"/>
    </row>
    <row r="11" spans="2:4" x14ac:dyDescent="0.35">
      <c r="B11" s="100" t="s">
        <v>110</v>
      </c>
      <c r="C11" s="24"/>
      <c r="D11" s="24"/>
    </row>
    <row r="12" spans="2:4" ht="15" thickBot="1" x14ac:dyDescent="0.4">
      <c r="B12" s="24"/>
      <c r="C12" s="24"/>
      <c r="D12" s="24"/>
    </row>
    <row r="13" spans="2:4" ht="19.5" customHeight="1" x14ac:dyDescent="0.35">
      <c r="B13" s="233" t="s">
        <v>222</v>
      </c>
      <c r="C13" s="234"/>
      <c r="D13" s="235"/>
    </row>
    <row r="14" spans="2:4" x14ac:dyDescent="0.35">
      <c r="B14" s="236"/>
      <c r="C14" s="237"/>
      <c r="D14" s="238"/>
    </row>
    <row r="15" spans="2:4" ht="1.4" customHeight="1" thickBot="1" x14ac:dyDescent="0.4">
      <c r="B15" s="239"/>
      <c r="C15" s="240"/>
      <c r="D15" s="241"/>
    </row>
    <row r="16" spans="2:4" x14ac:dyDescent="0.35">
      <c r="C16" s="2"/>
      <c r="D16" s="3"/>
    </row>
    <row r="17" spans="2:4" ht="15" thickBot="1" x14ac:dyDescent="0.4">
      <c r="B17" s="31" t="s">
        <v>0</v>
      </c>
      <c r="C17" s="4"/>
      <c r="D17" s="3"/>
    </row>
    <row r="18" spans="2:4" ht="18" customHeight="1" x14ac:dyDescent="0.35">
      <c r="B18" s="242" t="s">
        <v>85</v>
      </c>
      <c r="C18" s="243"/>
      <c r="D18" s="244"/>
    </row>
    <row r="19" spans="2:4" ht="22.5" customHeight="1" x14ac:dyDescent="0.35">
      <c r="B19" s="245" t="s">
        <v>84</v>
      </c>
      <c r="C19" s="246"/>
      <c r="D19" s="247"/>
    </row>
    <row r="20" spans="2:4" ht="38.15" customHeight="1" thickBot="1" x14ac:dyDescent="0.4">
      <c r="B20" s="248" t="s">
        <v>86</v>
      </c>
      <c r="C20" s="249"/>
      <c r="D20" s="250"/>
    </row>
    <row r="21" spans="2:4" ht="17.25" customHeight="1" thickBot="1" x14ac:dyDescent="0.4">
      <c r="B21" s="32"/>
      <c r="C21" s="33"/>
      <c r="D21" s="25"/>
    </row>
    <row r="22" spans="2:4" ht="24" customHeight="1" thickBot="1" x14ac:dyDescent="0.4">
      <c r="B22" s="252" t="s">
        <v>100</v>
      </c>
      <c r="C22" s="253"/>
      <c r="D22" s="254"/>
    </row>
    <row r="23" spans="2:4" ht="22.5" customHeight="1" thickBot="1" x14ac:dyDescent="0.4">
      <c r="B23" s="51"/>
      <c r="C23" s="51"/>
      <c r="D23" s="51"/>
    </row>
    <row r="24" spans="2:4" ht="36.65" customHeight="1" thickBot="1" x14ac:dyDescent="0.4">
      <c r="B24" s="252" t="s">
        <v>111</v>
      </c>
      <c r="C24" s="253"/>
      <c r="D24" s="254"/>
    </row>
    <row r="25" spans="2:4" ht="12.75" customHeight="1" thickBot="1" x14ac:dyDescent="0.4"/>
    <row r="26" spans="2:4" ht="24.75" customHeight="1" x14ac:dyDescent="0.35">
      <c r="B26" s="255" t="s">
        <v>4</v>
      </c>
      <c r="C26" s="255"/>
      <c r="D26" s="255"/>
    </row>
    <row r="28" spans="2:4" x14ac:dyDescent="0.35">
      <c r="B28" s="34" t="s">
        <v>67</v>
      </c>
      <c r="C28" s="100" t="s">
        <v>116</v>
      </c>
      <c r="D28" s="22" t="s">
        <v>87</v>
      </c>
    </row>
    <row r="29" spans="2:4" x14ac:dyDescent="0.35">
      <c r="B29" s="34" t="s">
        <v>46</v>
      </c>
      <c r="C29" s="100" t="s">
        <v>116</v>
      </c>
      <c r="D29" s="23" t="s">
        <v>142</v>
      </c>
    </row>
    <row r="30" spans="2:4" x14ac:dyDescent="0.35">
      <c r="B30" s="34" t="s">
        <v>224</v>
      </c>
      <c r="C30" s="100" t="s">
        <v>116</v>
      </c>
      <c r="D30" s="23" t="s">
        <v>225</v>
      </c>
    </row>
    <row r="31" spans="2:4" x14ac:dyDescent="0.35">
      <c r="B31" s="35"/>
      <c r="D31" s="47"/>
    </row>
    <row r="32" spans="2:4" x14ac:dyDescent="0.35">
      <c r="B32" s="36" t="s">
        <v>6</v>
      </c>
      <c r="C32" s="26" t="s">
        <v>48</v>
      </c>
      <c r="D32" s="48"/>
    </row>
    <row r="33" spans="2:4" ht="1.5" customHeight="1" x14ac:dyDescent="0.35">
      <c r="B33" s="37" t="s">
        <v>47</v>
      </c>
      <c r="C33" s="38"/>
      <c r="D33" s="49"/>
    </row>
    <row r="34" spans="2:4" x14ac:dyDescent="0.35">
      <c r="B34" s="39" t="s">
        <v>8</v>
      </c>
      <c r="C34" s="102" t="s">
        <v>49</v>
      </c>
      <c r="D34" s="23" t="s">
        <v>69</v>
      </c>
    </row>
    <row r="35" spans="2:4" x14ac:dyDescent="0.35">
      <c r="B35" s="18" t="s">
        <v>121</v>
      </c>
      <c r="C35" s="55" t="s">
        <v>50</v>
      </c>
      <c r="D35" s="23" t="s">
        <v>71</v>
      </c>
    </row>
    <row r="36" spans="2:4" x14ac:dyDescent="0.35">
      <c r="D36" s="47"/>
    </row>
    <row r="37" spans="2:4" x14ac:dyDescent="0.35">
      <c r="B37" s="84" t="s">
        <v>122</v>
      </c>
      <c r="C37" s="53"/>
      <c r="D37" s="54"/>
    </row>
    <row r="38" spans="2:4" ht="40" customHeight="1" x14ac:dyDescent="0.35">
      <c r="B38" s="217" t="s">
        <v>190</v>
      </c>
      <c r="C38" s="102" t="s">
        <v>112</v>
      </c>
      <c r="D38" s="118" t="s">
        <v>72</v>
      </c>
    </row>
    <row r="39" spans="2:4" x14ac:dyDescent="0.35">
      <c r="B39" s="55" t="s">
        <v>140</v>
      </c>
      <c r="C39" s="102" t="s">
        <v>50</v>
      </c>
      <c r="D39" s="118" t="s">
        <v>73</v>
      </c>
    </row>
    <row r="40" spans="2:4" x14ac:dyDescent="0.35">
      <c r="B40" s="55" t="s">
        <v>139</v>
      </c>
      <c r="C40" s="102" t="s">
        <v>112</v>
      </c>
      <c r="D40" s="118" t="s">
        <v>72</v>
      </c>
    </row>
    <row r="41" spans="2:4" x14ac:dyDescent="0.35">
      <c r="B41" s="55" t="s">
        <v>40</v>
      </c>
      <c r="C41" s="102" t="s">
        <v>112</v>
      </c>
      <c r="D41" s="118" t="s">
        <v>72</v>
      </c>
    </row>
    <row r="42" spans="2:4" x14ac:dyDescent="0.35">
      <c r="B42" s="84" t="s">
        <v>123</v>
      </c>
      <c r="C42" s="77"/>
      <c r="D42" s="119"/>
    </row>
    <row r="43" spans="2:4" x14ac:dyDescent="0.35">
      <c r="B43" s="84"/>
      <c r="C43" s="77"/>
      <c r="D43" s="119"/>
    </row>
    <row r="44" spans="2:4" x14ac:dyDescent="0.35">
      <c r="B44" s="74" t="s">
        <v>99</v>
      </c>
      <c r="C44" s="105" t="s">
        <v>52</v>
      </c>
      <c r="D44" s="118" t="s">
        <v>73</v>
      </c>
    </row>
    <row r="45" spans="2:4" x14ac:dyDescent="0.35">
      <c r="B45" s="52" t="s">
        <v>125</v>
      </c>
      <c r="C45" s="101" t="s">
        <v>50</v>
      </c>
      <c r="D45" s="118" t="s">
        <v>126</v>
      </c>
    </row>
    <row r="46" spans="2:4" x14ac:dyDescent="0.35">
      <c r="B46" s="75"/>
      <c r="C46" s="83"/>
      <c r="D46" s="118"/>
    </row>
    <row r="47" spans="2:4" x14ac:dyDescent="0.35">
      <c r="B47" s="121" t="s">
        <v>200</v>
      </c>
      <c r="C47" s="101" t="s">
        <v>50</v>
      </c>
      <c r="D47" s="120" t="s">
        <v>219</v>
      </c>
    </row>
    <row r="48" spans="2:4" x14ac:dyDescent="0.35">
      <c r="B48" s="121" t="s">
        <v>218</v>
      </c>
      <c r="C48" s="101" t="s">
        <v>52</v>
      </c>
      <c r="D48" s="118" t="s">
        <v>115</v>
      </c>
    </row>
    <row r="49" spans="2:6" ht="15" hidden="1" thickBot="1" x14ac:dyDescent="0.4">
      <c r="B49" s="55" t="s">
        <v>62</v>
      </c>
      <c r="C49" s="74" t="s">
        <v>53</v>
      </c>
      <c r="D49" s="27" t="s">
        <v>101</v>
      </c>
    </row>
    <row r="50" spans="2:6" ht="24" hidden="1" customHeight="1" thickBot="1" x14ac:dyDescent="0.4">
      <c r="B50" s="74" t="s">
        <v>60</v>
      </c>
      <c r="C50" s="74" t="s">
        <v>53</v>
      </c>
      <c r="D50" s="27" t="s">
        <v>74</v>
      </c>
    </row>
    <row r="51" spans="2:6" ht="15" hidden="1" thickBot="1" x14ac:dyDescent="0.4">
      <c r="B51" s="74" t="s">
        <v>61</v>
      </c>
      <c r="C51" s="74" t="s">
        <v>53</v>
      </c>
      <c r="D51" s="27" t="s">
        <v>75</v>
      </c>
    </row>
    <row r="52" spans="2:6" x14ac:dyDescent="0.35">
      <c r="D52" s="47"/>
    </row>
    <row r="53" spans="2:6" x14ac:dyDescent="0.35">
      <c r="D53" s="47"/>
    </row>
    <row r="54" spans="2:6" ht="14.5" customHeight="1" x14ac:dyDescent="0.35">
      <c r="B54" s="40" t="s">
        <v>104</v>
      </c>
      <c r="C54" s="40"/>
      <c r="D54" s="40"/>
    </row>
    <row r="55" spans="2:6" x14ac:dyDescent="0.35">
      <c r="B55" s="76" t="s">
        <v>14</v>
      </c>
      <c r="C55" s="28"/>
      <c r="D55" s="28"/>
    </row>
    <row r="56" spans="2:6" x14ac:dyDescent="0.35">
      <c r="B56" s="85" t="s">
        <v>9</v>
      </c>
      <c r="C56" s="106" t="s">
        <v>41</v>
      </c>
      <c r="D56" s="229" t="s">
        <v>76</v>
      </c>
    </row>
    <row r="57" spans="2:6" x14ac:dyDescent="0.35">
      <c r="B57" s="85" t="s">
        <v>15</v>
      </c>
      <c r="C57" s="106" t="s">
        <v>41</v>
      </c>
      <c r="D57" s="230"/>
    </row>
    <row r="58" spans="2:6" x14ac:dyDescent="0.35">
      <c r="B58" s="85" t="s">
        <v>16</v>
      </c>
      <c r="C58" s="106" t="s">
        <v>105</v>
      </c>
      <c r="D58" s="230"/>
    </row>
    <row r="59" spans="2:6" x14ac:dyDescent="0.35">
      <c r="B59" s="85" t="s">
        <v>17</v>
      </c>
      <c r="C59" s="106" t="s">
        <v>41</v>
      </c>
      <c r="D59" s="230"/>
    </row>
    <row r="60" spans="2:6" x14ac:dyDescent="0.35">
      <c r="B60" s="85" t="s">
        <v>18</v>
      </c>
      <c r="C60" s="106" t="s">
        <v>41</v>
      </c>
      <c r="D60" s="231"/>
    </row>
    <row r="61" spans="2:6" x14ac:dyDescent="0.35">
      <c r="B61" s="86" t="s">
        <v>1</v>
      </c>
      <c r="C61" s="78"/>
      <c r="D61" s="29"/>
    </row>
    <row r="62" spans="2:6" x14ac:dyDescent="0.35">
      <c r="B62" s="87" t="s">
        <v>117</v>
      </c>
      <c r="C62" s="76"/>
      <c r="D62" s="28"/>
    </row>
    <row r="63" spans="2:6" x14ac:dyDescent="0.35">
      <c r="B63" s="65" t="s">
        <v>176</v>
      </c>
      <c r="C63" s="100"/>
      <c r="D63" s="30"/>
      <c r="E63" s="126" t="s">
        <v>165</v>
      </c>
      <c r="F63" s="126" t="s">
        <v>166</v>
      </c>
    </row>
    <row r="64" spans="2:6" x14ac:dyDescent="0.35">
      <c r="B64" s="65" t="s">
        <v>195</v>
      </c>
      <c r="C64" s="100"/>
      <c r="D64" s="30"/>
      <c r="E64" s="126" t="s">
        <v>167</v>
      </c>
      <c r="F64" s="126" t="s">
        <v>181</v>
      </c>
    </row>
    <row r="65" spans="2:6" x14ac:dyDescent="0.35">
      <c r="B65" s="65" t="s">
        <v>177</v>
      </c>
      <c r="C65" s="100"/>
      <c r="D65" s="30"/>
      <c r="E65" s="126" t="s">
        <v>169</v>
      </c>
      <c r="F65" s="126" t="s">
        <v>182</v>
      </c>
    </row>
    <row r="66" spans="2:6" x14ac:dyDescent="0.35">
      <c r="B66" s="65" t="s">
        <v>196</v>
      </c>
      <c r="C66" s="100"/>
      <c r="D66" s="56" t="s">
        <v>143</v>
      </c>
      <c r="E66" s="126" t="s">
        <v>168</v>
      </c>
      <c r="F66" s="126" t="s">
        <v>183</v>
      </c>
    </row>
    <row r="67" spans="2:6" x14ac:dyDescent="0.35">
      <c r="B67" s="65" t="s">
        <v>178</v>
      </c>
      <c r="C67" s="100"/>
      <c r="D67" s="30"/>
      <c r="E67" s="126" t="s">
        <v>170</v>
      </c>
      <c r="F67" s="126" t="s">
        <v>184</v>
      </c>
    </row>
    <row r="68" spans="2:6" x14ac:dyDescent="0.35">
      <c r="B68" s="65" t="s">
        <v>179</v>
      </c>
      <c r="C68" s="100"/>
      <c r="D68" s="30"/>
      <c r="E68" s="126" t="s">
        <v>171</v>
      </c>
      <c r="F68" s="126" t="s">
        <v>185</v>
      </c>
    </row>
    <row r="69" spans="2:6" x14ac:dyDescent="0.35">
      <c r="B69" s="65" t="s">
        <v>197</v>
      </c>
      <c r="C69" s="100"/>
      <c r="D69" s="30"/>
      <c r="E69" s="126" t="s">
        <v>172</v>
      </c>
      <c r="F69" s="126" t="s">
        <v>186</v>
      </c>
    </row>
    <row r="70" spans="2:6" x14ac:dyDescent="0.35">
      <c r="B70" s="65" t="s">
        <v>198</v>
      </c>
      <c r="C70" s="100"/>
      <c r="D70" s="30"/>
      <c r="E70" s="126" t="s">
        <v>173</v>
      </c>
      <c r="F70" s="126" t="s">
        <v>187</v>
      </c>
    </row>
    <row r="71" spans="2:6" x14ac:dyDescent="0.35">
      <c r="B71" s="65" t="s">
        <v>199</v>
      </c>
      <c r="C71" s="100"/>
      <c r="D71" s="30"/>
      <c r="E71" s="126" t="s">
        <v>174</v>
      </c>
      <c r="F71" s="126" t="s">
        <v>188</v>
      </c>
    </row>
    <row r="72" spans="2:6" x14ac:dyDescent="0.35">
      <c r="B72" s="62" t="s">
        <v>180</v>
      </c>
      <c r="C72" s="100"/>
      <c r="D72" s="30"/>
      <c r="E72" s="126" t="s">
        <v>175</v>
      </c>
      <c r="F72" s="126" t="s">
        <v>189</v>
      </c>
    </row>
    <row r="73" spans="2:6" x14ac:dyDescent="0.35">
      <c r="B73" s="87" t="s">
        <v>89</v>
      </c>
      <c r="C73" s="76"/>
      <c r="D73" s="28"/>
    </row>
    <row r="74" spans="2:6" ht="15" customHeight="1" x14ac:dyDescent="0.35">
      <c r="B74" s="65" t="s">
        <v>176</v>
      </c>
      <c r="C74" s="107"/>
      <c r="D74" s="56"/>
      <c r="E74" s="126" t="s">
        <v>165</v>
      </c>
      <c r="F74" s="126" t="s">
        <v>166</v>
      </c>
    </row>
    <row r="75" spans="2:6" x14ac:dyDescent="0.35">
      <c r="B75" s="65" t="s">
        <v>195</v>
      </c>
      <c r="C75" s="107"/>
      <c r="D75" s="56"/>
      <c r="E75" s="126" t="s">
        <v>167</v>
      </c>
      <c r="F75" s="126" t="s">
        <v>181</v>
      </c>
    </row>
    <row r="76" spans="2:6" x14ac:dyDescent="0.35">
      <c r="B76" s="65" t="s">
        <v>177</v>
      </c>
      <c r="C76" s="107"/>
      <c r="D76" s="56"/>
      <c r="E76" s="126" t="s">
        <v>169</v>
      </c>
      <c r="F76" s="126" t="s">
        <v>182</v>
      </c>
    </row>
    <row r="77" spans="2:6" x14ac:dyDescent="0.35">
      <c r="B77" s="65" t="s">
        <v>196</v>
      </c>
      <c r="C77" s="107"/>
      <c r="D77" s="56"/>
      <c r="E77" s="126" t="s">
        <v>168</v>
      </c>
      <c r="F77" s="126" t="s">
        <v>183</v>
      </c>
    </row>
    <row r="78" spans="2:6" ht="29" x14ac:dyDescent="0.35">
      <c r="B78" s="65" t="s">
        <v>178</v>
      </c>
      <c r="C78" s="107"/>
      <c r="D78" s="110" t="s">
        <v>113</v>
      </c>
      <c r="E78" s="126" t="s">
        <v>170</v>
      </c>
      <c r="F78" s="126" t="s">
        <v>184</v>
      </c>
    </row>
    <row r="79" spans="2:6" x14ac:dyDescent="0.35">
      <c r="B79" s="65" t="s">
        <v>179</v>
      </c>
      <c r="C79" s="107"/>
      <c r="D79" s="56"/>
      <c r="E79" s="126" t="s">
        <v>171</v>
      </c>
      <c r="F79" s="126" t="s">
        <v>185</v>
      </c>
    </row>
    <row r="80" spans="2:6" x14ac:dyDescent="0.35">
      <c r="B80" s="65" t="s">
        <v>197</v>
      </c>
      <c r="C80" s="107"/>
      <c r="D80" s="56"/>
      <c r="E80" s="126" t="s">
        <v>172</v>
      </c>
      <c r="F80" s="126" t="s">
        <v>186</v>
      </c>
    </row>
    <row r="81" spans="2:6" x14ac:dyDescent="0.35">
      <c r="B81" s="65" t="s">
        <v>198</v>
      </c>
      <c r="C81" s="107"/>
      <c r="D81" s="56"/>
      <c r="E81" s="126" t="s">
        <v>173</v>
      </c>
      <c r="F81" s="126" t="s">
        <v>187</v>
      </c>
    </row>
    <row r="82" spans="2:6" x14ac:dyDescent="0.35">
      <c r="B82" s="65" t="s">
        <v>199</v>
      </c>
      <c r="C82" s="107"/>
      <c r="D82" s="56"/>
      <c r="E82" s="126" t="s">
        <v>174</v>
      </c>
      <c r="F82" s="126" t="s">
        <v>188</v>
      </c>
    </row>
    <row r="83" spans="2:6" x14ac:dyDescent="0.35">
      <c r="B83" s="62" t="s">
        <v>180</v>
      </c>
      <c r="C83" s="108"/>
      <c r="D83" s="56"/>
      <c r="E83" s="126" t="s">
        <v>175</v>
      </c>
      <c r="F83" s="126" t="s">
        <v>189</v>
      </c>
    </row>
    <row r="84" spans="2:6" x14ac:dyDescent="0.35">
      <c r="B84" s="86" t="s">
        <v>1</v>
      </c>
      <c r="C84" s="109">
        <v>1</v>
      </c>
      <c r="D84" s="110"/>
    </row>
    <row r="85" spans="2:6" x14ac:dyDescent="0.35">
      <c r="B85" s="86"/>
      <c r="C85" s="78"/>
      <c r="D85" s="50"/>
    </row>
    <row r="86" spans="2:6" x14ac:dyDescent="0.35">
      <c r="B86" s="89" t="s">
        <v>118</v>
      </c>
      <c r="C86" s="109" t="s">
        <v>65</v>
      </c>
      <c r="D86" s="110" t="s">
        <v>114</v>
      </c>
    </row>
    <row r="87" spans="2:6" x14ac:dyDescent="0.35">
      <c r="B87" s="86"/>
      <c r="C87" s="78"/>
      <c r="D87" s="50"/>
    </row>
    <row r="88" spans="2:6" x14ac:dyDescent="0.35">
      <c r="B88" s="88" t="s">
        <v>32</v>
      </c>
      <c r="C88" s="111">
        <v>0.93</v>
      </c>
      <c r="D88" s="110" t="s">
        <v>72</v>
      </c>
    </row>
    <row r="89" spans="2:6" x14ac:dyDescent="0.35">
      <c r="B89" s="88"/>
      <c r="C89" s="55"/>
      <c r="D89" s="110"/>
    </row>
    <row r="90" spans="2:6" x14ac:dyDescent="0.35">
      <c r="B90" s="90" t="s">
        <v>118</v>
      </c>
      <c r="C90" s="109" t="s">
        <v>65</v>
      </c>
      <c r="D90" s="110" t="s">
        <v>77</v>
      </c>
    </row>
    <row r="91" spans="2:6" x14ac:dyDescent="0.35">
      <c r="B91" s="88"/>
      <c r="C91" s="55"/>
      <c r="D91" s="47"/>
    </row>
    <row r="92" spans="2:6" x14ac:dyDescent="0.35">
      <c r="B92" s="88" t="s">
        <v>10</v>
      </c>
      <c r="C92" s="187">
        <v>0.08</v>
      </c>
      <c r="D92" s="110" t="s">
        <v>78</v>
      </c>
    </row>
    <row r="93" spans="2:6" x14ac:dyDescent="0.35">
      <c r="B93" s="93" t="s">
        <v>11</v>
      </c>
      <c r="C93" s="111" t="s">
        <v>52</v>
      </c>
      <c r="D93" s="110" t="s">
        <v>72</v>
      </c>
    </row>
    <row r="94" spans="2:6" x14ac:dyDescent="0.35">
      <c r="B94" s="88"/>
      <c r="C94" s="55"/>
      <c r="D94" s="47"/>
    </row>
    <row r="95" spans="2:6" x14ac:dyDescent="0.35">
      <c r="B95" s="208" t="s">
        <v>202</v>
      </c>
      <c r="C95" s="109" t="s">
        <v>65</v>
      </c>
      <c r="D95" s="206" t="s">
        <v>206</v>
      </c>
    </row>
    <row r="96" spans="2:6" x14ac:dyDescent="0.35">
      <c r="B96" s="88"/>
      <c r="C96" s="55"/>
      <c r="D96" s="47"/>
    </row>
    <row r="97" spans="2:4" x14ac:dyDescent="0.35">
      <c r="B97" s="88" t="s">
        <v>134</v>
      </c>
      <c r="C97" s="188">
        <v>8.3299999999999999E-2</v>
      </c>
      <c r="D97" s="110" t="s">
        <v>78</v>
      </c>
    </row>
    <row r="98" spans="2:4" x14ac:dyDescent="0.35">
      <c r="B98" s="88"/>
      <c r="C98" s="55"/>
      <c r="D98" s="47"/>
    </row>
    <row r="99" spans="2:4" x14ac:dyDescent="0.35">
      <c r="B99" s="208" t="s">
        <v>203</v>
      </c>
      <c r="C99" s="109" t="s">
        <v>65</v>
      </c>
      <c r="D99" s="206" t="s">
        <v>205</v>
      </c>
    </row>
    <row r="100" spans="2:4" x14ac:dyDescent="0.35">
      <c r="B100" s="88"/>
      <c r="C100" s="55"/>
      <c r="D100" s="47"/>
    </row>
    <row r="101" spans="2:4" x14ac:dyDescent="0.35">
      <c r="B101" s="91" t="s">
        <v>210</v>
      </c>
      <c r="C101" s="80"/>
      <c r="D101" s="57"/>
    </row>
    <row r="102" spans="2:4" x14ac:dyDescent="0.35">
      <c r="B102" s="92" t="s">
        <v>28</v>
      </c>
      <c r="C102" s="188">
        <v>0.18249999999999997</v>
      </c>
      <c r="D102" s="110" t="s">
        <v>135</v>
      </c>
    </row>
    <row r="103" spans="2:4" x14ac:dyDescent="0.35">
      <c r="B103" s="92" t="s">
        <v>119</v>
      </c>
      <c r="C103" s="111">
        <v>0.09</v>
      </c>
      <c r="D103" s="110" t="s">
        <v>72</v>
      </c>
    </row>
    <row r="104" spans="2:4" x14ac:dyDescent="0.35">
      <c r="B104" s="94" t="s">
        <v>208</v>
      </c>
      <c r="C104" s="109" t="s">
        <v>52</v>
      </c>
      <c r="D104" s="110" t="s">
        <v>82</v>
      </c>
    </row>
    <row r="105" spans="2:4" x14ac:dyDescent="0.35">
      <c r="B105" s="88"/>
      <c r="C105" s="55"/>
      <c r="D105" s="47"/>
    </row>
    <row r="106" spans="2:4" x14ac:dyDescent="0.35">
      <c r="B106" s="208" t="s">
        <v>192</v>
      </c>
      <c r="C106" s="109" t="s">
        <v>65</v>
      </c>
      <c r="D106" s="206" t="s">
        <v>215</v>
      </c>
    </row>
    <row r="107" spans="2:4" x14ac:dyDescent="0.35">
      <c r="B107" s="92"/>
      <c r="C107" s="81"/>
      <c r="D107" s="58"/>
    </row>
    <row r="108" spans="2:4" x14ac:dyDescent="0.35">
      <c r="B108" s="95" t="s">
        <v>214</v>
      </c>
      <c r="C108" s="82"/>
      <c r="D108" s="47"/>
    </row>
    <row r="109" spans="2:4" x14ac:dyDescent="0.35">
      <c r="B109" s="93" t="s">
        <v>29</v>
      </c>
      <c r="C109" s="111">
        <v>0.02</v>
      </c>
      <c r="D109" s="110" t="s">
        <v>220</v>
      </c>
    </row>
    <row r="110" spans="2:4" ht="27.65" customHeight="1" x14ac:dyDescent="0.35">
      <c r="B110" s="96" t="s">
        <v>54</v>
      </c>
      <c r="C110" s="111" t="s">
        <v>52</v>
      </c>
      <c r="D110" s="110" t="s">
        <v>81</v>
      </c>
    </row>
    <row r="111" spans="2:4" x14ac:dyDescent="0.35">
      <c r="B111" s="93" t="s">
        <v>30</v>
      </c>
      <c r="C111" s="111" t="s">
        <v>52</v>
      </c>
      <c r="D111" s="110" t="s">
        <v>81</v>
      </c>
    </row>
    <row r="112" spans="2:4" x14ac:dyDescent="0.35">
      <c r="B112" s="96" t="s">
        <v>39</v>
      </c>
      <c r="C112" s="111" t="s">
        <v>52</v>
      </c>
      <c r="D112" s="110" t="s">
        <v>81</v>
      </c>
    </row>
    <row r="113" spans="2:4" x14ac:dyDescent="0.35">
      <c r="B113" s="93" t="s">
        <v>213</v>
      </c>
      <c r="C113" s="111" t="s">
        <v>52</v>
      </c>
      <c r="D113" s="110" t="s">
        <v>81</v>
      </c>
    </row>
    <row r="114" spans="2:4" x14ac:dyDescent="0.35">
      <c r="B114" s="96" t="s">
        <v>211</v>
      </c>
      <c r="C114" s="111" t="s">
        <v>52</v>
      </c>
      <c r="D114" s="110" t="s">
        <v>81</v>
      </c>
    </row>
    <row r="115" spans="2:4" x14ac:dyDescent="0.35">
      <c r="B115" s="93" t="s">
        <v>212</v>
      </c>
      <c r="C115" s="111" t="s">
        <v>52</v>
      </c>
      <c r="D115" s="110" t="s">
        <v>81</v>
      </c>
    </row>
    <row r="116" spans="2:4" x14ac:dyDescent="0.35">
      <c r="B116" s="85" t="s">
        <v>120</v>
      </c>
      <c r="C116" s="109" t="s">
        <v>52</v>
      </c>
      <c r="D116" s="110" t="s">
        <v>83</v>
      </c>
    </row>
    <row r="117" spans="2:4" x14ac:dyDescent="0.35">
      <c r="B117" s="88"/>
      <c r="C117" s="55"/>
      <c r="D117" s="110"/>
    </row>
    <row r="118" spans="2:4" x14ac:dyDescent="0.35">
      <c r="B118" s="88"/>
      <c r="C118" s="55"/>
      <c r="D118" s="110"/>
    </row>
    <row r="119" spans="2:4" x14ac:dyDescent="0.35">
      <c r="B119" s="90" t="s">
        <v>45</v>
      </c>
      <c r="C119" s="109" t="s">
        <v>65</v>
      </c>
      <c r="D119" s="110" t="s">
        <v>88</v>
      </c>
    </row>
    <row r="120" spans="2:4" x14ac:dyDescent="0.35">
      <c r="C120" s="112"/>
      <c r="D120" s="110"/>
    </row>
    <row r="121" spans="2:4" x14ac:dyDescent="0.35">
      <c r="B121" s="79" t="s">
        <v>59</v>
      </c>
      <c r="C121" s="97"/>
      <c r="D121" s="113"/>
    </row>
    <row r="122" spans="2:4" x14ac:dyDescent="0.35">
      <c r="B122" s="55"/>
      <c r="C122" s="55"/>
      <c r="D122" s="114"/>
    </row>
    <row r="123" spans="2:4" x14ac:dyDescent="0.35">
      <c r="B123" s="115" t="s">
        <v>128</v>
      </c>
      <c r="C123" s="98"/>
      <c r="D123" s="116"/>
    </row>
    <row r="124" spans="2:4" x14ac:dyDescent="0.35">
      <c r="B124" s="55" t="s">
        <v>55</v>
      </c>
      <c r="C124" s="109">
        <v>0.12</v>
      </c>
      <c r="D124" s="117" t="s">
        <v>78</v>
      </c>
    </row>
    <row r="125" spans="2:4" x14ac:dyDescent="0.35">
      <c r="B125" s="55" t="s">
        <v>127</v>
      </c>
      <c r="C125" s="111" t="s">
        <v>52</v>
      </c>
      <c r="D125" s="117" t="s">
        <v>73</v>
      </c>
    </row>
    <row r="126" spans="2:4" x14ac:dyDescent="0.35">
      <c r="B126" s="55" t="s">
        <v>56</v>
      </c>
      <c r="C126" s="111">
        <v>0.02</v>
      </c>
      <c r="D126" s="110" t="s">
        <v>220</v>
      </c>
    </row>
    <row r="127" spans="2:4" x14ac:dyDescent="0.35">
      <c r="B127" s="55" t="s">
        <v>57</v>
      </c>
      <c r="C127" s="111" t="s">
        <v>52</v>
      </c>
      <c r="D127" s="117" t="s">
        <v>73</v>
      </c>
    </row>
    <row r="128" spans="2:4" x14ac:dyDescent="0.35">
      <c r="B128" s="55" t="s">
        <v>58</v>
      </c>
      <c r="C128" s="111" t="s">
        <v>52</v>
      </c>
      <c r="D128" s="117" t="s">
        <v>73</v>
      </c>
    </row>
    <row r="129" spans="2:4" x14ac:dyDescent="0.35">
      <c r="B129" s="215" t="s">
        <v>216</v>
      </c>
      <c r="C129" s="109">
        <f>100%-SUM(C124:C128)</f>
        <v>0.86</v>
      </c>
      <c r="D129" s="117" t="s">
        <v>79</v>
      </c>
    </row>
    <row r="130" spans="2:4" x14ac:dyDescent="0.35">
      <c r="B130" s="62"/>
      <c r="C130" s="55"/>
      <c r="D130" s="114"/>
    </row>
    <row r="131" spans="2:4" x14ac:dyDescent="0.35">
      <c r="B131" s="216" t="s">
        <v>217</v>
      </c>
      <c r="C131" s="109"/>
      <c r="D131" s="117" t="s">
        <v>80</v>
      </c>
    </row>
    <row r="132" spans="2:4" x14ac:dyDescent="0.35">
      <c r="B132" s="55"/>
      <c r="C132" s="55"/>
      <c r="D132" s="55"/>
    </row>
  </sheetData>
  <sheetProtection algorithmName="SHA-512" hashValue="Hx6EM9tL8YMTLzuSsZ68piLxXAUX1Zfdo+vJi7MJiLjelq7XWowC4wtFXH6El2knjW43JxO+bIxcY01MJo8wSg==" saltValue="1353SNIEsblDMYPVFzNbXw==" spinCount="100000" sheet="1" objects="1" scenarios="1"/>
  <mergeCells count="10">
    <mergeCell ref="D56:D60"/>
    <mergeCell ref="B2:D3"/>
    <mergeCell ref="B13:D15"/>
    <mergeCell ref="B18:D18"/>
    <mergeCell ref="B19:D19"/>
    <mergeCell ref="B20:D20"/>
    <mergeCell ref="B5:D5"/>
    <mergeCell ref="B22:D22"/>
    <mergeCell ref="B24:D24"/>
    <mergeCell ref="B26:D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61F62-0A1B-4AB3-9C59-46218006EA3D}">
  <dimension ref="A1:C23"/>
  <sheetViews>
    <sheetView showGridLines="0" workbookViewId="0">
      <selection activeCell="A3" sqref="A3"/>
    </sheetView>
  </sheetViews>
  <sheetFormatPr defaultColWidth="8.81640625" defaultRowHeight="14.5" x14ac:dyDescent="0.35"/>
  <cols>
    <col min="1" max="1" width="56.1796875" customWidth="1"/>
    <col min="2" max="2" width="19.453125" bestFit="1" customWidth="1"/>
    <col min="3" max="3" width="11.81640625" bestFit="1" customWidth="1"/>
    <col min="4" max="4" width="9.54296875" bestFit="1" customWidth="1"/>
    <col min="5" max="12" width="11.453125" bestFit="1" customWidth="1"/>
    <col min="13" max="14" width="9.54296875" bestFit="1" customWidth="1"/>
    <col min="16" max="16" width="9.54296875" bestFit="1" customWidth="1"/>
  </cols>
  <sheetData>
    <row r="1" spans="1:3" x14ac:dyDescent="0.35">
      <c r="A1" s="232" t="s">
        <v>226</v>
      </c>
      <c r="B1" s="232"/>
      <c r="C1" s="232"/>
    </row>
    <row r="2" spans="1:3" x14ac:dyDescent="0.35">
      <c r="A2" s="232"/>
      <c r="B2" s="232"/>
      <c r="C2" s="232"/>
    </row>
    <row r="4" spans="1:3" x14ac:dyDescent="0.35">
      <c r="A4" s="42" t="s">
        <v>7</v>
      </c>
      <c r="B4" s="42" t="s">
        <v>13</v>
      </c>
    </row>
    <row r="5" spans="1:3" x14ac:dyDescent="0.35">
      <c r="A5" s="59" t="s">
        <v>132</v>
      </c>
      <c r="B5" s="104">
        <f>IF('Invulblad functies jeugdhulp'!E12&gt;0,'Invulblad functies jeugdhulp'!E23,0)</f>
        <v>0</v>
      </c>
    </row>
    <row r="6" spans="1:3" x14ac:dyDescent="0.35">
      <c r="A6" s="59" t="s">
        <v>145</v>
      </c>
      <c r="B6" s="104">
        <f>IF('Invulblad functies jeugdhulp'!G12&gt;0,'Invulblad functies jeugdhulp'!G23,0)</f>
        <v>0</v>
      </c>
    </row>
    <row r="7" spans="1:3" x14ac:dyDescent="0.35">
      <c r="A7" s="59" t="s">
        <v>33</v>
      </c>
      <c r="B7" s="104">
        <f>IF('Invulblad functies jeugdhulp'!I12&gt;0,'Invulblad functies jeugdhulp'!I23,0)</f>
        <v>0</v>
      </c>
    </row>
    <row r="8" spans="1:3" x14ac:dyDescent="0.35">
      <c r="A8" s="59" t="s">
        <v>146</v>
      </c>
      <c r="B8" s="104">
        <f>IF('Invulblad functies jeugdhulp'!K12&gt;0,'Invulblad functies jeugdhulp'!K23,0)</f>
        <v>0</v>
      </c>
    </row>
    <row r="9" spans="1:3" x14ac:dyDescent="0.35">
      <c r="A9" s="59" t="s">
        <v>34</v>
      </c>
      <c r="B9" s="104">
        <f>IF('Invulblad functies jeugdhulp'!M12&gt;0,'Invulblad functies jeugdhulp'!M23,0)</f>
        <v>0</v>
      </c>
    </row>
    <row r="10" spans="1:3" x14ac:dyDescent="0.35">
      <c r="A10" s="59" t="s">
        <v>147</v>
      </c>
      <c r="B10" s="104">
        <f>IF('Invulblad functies jeugdhulp'!O12&gt;0,'Invulblad functies jeugdhulp'!O23,0)</f>
        <v>0</v>
      </c>
    </row>
    <row r="11" spans="1:3" x14ac:dyDescent="0.35">
      <c r="A11" s="59" t="s">
        <v>148</v>
      </c>
      <c r="B11" s="104">
        <f>IF('Invulblad functies jeugdhulp'!Q12&gt;0,'Invulblad functies jeugdhulp'!Q23,0)</f>
        <v>0</v>
      </c>
    </row>
    <row r="12" spans="1:3" x14ac:dyDescent="0.35">
      <c r="A12" s="59" t="s">
        <v>42</v>
      </c>
      <c r="B12" s="104">
        <f>IF('Invulblad functies jeugdhulp'!S12&gt;0,'Invulblad functies jeugdhulp'!S23,0)</f>
        <v>0</v>
      </c>
    </row>
    <row r="13" spans="1:3" x14ac:dyDescent="0.35">
      <c r="A13" s="59" t="s">
        <v>43</v>
      </c>
      <c r="B13" s="104">
        <f>IF('Invulblad functies jeugdhulp'!U12&gt;0,'Invulblad functies jeugdhulp'!U23,0)</f>
        <v>0</v>
      </c>
    </row>
    <row r="14" spans="1:3" x14ac:dyDescent="0.35">
      <c r="A14" s="59" t="s">
        <v>44</v>
      </c>
      <c r="B14" s="104">
        <f>IF('Invulblad functies jeugdhulp'!W12&gt;0,'Invulblad functies jeugdhulp'!W23,0)</f>
        <v>0</v>
      </c>
    </row>
    <row r="15" spans="1:3" x14ac:dyDescent="0.35">
      <c r="A15" s="59" t="s">
        <v>35</v>
      </c>
      <c r="B15" s="104">
        <f>IF('Invulblad functies jeugdhulp'!Y12&gt;0,'Invulblad functies jeugdhulp'!Y23,0)</f>
        <v>0</v>
      </c>
    </row>
    <row r="16" spans="1:3" x14ac:dyDescent="0.35">
      <c r="A16" s="59" t="s">
        <v>149</v>
      </c>
      <c r="B16" s="104">
        <f>IF('Invulblad functies jeugdhulp'!AA12&gt;0,'Invulblad functies jeugdhulp'!AA23,0)</f>
        <v>0</v>
      </c>
    </row>
    <row r="17" spans="1:2" x14ac:dyDescent="0.35">
      <c r="A17" s="59" t="s">
        <v>36</v>
      </c>
      <c r="B17" s="104">
        <f>IF('Invulblad functies jeugdhulp'!AC12&gt;0,'Invulblad functies jeugdhulp'!AC23,0)</f>
        <v>0</v>
      </c>
    </row>
    <row r="18" spans="1:2" x14ac:dyDescent="0.35">
      <c r="A18" s="59" t="s">
        <v>37</v>
      </c>
      <c r="B18" s="104">
        <f>IF('Invulblad functies jeugdhulp'!AE12&gt;0,'Invulblad functies jeugdhulp'!AE23,0)</f>
        <v>0</v>
      </c>
    </row>
    <row r="19" spans="1:2" x14ac:dyDescent="0.35">
      <c r="A19" s="59" t="s">
        <v>38</v>
      </c>
      <c r="B19" s="104">
        <f>IF('Invulblad functies jeugdhulp'!AG12&gt;0,'Invulblad functies jeugdhulp'!AG23,0)</f>
        <v>0</v>
      </c>
    </row>
    <row r="20" spans="1:2" x14ac:dyDescent="0.35">
      <c r="A20" s="59"/>
    </row>
    <row r="21" spans="1:2" x14ac:dyDescent="0.35">
      <c r="A21" s="59" t="s">
        <v>141</v>
      </c>
      <c r="B21" s="104">
        <f>'Invulblad coördinatiekosten'!C11</f>
        <v>0</v>
      </c>
    </row>
    <row r="22" spans="1:2" x14ac:dyDescent="0.35">
      <c r="A22" s="59"/>
      <c r="B22" s="59"/>
    </row>
    <row r="23" spans="1:2" x14ac:dyDescent="0.35">
      <c r="A23" s="42" t="s">
        <v>137</v>
      </c>
      <c r="B23" s="46">
        <f>SUM(B5:B21)</f>
        <v>0</v>
      </c>
    </row>
  </sheetData>
  <sheetProtection algorithmName="SHA-512" hashValue="j9eqS/QyazDB+vnYRaVCnz0Fivjhvy8+c56Y2dXfOnJeCo5wKp3IrlG0wFfMzJUNEDPzTeDDCqfTTg6gzQoeVg==" saltValue="cN1VrcWjYA95uIwZT3m9Sw==" spinCount="100000" sheet="1" objects="1" scenarios="1"/>
  <mergeCells count="1">
    <mergeCell ref="A1: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FB855-35C9-B34E-8A5B-1966466B52FA}">
  <dimension ref="A1:AI107"/>
  <sheetViews>
    <sheetView showGridLines="0" tabSelected="1" zoomScale="70" zoomScaleNormal="70" workbookViewId="0">
      <selection activeCell="A6" sqref="A6"/>
    </sheetView>
  </sheetViews>
  <sheetFormatPr defaultColWidth="10.81640625" defaultRowHeight="14.5" x14ac:dyDescent="0.35"/>
  <cols>
    <col min="1" max="1" width="1" customWidth="1"/>
    <col min="2" max="2" width="56" customWidth="1"/>
    <col min="3" max="3" width="19.453125" customWidth="1"/>
    <col min="4" max="4" width="54.81640625" customWidth="1"/>
    <col min="5" max="5" width="19.453125" customWidth="1"/>
    <col min="6" max="6" width="3.81640625" customWidth="1"/>
    <col min="7" max="7" width="18.81640625" customWidth="1"/>
    <col min="8" max="8" width="3.54296875" customWidth="1"/>
    <col min="9" max="9" width="17.453125" bestFit="1" customWidth="1"/>
    <col min="10" max="10" width="3.54296875" customWidth="1"/>
    <col min="11" max="11" width="17.453125" bestFit="1" customWidth="1"/>
    <col min="12" max="12" width="3" customWidth="1"/>
    <col min="13" max="13" width="17.453125" bestFit="1" customWidth="1"/>
    <col min="14" max="14" width="3.1796875" customWidth="1"/>
    <col min="15" max="15" width="15.81640625" customWidth="1"/>
    <col min="16" max="16" width="2.81640625" customWidth="1"/>
    <col min="17" max="17" width="14.81640625" customWidth="1"/>
    <col min="18" max="18" width="2.453125" customWidth="1"/>
    <col min="19" max="19" width="16.453125" customWidth="1"/>
    <col min="20" max="20" width="3" customWidth="1"/>
    <col min="21" max="21" width="17.453125" bestFit="1" customWidth="1"/>
    <col min="22" max="22" width="3.1796875" customWidth="1"/>
    <col min="23" max="23" width="17.453125" bestFit="1" customWidth="1"/>
    <col min="24" max="24" width="4" customWidth="1"/>
    <col min="25" max="25" width="17.453125" bestFit="1" customWidth="1"/>
    <col min="26" max="26" width="3.1796875" customWidth="1"/>
    <col min="27" max="27" width="17.1796875" bestFit="1" customWidth="1"/>
    <col min="28" max="28" width="2.453125" customWidth="1"/>
    <col min="29" max="29" width="17.1796875" bestFit="1" customWidth="1"/>
    <col min="30" max="30" width="3" customWidth="1"/>
    <col min="31" max="31" width="17.453125" bestFit="1" customWidth="1"/>
    <col min="32" max="32" width="3" customWidth="1"/>
    <col min="33" max="33" width="20.54296875" customWidth="1"/>
    <col min="34" max="34" width="3" customWidth="1"/>
  </cols>
  <sheetData>
    <row r="1" spans="1:34" ht="28.5" customHeight="1" x14ac:dyDescent="0.65">
      <c r="A1" s="7"/>
      <c r="B1" s="256" t="s">
        <v>228</v>
      </c>
      <c r="C1" s="257"/>
      <c r="D1" s="258"/>
    </row>
    <row r="2" spans="1:34" ht="15" customHeight="1" thickBot="1" x14ac:dyDescent="0.4">
      <c r="B2" s="103"/>
      <c r="C2" s="103"/>
      <c r="D2" s="103"/>
    </row>
    <row r="3" spans="1:34" s="148" customFormat="1" ht="100" customHeight="1" x14ac:dyDescent="0.25">
      <c r="B3" s="149"/>
      <c r="C3" s="150"/>
      <c r="D3" s="150"/>
      <c r="E3" s="151" t="s">
        <v>133</v>
      </c>
      <c r="F3" s="152"/>
      <c r="G3" s="153" t="s">
        <v>144</v>
      </c>
      <c r="H3" s="154"/>
      <c r="I3" s="153" t="s">
        <v>33</v>
      </c>
      <c r="J3" s="155"/>
      <c r="K3" s="153" t="s">
        <v>146</v>
      </c>
      <c r="L3" s="154"/>
      <c r="M3" s="153" t="s">
        <v>34</v>
      </c>
      <c r="N3" s="154"/>
      <c r="O3" s="153" t="s">
        <v>147</v>
      </c>
      <c r="P3" s="154"/>
      <c r="Q3" s="153" t="s">
        <v>148</v>
      </c>
      <c r="R3" s="154"/>
      <c r="S3" s="153" t="s">
        <v>42</v>
      </c>
      <c r="T3" s="154"/>
      <c r="U3" s="153" t="s">
        <v>43</v>
      </c>
      <c r="V3" s="154"/>
      <c r="W3" s="153" t="s">
        <v>44</v>
      </c>
      <c r="X3" s="152"/>
      <c r="Y3" s="153" t="s">
        <v>35</v>
      </c>
      <c r="Z3" s="152"/>
      <c r="AA3" s="153" t="s">
        <v>149</v>
      </c>
      <c r="AB3" s="152"/>
      <c r="AC3" s="153" t="s">
        <v>36</v>
      </c>
      <c r="AD3" s="152"/>
      <c r="AE3" s="153" t="s">
        <v>37</v>
      </c>
      <c r="AF3" s="152"/>
      <c r="AG3" s="153" t="s">
        <v>38</v>
      </c>
      <c r="AH3" s="152"/>
    </row>
    <row r="4" spans="1:34" x14ac:dyDescent="0.35">
      <c r="B4" s="60"/>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row>
    <row r="5" spans="1:34" ht="15.5" x14ac:dyDescent="0.35">
      <c r="B5" s="167" t="s">
        <v>67</v>
      </c>
      <c r="C5" s="123"/>
      <c r="D5" s="132"/>
      <c r="E5" s="124">
        <v>3900</v>
      </c>
      <c r="F5" s="61"/>
      <c r="G5" s="16"/>
      <c r="H5" s="61"/>
      <c r="I5" s="16"/>
      <c r="J5" s="61"/>
      <c r="K5" s="16"/>
      <c r="L5" s="61"/>
      <c r="M5" s="16"/>
      <c r="N5" s="61"/>
      <c r="O5" s="16"/>
      <c r="P5" s="61"/>
      <c r="Q5" s="16"/>
      <c r="R5" s="61"/>
      <c r="S5" s="16"/>
      <c r="T5" s="61"/>
      <c r="U5" s="16"/>
      <c r="V5" s="61"/>
      <c r="W5" s="16"/>
      <c r="X5" s="61"/>
      <c r="Y5" s="16"/>
      <c r="Z5" s="61"/>
      <c r="AA5" s="6">
        <v>0</v>
      </c>
      <c r="AB5" s="61"/>
      <c r="AC5" s="6">
        <v>3</v>
      </c>
      <c r="AD5" s="61"/>
      <c r="AE5" s="16"/>
      <c r="AF5" s="61"/>
      <c r="AG5" s="16"/>
      <c r="AH5" s="61"/>
    </row>
    <row r="6" spans="1:34" ht="48" customHeight="1" x14ac:dyDescent="0.35">
      <c r="B6" s="167" t="s">
        <v>46</v>
      </c>
      <c r="C6" s="166"/>
      <c r="D6" s="132"/>
      <c r="E6" s="143"/>
      <c r="F6" s="61"/>
      <c r="G6" s="6">
        <v>238</v>
      </c>
      <c r="H6" s="61"/>
      <c r="I6" s="6">
        <v>42</v>
      </c>
      <c r="J6" s="61"/>
      <c r="K6" s="6">
        <v>40</v>
      </c>
      <c r="L6" s="61"/>
      <c r="M6" s="6">
        <v>267</v>
      </c>
      <c r="N6" s="61"/>
      <c r="O6" s="6">
        <v>62</v>
      </c>
      <c r="P6" s="61"/>
      <c r="Q6" s="6">
        <v>30</v>
      </c>
      <c r="R6" s="61"/>
      <c r="S6" s="6">
        <v>13</v>
      </c>
      <c r="T6" s="61"/>
      <c r="U6" s="6">
        <v>26</v>
      </c>
      <c r="V6" s="61"/>
      <c r="W6" s="6">
        <v>6</v>
      </c>
      <c r="X6" s="61"/>
      <c r="Y6" s="6">
        <v>10</v>
      </c>
      <c r="Z6" s="61"/>
      <c r="AA6" s="16"/>
      <c r="AB6" s="61"/>
      <c r="AC6" s="16"/>
      <c r="AD6" s="61"/>
      <c r="AE6" s="6">
        <v>2</v>
      </c>
      <c r="AF6" s="61"/>
      <c r="AG6" s="6">
        <v>3</v>
      </c>
      <c r="AH6" s="61"/>
    </row>
    <row r="7" spans="1:34" ht="15.5" x14ac:dyDescent="0.35">
      <c r="B7" s="167" t="s">
        <v>224</v>
      </c>
      <c r="C7" s="166"/>
      <c r="D7" s="132" t="s">
        <v>223</v>
      </c>
      <c r="E7" s="226"/>
      <c r="F7" s="61"/>
      <c r="G7" s="228">
        <v>120</v>
      </c>
      <c r="H7" s="61"/>
      <c r="I7" s="228">
        <v>104</v>
      </c>
      <c r="J7" s="61"/>
      <c r="K7" s="228">
        <v>365</v>
      </c>
      <c r="L7" s="61"/>
      <c r="M7" s="228">
        <v>365</v>
      </c>
      <c r="N7" s="61"/>
      <c r="O7" s="228">
        <v>365</v>
      </c>
      <c r="P7" s="61"/>
      <c r="Q7" s="228">
        <v>365</v>
      </c>
      <c r="R7" s="61"/>
      <c r="S7" s="228">
        <v>365</v>
      </c>
      <c r="T7" s="61"/>
      <c r="U7" s="228">
        <v>365</v>
      </c>
      <c r="V7" s="61"/>
      <c r="W7" s="228">
        <v>365</v>
      </c>
      <c r="X7" s="61"/>
      <c r="Y7" s="228">
        <v>365</v>
      </c>
      <c r="Z7" s="61"/>
      <c r="AA7" s="227"/>
      <c r="AB7" s="61"/>
      <c r="AC7" s="227"/>
      <c r="AD7" s="61"/>
      <c r="AE7" s="228">
        <v>365</v>
      </c>
      <c r="AF7" s="61"/>
      <c r="AG7" s="228">
        <v>365</v>
      </c>
      <c r="AH7" s="61"/>
    </row>
    <row r="9" spans="1:34" x14ac:dyDescent="0.35">
      <c r="B9" s="127"/>
      <c r="C9" s="127"/>
      <c r="D9" s="127"/>
      <c r="AH9" s="61"/>
    </row>
    <row r="10" spans="1:34" x14ac:dyDescent="0.35">
      <c r="B10" s="11" t="s">
        <v>6</v>
      </c>
      <c r="C10" s="123" t="s">
        <v>48</v>
      </c>
      <c r="D10" s="128"/>
      <c r="E10" s="5" t="s">
        <v>3</v>
      </c>
      <c r="F10" s="61"/>
      <c r="G10" s="5" t="s">
        <v>3</v>
      </c>
      <c r="H10" s="61"/>
      <c r="I10" s="5" t="s">
        <v>3</v>
      </c>
      <c r="J10" s="61"/>
      <c r="K10" s="5" t="s">
        <v>3</v>
      </c>
      <c r="L10" s="61"/>
      <c r="M10" s="5" t="s">
        <v>3</v>
      </c>
      <c r="N10" s="61"/>
      <c r="O10" s="5" t="s">
        <v>3</v>
      </c>
      <c r="P10" s="61"/>
      <c r="Q10" s="5" t="s">
        <v>3</v>
      </c>
      <c r="R10" s="61"/>
      <c r="S10" s="5" t="s">
        <v>3</v>
      </c>
      <c r="T10" s="61"/>
      <c r="U10" s="5" t="s">
        <v>3</v>
      </c>
      <c r="V10" s="61"/>
      <c r="W10" s="5" t="s">
        <v>3</v>
      </c>
      <c r="X10" s="61"/>
      <c r="Y10" s="5" t="s">
        <v>3</v>
      </c>
      <c r="Z10" s="61"/>
      <c r="AA10" s="5" t="s">
        <v>3</v>
      </c>
      <c r="AB10" s="61"/>
      <c r="AC10" s="5" t="s">
        <v>3</v>
      </c>
      <c r="AD10" s="61"/>
      <c r="AE10" s="5" t="s">
        <v>3</v>
      </c>
      <c r="AF10" s="61"/>
      <c r="AG10" s="5" t="s">
        <v>3</v>
      </c>
      <c r="AH10" s="61"/>
    </row>
    <row r="11" spans="1:34" x14ac:dyDescent="0.35">
      <c r="B11" s="18" t="s">
        <v>124</v>
      </c>
      <c r="C11" s="123"/>
      <c r="D11" s="129"/>
      <c r="E11" s="17"/>
      <c r="F11" s="61"/>
      <c r="G11" s="17"/>
      <c r="H11" s="61"/>
      <c r="I11" s="17"/>
      <c r="J11" s="61"/>
      <c r="K11" s="17"/>
      <c r="L11" s="61"/>
      <c r="M11" s="17"/>
      <c r="N11" s="61"/>
      <c r="O11" s="17"/>
      <c r="P11" s="61"/>
      <c r="Q11" s="17"/>
      <c r="R11" s="61"/>
      <c r="S11" s="17"/>
      <c r="T11" s="61"/>
      <c r="U11" s="17"/>
      <c r="V11" s="61"/>
      <c r="W11" s="17"/>
      <c r="X11" s="61"/>
      <c r="Y11" s="17"/>
      <c r="Z11" s="61"/>
      <c r="AA11" s="17"/>
      <c r="AB11" s="61"/>
      <c r="AC11" s="17"/>
      <c r="AD11" s="61"/>
      <c r="AE11" s="17"/>
      <c r="AF11" s="61"/>
      <c r="AG11" s="17"/>
      <c r="AH11" s="61"/>
    </row>
    <row r="12" spans="1:34" x14ac:dyDescent="0.35">
      <c r="B12" s="121" t="s">
        <v>8</v>
      </c>
      <c r="C12" s="123" t="s">
        <v>49</v>
      </c>
      <c r="D12" s="130" t="s">
        <v>70</v>
      </c>
      <c r="E12" s="224">
        <v>0</v>
      </c>
      <c r="F12" s="63"/>
      <c r="G12" s="225">
        <v>0</v>
      </c>
      <c r="H12" s="63"/>
      <c r="I12" s="225">
        <v>0</v>
      </c>
      <c r="J12" s="63"/>
      <c r="K12" s="225">
        <v>0</v>
      </c>
      <c r="L12" s="63"/>
      <c r="M12" s="225">
        <v>0</v>
      </c>
      <c r="N12" s="63"/>
      <c r="O12" s="225">
        <v>0</v>
      </c>
      <c r="P12" s="63"/>
      <c r="Q12" s="225">
        <v>0</v>
      </c>
      <c r="R12" s="63"/>
      <c r="S12" s="225">
        <v>0</v>
      </c>
      <c r="T12" s="63"/>
      <c r="U12" s="225">
        <v>0</v>
      </c>
      <c r="V12" s="63"/>
      <c r="W12" s="225">
        <v>0</v>
      </c>
      <c r="X12" s="63"/>
      <c r="Y12" s="225">
        <v>0</v>
      </c>
      <c r="Z12" s="63"/>
      <c r="AA12" s="225">
        <v>0</v>
      </c>
      <c r="AB12" s="63"/>
      <c r="AC12" s="225">
        <v>0</v>
      </c>
      <c r="AD12" s="63"/>
      <c r="AE12" s="225">
        <v>0</v>
      </c>
      <c r="AF12" s="63"/>
      <c r="AG12" s="225">
        <v>0</v>
      </c>
      <c r="AH12" s="61"/>
    </row>
    <row r="13" spans="1:34" ht="15" thickBot="1" x14ac:dyDescent="0.4">
      <c r="B13" s="18" t="s">
        <v>121</v>
      </c>
      <c r="C13" s="123" t="s">
        <v>50</v>
      </c>
      <c r="D13" s="191" t="s">
        <v>129</v>
      </c>
      <c r="E13" s="104">
        <f>SUM(E12*E93)*12</f>
        <v>0</v>
      </c>
      <c r="F13" s="41"/>
      <c r="G13" s="104">
        <f>SUM(G12*G93)*12</f>
        <v>0</v>
      </c>
      <c r="H13" s="41"/>
      <c r="I13" s="104">
        <f>SUM(I12*I93)*12</f>
        <v>0</v>
      </c>
      <c r="J13" s="41"/>
      <c r="K13" s="104">
        <f>SUM(K12*K93)*12</f>
        <v>0</v>
      </c>
      <c r="L13" s="41"/>
      <c r="M13" s="104">
        <f>SUM(M12*M93)*12</f>
        <v>0</v>
      </c>
      <c r="N13" s="41"/>
      <c r="O13" s="104">
        <f>SUM(O12*O93)*12</f>
        <v>0</v>
      </c>
      <c r="P13" s="41"/>
      <c r="Q13" s="104">
        <f>SUM(Q12*Q93)*12</f>
        <v>0</v>
      </c>
      <c r="R13" s="41"/>
      <c r="S13" s="104">
        <f>SUM(S12*S93)*12</f>
        <v>0</v>
      </c>
      <c r="T13" s="41"/>
      <c r="U13" s="104">
        <f>SUM(U12*U93)*12</f>
        <v>0</v>
      </c>
      <c r="V13" s="41"/>
      <c r="W13" s="104">
        <f>SUM(W12*W93)*12</f>
        <v>0</v>
      </c>
      <c r="X13" s="41"/>
      <c r="Y13" s="104">
        <f>SUM(Y12*Y93)*12</f>
        <v>0</v>
      </c>
      <c r="Z13" s="41"/>
      <c r="AA13" s="104">
        <f>SUM(AA12*AA93)*12</f>
        <v>0</v>
      </c>
      <c r="AB13" s="41"/>
      <c r="AC13" s="104">
        <f>SUM(AC12*AC93)*12</f>
        <v>0</v>
      </c>
      <c r="AD13" s="41"/>
      <c r="AE13" s="104">
        <f>SUM(AE12*AE93)*12</f>
        <v>0</v>
      </c>
      <c r="AF13" s="41"/>
      <c r="AG13" s="104">
        <f>SUM(AG12*AG93)*12</f>
        <v>0</v>
      </c>
      <c r="AH13" s="61"/>
    </row>
    <row r="14" spans="1:34" x14ac:dyDescent="0.35">
      <c r="B14" s="127"/>
      <c r="C14" s="127"/>
      <c r="D14" s="127"/>
      <c r="AH14" s="61"/>
    </row>
    <row r="15" spans="1:34" ht="15.5" x14ac:dyDescent="0.35">
      <c r="B15" s="168" t="s">
        <v>122</v>
      </c>
      <c r="C15" s="131"/>
      <c r="D15" s="131"/>
      <c r="E15" s="145"/>
      <c r="G15" s="146"/>
      <c r="I15" s="146"/>
      <c r="K15" s="146"/>
      <c r="M15" s="147"/>
      <c r="O15" s="147"/>
      <c r="Q15" s="146"/>
      <c r="S15" s="146"/>
      <c r="U15" s="146"/>
      <c r="W15" s="146"/>
      <c r="Y15" s="146"/>
      <c r="AA15" s="146"/>
      <c r="AC15" s="146"/>
      <c r="AE15" s="146"/>
      <c r="AG15" s="146"/>
      <c r="AH15" s="61"/>
    </row>
    <row r="16" spans="1:34" ht="51" customHeight="1" x14ac:dyDescent="0.35">
      <c r="B16" s="121" t="s">
        <v>190</v>
      </c>
      <c r="C16" s="123" t="s">
        <v>51</v>
      </c>
      <c r="D16" s="177" t="s">
        <v>68</v>
      </c>
      <c r="E16" s="143"/>
      <c r="F16" s="61"/>
      <c r="G16" s="221">
        <v>0</v>
      </c>
      <c r="H16" s="61"/>
      <c r="I16" s="221">
        <v>23.5</v>
      </c>
      <c r="J16" s="61"/>
      <c r="K16" s="221">
        <v>23.5</v>
      </c>
      <c r="L16" s="61"/>
      <c r="M16" s="14"/>
      <c r="N16" s="61"/>
      <c r="O16" s="14"/>
      <c r="P16" s="61"/>
      <c r="Q16" s="221">
        <v>23.5</v>
      </c>
      <c r="R16" s="61"/>
      <c r="S16" s="221">
        <v>23.5</v>
      </c>
      <c r="T16" s="61"/>
      <c r="U16" s="221">
        <v>23.5</v>
      </c>
      <c r="V16" s="61"/>
      <c r="W16" s="221">
        <v>23.5</v>
      </c>
      <c r="X16" s="61"/>
      <c r="Y16" s="221">
        <v>23.5</v>
      </c>
      <c r="Z16" s="61"/>
      <c r="AA16" s="143"/>
      <c r="AB16" s="61"/>
      <c r="AC16" s="143"/>
      <c r="AD16" s="61"/>
      <c r="AE16" s="221">
        <v>23.5</v>
      </c>
      <c r="AF16" s="61"/>
      <c r="AG16" s="221">
        <v>23.5</v>
      </c>
      <c r="AH16" s="61"/>
    </row>
    <row r="17" spans="2:34" ht="28.4" customHeight="1" x14ac:dyDescent="0.35">
      <c r="B17" s="121" t="s">
        <v>138</v>
      </c>
      <c r="C17" s="123" t="s">
        <v>50</v>
      </c>
      <c r="D17" s="164" t="s">
        <v>66</v>
      </c>
      <c r="E17" s="221">
        <v>0</v>
      </c>
      <c r="F17" s="61"/>
      <c r="G17" s="14"/>
      <c r="H17" s="61"/>
      <c r="I17" s="14"/>
      <c r="J17" s="61"/>
      <c r="K17" s="14"/>
      <c r="L17" s="61"/>
      <c r="M17" s="14"/>
      <c r="N17" s="61"/>
      <c r="O17" s="14"/>
      <c r="P17" s="61"/>
      <c r="Q17" s="14"/>
      <c r="R17" s="61"/>
      <c r="S17" s="14"/>
      <c r="T17" s="61"/>
      <c r="U17" s="14"/>
      <c r="V17" s="61"/>
      <c r="W17" s="14"/>
      <c r="X17" s="61"/>
      <c r="Y17" s="14"/>
      <c r="Z17" s="61"/>
      <c r="AA17" s="221">
        <v>0</v>
      </c>
      <c r="AB17" s="61"/>
      <c r="AC17" s="221">
        <v>0</v>
      </c>
      <c r="AD17" s="61"/>
      <c r="AE17" s="14"/>
      <c r="AF17" s="61"/>
      <c r="AG17" s="14"/>
      <c r="AH17" s="61"/>
    </row>
    <row r="18" spans="2:34" ht="31.4" customHeight="1" x14ac:dyDescent="0.35">
      <c r="B18" s="121" t="s">
        <v>139</v>
      </c>
      <c r="C18" s="123" t="s">
        <v>51</v>
      </c>
      <c r="D18" s="177" t="s">
        <v>68</v>
      </c>
      <c r="E18" s="143"/>
      <c r="F18" s="61"/>
      <c r="G18" s="221">
        <v>0</v>
      </c>
      <c r="H18" s="61"/>
      <c r="I18" s="221">
        <v>20</v>
      </c>
      <c r="J18" s="61"/>
      <c r="K18" s="221">
        <v>20</v>
      </c>
      <c r="L18" s="61"/>
      <c r="M18" s="14"/>
      <c r="N18" s="61"/>
      <c r="O18" s="14"/>
      <c r="P18" s="61"/>
      <c r="Q18" s="221">
        <v>40</v>
      </c>
      <c r="R18" s="61"/>
      <c r="S18" s="221">
        <v>40</v>
      </c>
      <c r="T18" s="61"/>
      <c r="U18" s="221">
        <v>40</v>
      </c>
      <c r="V18" s="61"/>
      <c r="W18" s="221">
        <v>40</v>
      </c>
      <c r="X18" s="61"/>
      <c r="Y18" s="221">
        <v>40</v>
      </c>
      <c r="Z18" s="61"/>
      <c r="AA18" s="143"/>
      <c r="AB18" s="61"/>
      <c r="AC18" s="143"/>
      <c r="AD18" s="61"/>
      <c r="AE18" s="221">
        <v>20</v>
      </c>
      <c r="AF18" s="61"/>
      <c r="AG18" s="221">
        <v>20</v>
      </c>
      <c r="AH18" s="61"/>
    </row>
    <row r="19" spans="2:34" ht="28.75" customHeight="1" x14ac:dyDescent="0.35">
      <c r="B19" s="121" t="s">
        <v>40</v>
      </c>
      <c r="C19" s="123" t="s">
        <v>51</v>
      </c>
      <c r="D19" s="177" t="s">
        <v>68</v>
      </c>
      <c r="E19" s="143"/>
      <c r="F19" s="61"/>
      <c r="G19" s="14"/>
      <c r="H19" s="61"/>
      <c r="I19" s="14"/>
      <c r="J19" s="61"/>
      <c r="K19" s="14"/>
      <c r="L19" s="61"/>
      <c r="M19" s="221">
        <v>22.66</v>
      </c>
      <c r="N19" s="61"/>
      <c r="O19" s="221">
        <v>22.66</v>
      </c>
      <c r="P19" s="61"/>
      <c r="Q19" s="14"/>
      <c r="R19" s="61"/>
      <c r="S19" s="14"/>
      <c r="T19" s="61"/>
      <c r="U19" s="14"/>
      <c r="V19" s="61"/>
      <c r="W19" s="14"/>
      <c r="X19" s="61"/>
      <c r="Y19" s="14"/>
      <c r="Z19" s="61"/>
      <c r="AA19" s="14"/>
      <c r="AB19" s="61"/>
      <c r="AC19" s="14"/>
      <c r="AD19" s="61"/>
      <c r="AE19" s="221">
        <v>22.66</v>
      </c>
      <c r="AF19" s="61"/>
      <c r="AG19" s="14"/>
      <c r="AH19" s="61"/>
    </row>
    <row r="20" spans="2:34" s="9" customFormat="1" x14ac:dyDescent="0.35">
      <c r="B20" s="122" t="s">
        <v>123</v>
      </c>
      <c r="C20" s="123" t="s">
        <v>51</v>
      </c>
      <c r="D20" s="190" t="s">
        <v>2</v>
      </c>
      <c r="E20" s="104">
        <f>E17</f>
        <v>0</v>
      </c>
      <c r="F20" s="41"/>
      <c r="G20" s="104">
        <f>SUM(G6*G7*(G16+G18))</f>
        <v>0</v>
      </c>
      <c r="H20" s="41"/>
      <c r="I20" s="104">
        <f>SUM(I6*I7*(I16+I18))</f>
        <v>190008</v>
      </c>
      <c r="J20" s="41"/>
      <c r="K20" s="104">
        <f>SUM(K6*K7*(K16+K18))</f>
        <v>635100</v>
      </c>
      <c r="L20" s="41"/>
      <c r="M20" s="104">
        <f>SUM(M6*M7*M19)</f>
        <v>2208330.2999999998</v>
      </c>
      <c r="N20" s="41"/>
      <c r="O20" s="104">
        <f>SUM(O6*O7*O19)</f>
        <v>512795.8</v>
      </c>
      <c r="P20" s="41"/>
      <c r="Q20" s="104">
        <f>SUM(Q6*Q7*(Q16+Q18))</f>
        <v>695325</v>
      </c>
      <c r="R20" s="41"/>
      <c r="S20" s="104">
        <f>SUM(S6*S7*(S16+S18))</f>
        <v>301307.5</v>
      </c>
      <c r="T20" s="41"/>
      <c r="U20" s="104">
        <f>SUM(U6*U7*(U16+U18))</f>
        <v>602615</v>
      </c>
      <c r="V20" s="41"/>
      <c r="W20" s="104">
        <f>SUM(W6*W7*(W16+W18))</f>
        <v>139065</v>
      </c>
      <c r="X20" s="41"/>
      <c r="Y20" s="104">
        <f>SUM(Y6*Y7*(Y16+Y18))</f>
        <v>231775</v>
      </c>
      <c r="Z20" s="41"/>
      <c r="AA20" s="104">
        <f>AA17</f>
        <v>0</v>
      </c>
      <c r="AB20" s="41"/>
      <c r="AC20" s="104">
        <f>AC17</f>
        <v>0</v>
      </c>
      <c r="AD20" s="41"/>
      <c r="AE20" s="104">
        <f>SUM(AE6*AE7*(AE16+AE18+AE19))</f>
        <v>48296.799999999996</v>
      </c>
      <c r="AF20" s="41"/>
      <c r="AG20" s="104">
        <f>SUM(AG6*AG7*(AG16+AG18))</f>
        <v>47632.5</v>
      </c>
      <c r="AH20" s="61"/>
    </row>
    <row r="21" spans="2:34" x14ac:dyDescent="0.35">
      <c r="B21" s="127"/>
      <c r="C21" s="127"/>
      <c r="D21" s="127"/>
      <c r="AH21" s="61"/>
    </row>
    <row r="22" spans="2:34" x14ac:dyDescent="0.35">
      <c r="B22" s="121" t="s">
        <v>99</v>
      </c>
      <c r="C22" s="123" t="s">
        <v>52</v>
      </c>
      <c r="D22" s="176" t="s">
        <v>66</v>
      </c>
      <c r="E22" s="222">
        <v>0</v>
      </c>
      <c r="F22" s="61"/>
      <c r="G22" s="222">
        <v>0</v>
      </c>
      <c r="H22" s="61"/>
      <c r="I22" s="222">
        <v>0</v>
      </c>
      <c r="J22" s="61"/>
      <c r="K22" s="222">
        <v>0</v>
      </c>
      <c r="L22" s="61"/>
      <c r="M22" s="222">
        <v>0</v>
      </c>
      <c r="N22" s="61"/>
      <c r="O22" s="222">
        <v>0</v>
      </c>
      <c r="P22" s="61"/>
      <c r="Q22" s="222">
        <v>0</v>
      </c>
      <c r="R22" s="61"/>
      <c r="S22" s="222">
        <v>0</v>
      </c>
      <c r="T22" s="61"/>
      <c r="U22" s="222">
        <v>0</v>
      </c>
      <c r="V22" s="61"/>
      <c r="W22" s="222">
        <v>0</v>
      </c>
      <c r="X22" s="61"/>
      <c r="Y22" s="222">
        <v>0</v>
      </c>
      <c r="Z22" s="61"/>
      <c r="AA22" s="222">
        <v>0</v>
      </c>
      <c r="AB22" s="61"/>
      <c r="AC22" s="222">
        <v>0</v>
      </c>
      <c r="AD22" s="61"/>
      <c r="AE22" s="222">
        <v>0</v>
      </c>
      <c r="AF22" s="61"/>
      <c r="AG22" s="222">
        <v>0</v>
      </c>
      <c r="AH22" s="61"/>
    </row>
    <row r="23" spans="2:34" s="9" customFormat="1" x14ac:dyDescent="0.35">
      <c r="B23" s="122" t="s">
        <v>125</v>
      </c>
      <c r="C23" s="123" t="s">
        <v>50</v>
      </c>
      <c r="D23" s="190" t="s">
        <v>2</v>
      </c>
      <c r="E23" s="140">
        <f>SUM((E13+E20)*(100%+(E22)))</f>
        <v>0</v>
      </c>
      <c r="F23" s="41"/>
      <c r="G23" s="140">
        <f>SUM((G13+G20)*(100%+(G22)))</f>
        <v>0</v>
      </c>
      <c r="H23" s="41"/>
      <c r="I23" s="140">
        <f>SUM((I13+I20)*(100%+(I22)))</f>
        <v>190008</v>
      </c>
      <c r="J23" s="41"/>
      <c r="K23" s="140">
        <f>SUM((K13+K20)*(100%+(K22)))</f>
        <v>635100</v>
      </c>
      <c r="L23" s="41"/>
      <c r="M23" s="140">
        <f>SUM((M13+M20)*(100%+(M22)))</f>
        <v>2208330.2999999998</v>
      </c>
      <c r="N23" s="41"/>
      <c r="O23" s="140">
        <f>SUM((O13+O20)*(100%+(O22)))</f>
        <v>512795.8</v>
      </c>
      <c r="P23" s="41"/>
      <c r="Q23" s="140">
        <f>SUM((Q13+Q20)*(100%+(Q22)))</f>
        <v>695325</v>
      </c>
      <c r="R23" s="41"/>
      <c r="S23" s="140">
        <f>SUM((S13+S20)*(100%+(S22)))</f>
        <v>301307.5</v>
      </c>
      <c r="T23" s="41"/>
      <c r="U23" s="140">
        <f>SUM((U13+U20)*(100%+(U22)))</f>
        <v>602615</v>
      </c>
      <c r="V23" s="41"/>
      <c r="W23" s="140">
        <f>SUM((W13+W20)*(100%+(W22)))</f>
        <v>139065</v>
      </c>
      <c r="X23" s="41"/>
      <c r="Y23" s="140">
        <f>SUM((Y13+Y20)*(100%+(Y22)))</f>
        <v>231775</v>
      </c>
      <c r="Z23" s="41"/>
      <c r="AA23" s="140">
        <f>SUM((AA13+AA20)*(100%+(AA22)))</f>
        <v>0</v>
      </c>
      <c r="AB23" s="41"/>
      <c r="AC23" s="140">
        <f>SUM((AC13+AC20)*(100%+(AC22)))</f>
        <v>0</v>
      </c>
      <c r="AD23" s="41"/>
      <c r="AE23" s="140">
        <f>SUM((AE13+AE20)*(100%+(AE22)))</f>
        <v>48296.799999999996</v>
      </c>
      <c r="AF23" s="41"/>
      <c r="AG23" s="140">
        <f>SUM((AG13+AG20)*(100%+(AG22)))</f>
        <v>47632.5</v>
      </c>
      <c r="AH23" s="61"/>
    </row>
    <row r="24" spans="2:34" x14ac:dyDescent="0.35">
      <c r="B24" s="127"/>
      <c r="C24" s="127"/>
      <c r="D24" s="127"/>
      <c r="E24" s="182"/>
      <c r="AH24" s="61"/>
    </row>
    <row r="25" spans="2:34" x14ac:dyDescent="0.35">
      <c r="B25" s="121" t="s">
        <v>200</v>
      </c>
      <c r="C25" s="123" t="s">
        <v>50</v>
      </c>
      <c r="D25" s="128" t="s">
        <v>2</v>
      </c>
      <c r="E25" s="143"/>
      <c r="F25" s="64"/>
      <c r="G25" s="140">
        <f>SUM(G23/(IF(G5&gt;0,G5,G6)))</f>
        <v>0</v>
      </c>
      <c r="H25" s="64"/>
      <c r="I25" s="140">
        <f>SUM(I23/(IF(I5&gt;0,I5,I6)))</f>
        <v>4524</v>
      </c>
      <c r="J25" s="64"/>
      <c r="K25" s="140">
        <f>SUM(K23/(IF(K5&gt;0,K5,K6)))</f>
        <v>15877.5</v>
      </c>
      <c r="L25" s="64"/>
      <c r="M25" s="140">
        <f>SUM(M23/(IF(M5&gt;0,M5,M6)))</f>
        <v>8270.9</v>
      </c>
      <c r="N25" s="64"/>
      <c r="O25" s="140">
        <f>SUM(O23/(IF(O5&gt;0,O5,O6)))</f>
        <v>8270.9</v>
      </c>
      <c r="P25" s="64"/>
      <c r="Q25" s="140">
        <f>SUM(Q23/(IF(Q5&gt;0,Q5,Q6)))</f>
        <v>23177.5</v>
      </c>
      <c r="R25" s="64"/>
      <c r="S25" s="140">
        <f>SUM(S23/(IF(S5&gt;0,S5,S6)))</f>
        <v>23177.5</v>
      </c>
      <c r="T25" s="64"/>
      <c r="U25" s="140">
        <f>SUM(U23/(IF(U5&gt;0,U5,U6)))</f>
        <v>23177.5</v>
      </c>
      <c r="V25" s="64"/>
      <c r="W25" s="140">
        <f>SUM(W23/(IF(W5&gt;0,W5,W6)))</f>
        <v>23177.5</v>
      </c>
      <c r="X25" s="64"/>
      <c r="Y25" s="140">
        <f>SUM(Y23/(IF(Y5&gt;0,Y5,Y6)))</f>
        <v>23177.5</v>
      </c>
      <c r="Z25" s="64"/>
      <c r="AA25" s="143"/>
      <c r="AB25" s="64"/>
      <c r="AC25" s="143"/>
      <c r="AD25" s="64"/>
      <c r="AE25" s="140">
        <f>SUM(AE23/(IF(AE5&gt;0,AE5,AE6)))</f>
        <v>24148.399999999998</v>
      </c>
      <c r="AF25" s="64"/>
      <c r="AG25" s="140">
        <f>SUM(AG23/(IF(AG5&gt;0,AG5,AG6)))</f>
        <v>15877.5</v>
      </c>
      <c r="AH25" s="61"/>
    </row>
    <row r="26" spans="2:34" ht="15" thickBot="1" x14ac:dyDescent="0.4">
      <c r="B26" s="121" t="s">
        <v>218</v>
      </c>
      <c r="C26" s="123"/>
      <c r="D26" s="191" t="s">
        <v>63</v>
      </c>
      <c r="E26" s="142">
        <f>E103</f>
        <v>0.86</v>
      </c>
      <c r="F26" s="20"/>
      <c r="G26" s="142">
        <f>G103</f>
        <v>0.86</v>
      </c>
      <c r="H26" s="20"/>
      <c r="I26" s="142">
        <f>I103</f>
        <v>0.86</v>
      </c>
      <c r="J26" s="20"/>
      <c r="K26" s="142">
        <f>K103</f>
        <v>0.86</v>
      </c>
      <c r="L26" s="20"/>
      <c r="M26" s="142">
        <f>M103</f>
        <v>0.86</v>
      </c>
      <c r="N26" s="20"/>
      <c r="O26" s="142">
        <f>O103</f>
        <v>0.86</v>
      </c>
      <c r="P26" s="20"/>
      <c r="Q26" s="142">
        <f>Q103</f>
        <v>0.86</v>
      </c>
      <c r="R26" s="20"/>
      <c r="S26" s="142">
        <f>S103</f>
        <v>0.86</v>
      </c>
      <c r="T26" s="20"/>
      <c r="U26" s="142">
        <f>U103</f>
        <v>0.86</v>
      </c>
      <c r="V26" s="20"/>
      <c r="W26" s="142">
        <f>W103</f>
        <v>0.86</v>
      </c>
      <c r="X26" s="20"/>
      <c r="Y26" s="142">
        <f>Y103</f>
        <v>0.86</v>
      </c>
      <c r="Z26" s="20"/>
      <c r="AA26" s="142">
        <f>AA103</f>
        <v>0.86</v>
      </c>
      <c r="AB26" s="20"/>
      <c r="AC26" s="142">
        <f>AC103</f>
        <v>0.86</v>
      </c>
      <c r="AD26" s="20"/>
      <c r="AE26" s="142">
        <f>AE103</f>
        <v>0.86</v>
      </c>
      <c r="AF26" s="20"/>
      <c r="AG26" s="142">
        <f>AG103</f>
        <v>0.86</v>
      </c>
      <c r="AH26" s="61"/>
    </row>
    <row r="27" spans="2:34" x14ac:dyDescent="0.35">
      <c r="B27" s="20"/>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row>
    <row r="28" spans="2:34" x14ac:dyDescent="0.35">
      <c r="B28" s="168" t="s">
        <v>104</v>
      </c>
      <c r="C28" s="127"/>
      <c r="D28" s="127"/>
    </row>
    <row r="29" spans="2:34" x14ac:dyDescent="0.35">
      <c r="B29" s="170" t="s">
        <v>14</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row>
    <row r="30" spans="2:34" x14ac:dyDescent="0.35">
      <c r="B30" s="178" t="s">
        <v>9</v>
      </c>
      <c r="C30" s="123"/>
      <c r="D30" s="124" t="s">
        <v>41</v>
      </c>
      <c r="E30" s="223">
        <v>0</v>
      </c>
      <c r="F30" s="61"/>
      <c r="G30" s="223">
        <v>0</v>
      </c>
      <c r="H30" s="61"/>
      <c r="I30" s="223">
        <v>0</v>
      </c>
      <c r="J30" s="61"/>
      <c r="K30" s="223">
        <v>0</v>
      </c>
      <c r="L30" s="61"/>
      <c r="M30" s="223">
        <v>0</v>
      </c>
      <c r="N30" s="61"/>
      <c r="O30" s="223">
        <v>0</v>
      </c>
      <c r="P30" s="61"/>
      <c r="Q30" s="223">
        <v>0</v>
      </c>
      <c r="R30" s="61"/>
      <c r="S30" s="223">
        <v>0</v>
      </c>
      <c r="T30" s="61"/>
      <c r="U30" s="223">
        <v>0</v>
      </c>
      <c r="V30" s="61"/>
      <c r="W30" s="223">
        <v>0</v>
      </c>
      <c r="X30" s="61"/>
      <c r="Y30" s="223">
        <v>0</v>
      </c>
      <c r="Z30" s="61"/>
      <c r="AA30" s="223">
        <v>0</v>
      </c>
      <c r="AB30" s="61"/>
      <c r="AC30" s="223">
        <v>0</v>
      </c>
      <c r="AD30" s="61"/>
      <c r="AE30" s="223">
        <v>0</v>
      </c>
      <c r="AF30" s="61"/>
      <c r="AG30" s="223">
        <v>0</v>
      </c>
      <c r="AH30" s="61"/>
    </row>
    <row r="31" spans="2:34" x14ac:dyDescent="0.35">
      <c r="B31" s="178" t="s">
        <v>15</v>
      </c>
      <c r="C31" s="123"/>
      <c r="D31" s="124" t="s">
        <v>41</v>
      </c>
      <c r="E31" s="223">
        <v>0</v>
      </c>
      <c r="F31" s="61"/>
      <c r="G31" s="223">
        <v>0</v>
      </c>
      <c r="H31" s="61"/>
      <c r="I31" s="223">
        <v>0</v>
      </c>
      <c r="J31" s="61"/>
      <c r="K31" s="223">
        <v>0</v>
      </c>
      <c r="L31" s="61"/>
      <c r="M31" s="223">
        <v>0</v>
      </c>
      <c r="N31" s="61"/>
      <c r="O31" s="223">
        <v>0</v>
      </c>
      <c r="P31" s="61"/>
      <c r="Q31" s="223">
        <v>0</v>
      </c>
      <c r="R31" s="61"/>
      <c r="S31" s="223">
        <v>0</v>
      </c>
      <c r="T31" s="61"/>
      <c r="U31" s="223">
        <v>0</v>
      </c>
      <c r="V31" s="61"/>
      <c r="W31" s="223">
        <v>0</v>
      </c>
      <c r="X31" s="61"/>
      <c r="Y31" s="223">
        <v>0</v>
      </c>
      <c r="Z31" s="61"/>
      <c r="AA31" s="223">
        <v>0</v>
      </c>
      <c r="AB31" s="61"/>
      <c r="AC31" s="223">
        <v>0</v>
      </c>
      <c r="AD31" s="61"/>
      <c r="AE31" s="223">
        <v>0</v>
      </c>
      <c r="AF31" s="61"/>
      <c r="AG31" s="223">
        <v>0</v>
      </c>
      <c r="AH31" s="61"/>
    </row>
    <row r="32" spans="2:34" x14ac:dyDescent="0.35">
      <c r="B32" s="178" t="s">
        <v>16</v>
      </c>
      <c r="C32" s="123"/>
      <c r="D32" s="124" t="s">
        <v>105</v>
      </c>
      <c r="E32" s="223">
        <v>0</v>
      </c>
      <c r="F32" s="61"/>
      <c r="G32" s="223">
        <v>0</v>
      </c>
      <c r="H32" s="61"/>
      <c r="I32" s="223">
        <v>0</v>
      </c>
      <c r="J32" s="61"/>
      <c r="K32" s="223">
        <v>0</v>
      </c>
      <c r="L32" s="61"/>
      <c r="M32" s="223">
        <v>0</v>
      </c>
      <c r="N32" s="61"/>
      <c r="O32" s="223">
        <v>0</v>
      </c>
      <c r="P32" s="61"/>
      <c r="Q32" s="223">
        <v>0</v>
      </c>
      <c r="R32" s="61"/>
      <c r="S32" s="223">
        <v>0</v>
      </c>
      <c r="T32" s="61"/>
      <c r="U32" s="223">
        <v>0</v>
      </c>
      <c r="V32" s="61"/>
      <c r="W32" s="223">
        <v>0</v>
      </c>
      <c r="X32" s="61"/>
      <c r="Y32" s="223">
        <v>0</v>
      </c>
      <c r="Z32" s="61"/>
      <c r="AA32" s="223">
        <v>0</v>
      </c>
      <c r="AB32" s="61"/>
      <c r="AC32" s="223">
        <v>0</v>
      </c>
      <c r="AD32" s="61"/>
      <c r="AE32" s="223">
        <v>0</v>
      </c>
      <c r="AF32" s="61"/>
      <c r="AG32" s="223">
        <v>0</v>
      </c>
      <c r="AH32" s="61"/>
    </row>
    <row r="33" spans="2:34" x14ac:dyDescent="0.35">
      <c r="B33" s="178" t="s">
        <v>17</v>
      </c>
      <c r="C33" s="123"/>
      <c r="D33" s="124" t="s">
        <v>41</v>
      </c>
      <c r="E33" s="223">
        <v>0</v>
      </c>
      <c r="F33" s="61"/>
      <c r="G33" s="223">
        <v>0</v>
      </c>
      <c r="H33" s="61"/>
      <c r="I33" s="223">
        <v>0</v>
      </c>
      <c r="J33" s="61"/>
      <c r="K33" s="223">
        <v>0</v>
      </c>
      <c r="L33" s="61"/>
      <c r="M33" s="223">
        <v>0</v>
      </c>
      <c r="N33" s="61"/>
      <c r="O33" s="223">
        <v>0</v>
      </c>
      <c r="P33" s="61"/>
      <c r="Q33" s="223">
        <v>0</v>
      </c>
      <c r="R33" s="61"/>
      <c r="S33" s="223">
        <v>0</v>
      </c>
      <c r="T33" s="61"/>
      <c r="U33" s="223">
        <v>0</v>
      </c>
      <c r="V33" s="61"/>
      <c r="W33" s="223">
        <v>0</v>
      </c>
      <c r="X33" s="61"/>
      <c r="Y33" s="223">
        <v>0</v>
      </c>
      <c r="Z33" s="61"/>
      <c r="AA33" s="223">
        <v>0</v>
      </c>
      <c r="AB33" s="61"/>
      <c r="AC33" s="223">
        <v>0</v>
      </c>
      <c r="AD33" s="61"/>
      <c r="AE33" s="223">
        <v>0</v>
      </c>
      <c r="AF33" s="61"/>
      <c r="AG33" s="223">
        <v>0</v>
      </c>
      <c r="AH33" s="61"/>
    </row>
    <row r="34" spans="2:34" x14ac:dyDescent="0.35">
      <c r="B34" s="178" t="s">
        <v>18</v>
      </c>
      <c r="C34" s="123"/>
      <c r="D34" s="124" t="s">
        <v>41</v>
      </c>
      <c r="E34" s="223">
        <v>0</v>
      </c>
      <c r="F34" s="61"/>
      <c r="G34" s="223">
        <v>0</v>
      </c>
      <c r="H34" s="61"/>
      <c r="I34" s="223">
        <v>0</v>
      </c>
      <c r="J34" s="61"/>
      <c r="K34" s="223">
        <v>0</v>
      </c>
      <c r="L34" s="61"/>
      <c r="M34" s="223">
        <v>0</v>
      </c>
      <c r="N34" s="61"/>
      <c r="O34" s="223">
        <v>0</v>
      </c>
      <c r="P34" s="61"/>
      <c r="Q34" s="223">
        <v>0</v>
      </c>
      <c r="R34" s="61"/>
      <c r="S34" s="223">
        <v>0</v>
      </c>
      <c r="T34" s="61"/>
      <c r="U34" s="223">
        <v>0</v>
      </c>
      <c r="V34" s="61"/>
      <c r="W34" s="223">
        <v>0</v>
      </c>
      <c r="X34" s="61"/>
      <c r="Y34" s="223">
        <v>0</v>
      </c>
      <c r="Z34" s="61"/>
      <c r="AA34" s="223">
        <v>0</v>
      </c>
      <c r="AB34" s="61"/>
      <c r="AC34" s="223">
        <v>0</v>
      </c>
      <c r="AD34" s="61"/>
      <c r="AE34" s="223">
        <v>0</v>
      </c>
      <c r="AF34" s="61"/>
      <c r="AG34" s="223">
        <v>0</v>
      </c>
      <c r="AH34" s="61"/>
    </row>
    <row r="35" spans="2:34" x14ac:dyDescent="0.35">
      <c r="B35" s="178" t="s">
        <v>1</v>
      </c>
      <c r="C35" s="192"/>
      <c r="D35" s="124" t="s">
        <v>2</v>
      </c>
      <c r="E35" s="139">
        <f>SUM(E30:E34)</f>
        <v>0</v>
      </c>
      <c r="F35" s="61"/>
      <c r="G35" s="139">
        <f>SUM(G30:G34)</f>
        <v>0</v>
      </c>
      <c r="H35" s="61"/>
      <c r="I35" s="139">
        <f>SUM(I30:I34)</f>
        <v>0</v>
      </c>
      <c r="J35" s="61"/>
      <c r="K35" s="139">
        <f>SUM(K30:K34)</f>
        <v>0</v>
      </c>
      <c r="L35" s="61"/>
      <c r="M35" s="139">
        <f>SUM(M30:M34)</f>
        <v>0</v>
      </c>
      <c r="N35" s="61"/>
      <c r="O35" s="139">
        <f>SUM(O30:O34)</f>
        <v>0</v>
      </c>
      <c r="P35" s="61"/>
      <c r="Q35" s="139">
        <f>SUM(Q30:Q34)</f>
        <v>0</v>
      </c>
      <c r="R35" s="61"/>
      <c r="S35" s="139">
        <f>SUM(S30:S34)</f>
        <v>0</v>
      </c>
      <c r="T35" s="61"/>
      <c r="U35" s="139">
        <f>SUM(U30:U34)</f>
        <v>0</v>
      </c>
      <c r="V35" s="61"/>
      <c r="W35" s="139">
        <f>SUM(W30:W34)</f>
        <v>0</v>
      </c>
      <c r="X35" s="61"/>
      <c r="Y35" s="139">
        <f>SUM(Y30:Y34)</f>
        <v>0</v>
      </c>
      <c r="Z35" s="61"/>
      <c r="AA35" s="139">
        <f>SUM(AA30:AA34)</f>
        <v>0</v>
      </c>
      <c r="AB35" s="61"/>
      <c r="AC35" s="139">
        <f>SUM(AC30:AC34)</f>
        <v>0</v>
      </c>
      <c r="AD35" s="61"/>
      <c r="AE35" s="139">
        <f>SUM(AE30:AE34)</f>
        <v>0</v>
      </c>
      <c r="AF35" s="61"/>
      <c r="AG35" s="139">
        <f>SUM(AG30:AG34)</f>
        <v>0</v>
      </c>
      <c r="AH35" s="61"/>
    </row>
    <row r="36" spans="2:34" x14ac:dyDescent="0.35">
      <c r="B36" s="169" t="s">
        <v>19</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row>
    <row r="37" spans="2:34" x14ac:dyDescent="0.35">
      <c r="B37" s="65" t="s">
        <v>176</v>
      </c>
      <c r="C37" s="126" t="s">
        <v>165</v>
      </c>
      <c r="D37" s="126" t="s">
        <v>166</v>
      </c>
      <c r="E37" s="172">
        <f>SUM(E$30*'CAO tarieven'!$C5)+(E$31*'CAO tarieven'!$E5)+(E$32*'CAO tarieven'!$G5)+(E$33*'CAO tarieven'!$I5)+(E$34*'CAO tarieven'!$K5)/100%</f>
        <v>0</v>
      </c>
      <c r="F37" s="61"/>
      <c r="G37" s="172">
        <f>SUM(G$30*'CAO tarieven'!$C5)+(G$31*'CAO tarieven'!$E5)+(G$32*'CAO tarieven'!$G5)+(G$33*'CAO tarieven'!$I5)+(G$34*'CAO tarieven'!$K5)/100%</f>
        <v>0</v>
      </c>
      <c r="H37" s="61"/>
      <c r="I37" s="172">
        <f>SUM(I$30*'CAO tarieven'!$C5)+(I$31*'CAO tarieven'!$E5)+(I$32*'CAO tarieven'!$G5)+(I$33*'CAO tarieven'!$I5)+(I$34*'CAO tarieven'!$K5)/100%</f>
        <v>0</v>
      </c>
      <c r="J37" s="61"/>
      <c r="K37" s="172">
        <f>SUM(K$30*'CAO tarieven'!$C5)+(K$31*'CAO tarieven'!$E5)+(K$32*'CAO tarieven'!$G5)+(K$33*'CAO tarieven'!$I5)+(K$34*'CAO tarieven'!$K5)/100%</f>
        <v>0</v>
      </c>
      <c r="L37" s="61"/>
      <c r="M37" s="172">
        <f>SUM(M$30*'CAO tarieven'!$C5)+(M$31*'CAO tarieven'!$E5)+(M$32*'CAO tarieven'!$G5)+(M$33*'CAO tarieven'!$I5)+(M$34*'CAO tarieven'!$K5)/100%</f>
        <v>0</v>
      </c>
      <c r="N37" s="61"/>
      <c r="O37" s="172">
        <f>SUM(O$30*'CAO tarieven'!$C5)+(O$31*'CAO tarieven'!$E5)+(O$32*'CAO tarieven'!$G5)+(O$33*'CAO tarieven'!$I5)+(O$34*'CAO tarieven'!$K5)/100%</f>
        <v>0</v>
      </c>
      <c r="P37" s="61"/>
      <c r="Q37" s="172">
        <f>SUM(Q$30*'CAO tarieven'!$C5)+(Q$31*'CAO tarieven'!$E5)+(Q$32*'CAO tarieven'!$G5)+(Q$33*'CAO tarieven'!$I5)+(Q$34*'CAO tarieven'!$K5)/100%</f>
        <v>0</v>
      </c>
      <c r="R37" s="61"/>
      <c r="S37" s="172">
        <f>SUM(S$30*'CAO tarieven'!$C5)+(S$31*'CAO tarieven'!$E5)+(S$32*'CAO tarieven'!$G5)+(S$33*'CAO tarieven'!$I5)+(S$34*'CAO tarieven'!$K5)/100%</f>
        <v>0</v>
      </c>
      <c r="T37" s="61"/>
      <c r="U37" s="172">
        <f>SUM(U$30*'CAO tarieven'!$C5)+(U$31*'CAO tarieven'!$E5)+(U$32*'CAO tarieven'!$G5)+(U$33*'CAO tarieven'!$I5)+(U$34*'CAO tarieven'!$K5)/100%</f>
        <v>0</v>
      </c>
      <c r="V37" s="61"/>
      <c r="W37" s="172">
        <f>SUM(W$30*'CAO tarieven'!$C5)+(W$31*'CAO tarieven'!$E5)+(W$32*'CAO tarieven'!$G5)+(W$33*'CAO tarieven'!$I5)+(W$34*'CAO tarieven'!$K5)/100%</f>
        <v>0</v>
      </c>
      <c r="X37" s="61"/>
      <c r="Y37" s="172">
        <f>SUM(Y$30*'CAO tarieven'!$C5)+(Y$31*'CAO tarieven'!$E5)+(Y$32*'CAO tarieven'!$G5)+(Y$33*'CAO tarieven'!$I5)+(Y$34*'CAO tarieven'!$K5)/100%</f>
        <v>0</v>
      </c>
      <c r="Z37" s="61"/>
      <c r="AA37" s="172">
        <f>SUM(AA$30*'CAO tarieven'!$C5)+(AA$31*'CAO tarieven'!$E5)+(AA$32*'CAO tarieven'!$G5)+(AA$33*'CAO tarieven'!$I5)+(AA$34*'CAO tarieven'!$K5)/100%</f>
        <v>0</v>
      </c>
      <c r="AB37" s="61"/>
      <c r="AC37" s="172">
        <f>SUM(AC$30*'CAO tarieven'!$C5)+(AC$31*'CAO tarieven'!$E5)+(AC$32*'CAO tarieven'!$G5)+(AC$33*'CAO tarieven'!$I5)+(AC$34*'CAO tarieven'!$K5)/100%</f>
        <v>0</v>
      </c>
      <c r="AD37" s="61"/>
      <c r="AE37" s="172">
        <f>SUM(AE$30*'CAO tarieven'!$C5)+(AE$31*'CAO tarieven'!$E5)+(AE$32*'CAO tarieven'!$G5)+(AE$33*'CAO tarieven'!$I5)+(AE$34*'CAO tarieven'!$K5)/100%</f>
        <v>0</v>
      </c>
      <c r="AF37" s="61"/>
      <c r="AG37" s="172">
        <f>SUM(AG$30*'CAO tarieven'!$C5)+(AG$31*'CAO tarieven'!$E5)+(AG$32*'CAO tarieven'!$G5)+(AG$33*'CAO tarieven'!$I5)+(AG$34*'CAO tarieven'!$K5)/100%</f>
        <v>0</v>
      </c>
      <c r="AH37" s="61"/>
    </row>
    <row r="38" spans="2:34" x14ac:dyDescent="0.35">
      <c r="B38" s="65" t="s">
        <v>195</v>
      </c>
      <c r="C38" s="126" t="s">
        <v>167</v>
      </c>
      <c r="D38" s="126" t="s">
        <v>181</v>
      </c>
      <c r="E38" s="172">
        <f>SUM(E$30*'CAO tarieven'!$C6)+(E$31*'CAO tarieven'!$E6)+(E$32*'CAO tarieven'!$G6)+(E$33*'CAO tarieven'!$I6)+(E$34*'CAO tarieven'!$K6)/100%</f>
        <v>0</v>
      </c>
      <c r="F38" s="61"/>
      <c r="G38" s="172">
        <f>SUM(G$30*'CAO tarieven'!$C6)+(G$31*'CAO tarieven'!$E6)+(G$32*'CAO tarieven'!$G6)+(G$33*'CAO tarieven'!$I6)+(G$34*'CAO tarieven'!$K6)/100%</f>
        <v>0</v>
      </c>
      <c r="H38" s="61"/>
      <c r="I38" s="172">
        <f>SUM(I$30*'CAO tarieven'!$C6)+(I$31*'CAO tarieven'!$E6)+(I$32*'CAO tarieven'!$G6)+(I$33*'CAO tarieven'!$I6)+(I$34*'CAO tarieven'!$K6)/100%</f>
        <v>0</v>
      </c>
      <c r="J38" s="61"/>
      <c r="K38" s="172">
        <f>SUM(K$30*'CAO tarieven'!$C6)+(K$31*'CAO tarieven'!$E6)+(K$32*'CAO tarieven'!$G6)+(K$33*'CAO tarieven'!$I6)+(K$34*'CAO tarieven'!$K6)/100%</f>
        <v>0</v>
      </c>
      <c r="L38" s="61"/>
      <c r="M38" s="172">
        <f>SUM(M$30*'CAO tarieven'!$C6)+(M$31*'CAO tarieven'!$E6)+(M$32*'CAO tarieven'!$G6)+(M$33*'CAO tarieven'!$I6)+(M$34*'CAO tarieven'!$K6)/100%</f>
        <v>0</v>
      </c>
      <c r="N38" s="61"/>
      <c r="O38" s="172">
        <f>SUM(O$30*'CAO tarieven'!$C6)+(O$31*'CAO tarieven'!$E6)+(O$32*'CAO tarieven'!$G6)+(O$33*'CAO tarieven'!$I6)+(O$34*'CAO tarieven'!$K6)/100%</f>
        <v>0</v>
      </c>
      <c r="P38" s="61"/>
      <c r="Q38" s="172">
        <f>SUM(Q$30*'CAO tarieven'!$C6)+(Q$31*'CAO tarieven'!$E6)+(Q$32*'CAO tarieven'!$G6)+(Q$33*'CAO tarieven'!$I6)+(Q$34*'CAO tarieven'!$K6)/100%</f>
        <v>0</v>
      </c>
      <c r="R38" s="61"/>
      <c r="S38" s="172">
        <f>SUM(S$30*'CAO tarieven'!$C6)+(S$31*'CAO tarieven'!$E6)+(S$32*'CAO tarieven'!$G6)+(S$33*'CAO tarieven'!$I6)+(S$34*'CAO tarieven'!$K6)/100%</f>
        <v>0</v>
      </c>
      <c r="T38" s="61"/>
      <c r="U38" s="172">
        <f>SUM(U$30*'CAO tarieven'!$C6)+(U$31*'CAO tarieven'!$E6)+(U$32*'CAO tarieven'!$G6)+(U$33*'CAO tarieven'!$I6)+(U$34*'CAO tarieven'!$K6)/100%</f>
        <v>0</v>
      </c>
      <c r="V38" s="61"/>
      <c r="W38" s="172">
        <f>SUM(W$30*'CAO tarieven'!$C6)+(W$31*'CAO tarieven'!$E6)+(W$32*'CAO tarieven'!$G6)+(W$33*'CAO tarieven'!$I6)+(W$34*'CAO tarieven'!$K6)/100%</f>
        <v>0</v>
      </c>
      <c r="X38" s="61"/>
      <c r="Y38" s="172">
        <f>SUM(Y$30*'CAO tarieven'!$C6)+(Y$31*'CAO tarieven'!$E6)+(Y$32*'CAO tarieven'!$G6)+(Y$33*'CAO tarieven'!$I6)+(Y$34*'CAO tarieven'!$K6)/100%</f>
        <v>0</v>
      </c>
      <c r="Z38" s="61"/>
      <c r="AA38" s="172">
        <f>SUM(AA$30*'CAO tarieven'!$C6)+(AA$31*'CAO tarieven'!$E6)+(AA$32*'CAO tarieven'!$G6)+(AA$33*'CAO tarieven'!$I6)+(AA$34*'CAO tarieven'!$K6)/100%</f>
        <v>0</v>
      </c>
      <c r="AB38" s="61"/>
      <c r="AC38" s="172">
        <f>SUM(AC$30*'CAO tarieven'!$C6)+(AC$31*'CAO tarieven'!$E6)+(AC$32*'CAO tarieven'!$G6)+(AC$33*'CAO tarieven'!$I6)+(AC$34*'CAO tarieven'!$K6)/100%</f>
        <v>0</v>
      </c>
      <c r="AD38" s="61"/>
      <c r="AE38" s="172">
        <f>SUM(AE$30*'CAO tarieven'!$C6)+(AE$31*'CAO tarieven'!$E6)+(AE$32*'CAO tarieven'!$G6)+(AE$33*'CAO tarieven'!$I6)+(AE$34*'CAO tarieven'!$K6)/100%</f>
        <v>0</v>
      </c>
      <c r="AF38" s="61"/>
      <c r="AG38" s="172">
        <f>SUM(AG$30*'CAO tarieven'!$C6)+(AG$31*'CAO tarieven'!$E6)+(AG$32*'CAO tarieven'!$G6)+(AG$33*'CAO tarieven'!$I6)+(AG$34*'CAO tarieven'!$K6)/100%</f>
        <v>0</v>
      </c>
      <c r="AH38" s="61"/>
    </row>
    <row r="39" spans="2:34" x14ac:dyDescent="0.35">
      <c r="B39" s="65" t="s">
        <v>177</v>
      </c>
      <c r="C39" s="126" t="s">
        <v>169</v>
      </c>
      <c r="D39" s="126" t="s">
        <v>182</v>
      </c>
      <c r="E39" s="172">
        <f>SUM(E$30*'CAO tarieven'!$C7)+(E$31*'CAO tarieven'!$E7)+(E$32*'CAO tarieven'!$G7)+(E$33*'CAO tarieven'!$I7)+(E$34*'CAO tarieven'!$K7)/100%</f>
        <v>0</v>
      </c>
      <c r="F39" s="61"/>
      <c r="G39" s="172">
        <f>SUM(G$30*'CAO tarieven'!$C7)+(G$31*'CAO tarieven'!$E7)+(G$32*'CAO tarieven'!$G7)+(G$33*'CAO tarieven'!$I7)+(G$34*'CAO tarieven'!$K7)/100%</f>
        <v>0</v>
      </c>
      <c r="H39" s="61"/>
      <c r="I39" s="172">
        <f>SUM(I$30*'CAO tarieven'!$C7)+(I$31*'CAO tarieven'!$E7)+(I$32*'CAO tarieven'!$G7)+(I$33*'CAO tarieven'!$I7)+(I$34*'CAO tarieven'!$K7)/100%</f>
        <v>0</v>
      </c>
      <c r="J39" s="61"/>
      <c r="K39" s="172">
        <f>SUM(K$30*'CAO tarieven'!$C7)+(K$31*'CAO tarieven'!$E7)+(K$32*'CAO tarieven'!$G7)+(K$33*'CAO tarieven'!$I7)+(K$34*'CAO tarieven'!$K7)/100%</f>
        <v>0</v>
      </c>
      <c r="L39" s="61"/>
      <c r="M39" s="172">
        <f>SUM(M$30*'CAO tarieven'!$C7)+(M$31*'CAO tarieven'!$E7)+(M$32*'CAO tarieven'!$G7)+(M$33*'CAO tarieven'!$I7)+(M$34*'CAO tarieven'!$K7)/100%</f>
        <v>0</v>
      </c>
      <c r="N39" s="61"/>
      <c r="O39" s="172">
        <f>SUM(O$30*'CAO tarieven'!$C7)+(O$31*'CAO tarieven'!$E7)+(O$32*'CAO tarieven'!$G7)+(O$33*'CAO tarieven'!$I7)+(O$34*'CAO tarieven'!$K7)/100%</f>
        <v>0</v>
      </c>
      <c r="P39" s="61"/>
      <c r="Q39" s="172">
        <f>SUM(Q$30*'CAO tarieven'!$C7)+(Q$31*'CAO tarieven'!$E7)+(Q$32*'CAO tarieven'!$G7)+(Q$33*'CAO tarieven'!$I7)+(Q$34*'CAO tarieven'!$K7)/100%</f>
        <v>0</v>
      </c>
      <c r="R39" s="61"/>
      <c r="S39" s="172">
        <f>SUM(S$30*'CAO tarieven'!$C7)+(S$31*'CAO tarieven'!$E7)+(S$32*'CAO tarieven'!$G7)+(S$33*'CAO tarieven'!$I7)+(S$34*'CAO tarieven'!$K7)/100%</f>
        <v>0</v>
      </c>
      <c r="T39" s="61"/>
      <c r="U39" s="172">
        <f>SUM(U$30*'CAO tarieven'!$C7)+(U$31*'CAO tarieven'!$E7)+(U$32*'CAO tarieven'!$G7)+(U$33*'CAO tarieven'!$I7)+(U$34*'CAO tarieven'!$K7)/100%</f>
        <v>0</v>
      </c>
      <c r="V39" s="61"/>
      <c r="W39" s="172">
        <f>SUM(W$30*'CAO tarieven'!$C7)+(W$31*'CAO tarieven'!$E7)+(W$32*'CAO tarieven'!$G7)+(W$33*'CAO tarieven'!$I7)+(W$34*'CAO tarieven'!$K7)/100%</f>
        <v>0</v>
      </c>
      <c r="X39" s="61"/>
      <c r="Y39" s="172">
        <f>SUM(Y$30*'CAO tarieven'!$C7)+(Y$31*'CAO tarieven'!$E7)+(Y$32*'CAO tarieven'!$G7)+(Y$33*'CAO tarieven'!$I7)+(Y$34*'CAO tarieven'!$K7)/100%</f>
        <v>0</v>
      </c>
      <c r="Z39" s="61"/>
      <c r="AA39" s="172">
        <f>SUM(AA$30*'CAO tarieven'!$C7)+(AA$31*'CAO tarieven'!$E7)+(AA$32*'CAO tarieven'!$G7)+(AA$33*'CAO tarieven'!$I7)+(AA$34*'CAO tarieven'!$K7)/100%</f>
        <v>0</v>
      </c>
      <c r="AB39" s="61"/>
      <c r="AC39" s="172">
        <f>SUM(AC$30*'CAO tarieven'!$C7)+(AC$31*'CAO tarieven'!$E7)+(AC$32*'CAO tarieven'!$G7)+(AC$33*'CAO tarieven'!$I7)+(AC$34*'CAO tarieven'!$K7)/100%</f>
        <v>0</v>
      </c>
      <c r="AD39" s="61"/>
      <c r="AE39" s="172">
        <f>SUM(AE$30*'CAO tarieven'!$C7)+(AE$31*'CAO tarieven'!$E7)+(AE$32*'CAO tarieven'!$G7)+(AE$33*'CAO tarieven'!$I7)+(AE$34*'CAO tarieven'!$K7)/100%</f>
        <v>0</v>
      </c>
      <c r="AF39" s="61"/>
      <c r="AG39" s="172">
        <f>SUM(AG$30*'CAO tarieven'!$C7)+(AG$31*'CAO tarieven'!$E7)+(AG$32*'CAO tarieven'!$G7)+(AG$33*'CAO tarieven'!$I7)+(AG$34*'CAO tarieven'!$K7)/100%</f>
        <v>0</v>
      </c>
      <c r="AH39" s="61"/>
    </row>
    <row r="40" spans="2:34" x14ac:dyDescent="0.35">
      <c r="B40" s="65" t="s">
        <v>196</v>
      </c>
      <c r="C40" s="126" t="s">
        <v>168</v>
      </c>
      <c r="D40" s="126" t="s">
        <v>183</v>
      </c>
      <c r="E40" s="172">
        <f>SUM(E$30*'CAO tarieven'!$C8)+(E$31*'CAO tarieven'!$E8)+(E$32*'CAO tarieven'!$G8)+(E$33*'CAO tarieven'!$I8)+(E$34*'CAO tarieven'!$K8)/100%</f>
        <v>0</v>
      </c>
      <c r="F40" s="61"/>
      <c r="G40" s="172">
        <f>SUM(G$30*'CAO tarieven'!$C8)+(G$31*'CAO tarieven'!$E8)+(G$32*'CAO tarieven'!$G8)+(G$33*'CAO tarieven'!$I8)+(G$34*'CAO tarieven'!$K8)/100%</f>
        <v>0</v>
      </c>
      <c r="H40" s="61"/>
      <c r="I40" s="172">
        <f>SUM(I$30*'CAO tarieven'!$C8)+(I$31*'CAO tarieven'!$E8)+(I$32*'CAO tarieven'!$G8)+(I$33*'CAO tarieven'!$I8)+(I$34*'CAO tarieven'!$K8)/100%</f>
        <v>0</v>
      </c>
      <c r="J40" s="61"/>
      <c r="K40" s="172">
        <f>SUM(K$30*'CAO tarieven'!$C8)+(K$31*'CAO tarieven'!$E8)+(K$32*'CAO tarieven'!$G8)+(K$33*'CAO tarieven'!$I8)+(K$34*'CAO tarieven'!$K8)/100%</f>
        <v>0</v>
      </c>
      <c r="L40" s="61"/>
      <c r="M40" s="172">
        <f>SUM(M$30*'CAO tarieven'!$C8)+(M$31*'CAO tarieven'!$E8)+(M$32*'CAO tarieven'!$G8)+(M$33*'CAO tarieven'!$I8)+(M$34*'CAO tarieven'!$K8)/100%</f>
        <v>0</v>
      </c>
      <c r="N40" s="61"/>
      <c r="O40" s="172">
        <f>SUM(O$30*'CAO tarieven'!$C8)+(O$31*'CAO tarieven'!$E8)+(O$32*'CAO tarieven'!$G8)+(O$33*'CAO tarieven'!$I8)+(O$34*'CAO tarieven'!$K8)/100%</f>
        <v>0</v>
      </c>
      <c r="P40" s="61"/>
      <c r="Q40" s="172">
        <f>SUM(Q$30*'CAO tarieven'!$C8)+(Q$31*'CAO tarieven'!$E8)+(Q$32*'CAO tarieven'!$G8)+(Q$33*'CAO tarieven'!$I8)+(Q$34*'CAO tarieven'!$K8)/100%</f>
        <v>0</v>
      </c>
      <c r="R40" s="61"/>
      <c r="S40" s="172">
        <f>SUM(S$30*'CAO tarieven'!$C8)+(S$31*'CAO tarieven'!$E8)+(S$32*'CAO tarieven'!$G8)+(S$33*'CAO tarieven'!$I8)+(S$34*'CAO tarieven'!$K8)/100%</f>
        <v>0</v>
      </c>
      <c r="T40" s="61"/>
      <c r="U40" s="172">
        <f>SUM(U$30*'CAO tarieven'!$C8)+(U$31*'CAO tarieven'!$E8)+(U$32*'CAO tarieven'!$G8)+(U$33*'CAO tarieven'!$I8)+(U$34*'CAO tarieven'!$K8)/100%</f>
        <v>0</v>
      </c>
      <c r="V40" s="61"/>
      <c r="W40" s="172">
        <f>SUM(W$30*'CAO tarieven'!$C8)+(W$31*'CAO tarieven'!$E8)+(W$32*'CAO tarieven'!$G8)+(W$33*'CAO tarieven'!$I8)+(W$34*'CAO tarieven'!$K8)/100%</f>
        <v>0</v>
      </c>
      <c r="X40" s="61"/>
      <c r="Y40" s="172">
        <f>SUM(Y$30*'CAO tarieven'!$C8)+(Y$31*'CAO tarieven'!$E8)+(Y$32*'CAO tarieven'!$G8)+(Y$33*'CAO tarieven'!$I8)+(Y$34*'CAO tarieven'!$K8)/100%</f>
        <v>0</v>
      </c>
      <c r="Z40" s="61"/>
      <c r="AA40" s="172">
        <f>SUM(AA$30*'CAO tarieven'!$C8)+(AA$31*'CAO tarieven'!$E8)+(AA$32*'CAO tarieven'!$G8)+(AA$33*'CAO tarieven'!$I8)+(AA$34*'CAO tarieven'!$K8)/100%</f>
        <v>0</v>
      </c>
      <c r="AB40" s="61"/>
      <c r="AC40" s="172">
        <f>SUM(AC$30*'CAO tarieven'!$C8)+(AC$31*'CAO tarieven'!$E8)+(AC$32*'CAO tarieven'!$G8)+(AC$33*'CAO tarieven'!$I8)+(AC$34*'CAO tarieven'!$K8)/100%</f>
        <v>0</v>
      </c>
      <c r="AD40" s="61"/>
      <c r="AE40" s="172">
        <f>SUM(AE$30*'CAO tarieven'!$C8)+(AE$31*'CAO tarieven'!$E8)+(AE$32*'CAO tarieven'!$G8)+(AE$33*'CAO tarieven'!$I8)+(AE$34*'CAO tarieven'!$K8)/100%</f>
        <v>0</v>
      </c>
      <c r="AF40" s="61"/>
      <c r="AG40" s="172">
        <f>SUM(AG$30*'CAO tarieven'!$C8)+(AG$31*'CAO tarieven'!$E8)+(AG$32*'CAO tarieven'!$G8)+(AG$33*'CAO tarieven'!$I8)+(AG$34*'CAO tarieven'!$K8)/100%</f>
        <v>0</v>
      </c>
      <c r="AH40" s="61"/>
    </row>
    <row r="41" spans="2:34" x14ac:dyDescent="0.35">
      <c r="B41" s="65" t="s">
        <v>178</v>
      </c>
      <c r="C41" s="126" t="s">
        <v>170</v>
      </c>
      <c r="D41" s="126" t="s">
        <v>184</v>
      </c>
      <c r="E41" s="172">
        <f>SUM(E$30*'CAO tarieven'!$C9)+(E$31*'CAO tarieven'!$E9)+(E$32*'CAO tarieven'!$G9)+(E$33*'CAO tarieven'!$I9)+(E$34*'CAO tarieven'!$K9)/100%</f>
        <v>0</v>
      </c>
      <c r="F41" s="61"/>
      <c r="G41" s="172">
        <f>SUM(G$30*'CAO tarieven'!$C9)+(G$31*'CAO tarieven'!$E9)+(G$32*'CAO tarieven'!$G9)+(G$33*'CAO tarieven'!$I9)+(G$34*'CAO tarieven'!$K9)/100%</f>
        <v>0</v>
      </c>
      <c r="H41" s="61"/>
      <c r="I41" s="172">
        <f>SUM(I$30*'CAO tarieven'!$C9)+(I$31*'CAO tarieven'!$E9)+(I$32*'CAO tarieven'!$G9)+(I$33*'CAO tarieven'!$I9)+(I$34*'CAO tarieven'!$K9)/100%</f>
        <v>0</v>
      </c>
      <c r="J41" s="61"/>
      <c r="K41" s="172">
        <f>SUM(K$30*'CAO tarieven'!$C9)+(K$31*'CAO tarieven'!$E9)+(K$32*'CAO tarieven'!$G9)+(K$33*'CAO tarieven'!$I9)+(K$34*'CAO tarieven'!$K9)/100%</f>
        <v>0</v>
      </c>
      <c r="L41" s="61"/>
      <c r="M41" s="172">
        <f>SUM(M$30*'CAO tarieven'!$C9)+(M$31*'CAO tarieven'!$E9)+(M$32*'CAO tarieven'!$G9)+(M$33*'CAO tarieven'!$I9)+(M$34*'CAO tarieven'!$K9)/100%</f>
        <v>0</v>
      </c>
      <c r="N41" s="61"/>
      <c r="O41" s="172">
        <f>SUM(O$30*'CAO tarieven'!$C9)+(O$31*'CAO tarieven'!$E9)+(O$32*'CAO tarieven'!$G9)+(O$33*'CAO tarieven'!$I9)+(O$34*'CAO tarieven'!$K9)/100%</f>
        <v>0</v>
      </c>
      <c r="P41" s="61"/>
      <c r="Q41" s="172">
        <f>SUM(Q$30*'CAO tarieven'!$C9)+(Q$31*'CAO tarieven'!$E9)+(Q$32*'CAO tarieven'!$G9)+(Q$33*'CAO tarieven'!$I9)+(Q$34*'CAO tarieven'!$K9)/100%</f>
        <v>0</v>
      </c>
      <c r="R41" s="61"/>
      <c r="S41" s="172">
        <f>SUM(S$30*'CAO tarieven'!$C9)+(S$31*'CAO tarieven'!$E9)+(S$32*'CAO tarieven'!$G9)+(S$33*'CAO tarieven'!$I9)+(S$34*'CAO tarieven'!$K9)/100%</f>
        <v>0</v>
      </c>
      <c r="T41" s="61"/>
      <c r="U41" s="172">
        <f>SUM(U$30*'CAO tarieven'!$C9)+(U$31*'CAO tarieven'!$E9)+(U$32*'CAO tarieven'!$G9)+(U$33*'CAO tarieven'!$I9)+(U$34*'CAO tarieven'!$K9)/100%</f>
        <v>0</v>
      </c>
      <c r="V41" s="61"/>
      <c r="W41" s="172">
        <f>SUM(W$30*'CAO tarieven'!$C9)+(W$31*'CAO tarieven'!$E9)+(W$32*'CAO tarieven'!$G9)+(W$33*'CAO tarieven'!$I9)+(W$34*'CAO tarieven'!$K9)/100%</f>
        <v>0</v>
      </c>
      <c r="X41" s="61"/>
      <c r="Y41" s="172">
        <f>SUM(Y$30*'CAO tarieven'!$C9)+(Y$31*'CAO tarieven'!$E9)+(Y$32*'CAO tarieven'!$G9)+(Y$33*'CAO tarieven'!$I9)+(Y$34*'CAO tarieven'!$K9)/100%</f>
        <v>0</v>
      </c>
      <c r="Z41" s="61"/>
      <c r="AA41" s="172">
        <f>SUM(AA$30*'CAO tarieven'!$C9)+(AA$31*'CAO tarieven'!$E9)+(AA$32*'CAO tarieven'!$G9)+(AA$33*'CAO tarieven'!$I9)+(AA$34*'CAO tarieven'!$K9)/100%</f>
        <v>0</v>
      </c>
      <c r="AB41" s="61"/>
      <c r="AC41" s="172">
        <f>SUM(AC$30*'CAO tarieven'!$C9)+(AC$31*'CAO tarieven'!$E9)+(AC$32*'CAO tarieven'!$G9)+(AC$33*'CAO tarieven'!$I9)+(AC$34*'CAO tarieven'!$K9)/100%</f>
        <v>0</v>
      </c>
      <c r="AD41" s="61"/>
      <c r="AE41" s="172">
        <f>SUM(AE$30*'CAO tarieven'!$C9)+(AE$31*'CAO tarieven'!$E9)+(AE$32*'CAO tarieven'!$G9)+(AE$33*'CAO tarieven'!$I9)+(AE$34*'CAO tarieven'!$K9)/100%</f>
        <v>0</v>
      </c>
      <c r="AF41" s="61"/>
      <c r="AG41" s="172">
        <f>SUM(AG$30*'CAO tarieven'!$C9)+(AG$31*'CAO tarieven'!$E9)+(AG$32*'CAO tarieven'!$G9)+(AG$33*'CAO tarieven'!$I9)+(AG$34*'CAO tarieven'!$K9)/100%</f>
        <v>0</v>
      </c>
      <c r="AH41" s="61"/>
    </row>
    <row r="42" spans="2:34" x14ac:dyDescent="0.35">
      <c r="B42" s="65" t="s">
        <v>179</v>
      </c>
      <c r="C42" s="126" t="s">
        <v>171</v>
      </c>
      <c r="D42" s="126" t="s">
        <v>185</v>
      </c>
      <c r="E42" s="172">
        <f>SUM(E$30*'CAO tarieven'!$C10)+(E$31*'CAO tarieven'!$E10)+(E$32*'CAO tarieven'!$G10)+(E$33*'CAO tarieven'!$I10)+(E$34*'CAO tarieven'!$K10)/100%</f>
        <v>0</v>
      </c>
      <c r="F42" s="61"/>
      <c r="G42" s="172">
        <f>SUM(G$30*'CAO tarieven'!$C10)+(G$31*'CAO tarieven'!$E10)+(G$32*'CAO tarieven'!$G10)+(G$33*'CAO tarieven'!$I10)+(G$34*'CAO tarieven'!$K10)/100%</f>
        <v>0</v>
      </c>
      <c r="H42" s="61"/>
      <c r="I42" s="172">
        <f>SUM(I$30*'CAO tarieven'!$C10)+(I$31*'CAO tarieven'!$E10)+(I$32*'CAO tarieven'!$G10)+(I$33*'CAO tarieven'!$I10)+(I$34*'CAO tarieven'!$K10)/100%</f>
        <v>0</v>
      </c>
      <c r="J42" s="61"/>
      <c r="K42" s="172">
        <f>SUM(K$30*'CAO tarieven'!$C10)+(K$31*'CAO tarieven'!$E10)+(K$32*'CAO tarieven'!$G10)+(K$33*'CAO tarieven'!$I10)+(K$34*'CAO tarieven'!$K10)/100%</f>
        <v>0</v>
      </c>
      <c r="L42" s="61"/>
      <c r="M42" s="172">
        <f>SUM(M$30*'CAO tarieven'!$C10)+(M$31*'CAO tarieven'!$E10)+(M$32*'CAO tarieven'!$G10)+(M$33*'CAO tarieven'!$I10)+(M$34*'CAO tarieven'!$K10)/100%</f>
        <v>0</v>
      </c>
      <c r="N42" s="61"/>
      <c r="O42" s="172">
        <f>SUM(O$30*'CAO tarieven'!$C10)+(O$31*'CAO tarieven'!$E10)+(O$32*'CAO tarieven'!$G10)+(O$33*'CAO tarieven'!$I10)+(O$34*'CAO tarieven'!$K10)/100%</f>
        <v>0</v>
      </c>
      <c r="P42" s="61"/>
      <c r="Q42" s="172">
        <f>SUM(Q$30*'CAO tarieven'!$C10)+(Q$31*'CAO tarieven'!$E10)+(Q$32*'CAO tarieven'!$G10)+(Q$33*'CAO tarieven'!$I10)+(Q$34*'CAO tarieven'!$K10)/100%</f>
        <v>0</v>
      </c>
      <c r="R42" s="61"/>
      <c r="S42" s="172">
        <f>SUM(S$30*'CAO tarieven'!$C10)+(S$31*'CAO tarieven'!$E10)+(S$32*'CAO tarieven'!$G10)+(S$33*'CAO tarieven'!$I10)+(S$34*'CAO tarieven'!$K10)/100%</f>
        <v>0</v>
      </c>
      <c r="T42" s="61"/>
      <c r="U42" s="172">
        <f>SUM(U$30*'CAO tarieven'!$C10)+(U$31*'CAO tarieven'!$E10)+(U$32*'CAO tarieven'!$G10)+(U$33*'CAO tarieven'!$I10)+(U$34*'CAO tarieven'!$K10)/100%</f>
        <v>0</v>
      </c>
      <c r="V42" s="61"/>
      <c r="W42" s="172">
        <f>SUM(W$30*'CAO tarieven'!$C10)+(W$31*'CAO tarieven'!$E10)+(W$32*'CAO tarieven'!$G10)+(W$33*'CAO tarieven'!$I10)+(W$34*'CAO tarieven'!$K10)/100%</f>
        <v>0</v>
      </c>
      <c r="X42" s="61"/>
      <c r="Y42" s="172">
        <f>SUM(Y$30*'CAO tarieven'!$C10)+(Y$31*'CAO tarieven'!$E10)+(Y$32*'CAO tarieven'!$G10)+(Y$33*'CAO tarieven'!$I10)+(Y$34*'CAO tarieven'!$K10)/100%</f>
        <v>0</v>
      </c>
      <c r="Z42" s="61"/>
      <c r="AA42" s="172">
        <f>SUM(AA$30*'CAO tarieven'!$C10)+(AA$31*'CAO tarieven'!$E10)+(AA$32*'CAO tarieven'!$G10)+(AA$33*'CAO tarieven'!$I10)+(AA$34*'CAO tarieven'!$K10)/100%</f>
        <v>0</v>
      </c>
      <c r="AB42" s="61"/>
      <c r="AC42" s="172">
        <f>SUM(AC$30*'CAO tarieven'!$C10)+(AC$31*'CAO tarieven'!$E10)+(AC$32*'CAO tarieven'!$G10)+(AC$33*'CAO tarieven'!$I10)+(AC$34*'CAO tarieven'!$K10)/100%</f>
        <v>0</v>
      </c>
      <c r="AD42" s="61"/>
      <c r="AE42" s="172">
        <f>SUM(AE$30*'CAO tarieven'!$C10)+(AE$31*'CAO tarieven'!$E10)+(AE$32*'CAO tarieven'!$G10)+(AE$33*'CAO tarieven'!$I10)+(AE$34*'CAO tarieven'!$K10)/100%</f>
        <v>0</v>
      </c>
      <c r="AF42" s="61"/>
      <c r="AG42" s="172">
        <f>SUM(AG$30*'CAO tarieven'!$C10)+(AG$31*'CAO tarieven'!$E10)+(AG$32*'CAO tarieven'!$G10)+(AG$33*'CAO tarieven'!$I10)+(AG$34*'CAO tarieven'!$K10)/100%</f>
        <v>0</v>
      </c>
      <c r="AH42" s="61"/>
    </row>
    <row r="43" spans="2:34" ht="16" customHeight="1" x14ac:dyDescent="0.35">
      <c r="B43" s="65" t="s">
        <v>197</v>
      </c>
      <c r="C43" s="126" t="s">
        <v>172</v>
      </c>
      <c r="D43" s="126" t="s">
        <v>186</v>
      </c>
      <c r="E43" s="172">
        <f>SUM(E$30*'CAO tarieven'!$C11)+(E$31*'CAO tarieven'!$E11)+(E$32*'CAO tarieven'!$G11)+(E$33*'CAO tarieven'!$I11)+(E$34*'CAO tarieven'!$K11)/100%</f>
        <v>0</v>
      </c>
      <c r="F43" s="61"/>
      <c r="G43" s="172">
        <f>SUM(G$30*'CAO tarieven'!$C11)+(G$31*'CAO tarieven'!$E11)+(G$32*'CAO tarieven'!$G11)+(G$33*'CAO tarieven'!$I11)+(G$34*'CAO tarieven'!$K11)/100%</f>
        <v>0</v>
      </c>
      <c r="H43" s="61"/>
      <c r="I43" s="172">
        <f>SUM(I$30*'CAO tarieven'!$C11)+(I$31*'CAO tarieven'!$E11)+(I$32*'CAO tarieven'!$G11)+(I$33*'CAO tarieven'!$I11)+(I$34*'CAO tarieven'!$K11)/100%</f>
        <v>0</v>
      </c>
      <c r="J43" s="61"/>
      <c r="K43" s="172">
        <f>SUM(K$30*'CAO tarieven'!$C11)+(K$31*'CAO tarieven'!$E11)+(K$32*'CAO tarieven'!$G11)+(K$33*'CAO tarieven'!$I11)+(K$34*'CAO tarieven'!$K11)/100%</f>
        <v>0</v>
      </c>
      <c r="L43" s="61"/>
      <c r="M43" s="172">
        <f>SUM(M$30*'CAO tarieven'!$C11)+(M$31*'CAO tarieven'!$E11)+(M$32*'CAO tarieven'!$G11)+(M$33*'CAO tarieven'!$I11)+(M$34*'CAO tarieven'!$K11)/100%</f>
        <v>0</v>
      </c>
      <c r="N43" s="61"/>
      <c r="O43" s="172">
        <f>SUM(O$30*'CAO tarieven'!$C11)+(O$31*'CAO tarieven'!$E11)+(O$32*'CAO tarieven'!$G11)+(O$33*'CAO tarieven'!$I11)+(O$34*'CAO tarieven'!$K11)/100%</f>
        <v>0</v>
      </c>
      <c r="P43" s="61"/>
      <c r="Q43" s="172">
        <f>SUM(Q$30*'CAO tarieven'!$C11)+(Q$31*'CAO tarieven'!$E11)+(Q$32*'CAO tarieven'!$G11)+(Q$33*'CAO tarieven'!$I11)+(Q$34*'CAO tarieven'!$K11)/100%</f>
        <v>0</v>
      </c>
      <c r="R43" s="61"/>
      <c r="S43" s="172">
        <f>SUM(S$30*'CAO tarieven'!$C11)+(S$31*'CAO tarieven'!$E11)+(S$32*'CAO tarieven'!$G11)+(S$33*'CAO tarieven'!$I11)+(S$34*'CAO tarieven'!$K11)/100%</f>
        <v>0</v>
      </c>
      <c r="T43" s="61"/>
      <c r="U43" s="172">
        <f>SUM(U$30*'CAO tarieven'!$C11)+(U$31*'CAO tarieven'!$E11)+(U$32*'CAO tarieven'!$G11)+(U$33*'CAO tarieven'!$I11)+(U$34*'CAO tarieven'!$K11)/100%</f>
        <v>0</v>
      </c>
      <c r="V43" s="61"/>
      <c r="W43" s="172">
        <f>SUM(W$30*'CAO tarieven'!$C11)+(W$31*'CAO tarieven'!$E11)+(W$32*'CAO tarieven'!$G11)+(W$33*'CAO tarieven'!$I11)+(W$34*'CAO tarieven'!$K11)/100%</f>
        <v>0</v>
      </c>
      <c r="X43" s="61"/>
      <c r="Y43" s="172">
        <f>SUM(Y$30*'CAO tarieven'!$C11)+(Y$31*'CAO tarieven'!$E11)+(Y$32*'CAO tarieven'!$G11)+(Y$33*'CAO tarieven'!$I11)+(Y$34*'CAO tarieven'!$K11)/100%</f>
        <v>0</v>
      </c>
      <c r="Z43" s="61"/>
      <c r="AA43" s="172">
        <f>SUM(AA$30*'CAO tarieven'!$C11)+(AA$31*'CAO tarieven'!$E11)+(AA$32*'CAO tarieven'!$G11)+(AA$33*'CAO tarieven'!$I11)+(AA$34*'CAO tarieven'!$K11)/100%</f>
        <v>0</v>
      </c>
      <c r="AB43" s="61"/>
      <c r="AC43" s="172">
        <f>SUM(AC$30*'CAO tarieven'!$C11)+(AC$31*'CAO tarieven'!$E11)+(AC$32*'CAO tarieven'!$G11)+(AC$33*'CAO tarieven'!$I11)+(AC$34*'CAO tarieven'!$K11)/100%</f>
        <v>0</v>
      </c>
      <c r="AD43" s="61"/>
      <c r="AE43" s="172">
        <f>SUM(AE$30*'CAO tarieven'!$C11)+(AE$31*'CAO tarieven'!$E11)+(AE$32*'CAO tarieven'!$G11)+(AE$33*'CAO tarieven'!$I11)+(AE$34*'CAO tarieven'!$K11)/100%</f>
        <v>0</v>
      </c>
      <c r="AF43" s="61"/>
      <c r="AG43" s="172">
        <f>SUM(AG$30*'CAO tarieven'!$C11)+(AG$31*'CAO tarieven'!$E11)+(AG$32*'CAO tarieven'!$G11)+(AG$33*'CAO tarieven'!$I11)+(AG$34*'CAO tarieven'!$K11)/100%</f>
        <v>0</v>
      </c>
      <c r="AH43" s="61"/>
    </row>
    <row r="44" spans="2:34" ht="16" customHeight="1" x14ac:dyDescent="0.35">
      <c r="B44" s="65" t="s">
        <v>198</v>
      </c>
      <c r="C44" s="126" t="s">
        <v>173</v>
      </c>
      <c r="D44" s="126" t="s">
        <v>187</v>
      </c>
      <c r="E44" s="172">
        <f>SUM(E$30*'CAO tarieven'!$C12)+(E$31*'CAO tarieven'!$E12)+(E$32*'CAO tarieven'!$G12)+(E$33*'CAO tarieven'!$I12)+(E$34*'CAO tarieven'!$K14)/100%</f>
        <v>0</v>
      </c>
      <c r="F44" s="61"/>
      <c r="G44" s="172">
        <f>SUM(G$30*'CAO tarieven'!$C12)+(G$31*'CAO tarieven'!$E12)+(G$32*'CAO tarieven'!$G12)+(G$33*'CAO tarieven'!$I12)+(G$34*'CAO tarieven'!$K14)/100%</f>
        <v>0</v>
      </c>
      <c r="H44" s="61"/>
      <c r="I44" s="172">
        <f>SUM(I$30*'CAO tarieven'!$C12)+(I$31*'CAO tarieven'!$E12)+(I$32*'CAO tarieven'!$G12)+(I$33*'CAO tarieven'!$I12)+(I$34*'CAO tarieven'!$K14)/100%</f>
        <v>0</v>
      </c>
      <c r="J44" s="61"/>
      <c r="K44" s="172">
        <f>SUM(K$30*'CAO tarieven'!$C12)+(K$31*'CAO tarieven'!$E12)+(K$32*'CAO tarieven'!$G12)+(K$33*'CAO tarieven'!$I12)+(K$34*'CAO tarieven'!$K14)/100%</f>
        <v>0</v>
      </c>
      <c r="L44" s="61"/>
      <c r="M44" s="172">
        <f>SUM(M$30*'CAO tarieven'!$C12)+(M$31*'CAO tarieven'!$E12)+(M$32*'CAO tarieven'!$G12)+(M$33*'CAO tarieven'!$I12)+(M$34*'CAO tarieven'!$K14)/100%</f>
        <v>0</v>
      </c>
      <c r="N44" s="61"/>
      <c r="O44" s="172">
        <f>SUM(O$30*'CAO tarieven'!$C12)+(O$31*'CAO tarieven'!$E12)+(O$32*'CAO tarieven'!$G12)+(O$33*'CAO tarieven'!$I12)+(O$34*'CAO tarieven'!$K14)/100%</f>
        <v>0</v>
      </c>
      <c r="P44" s="61"/>
      <c r="Q44" s="172">
        <f>SUM(Q$30*'CAO tarieven'!$C12)+(Q$31*'CAO tarieven'!$E12)+(Q$32*'CAO tarieven'!$G12)+(Q$33*'CAO tarieven'!$I12)+(Q$34*'CAO tarieven'!$K14)/100%</f>
        <v>0</v>
      </c>
      <c r="R44" s="61"/>
      <c r="S44" s="172">
        <f>SUM(S$30*'CAO tarieven'!$C12)+(S$31*'CAO tarieven'!$E12)+(S$32*'CAO tarieven'!$G12)+(S$33*'CAO tarieven'!$I12)+(S$34*'CAO tarieven'!$K14)/100%</f>
        <v>0</v>
      </c>
      <c r="T44" s="61"/>
      <c r="U44" s="172">
        <f>SUM(U$30*'CAO tarieven'!$C12)+(U$31*'CAO tarieven'!$E12)+(U$32*'CAO tarieven'!$G12)+(U$33*'CAO tarieven'!$I12)+(U$34*'CAO tarieven'!$K14)/100%</f>
        <v>0</v>
      </c>
      <c r="V44" s="61"/>
      <c r="W44" s="172">
        <f>SUM(W$30*'CAO tarieven'!$C12)+(W$31*'CAO tarieven'!$E12)+(W$32*'CAO tarieven'!$G12)+(W$33*'CAO tarieven'!$I12)+(W$34*'CAO tarieven'!$K14)/100%</f>
        <v>0</v>
      </c>
      <c r="X44" s="61"/>
      <c r="Y44" s="172">
        <f>SUM(Y$30*'CAO tarieven'!$C12)+(Y$31*'CAO tarieven'!$E12)+(Y$32*'CAO tarieven'!$G12)+(Y$33*'CAO tarieven'!$I12)+(Y$34*'CAO tarieven'!$K14)/100%</f>
        <v>0</v>
      </c>
      <c r="Z44" s="61"/>
      <c r="AA44" s="172">
        <f>SUM(AA$30*'CAO tarieven'!$C12)+(AA$31*'CAO tarieven'!$E12)+(AA$32*'CAO tarieven'!$G12)+(AA$33*'CAO tarieven'!$I12)+(AA$34*'CAO tarieven'!$K14)/100%</f>
        <v>0</v>
      </c>
      <c r="AB44" s="61"/>
      <c r="AC44" s="172">
        <f>SUM(AC$30*'CAO tarieven'!$C12)+(AC$31*'CAO tarieven'!$E12)+(AC$32*'CAO tarieven'!$G12)+(AC$33*'CAO tarieven'!$I12)+(AC$34*'CAO tarieven'!$K14)/100%</f>
        <v>0</v>
      </c>
      <c r="AD44" s="61"/>
      <c r="AE44" s="172">
        <f>SUM(AE$30*'CAO tarieven'!$C12)+(AE$31*'CAO tarieven'!$E12)+(AE$32*'CAO tarieven'!$G12)+(AE$33*'CAO tarieven'!$I12)+(AE$34*'CAO tarieven'!$K14)/100%</f>
        <v>0</v>
      </c>
      <c r="AF44" s="61"/>
      <c r="AG44" s="172">
        <f>SUM(AG$30*'CAO tarieven'!$C12)+(AG$31*'CAO tarieven'!$E12)+(AG$32*'CAO tarieven'!$G12)+(AG$33*'CAO tarieven'!$I12)+(AG$34*'CAO tarieven'!$K14)/100%</f>
        <v>0</v>
      </c>
      <c r="AH44" s="61"/>
    </row>
    <row r="45" spans="2:34" ht="16" customHeight="1" x14ac:dyDescent="0.35">
      <c r="B45" s="65" t="s">
        <v>199</v>
      </c>
      <c r="C45" s="126" t="s">
        <v>174</v>
      </c>
      <c r="D45" s="126" t="s">
        <v>188</v>
      </c>
      <c r="E45" s="172">
        <f>SUM(E$30*'CAO tarieven'!$C13)+(E$31*'CAO tarieven'!$E13)+(E$32*'CAO tarieven'!$G13)+(E$33*'CAO tarieven'!$I13)+(E$34*'CAO tarieven'!$K13)/100%</f>
        <v>0</v>
      </c>
      <c r="F45" s="61"/>
      <c r="G45" s="172">
        <f>SUM(G$30*'CAO tarieven'!$C13)+(G$31*'CAO tarieven'!$E13)+(G$32*'CAO tarieven'!$G13)+(G$33*'CAO tarieven'!$I13)+(G$34*'CAO tarieven'!$K13)/100%</f>
        <v>0</v>
      </c>
      <c r="H45" s="61"/>
      <c r="I45" s="172">
        <f>SUM(I$30*'CAO tarieven'!$C13)+(I$31*'CAO tarieven'!$E13)+(I$32*'CAO tarieven'!$G13)+(I$33*'CAO tarieven'!$I13)+(I$34*'CAO tarieven'!$K13)/100%</f>
        <v>0</v>
      </c>
      <c r="J45" s="61"/>
      <c r="K45" s="172">
        <f>SUM(K$30*'CAO tarieven'!$C13)+(K$31*'CAO tarieven'!$E13)+(K$32*'CAO tarieven'!$G13)+(K$33*'CAO tarieven'!$I13)+(K$34*'CAO tarieven'!$K13)/100%</f>
        <v>0</v>
      </c>
      <c r="L45" s="61"/>
      <c r="M45" s="172">
        <f>SUM(M$30*'CAO tarieven'!$C13)+(M$31*'CAO tarieven'!$E13)+(M$32*'CAO tarieven'!$G13)+(M$33*'CAO tarieven'!$I13)+(M$34*'CAO tarieven'!$K13)/100%</f>
        <v>0</v>
      </c>
      <c r="N45" s="61"/>
      <c r="O45" s="172">
        <f>SUM(O$30*'CAO tarieven'!$C13)+(O$31*'CAO tarieven'!$E13)+(O$32*'CAO tarieven'!$G13)+(O$33*'CAO tarieven'!$I13)+(O$34*'CAO tarieven'!$K13)/100%</f>
        <v>0</v>
      </c>
      <c r="P45" s="61"/>
      <c r="Q45" s="172">
        <f>SUM(Q$30*'CAO tarieven'!$C13)+(Q$31*'CAO tarieven'!$E13)+(Q$32*'CAO tarieven'!$G13)+(Q$33*'CAO tarieven'!$I13)+(Q$34*'CAO tarieven'!$K13)/100%</f>
        <v>0</v>
      </c>
      <c r="R45" s="61"/>
      <c r="S45" s="172">
        <f>SUM(S$30*'CAO tarieven'!$C13)+(S$31*'CAO tarieven'!$E13)+(S$32*'CAO tarieven'!$G13)+(S$33*'CAO tarieven'!$I13)+(S$34*'CAO tarieven'!$K13)/100%</f>
        <v>0</v>
      </c>
      <c r="T45" s="61"/>
      <c r="U45" s="172">
        <f>SUM(U$30*'CAO tarieven'!$C13)+(U$31*'CAO tarieven'!$E13)+(U$32*'CAO tarieven'!$G13)+(U$33*'CAO tarieven'!$I13)+(U$34*'CAO tarieven'!$K13)/100%</f>
        <v>0</v>
      </c>
      <c r="V45" s="61"/>
      <c r="W45" s="172">
        <f>SUM(W$30*'CAO tarieven'!$C13)+(W$31*'CAO tarieven'!$E13)+(W$32*'CAO tarieven'!$G13)+(W$33*'CAO tarieven'!$I13)+(W$34*'CAO tarieven'!$K13)/100%</f>
        <v>0</v>
      </c>
      <c r="X45" s="61"/>
      <c r="Y45" s="172">
        <f>SUM(Y$30*'CAO tarieven'!$C13)+(Y$31*'CAO tarieven'!$E13)+(Y$32*'CAO tarieven'!$G13)+(Y$33*'CAO tarieven'!$I13)+(Y$34*'CAO tarieven'!$K13)/100%</f>
        <v>0</v>
      </c>
      <c r="Z45" s="61"/>
      <c r="AA45" s="172">
        <f>SUM(AA$30*'CAO tarieven'!$C13)+(AA$31*'CAO tarieven'!$E13)+(AA$32*'CAO tarieven'!$G13)+(AA$33*'CAO tarieven'!$I13)+(AA$34*'CAO tarieven'!$K13)/100%</f>
        <v>0</v>
      </c>
      <c r="AB45" s="61"/>
      <c r="AC45" s="172">
        <f>SUM(AC$30*'CAO tarieven'!$C13)+(AC$31*'CAO tarieven'!$E13)+(AC$32*'CAO tarieven'!$G13)+(AC$33*'CAO tarieven'!$I13)+(AC$34*'CAO tarieven'!$K13)/100%</f>
        <v>0</v>
      </c>
      <c r="AD45" s="61"/>
      <c r="AE45" s="172">
        <f>SUM(AE$30*'CAO tarieven'!$C13)+(AE$31*'CAO tarieven'!$E13)+(AE$32*'CAO tarieven'!$G13)+(AE$33*'CAO tarieven'!$I13)+(AE$34*'CAO tarieven'!$K13)/100%</f>
        <v>0</v>
      </c>
      <c r="AF45" s="61"/>
      <c r="AG45" s="172">
        <f>SUM(AG$30*'CAO tarieven'!$C13)+(AG$31*'CAO tarieven'!$E13)+(AG$32*'CAO tarieven'!$G13)+(AG$33*'CAO tarieven'!$I13)+(AG$34*'CAO tarieven'!$K13)/100%</f>
        <v>0</v>
      </c>
      <c r="AH45" s="61"/>
    </row>
    <row r="46" spans="2:34" x14ac:dyDescent="0.35">
      <c r="B46" s="62" t="s">
        <v>180</v>
      </c>
      <c r="C46" s="126" t="s">
        <v>175</v>
      </c>
      <c r="D46" s="126" t="s">
        <v>189</v>
      </c>
      <c r="E46" s="172">
        <f>SUM(E$30*'CAO tarieven'!$C14)+(E$31*'CAO tarieven'!$E14)+(E$32*'CAO tarieven'!$G14)+(E$33*'CAO tarieven'!$I14)+(E$34*'CAO tarieven'!$K$14)/100%</f>
        <v>0</v>
      </c>
      <c r="F46" s="61"/>
      <c r="G46" s="172">
        <f>SUM(G$30*'CAO tarieven'!$C14)+(G$31*'CAO tarieven'!$E14)+(G$32*'CAO tarieven'!$G14)+(G$33*'CAO tarieven'!$I14)+(G$34*'CAO tarieven'!$K$14)/100%</f>
        <v>0</v>
      </c>
      <c r="H46" s="61"/>
      <c r="I46" s="172">
        <f>SUM(I$30*'CAO tarieven'!$C14)+(I$31*'CAO tarieven'!$E14)+(I$32*'CAO tarieven'!$G14)+(I$33*'CAO tarieven'!$I14)+(I$34*'CAO tarieven'!$K$14)/100%</f>
        <v>0</v>
      </c>
      <c r="J46" s="61"/>
      <c r="K46" s="172">
        <f>SUM(K$30*'CAO tarieven'!$C14)+(K$31*'CAO tarieven'!$E14)+(K$32*'CAO tarieven'!$G14)+(K$33*'CAO tarieven'!$I14)+(K$34*'CAO tarieven'!$K$14)/100%</f>
        <v>0</v>
      </c>
      <c r="L46" s="61"/>
      <c r="M46" s="172">
        <f>SUM(M$30*'CAO tarieven'!$C14)+(M$31*'CAO tarieven'!$E14)+(M$32*'CAO tarieven'!$G14)+(M$33*'CAO tarieven'!$I14)+(M$34*'CAO tarieven'!$K$14)/100%</f>
        <v>0</v>
      </c>
      <c r="N46" s="61"/>
      <c r="O46" s="172">
        <f>SUM(O$30*'CAO tarieven'!$C14)+(O$31*'CAO tarieven'!$E14)+(O$32*'CAO tarieven'!$G14)+(O$33*'CAO tarieven'!$I14)+(O$34*'CAO tarieven'!$K$14)/100%</f>
        <v>0</v>
      </c>
      <c r="P46" s="61"/>
      <c r="Q46" s="172">
        <f>SUM(Q$30*'CAO tarieven'!$C14)+(Q$31*'CAO tarieven'!$E14)+(Q$32*'CAO tarieven'!$G14)+(Q$33*'CAO tarieven'!$I14)+(Q$34*'CAO tarieven'!$K$14)/100%</f>
        <v>0</v>
      </c>
      <c r="R46" s="61"/>
      <c r="S46" s="172">
        <f>SUM(S$30*'CAO tarieven'!$C14)+(S$31*'CAO tarieven'!$E14)+(S$32*'CAO tarieven'!$G14)+(S$33*'CAO tarieven'!$I14)+(S$34*'CAO tarieven'!$K$14)/100%</f>
        <v>0</v>
      </c>
      <c r="T46" s="61"/>
      <c r="U46" s="172">
        <f>SUM(U$30*'CAO tarieven'!$C14)+(U$31*'CAO tarieven'!$E14)+(U$32*'CAO tarieven'!$G14)+(U$33*'CAO tarieven'!$I14)+(U$34*'CAO tarieven'!$K$14)/100%</f>
        <v>0</v>
      </c>
      <c r="V46" s="61"/>
      <c r="W46" s="172">
        <f>SUM(W$30*'CAO tarieven'!$C14)+(W$31*'CAO tarieven'!$E14)+(W$32*'CAO tarieven'!$G14)+(W$33*'CAO tarieven'!$I14)+(W$34*'CAO tarieven'!$K$14)/100%</f>
        <v>0</v>
      </c>
      <c r="X46" s="61"/>
      <c r="Y46" s="172">
        <f>SUM(Y$30*'CAO tarieven'!$C14)+(Y$31*'CAO tarieven'!$E14)+(Y$32*'CAO tarieven'!$G14)+(Y$33*'CAO tarieven'!$I14)+(Y$34*'CAO tarieven'!$K$14)/100%</f>
        <v>0</v>
      </c>
      <c r="Z46" s="61"/>
      <c r="AA46" s="172">
        <f>SUM(AA$30*'CAO tarieven'!$C14)+(AA$31*'CAO tarieven'!$E14)+(AA$32*'CAO tarieven'!$G14)+(AA$33*'CAO tarieven'!$I14)+(AA$34*'CAO tarieven'!$K$14)/100%</f>
        <v>0</v>
      </c>
      <c r="AB46" s="61"/>
      <c r="AC46" s="172">
        <f>SUM(AC$30*'CAO tarieven'!$C14)+(AC$31*'CAO tarieven'!$E14)+(AC$32*'CAO tarieven'!$G14)+(AC$33*'CAO tarieven'!$I14)+(AC$34*'CAO tarieven'!$K$14)/100%</f>
        <v>0</v>
      </c>
      <c r="AD46" s="61"/>
      <c r="AE46" s="172">
        <f>SUM(AE$30*'CAO tarieven'!$C14)+(AE$31*'CAO tarieven'!$E14)+(AE$32*'CAO tarieven'!$G14)+(AE$33*'CAO tarieven'!$I14)+(AE$34*'CAO tarieven'!$K$14)/100%</f>
        <v>0</v>
      </c>
      <c r="AF46" s="61"/>
      <c r="AG46" s="172">
        <f>SUM(AG$30*'CAO tarieven'!$C14)+(AG$31*'CAO tarieven'!$E14)+(AG$32*'CAO tarieven'!$G14)+(AG$33*'CAO tarieven'!$I14)+(AG$34*'CAO tarieven'!$K$14)/100%</f>
        <v>0</v>
      </c>
      <c r="AH46" s="61"/>
    </row>
    <row r="47" spans="2:34" x14ac:dyDescent="0.35">
      <c r="B47" s="169" t="s">
        <v>89</v>
      </c>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row>
    <row r="48" spans="2:34" x14ac:dyDescent="0.35">
      <c r="B48" s="65" t="s">
        <v>176</v>
      </c>
      <c r="C48" s="126" t="s">
        <v>165</v>
      </c>
      <c r="D48" s="126" t="s">
        <v>166</v>
      </c>
      <c r="E48" s="223">
        <v>0</v>
      </c>
      <c r="F48" s="61"/>
      <c r="G48" s="223">
        <v>0</v>
      </c>
      <c r="H48" s="61"/>
      <c r="I48" s="223">
        <v>0</v>
      </c>
      <c r="J48" s="61"/>
      <c r="K48" s="223">
        <v>0</v>
      </c>
      <c r="L48" s="61"/>
      <c r="M48" s="223">
        <v>0</v>
      </c>
      <c r="N48" s="61"/>
      <c r="O48" s="223">
        <v>0</v>
      </c>
      <c r="P48" s="61"/>
      <c r="Q48" s="223">
        <v>0</v>
      </c>
      <c r="R48" s="61"/>
      <c r="S48" s="223">
        <v>0</v>
      </c>
      <c r="T48" s="61"/>
      <c r="U48" s="223">
        <v>0</v>
      </c>
      <c r="V48" s="61"/>
      <c r="W48" s="223">
        <v>0</v>
      </c>
      <c r="X48" s="61"/>
      <c r="Y48" s="223">
        <v>0</v>
      </c>
      <c r="Z48" s="61"/>
      <c r="AA48" s="223">
        <v>0</v>
      </c>
      <c r="AB48" s="61"/>
      <c r="AC48" s="223">
        <v>0</v>
      </c>
      <c r="AD48" s="61"/>
      <c r="AE48" s="223">
        <v>0</v>
      </c>
      <c r="AF48" s="61"/>
      <c r="AG48" s="223">
        <v>0</v>
      </c>
      <c r="AH48" s="61"/>
    </row>
    <row r="49" spans="2:34" x14ac:dyDescent="0.35">
      <c r="B49" s="65" t="s">
        <v>195</v>
      </c>
      <c r="C49" s="126" t="s">
        <v>167</v>
      </c>
      <c r="D49" s="126" t="s">
        <v>181</v>
      </c>
      <c r="E49" s="223">
        <v>0</v>
      </c>
      <c r="F49" s="61"/>
      <c r="G49" s="223">
        <v>0</v>
      </c>
      <c r="H49" s="61"/>
      <c r="I49" s="223">
        <v>0</v>
      </c>
      <c r="J49" s="61"/>
      <c r="K49" s="223">
        <v>0</v>
      </c>
      <c r="L49" s="61"/>
      <c r="M49" s="223">
        <v>0</v>
      </c>
      <c r="N49" s="61"/>
      <c r="O49" s="223">
        <v>0</v>
      </c>
      <c r="P49" s="61"/>
      <c r="Q49" s="223">
        <v>0</v>
      </c>
      <c r="R49" s="61"/>
      <c r="S49" s="223">
        <v>0</v>
      </c>
      <c r="T49" s="61"/>
      <c r="U49" s="223">
        <v>0</v>
      </c>
      <c r="V49" s="61"/>
      <c r="W49" s="223">
        <v>0</v>
      </c>
      <c r="X49" s="61"/>
      <c r="Y49" s="223">
        <v>0</v>
      </c>
      <c r="Z49" s="61"/>
      <c r="AA49" s="223">
        <v>0</v>
      </c>
      <c r="AB49" s="61"/>
      <c r="AC49" s="223">
        <v>0</v>
      </c>
      <c r="AD49" s="61"/>
      <c r="AE49" s="223">
        <v>0</v>
      </c>
      <c r="AF49" s="61"/>
      <c r="AG49" s="223">
        <v>0</v>
      </c>
      <c r="AH49" s="61"/>
    </row>
    <row r="50" spans="2:34" x14ac:dyDescent="0.35">
      <c r="B50" s="65" t="s">
        <v>177</v>
      </c>
      <c r="C50" s="126" t="s">
        <v>169</v>
      </c>
      <c r="D50" s="126" t="s">
        <v>182</v>
      </c>
      <c r="E50" s="223">
        <v>0</v>
      </c>
      <c r="F50" s="61"/>
      <c r="G50" s="223">
        <v>0</v>
      </c>
      <c r="H50" s="61"/>
      <c r="I50" s="223">
        <v>0</v>
      </c>
      <c r="J50" s="61"/>
      <c r="K50" s="223">
        <v>0</v>
      </c>
      <c r="L50" s="61"/>
      <c r="M50" s="223">
        <v>0</v>
      </c>
      <c r="N50" s="61"/>
      <c r="O50" s="223">
        <v>0</v>
      </c>
      <c r="P50" s="61"/>
      <c r="Q50" s="223">
        <v>0</v>
      </c>
      <c r="R50" s="61"/>
      <c r="S50" s="223">
        <v>0</v>
      </c>
      <c r="T50" s="61"/>
      <c r="U50" s="223">
        <v>0</v>
      </c>
      <c r="V50" s="61"/>
      <c r="W50" s="223">
        <v>0</v>
      </c>
      <c r="X50" s="61"/>
      <c r="Y50" s="223">
        <v>0</v>
      </c>
      <c r="Z50" s="61"/>
      <c r="AA50" s="223">
        <v>0</v>
      </c>
      <c r="AB50" s="61"/>
      <c r="AC50" s="223">
        <v>0</v>
      </c>
      <c r="AD50" s="61"/>
      <c r="AE50" s="223">
        <v>0</v>
      </c>
      <c r="AF50" s="61"/>
      <c r="AG50" s="223">
        <v>0</v>
      </c>
      <c r="AH50" s="61"/>
    </row>
    <row r="51" spans="2:34" x14ac:dyDescent="0.35">
      <c r="B51" s="65" t="s">
        <v>196</v>
      </c>
      <c r="C51" s="126" t="s">
        <v>168</v>
      </c>
      <c r="D51" s="126" t="s">
        <v>183</v>
      </c>
      <c r="E51" s="223">
        <v>0</v>
      </c>
      <c r="F51" s="61"/>
      <c r="G51" s="223">
        <v>0</v>
      </c>
      <c r="H51" s="61"/>
      <c r="I51" s="223">
        <v>0</v>
      </c>
      <c r="J51" s="61"/>
      <c r="K51" s="223">
        <v>0</v>
      </c>
      <c r="L51" s="61"/>
      <c r="M51" s="223">
        <v>0</v>
      </c>
      <c r="N51" s="61"/>
      <c r="O51" s="223">
        <v>0</v>
      </c>
      <c r="P51" s="61"/>
      <c r="Q51" s="223">
        <v>0</v>
      </c>
      <c r="R51" s="61"/>
      <c r="S51" s="223">
        <v>0</v>
      </c>
      <c r="T51" s="61"/>
      <c r="U51" s="223">
        <v>0</v>
      </c>
      <c r="V51" s="61"/>
      <c r="W51" s="223">
        <v>0</v>
      </c>
      <c r="X51" s="61"/>
      <c r="Y51" s="223">
        <v>0</v>
      </c>
      <c r="Z51" s="61"/>
      <c r="AA51" s="223">
        <v>0</v>
      </c>
      <c r="AB51" s="61"/>
      <c r="AC51" s="223">
        <v>0</v>
      </c>
      <c r="AD51" s="61"/>
      <c r="AE51" s="223">
        <v>0</v>
      </c>
      <c r="AF51" s="61"/>
      <c r="AG51" s="223">
        <v>0</v>
      </c>
      <c r="AH51" s="61"/>
    </row>
    <row r="52" spans="2:34" x14ac:dyDescent="0.35">
      <c r="B52" s="65" t="s">
        <v>178</v>
      </c>
      <c r="C52" s="126" t="s">
        <v>170</v>
      </c>
      <c r="D52" s="126" t="s">
        <v>184</v>
      </c>
      <c r="E52" s="223">
        <v>0</v>
      </c>
      <c r="F52" s="61"/>
      <c r="G52" s="223">
        <v>0</v>
      </c>
      <c r="H52" s="61"/>
      <c r="I52" s="223">
        <v>0</v>
      </c>
      <c r="J52" s="61"/>
      <c r="K52" s="223">
        <v>0</v>
      </c>
      <c r="L52" s="61"/>
      <c r="M52" s="223">
        <v>0</v>
      </c>
      <c r="N52" s="61"/>
      <c r="O52" s="223">
        <v>0</v>
      </c>
      <c r="P52" s="61"/>
      <c r="Q52" s="223">
        <v>0</v>
      </c>
      <c r="R52" s="61"/>
      <c r="S52" s="223">
        <v>0</v>
      </c>
      <c r="T52" s="61"/>
      <c r="U52" s="223">
        <v>0</v>
      </c>
      <c r="V52" s="61"/>
      <c r="W52" s="223">
        <v>0</v>
      </c>
      <c r="X52" s="61"/>
      <c r="Y52" s="223">
        <v>0</v>
      </c>
      <c r="Z52" s="61"/>
      <c r="AA52" s="223">
        <v>0</v>
      </c>
      <c r="AB52" s="61"/>
      <c r="AC52" s="223">
        <v>0</v>
      </c>
      <c r="AD52" s="61"/>
      <c r="AE52" s="223">
        <v>0</v>
      </c>
      <c r="AF52" s="61"/>
      <c r="AG52" s="223">
        <v>0</v>
      </c>
      <c r="AH52" s="61"/>
    </row>
    <row r="53" spans="2:34" x14ac:dyDescent="0.35">
      <c r="B53" s="65" t="s">
        <v>179</v>
      </c>
      <c r="C53" s="126" t="s">
        <v>171</v>
      </c>
      <c r="D53" s="126" t="s">
        <v>185</v>
      </c>
      <c r="E53" s="223">
        <v>0</v>
      </c>
      <c r="F53" s="61"/>
      <c r="G53" s="223">
        <v>0</v>
      </c>
      <c r="H53" s="61"/>
      <c r="I53" s="223">
        <v>0</v>
      </c>
      <c r="J53" s="61"/>
      <c r="K53" s="223">
        <v>0</v>
      </c>
      <c r="L53" s="61"/>
      <c r="M53" s="223">
        <v>0</v>
      </c>
      <c r="N53" s="61"/>
      <c r="O53" s="223">
        <v>0</v>
      </c>
      <c r="P53" s="61"/>
      <c r="Q53" s="223">
        <v>0</v>
      </c>
      <c r="R53" s="61"/>
      <c r="S53" s="223">
        <v>0</v>
      </c>
      <c r="T53" s="61"/>
      <c r="U53" s="223">
        <v>0</v>
      </c>
      <c r="V53" s="61"/>
      <c r="W53" s="223">
        <v>0</v>
      </c>
      <c r="X53" s="61"/>
      <c r="Y53" s="223">
        <v>0</v>
      </c>
      <c r="Z53" s="61"/>
      <c r="AA53" s="223">
        <v>0</v>
      </c>
      <c r="AB53" s="61"/>
      <c r="AC53" s="223">
        <v>0</v>
      </c>
      <c r="AD53" s="61"/>
      <c r="AE53" s="223">
        <v>0</v>
      </c>
      <c r="AF53" s="61"/>
      <c r="AG53" s="223">
        <v>0</v>
      </c>
      <c r="AH53" s="61"/>
    </row>
    <row r="54" spans="2:34" x14ac:dyDescent="0.35">
      <c r="B54" s="65" t="s">
        <v>197</v>
      </c>
      <c r="C54" s="126" t="s">
        <v>172</v>
      </c>
      <c r="D54" s="126" t="s">
        <v>186</v>
      </c>
      <c r="E54" s="223">
        <v>0</v>
      </c>
      <c r="F54" s="61"/>
      <c r="G54" s="223">
        <v>0</v>
      </c>
      <c r="H54" s="61"/>
      <c r="I54" s="223">
        <v>0</v>
      </c>
      <c r="J54" s="61"/>
      <c r="K54" s="223">
        <v>0</v>
      </c>
      <c r="L54" s="61"/>
      <c r="M54" s="223">
        <v>0</v>
      </c>
      <c r="N54" s="61"/>
      <c r="O54" s="223">
        <v>0</v>
      </c>
      <c r="P54" s="61"/>
      <c r="Q54" s="223">
        <v>0</v>
      </c>
      <c r="R54" s="61"/>
      <c r="S54" s="223">
        <v>0</v>
      </c>
      <c r="T54" s="61"/>
      <c r="U54" s="223">
        <v>0</v>
      </c>
      <c r="V54" s="61"/>
      <c r="W54" s="223">
        <v>0</v>
      </c>
      <c r="X54" s="61"/>
      <c r="Y54" s="223">
        <v>0</v>
      </c>
      <c r="Z54" s="61"/>
      <c r="AA54" s="223">
        <v>0</v>
      </c>
      <c r="AB54" s="61"/>
      <c r="AC54" s="223">
        <v>0</v>
      </c>
      <c r="AD54" s="61"/>
      <c r="AE54" s="223">
        <v>0</v>
      </c>
      <c r="AF54" s="61"/>
      <c r="AG54" s="223">
        <v>0</v>
      </c>
      <c r="AH54" s="61"/>
    </row>
    <row r="55" spans="2:34" x14ac:dyDescent="0.35">
      <c r="B55" s="65" t="s">
        <v>198</v>
      </c>
      <c r="C55" s="126" t="s">
        <v>173</v>
      </c>
      <c r="D55" s="126" t="s">
        <v>187</v>
      </c>
      <c r="E55" s="223">
        <v>0</v>
      </c>
      <c r="F55" s="61"/>
      <c r="G55" s="223">
        <v>0</v>
      </c>
      <c r="H55" s="61"/>
      <c r="I55" s="223">
        <v>0</v>
      </c>
      <c r="J55" s="61"/>
      <c r="K55" s="223">
        <v>0</v>
      </c>
      <c r="L55" s="61"/>
      <c r="M55" s="223">
        <v>0</v>
      </c>
      <c r="N55" s="61"/>
      <c r="O55" s="223">
        <v>0</v>
      </c>
      <c r="P55" s="61"/>
      <c r="Q55" s="223">
        <v>0</v>
      </c>
      <c r="R55" s="61"/>
      <c r="S55" s="223">
        <v>0</v>
      </c>
      <c r="T55" s="61"/>
      <c r="U55" s="223">
        <v>0</v>
      </c>
      <c r="V55" s="61"/>
      <c r="W55" s="223">
        <v>0</v>
      </c>
      <c r="X55" s="61"/>
      <c r="Y55" s="223">
        <v>0</v>
      </c>
      <c r="Z55" s="61"/>
      <c r="AA55" s="223">
        <v>0</v>
      </c>
      <c r="AB55" s="61"/>
      <c r="AC55" s="223">
        <v>0</v>
      </c>
      <c r="AD55" s="61"/>
      <c r="AE55" s="223">
        <v>0</v>
      </c>
      <c r="AF55" s="61"/>
      <c r="AG55" s="223">
        <v>0</v>
      </c>
      <c r="AH55" s="61"/>
    </row>
    <row r="56" spans="2:34" x14ac:dyDescent="0.35">
      <c r="B56" s="65" t="s">
        <v>199</v>
      </c>
      <c r="C56" s="126" t="s">
        <v>174</v>
      </c>
      <c r="D56" s="126" t="s">
        <v>188</v>
      </c>
      <c r="E56" s="223">
        <v>0</v>
      </c>
      <c r="F56" s="61"/>
      <c r="G56" s="223">
        <v>0</v>
      </c>
      <c r="H56" s="61"/>
      <c r="I56" s="223">
        <v>0</v>
      </c>
      <c r="J56" s="61"/>
      <c r="K56" s="223">
        <v>0</v>
      </c>
      <c r="L56" s="61"/>
      <c r="M56" s="223">
        <v>0</v>
      </c>
      <c r="N56" s="61"/>
      <c r="O56" s="223">
        <v>0</v>
      </c>
      <c r="P56" s="61"/>
      <c r="Q56" s="223">
        <v>0</v>
      </c>
      <c r="R56" s="61"/>
      <c r="S56" s="223">
        <v>0</v>
      </c>
      <c r="T56" s="61"/>
      <c r="U56" s="223">
        <v>0</v>
      </c>
      <c r="V56" s="61"/>
      <c r="W56" s="223">
        <v>0</v>
      </c>
      <c r="X56" s="61"/>
      <c r="Y56" s="223">
        <v>0</v>
      </c>
      <c r="Z56" s="61"/>
      <c r="AA56" s="223">
        <v>0</v>
      </c>
      <c r="AB56" s="61"/>
      <c r="AC56" s="223">
        <v>0</v>
      </c>
      <c r="AD56" s="61"/>
      <c r="AE56" s="223">
        <v>0</v>
      </c>
      <c r="AF56" s="61"/>
      <c r="AG56" s="223">
        <v>0</v>
      </c>
      <c r="AH56" s="61"/>
    </row>
    <row r="57" spans="2:34" x14ac:dyDescent="0.35">
      <c r="B57" s="62" t="s">
        <v>180</v>
      </c>
      <c r="C57" s="126" t="s">
        <v>175</v>
      </c>
      <c r="D57" s="126" t="s">
        <v>189</v>
      </c>
      <c r="E57" s="223">
        <v>0</v>
      </c>
      <c r="F57" s="61"/>
      <c r="G57" s="223">
        <v>0</v>
      </c>
      <c r="H57" s="61"/>
      <c r="I57" s="223">
        <v>0</v>
      </c>
      <c r="J57" s="61"/>
      <c r="K57" s="223">
        <v>0</v>
      </c>
      <c r="L57" s="61"/>
      <c r="M57" s="223">
        <v>0</v>
      </c>
      <c r="N57" s="61"/>
      <c r="O57" s="223">
        <v>0</v>
      </c>
      <c r="P57" s="61"/>
      <c r="Q57" s="223">
        <v>0</v>
      </c>
      <c r="R57" s="61"/>
      <c r="S57" s="223">
        <v>0</v>
      </c>
      <c r="T57" s="61"/>
      <c r="U57" s="223">
        <v>0</v>
      </c>
      <c r="V57" s="61"/>
      <c r="W57" s="223">
        <v>0</v>
      </c>
      <c r="X57" s="61"/>
      <c r="Y57" s="223">
        <v>0</v>
      </c>
      <c r="Z57" s="61"/>
      <c r="AA57" s="223">
        <v>0</v>
      </c>
      <c r="AB57" s="61"/>
      <c r="AC57" s="223">
        <v>0</v>
      </c>
      <c r="AD57" s="61"/>
      <c r="AE57" s="223">
        <v>0</v>
      </c>
      <c r="AF57" s="61"/>
      <c r="AG57" s="223">
        <v>0</v>
      </c>
      <c r="AH57" s="61"/>
    </row>
    <row r="58" spans="2:34" x14ac:dyDescent="0.35">
      <c r="B58" s="125" t="s">
        <v>1</v>
      </c>
      <c r="C58" s="126"/>
      <c r="D58" s="138" t="s">
        <v>2</v>
      </c>
      <c r="E58" s="139">
        <f>SUM(E48:E57)</f>
        <v>0</v>
      </c>
      <c r="F58" s="61"/>
      <c r="G58" s="139">
        <f>SUM(G48:G57)</f>
        <v>0</v>
      </c>
      <c r="H58" s="61"/>
      <c r="I58" s="139">
        <f>SUM(I48:I57)</f>
        <v>0</v>
      </c>
      <c r="J58" s="61"/>
      <c r="K58" s="139">
        <f>SUM(K48:K57)</f>
        <v>0</v>
      </c>
      <c r="L58" s="61"/>
      <c r="M58" s="139">
        <f>SUM(M48:M57)</f>
        <v>0</v>
      </c>
      <c r="N58" s="61"/>
      <c r="O58" s="139">
        <f>SUM(O48:O57)</f>
        <v>0</v>
      </c>
      <c r="P58" s="61"/>
      <c r="Q58" s="139">
        <f>SUM(Q48:Q57)</f>
        <v>0</v>
      </c>
      <c r="R58" s="61"/>
      <c r="S58" s="139">
        <f>SUM(S48:S57)</f>
        <v>0</v>
      </c>
      <c r="T58" s="61"/>
      <c r="U58" s="139">
        <f>SUM(U48:U57)</f>
        <v>0</v>
      </c>
      <c r="V58" s="61"/>
      <c r="W58" s="139">
        <f>SUM(W48:W57)</f>
        <v>0</v>
      </c>
      <c r="X58" s="61"/>
      <c r="Y58" s="139">
        <f>SUM(Y48:Y57)</f>
        <v>0</v>
      </c>
      <c r="Z58" s="61"/>
      <c r="AA58" s="139">
        <f>SUM(AA48:AA57)</f>
        <v>0</v>
      </c>
      <c r="AB58" s="61"/>
      <c r="AC58" s="139">
        <f>SUM(AC48:AC57)</f>
        <v>0</v>
      </c>
      <c r="AD58" s="61"/>
      <c r="AE58" s="139">
        <f>SUM(AE48:AE57)</f>
        <v>0</v>
      </c>
      <c r="AF58" s="61"/>
      <c r="AG58" s="139">
        <f>SUM(AG48:AG57)</f>
        <v>0</v>
      </c>
      <c r="AH58" s="61"/>
    </row>
    <row r="59" spans="2:34" x14ac:dyDescent="0.35">
      <c r="B59" s="65"/>
      <c r="C59" s="66"/>
      <c r="D59" s="66"/>
      <c r="F59" s="61"/>
      <c r="H59" s="61"/>
      <c r="J59" s="61"/>
      <c r="L59" s="61"/>
      <c r="N59" s="61"/>
      <c r="P59" s="61"/>
      <c r="R59" s="61"/>
      <c r="T59" s="61"/>
      <c r="V59" s="61"/>
      <c r="X59" s="61"/>
      <c r="Z59" s="61"/>
      <c r="AB59" s="61"/>
      <c r="AD59" s="61"/>
      <c r="AF59" s="61"/>
      <c r="AH59" s="61"/>
    </row>
    <row r="60" spans="2:34" ht="15.5" x14ac:dyDescent="0.35">
      <c r="B60" s="156" t="s">
        <v>118</v>
      </c>
      <c r="C60" s="126" t="s">
        <v>65</v>
      </c>
      <c r="D60" s="126" t="s">
        <v>131</v>
      </c>
      <c r="E60" s="140">
        <f>SUMPRODUCT(E37:E46,E48:E57)</f>
        <v>0</v>
      </c>
      <c r="F60" s="61"/>
      <c r="G60" s="140">
        <f>SUMPRODUCT(G37:G46,G48:G57)</f>
        <v>0</v>
      </c>
      <c r="H60" s="61"/>
      <c r="I60" s="140">
        <f>SUMPRODUCT(I37:I46,I48:I57)</f>
        <v>0</v>
      </c>
      <c r="J60" s="61"/>
      <c r="K60" s="140">
        <f>SUMPRODUCT(K37:K46,K48:K57)</f>
        <v>0</v>
      </c>
      <c r="L60" s="61"/>
      <c r="M60" s="140">
        <f>SUMPRODUCT(M37:M46,M48:M57)</f>
        <v>0</v>
      </c>
      <c r="N60" s="61"/>
      <c r="O60" s="140">
        <f>SUMPRODUCT(O37:O46,O48:O57)</f>
        <v>0</v>
      </c>
      <c r="P60" s="61"/>
      <c r="Q60" s="140">
        <f>SUMPRODUCT(Q37:Q46,Q48:Q57)</f>
        <v>0</v>
      </c>
      <c r="R60" s="61"/>
      <c r="S60" s="140">
        <f>SUMPRODUCT(S37:S46,S48:S57)</f>
        <v>0</v>
      </c>
      <c r="T60" s="61"/>
      <c r="U60" s="140">
        <f>SUMPRODUCT(U37:U46,U48:U57)</f>
        <v>0</v>
      </c>
      <c r="V60" s="61"/>
      <c r="W60" s="140">
        <f>SUMPRODUCT(W37:W46,W48:W57)</f>
        <v>0</v>
      </c>
      <c r="X60" s="61"/>
      <c r="Y60" s="140">
        <f>SUMPRODUCT(Y37:Y46,Y48:Y57)</f>
        <v>0</v>
      </c>
      <c r="Z60" s="61"/>
      <c r="AA60" s="140">
        <f>SUMPRODUCT(AA37:AA46,AA48:AA57)</f>
        <v>0</v>
      </c>
      <c r="AB60" s="61"/>
      <c r="AC60" s="140">
        <f>SUMPRODUCT(AC37:AC46,AC48:AC57)</f>
        <v>0</v>
      </c>
      <c r="AD60" s="61"/>
      <c r="AE60" s="140">
        <f>SUMPRODUCT(AE37:AE46,AE48:AE57)</f>
        <v>0</v>
      </c>
      <c r="AF60" s="61"/>
      <c r="AG60" s="140">
        <f>SUMPRODUCT(AG37:AG46,AG48:AG57)</f>
        <v>0</v>
      </c>
      <c r="AH60" s="61"/>
    </row>
    <row r="61" spans="2:34" x14ac:dyDescent="0.35">
      <c r="B61" s="65"/>
      <c r="C61" s="66"/>
      <c r="D61" s="133"/>
      <c r="F61" s="61"/>
      <c r="H61" s="61"/>
      <c r="J61" s="61"/>
      <c r="L61" s="61"/>
      <c r="N61" s="61"/>
      <c r="P61" s="61"/>
      <c r="R61" s="61"/>
      <c r="T61" s="61"/>
      <c r="V61" s="61"/>
      <c r="X61" s="61"/>
      <c r="Z61" s="61"/>
      <c r="AB61" s="61"/>
      <c r="AD61" s="61"/>
      <c r="AF61" s="61"/>
      <c r="AH61" s="61"/>
    </row>
    <row r="62" spans="2:34" ht="31.4" customHeight="1" x14ac:dyDescent="0.35">
      <c r="B62" s="65" t="s">
        <v>32</v>
      </c>
      <c r="C62" s="193">
        <v>0.93</v>
      </c>
      <c r="D62" s="181" t="s">
        <v>68</v>
      </c>
      <c r="E62" s="222">
        <v>0.93</v>
      </c>
      <c r="F62" s="61"/>
      <c r="G62" s="222">
        <v>0.93</v>
      </c>
      <c r="H62" s="61"/>
      <c r="I62" s="222">
        <v>0.93</v>
      </c>
      <c r="J62" s="61"/>
      <c r="K62" s="222">
        <v>0.93</v>
      </c>
      <c r="L62" s="61"/>
      <c r="M62" s="222">
        <v>0.93</v>
      </c>
      <c r="N62" s="61"/>
      <c r="O62" s="222">
        <v>0.93</v>
      </c>
      <c r="P62" s="61"/>
      <c r="Q62" s="222">
        <v>0.93</v>
      </c>
      <c r="R62" s="61"/>
      <c r="S62" s="222">
        <v>0.93</v>
      </c>
      <c r="T62" s="61"/>
      <c r="U62" s="222">
        <v>0.93</v>
      </c>
      <c r="V62" s="61"/>
      <c r="W62" s="222">
        <v>0.93</v>
      </c>
      <c r="X62" s="61"/>
      <c r="Y62" s="222">
        <v>0.93</v>
      </c>
      <c r="Z62" s="61"/>
      <c r="AA62" s="222">
        <v>0.93</v>
      </c>
      <c r="AB62" s="61"/>
      <c r="AC62" s="222">
        <v>0.93</v>
      </c>
      <c r="AD62" s="61"/>
      <c r="AE62" s="222">
        <v>0.93</v>
      </c>
      <c r="AF62" s="61"/>
      <c r="AG62" s="222">
        <v>0.93</v>
      </c>
      <c r="AH62" s="61"/>
    </row>
    <row r="63" spans="2:34" x14ac:dyDescent="0.35">
      <c r="B63" s="65"/>
      <c r="C63" s="66"/>
      <c r="D63" s="66"/>
      <c r="F63" s="61"/>
      <c r="H63" s="61"/>
      <c r="J63" s="61"/>
      <c r="L63" s="61"/>
      <c r="N63" s="61"/>
      <c r="P63" s="61"/>
      <c r="R63" s="61"/>
      <c r="T63" s="61"/>
      <c r="V63" s="61"/>
      <c r="X63" s="61"/>
      <c r="Z63" s="61"/>
      <c r="AB63" s="61"/>
      <c r="AD63" s="61"/>
      <c r="AF63" s="61"/>
      <c r="AH63" s="61"/>
    </row>
    <row r="64" spans="2:34" ht="15.5" x14ac:dyDescent="0.35">
      <c r="B64" s="157" t="s">
        <v>118</v>
      </c>
      <c r="C64" s="193" t="s">
        <v>65</v>
      </c>
      <c r="D64" s="126" t="s">
        <v>152</v>
      </c>
      <c r="E64" s="140">
        <f>E60*E62</f>
        <v>0</v>
      </c>
      <c r="F64" s="61"/>
      <c r="G64" s="140">
        <f>G60*G62</f>
        <v>0</v>
      </c>
      <c r="H64" s="61"/>
      <c r="I64" s="140">
        <f>I60*I62</f>
        <v>0</v>
      </c>
      <c r="J64" s="61"/>
      <c r="K64" s="140">
        <f>K60*K62</f>
        <v>0</v>
      </c>
      <c r="L64" s="61"/>
      <c r="M64" s="140">
        <f>M60*M62</f>
        <v>0</v>
      </c>
      <c r="N64" s="61"/>
      <c r="O64" s="140">
        <f>O60*O62</f>
        <v>0</v>
      </c>
      <c r="P64" s="61"/>
      <c r="Q64" s="140">
        <f>Q60*Q62</f>
        <v>0</v>
      </c>
      <c r="R64" s="61"/>
      <c r="S64" s="140">
        <f>S60*S62</f>
        <v>0</v>
      </c>
      <c r="T64" s="61"/>
      <c r="U64" s="140">
        <f>U60*U62</f>
        <v>0</v>
      </c>
      <c r="V64" s="61"/>
      <c r="W64" s="140">
        <f>W60*W62</f>
        <v>0</v>
      </c>
      <c r="X64" s="61"/>
      <c r="Y64" s="140">
        <f>Y60*Y62</f>
        <v>0</v>
      </c>
      <c r="Z64" s="61"/>
      <c r="AA64" s="140">
        <f>AA60*AA62</f>
        <v>0</v>
      </c>
      <c r="AB64" s="61"/>
      <c r="AC64" s="140">
        <f>AC60*AC62</f>
        <v>0</v>
      </c>
      <c r="AD64" s="61"/>
      <c r="AE64" s="140">
        <f>AE60*AE62</f>
        <v>0</v>
      </c>
      <c r="AF64" s="61"/>
      <c r="AG64" s="140">
        <f>AG60*AG62</f>
        <v>0</v>
      </c>
      <c r="AH64" s="61"/>
    </row>
    <row r="65" spans="2:35" ht="15.5" x14ac:dyDescent="0.35">
      <c r="B65" s="202"/>
      <c r="C65" s="203"/>
      <c r="E65" s="204"/>
      <c r="F65" s="61"/>
      <c r="G65" s="204"/>
      <c r="H65" s="61"/>
      <c r="I65" s="204"/>
      <c r="J65" s="61"/>
      <c r="K65" s="204"/>
      <c r="L65" s="205"/>
      <c r="M65" s="204"/>
      <c r="N65" s="205"/>
      <c r="O65" s="204"/>
      <c r="P65" s="205"/>
      <c r="Q65" s="204"/>
      <c r="R65" s="205"/>
      <c r="S65" s="204"/>
      <c r="T65" s="205"/>
      <c r="U65" s="204"/>
      <c r="V65" s="205"/>
      <c r="W65" s="204"/>
      <c r="X65" s="205"/>
      <c r="Y65" s="204"/>
      <c r="Z65" s="205"/>
      <c r="AA65" s="204"/>
      <c r="AB65" s="205"/>
      <c r="AC65" s="204"/>
      <c r="AD65" s="205"/>
      <c r="AE65" s="204"/>
      <c r="AF65" s="205"/>
      <c r="AG65" s="204"/>
      <c r="AH65" s="205"/>
    </row>
    <row r="66" spans="2:35" x14ac:dyDescent="0.35">
      <c r="B66" s="62" t="s">
        <v>10</v>
      </c>
      <c r="C66" s="197">
        <v>0.08</v>
      </c>
      <c r="D66" s="126" t="s">
        <v>151</v>
      </c>
      <c r="E66" s="187">
        <v>0.08</v>
      </c>
      <c r="F66" s="61"/>
      <c r="G66" s="187">
        <v>0.08</v>
      </c>
      <c r="H66" s="61"/>
      <c r="I66" s="187">
        <v>0.08</v>
      </c>
      <c r="J66" s="61"/>
      <c r="K66" s="187">
        <v>0.08</v>
      </c>
      <c r="L66" s="61"/>
      <c r="M66" s="187">
        <v>0.08</v>
      </c>
      <c r="N66" s="61"/>
      <c r="O66" s="187">
        <v>0.08</v>
      </c>
      <c r="P66" s="61"/>
      <c r="Q66" s="187">
        <v>0.08</v>
      </c>
      <c r="R66" s="61"/>
      <c r="S66" s="187">
        <v>0.08</v>
      </c>
      <c r="T66" s="61"/>
      <c r="U66" s="187">
        <v>0.08</v>
      </c>
      <c r="V66" s="61"/>
      <c r="W66" s="187">
        <v>0.08</v>
      </c>
      <c r="X66" s="61"/>
      <c r="Y66" s="187">
        <v>0.08</v>
      </c>
      <c r="Z66" s="61"/>
      <c r="AA66" s="187">
        <v>0.08</v>
      </c>
      <c r="AB66" s="61"/>
      <c r="AC66" s="187">
        <v>0.08</v>
      </c>
      <c r="AD66" s="61"/>
      <c r="AE66" s="187">
        <v>0.08</v>
      </c>
      <c r="AF66" s="61"/>
      <c r="AG66" s="187">
        <v>0.08</v>
      </c>
      <c r="AH66" s="61"/>
    </row>
    <row r="67" spans="2:35" ht="17.149999999999999" customHeight="1" x14ac:dyDescent="0.35">
      <c r="B67" s="68" t="s">
        <v>11</v>
      </c>
      <c r="C67" s="199" t="s">
        <v>52</v>
      </c>
      <c r="D67" s="181" t="s">
        <v>68</v>
      </c>
      <c r="E67" s="222">
        <v>0</v>
      </c>
      <c r="F67" s="61"/>
      <c r="G67" s="222">
        <v>0</v>
      </c>
      <c r="H67" s="61"/>
      <c r="I67" s="222">
        <v>0</v>
      </c>
      <c r="J67" s="61"/>
      <c r="K67" s="222">
        <v>0</v>
      </c>
      <c r="L67" s="61"/>
      <c r="M67" s="222">
        <v>0</v>
      </c>
      <c r="N67" s="61"/>
      <c r="O67" s="222">
        <v>0</v>
      </c>
      <c r="P67" s="61"/>
      <c r="Q67" s="222">
        <v>0</v>
      </c>
      <c r="R67" s="61"/>
      <c r="S67" s="222">
        <v>0</v>
      </c>
      <c r="T67" s="61"/>
      <c r="U67" s="222">
        <v>0</v>
      </c>
      <c r="V67" s="61"/>
      <c r="W67" s="222">
        <v>0</v>
      </c>
      <c r="X67" s="61"/>
      <c r="Y67" s="222">
        <v>0</v>
      </c>
      <c r="Z67" s="61"/>
      <c r="AA67" s="222">
        <v>0</v>
      </c>
      <c r="AB67" s="61"/>
      <c r="AC67" s="222">
        <v>0</v>
      </c>
      <c r="AD67" s="61"/>
      <c r="AE67" s="222">
        <v>0</v>
      </c>
      <c r="AF67" s="61"/>
      <c r="AG67" s="222">
        <v>0</v>
      </c>
      <c r="AH67" s="61"/>
    </row>
    <row r="68" spans="2:35" ht="17.149999999999999" customHeight="1" x14ac:dyDescent="0.35">
      <c r="B68" s="157" t="s">
        <v>202</v>
      </c>
      <c r="C68" s="201" t="s">
        <v>65</v>
      </c>
      <c r="D68" s="126" t="s">
        <v>207</v>
      </c>
      <c r="E68" s="140">
        <f>SUM(E64*(100% +(E66+E67)))</f>
        <v>0</v>
      </c>
      <c r="F68" s="61"/>
      <c r="G68" s="140">
        <f>SUM(G64*(100% +(G66+G67)))</f>
        <v>0</v>
      </c>
      <c r="H68" s="61"/>
      <c r="I68" s="140">
        <f>SUM(I64*(100% +(I66+I67)))</f>
        <v>0</v>
      </c>
      <c r="J68" s="61"/>
      <c r="K68" s="140">
        <f>SUM(K64*(100% +(K66+K67)))</f>
        <v>0</v>
      </c>
      <c r="L68" s="15"/>
      <c r="M68" s="140">
        <f>SUM(M64*(100% +(M66+M67)))</f>
        <v>0</v>
      </c>
      <c r="N68" s="15"/>
      <c r="O68" s="140">
        <f>SUM(O64*(100% +(O66+O67)))</f>
        <v>0</v>
      </c>
      <c r="P68" s="15"/>
      <c r="Q68" s="140">
        <f>SUM(Q64*(100% +(Q66+Q67)))</f>
        <v>0</v>
      </c>
      <c r="R68" s="15"/>
      <c r="S68" s="140">
        <f>SUM(S64*(100% +(S66+S67)))</f>
        <v>0</v>
      </c>
      <c r="T68" s="15"/>
      <c r="U68" s="140">
        <f>SUM(U64*(100% +(U66+U67)))</f>
        <v>0</v>
      </c>
      <c r="V68" s="15"/>
      <c r="W68" s="140">
        <f>SUM(W64*(100% +(W66+W67)))</f>
        <v>0</v>
      </c>
      <c r="X68" s="15"/>
      <c r="Y68" s="140">
        <f>SUM(Y64*(100% +(Y66+Y67)))</f>
        <v>0</v>
      </c>
      <c r="Z68" s="15"/>
      <c r="AA68" s="140">
        <f>SUM(AA64*(100% +(AA66+AA67)))</f>
        <v>0</v>
      </c>
      <c r="AB68" s="15"/>
      <c r="AC68" s="140">
        <f>SUM(AC64*(100% +(AC66+AC67)))</f>
        <v>0</v>
      </c>
      <c r="AD68" s="15"/>
      <c r="AE68" s="140">
        <f>SUM(AE64*(100% +(AE66+AE67)))</f>
        <v>0</v>
      </c>
      <c r="AF68" s="15"/>
      <c r="AG68" s="140">
        <f>SUM(AG64*(100% +(AG66+AG67)))</f>
        <v>0</v>
      </c>
      <c r="AH68" s="15"/>
    </row>
    <row r="69" spans="2:35" x14ac:dyDescent="0.35">
      <c r="B69" s="65"/>
      <c r="C69" s="66"/>
      <c r="D69" s="66"/>
      <c r="F69" s="61"/>
      <c r="H69" s="61"/>
      <c r="J69" s="61"/>
      <c r="L69" s="61"/>
      <c r="N69" s="61"/>
      <c r="P69" s="61"/>
      <c r="R69" s="61"/>
      <c r="T69" s="61"/>
      <c r="V69" s="61"/>
      <c r="X69" s="61"/>
      <c r="Z69" s="61"/>
      <c r="AB69" s="61"/>
      <c r="AD69" s="61"/>
      <c r="AF69" s="61"/>
      <c r="AH69" s="61"/>
    </row>
    <row r="70" spans="2:35" x14ac:dyDescent="0.35">
      <c r="B70" s="62" t="s">
        <v>134</v>
      </c>
      <c r="C70" s="198">
        <v>8.3299999999999999E-2</v>
      </c>
      <c r="D70" s="126" t="s">
        <v>151</v>
      </c>
      <c r="E70" s="188">
        <v>8.3299999999999999E-2</v>
      </c>
      <c r="F70" s="61"/>
      <c r="G70" s="188">
        <v>8.3299999999999999E-2</v>
      </c>
      <c r="H70" s="61"/>
      <c r="I70" s="188">
        <v>8.3299999999999999E-2</v>
      </c>
      <c r="J70" s="61"/>
      <c r="K70" s="188">
        <v>8.3299999999999999E-2</v>
      </c>
      <c r="L70" s="61"/>
      <c r="M70" s="188">
        <v>8.3299999999999999E-2</v>
      </c>
      <c r="N70" s="61"/>
      <c r="O70" s="188">
        <v>8.3299999999999999E-2</v>
      </c>
      <c r="P70" s="61"/>
      <c r="Q70" s="188">
        <v>8.3299999999999999E-2</v>
      </c>
      <c r="R70" s="61"/>
      <c r="S70" s="188">
        <v>8.3299999999999999E-2</v>
      </c>
      <c r="T70" s="61"/>
      <c r="U70" s="188">
        <v>8.3299999999999999E-2</v>
      </c>
      <c r="V70" s="61"/>
      <c r="W70" s="188">
        <v>8.3299999999999999E-2</v>
      </c>
      <c r="X70" s="61"/>
      <c r="Y70" s="188">
        <v>8.3299999999999999E-2</v>
      </c>
      <c r="Z70" s="61"/>
      <c r="AA70" s="188">
        <v>8.3299999999999999E-2</v>
      </c>
      <c r="AB70" s="61"/>
      <c r="AC70" s="188">
        <v>8.3299999999999999E-2</v>
      </c>
      <c r="AD70" s="61"/>
      <c r="AE70" s="188">
        <v>8.3299999999999999E-2</v>
      </c>
      <c r="AF70" s="61"/>
      <c r="AG70" s="188">
        <v>8.3299999999999999E-2</v>
      </c>
      <c r="AH70" s="61"/>
    </row>
    <row r="71" spans="2:35" ht="15.5" x14ac:dyDescent="0.35">
      <c r="B71" s="202"/>
      <c r="E71" s="165"/>
      <c r="F71" s="61"/>
      <c r="G71" s="165"/>
      <c r="H71" s="61"/>
      <c r="I71" s="165"/>
      <c r="J71" s="61"/>
      <c r="K71" s="165"/>
      <c r="L71" s="61"/>
      <c r="M71" s="165"/>
      <c r="N71" s="61"/>
      <c r="O71" s="165"/>
      <c r="P71" s="61"/>
      <c r="Q71" s="165"/>
      <c r="R71" s="61"/>
      <c r="S71" s="165"/>
      <c r="T71" s="61"/>
      <c r="U71" s="165"/>
      <c r="V71" s="61"/>
      <c r="W71" s="165"/>
      <c r="X71" s="61"/>
      <c r="Y71" s="165"/>
      <c r="Z71" s="61"/>
      <c r="AA71" s="165"/>
      <c r="AB71" s="61"/>
      <c r="AC71" s="165"/>
      <c r="AD71" s="61"/>
      <c r="AE71" s="165"/>
      <c r="AF71" s="61"/>
      <c r="AG71" s="165"/>
      <c r="AH71" s="61"/>
    </row>
    <row r="72" spans="2:35" ht="15.5" x14ac:dyDescent="0.35">
      <c r="B72" s="157" t="s">
        <v>203</v>
      </c>
      <c r="C72" s="201" t="s">
        <v>65</v>
      </c>
      <c r="D72" s="126" t="s">
        <v>204</v>
      </c>
      <c r="E72" s="140">
        <f>E68+(E64*(1+E66)*E70)</f>
        <v>0</v>
      </c>
      <c r="F72" s="61"/>
      <c r="G72" s="140">
        <f>G68+(G64*(1+G66)*G70)</f>
        <v>0</v>
      </c>
      <c r="H72" s="61"/>
      <c r="I72" s="140">
        <f>I68+(I64*(1+I66)*I70)</f>
        <v>0</v>
      </c>
      <c r="J72" s="61"/>
      <c r="K72" s="140">
        <f>K68+(K64*(1+K66)*K70)</f>
        <v>0</v>
      </c>
      <c r="L72" s="61"/>
      <c r="M72" s="140">
        <f>M68+(M64*(1+M66)*M70)</f>
        <v>0</v>
      </c>
      <c r="N72" s="61"/>
      <c r="O72" s="140">
        <f>O68+(O64*(1+O66)*O70)</f>
        <v>0</v>
      </c>
      <c r="P72" s="61"/>
      <c r="Q72" s="140">
        <f>Q68+(Q64*(1+Q66)*Q70)</f>
        <v>0</v>
      </c>
      <c r="R72" s="61"/>
      <c r="S72" s="140">
        <f>S68+(S64*(1+S66)*S70)</f>
        <v>0</v>
      </c>
      <c r="T72" s="61"/>
      <c r="U72" s="140">
        <f>U68+(U64*(1+U66)*U70)</f>
        <v>0</v>
      </c>
      <c r="V72" s="61"/>
      <c r="W72" s="140">
        <f>W68+(W64*(1+W66)*W70)</f>
        <v>0</v>
      </c>
      <c r="X72" s="61"/>
      <c r="Y72" s="140">
        <f>Y68+(Y64*(1+Y66)*Y70)</f>
        <v>0</v>
      </c>
      <c r="Z72" s="61"/>
      <c r="AA72" s="140">
        <f>AA68+(AA64*(1+AA66)*AA70)</f>
        <v>0</v>
      </c>
      <c r="AB72" s="61"/>
      <c r="AC72" s="140">
        <f>AC68+(AC64*(1+AC66)*AC70)</f>
        <v>0</v>
      </c>
      <c r="AD72" s="61"/>
      <c r="AE72" s="140">
        <f>AE68+(AE64*(1+AE66)*AE70)</f>
        <v>0</v>
      </c>
      <c r="AF72" s="61"/>
      <c r="AG72" s="140">
        <f>AG68+(AG64*(1+AG66)*AG70)</f>
        <v>0</v>
      </c>
      <c r="AH72" s="61"/>
      <c r="AI72" s="204"/>
    </row>
    <row r="73" spans="2:35" ht="15.5" x14ac:dyDescent="0.35">
      <c r="B73" s="202"/>
      <c r="F73" s="61"/>
      <c r="H73" s="61"/>
      <c r="J73" s="61"/>
      <c r="L73" s="205"/>
      <c r="N73" s="205"/>
      <c r="P73" s="205"/>
      <c r="R73" s="205"/>
      <c r="T73" s="205"/>
      <c r="V73" s="205"/>
      <c r="X73" s="205"/>
      <c r="Z73" s="205"/>
      <c r="AB73" s="205"/>
      <c r="AD73" s="205"/>
      <c r="AF73" s="205"/>
      <c r="AH73" s="205"/>
    </row>
    <row r="74" spans="2:35" x14ac:dyDescent="0.35">
      <c r="B74" s="134" t="s">
        <v>150</v>
      </c>
      <c r="F74" s="61"/>
      <c r="H74" s="61"/>
      <c r="J74" s="61"/>
      <c r="L74" s="205"/>
      <c r="N74" s="205"/>
      <c r="P74" s="205"/>
      <c r="R74" s="205"/>
      <c r="T74" s="205"/>
      <c r="V74" s="205"/>
      <c r="X74" s="205"/>
      <c r="Z74" s="205"/>
      <c r="AB74" s="205"/>
      <c r="AD74" s="205"/>
      <c r="AF74" s="205"/>
      <c r="AH74" s="205"/>
    </row>
    <row r="75" spans="2:35" x14ac:dyDescent="0.35">
      <c r="B75" s="67" t="s">
        <v>28</v>
      </c>
      <c r="C75" s="198">
        <v>0.18249999999999997</v>
      </c>
      <c r="D75" s="126" t="s">
        <v>136</v>
      </c>
      <c r="E75" s="188">
        <v>0.18249999999999997</v>
      </c>
      <c r="F75" s="61"/>
      <c r="G75" s="188">
        <v>0.18249999999999997</v>
      </c>
      <c r="H75" s="61"/>
      <c r="I75" s="188">
        <v>0.18249999999999997</v>
      </c>
      <c r="J75" s="61"/>
      <c r="K75" s="188">
        <v>0.18249999999999997</v>
      </c>
      <c r="L75" s="61"/>
      <c r="M75" s="188">
        <v>0.18249999999999997</v>
      </c>
      <c r="N75" s="61"/>
      <c r="O75" s="188">
        <v>0.18249999999999997</v>
      </c>
      <c r="P75" s="61"/>
      <c r="Q75" s="188">
        <v>0.18249999999999997</v>
      </c>
      <c r="R75" s="61"/>
      <c r="S75" s="188">
        <v>0.18249999999999997</v>
      </c>
      <c r="T75" s="61"/>
      <c r="U75" s="188">
        <v>0.18249999999999997</v>
      </c>
      <c r="V75" s="61"/>
      <c r="W75" s="188">
        <v>0.18249999999999997</v>
      </c>
      <c r="X75" s="61"/>
      <c r="Y75" s="188">
        <v>0.18249999999999997</v>
      </c>
      <c r="Z75" s="61"/>
      <c r="AA75" s="188">
        <v>0.18249999999999997</v>
      </c>
      <c r="AB75" s="61"/>
      <c r="AC75" s="188">
        <v>0.18249999999999997</v>
      </c>
      <c r="AD75" s="61"/>
      <c r="AE75" s="188">
        <v>0.18249999999999997</v>
      </c>
      <c r="AF75" s="61"/>
      <c r="AG75" s="188">
        <v>0.18249999999999997</v>
      </c>
      <c r="AH75" s="61"/>
    </row>
    <row r="76" spans="2:35" x14ac:dyDescent="0.35">
      <c r="B76" s="67" t="s">
        <v>119</v>
      </c>
      <c r="C76" s="199">
        <v>0.09</v>
      </c>
      <c r="D76" s="181" t="s">
        <v>68</v>
      </c>
      <c r="E76" s="222">
        <f t="shared" ref="E76:AG76" si="0">$C76</f>
        <v>0.09</v>
      </c>
      <c r="F76" s="61"/>
      <c r="G76" s="222">
        <f t="shared" si="0"/>
        <v>0.09</v>
      </c>
      <c r="H76" s="61"/>
      <c r="I76" s="222">
        <f t="shared" si="0"/>
        <v>0.09</v>
      </c>
      <c r="J76" s="61"/>
      <c r="K76" s="222">
        <f t="shared" si="0"/>
        <v>0.09</v>
      </c>
      <c r="L76" s="61"/>
      <c r="M76" s="222">
        <f t="shared" si="0"/>
        <v>0.09</v>
      </c>
      <c r="N76" s="61"/>
      <c r="O76" s="222">
        <f t="shared" si="0"/>
        <v>0.09</v>
      </c>
      <c r="P76" s="61"/>
      <c r="Q76" s="222">
        <f t="shared" si="0"/>
        <v>0.09</v>
      </c>
      <c r="R76" s="61"/>
      <c r="S76" s="222">
        <f t="shared" si="0"/>
        <v>0.09</v>
      </c>
      <c r="T76" s="61"/>
      <c r="U76" s="222">
        <f t="shared" si="0"/>
        <v>0.09</v>
      </c>
      <c r="V76" s="61"/>
      <c r="W76" s="222">
        <f t="shared" si="0"/>
        <v>0.09</v>
      </c>
      <c r="X76" s="61"/>
      <c r="Y76" s="222">
        <f t="shared" si="0"/>
        <v>0.09</v>
      </c>
      <c r="Z76" s="61"/>
      <c r="AA76" s="222">
        <f t="shared" si="0"/>
        <v>0.09</v>
      </c>
      <c r="AB76" s="61"/>
      <c r="AC76" s="222">
        <f t="shared" si="0"/>
        <v>0.09</v>
      </c>
      <c r="AD76" s="61"/>
      <c r="AE76" s="222">
        <f t="shared" si="0"/>
        <v>0.09</v>
      </c>
      <c r="AF76" s="61"/>
      <c r="AG76" s="222">
        <f t="shared" si="0"/>
        <v>0.09</v>
      </c>
      <c r="AH76" s="61"/>
    </row>
    <row r="77" spans="2:35" ht="15.5" x14ac:dyDescent="0.35">
      <c r="B77" s="202"/>
      <c r="F77" s="61"/>
      <c r="H77" s="61"/>
      <c r="J77" s="61"/>
      <c r="L77" s="205"/>
      <c r="N77" s="205"/>
      <c r="P77" s="205"/>
      <c r="R77" s="205"/>
      <c r="T77" s="205"/>
      <c r="V77" s="205"/>
      <c r="X77" s="205"/>
      <c r="Z77" s="205"/>
      <c r="AB77" s="205"/>
      <c r="AD77" s="205"/>
      <c r="AF77" s="205"/>
      <c r="AH77" s="205"/>
    </row>
    <row r="78" spans="2:35" s="9" customFormat="1" x14ac:dyDescent="0.35">
      <c r="B78" s="135" t="s">
        <v>208</v>
      </c>
      <c r="C78" s="200" t="s">
        <v>52</v>
      </c>
      <c r="D78" s="138" t="s">
        <v>2</v>
      </c>
      <c r="E78" s="142">
        <f>E75+E76</f>
        <v>0.27249999999999996</v>
      </c>
      <c r="F78" s="61"/>
      <c r="G78" s="142">
        <f>G75+G76</f>
        <v>0.27249999999999996</v>
      </c>
      <c r="H78" s="61"/>
      <c r="I78" s="142">
        <f>I75+I76</f>
        <v>0.27249999999999996</v>
      </c>
      <c r="J78" s="61"/>
      <c r="K78" s="142">
        <f>K75+K76</f>
        <v>0.27249999999999996</v>
      </c>
      <c r="L78" s="21"/>
      <c r="M78" s="142">
        <f>M75+M76</f>
        <v>0.27249999999999996</v>
      </c>
      <c r="N78" s="21"/>
      <c r="O78" s="142">
        <f>O75+O76</f>
        <v>0.27249999999999996</v>
      </c>
      <c r="P78" s="21"/>
      <c r="Q78" s="142">
        <f>Q75+Q76</f>
        <v>0.27249999999999996</v>
      </c>
      <c r="R78" s="21"/>
      <c r="S78" s="142">
        <f>S75+S76</f>
        <v>0.27249999999999996</v>
      </c>
      <c r="T78" s="21"/>
      <c r="U78" s="142">
        <f>U75+U76</f>
        <v>0.27249999999999996</v>
      </c>
      <c r="V78" s="21"/>
      <c r="W78" s="142">
        <f>W75+W76</f>
        <v>0.27249999999999996</v>
      </c>
      <c r="X78" s="21"/>
      <c r="Y78" s="142">
        <f>Y75+Y76</f>
        <v>0.27249999999999996</v>
      </c>
      <c r="Z78" s="21"/>
      <c r="AA78" s="142">
        <f>AA75+AA76</f>
        <v>0.27249999999999996</v>
      </c>
      <c r="AB78" s="21"/>
      <c r="AC78" s="142">
        <f>AC75+AC76</f>
        <v>0.27249999999999996</v>
      </c>
      <c r="AD78" s="21"/>
      <c r="AE78" s="142">
        <f>AE75+AE76</f>
        <v>0.27249999999999996</v>
      </c>
      <c r="AF78" s="21"/>
      <c r="AG78" s="142">
        <f>AG75+AG76</f>
        <v>0.27249999999999996</v>
      </c>
      <c r="AH78" s="21"/>
    </row>
    <row r="79" spans="2:35" ht="15.5" x14ac:dyDescent="0.35">
      <c r="B79" s="202"/>
      <c r="E79" s="165"/>
      <c r="F79" s="61"/>
      <c r="G79" s="165"/>
      <c r="H79" s="61"/>
      <c r="I79" s="165"/>
      <c r="J79" s="61"/>
      <c r="K79" s="165"/>
      <c r="L79" s="61"/>
      <c r="M79" s="165"/>
      <c r="N79" s="61"/>
      <c r="O79" s="165"/>
      <c r="P79" s="61"/>
      <c r="Q79" s="165"/>
      <c r="R79" s="61"/>
      <c r="S79" s="165"/>
      <c r="T79" s="61"/>
      <c r="U79" s="165"/>
      <c r="V79" s="61"/>
      <c r="W79" s="165"/>
      <c r="X79" s="61"/>
      <c r="Y79" s="165"/>
      <c r="Z79" s="61"/>
      <c r="AA79" s="165"/>
      <c r="AB79" s="61"/>
      <c r="AC79" s="165"/>
      <c r="AD79" s="61"/>
      <c r="AE79" s="165"/>
      <c r="AF79" s="61"/>
      <c r="AG79" s="165"/>
      <c r="AH79" s="61"/>
    </row>
    <row r="80" spans="2:35" s="9" customFormat="1" x14ac:dyDescent="0.35">
      <c r="B80" s="135" t="s">
        <v>192</v>
      </c>
      <c r="C80" s="200" t="s">
        <v>65</v>
      </c>
      <c r="D80" s="138" t="s">
        <v>209</v>
      </c>
      <c r="E80" s="140">
        <f>SUM(E72*(100%+E78))</f>
        <v>0</v>
      </c>
      <c r="F80" s="61"/>
      <c r="G80" s="140">
        <f>SUM(G72*(100%+G78))</f>
        <v>0</v>
      </c>
      <c r="H80" s="61"/>
      <c r="I80" s="140">
        <f>SUM(I72*(100%+I78))</f>
        <v>0</v>
      </c>
      <c r="J80" s="61"/>
      <c r="K80" s="140">
        <f>SUM(K72*(100%+K78))</f>
        <v>0</v>
      </c>
      <c r="L80" s="21"/>
      <c r="M80" s="140">
        <f>SUM(M72*(100%+M78))</f>
        <v>0</v>
      </c>
      <c r="N80" s="21"/>
      <c r="O80" s="140">
        <f>SUM(O72*(100%+O78))</f>
        <v>0</v>
      </c>
      <c r="P80" s="21"/>
      <c r="Q80" s="140">
        <f>SUM(Q72*(100%+Q78))</f>
        <v>0</v>
      </c>
      <c r="R80" s="21"/>
      <c r="S80" s="140">
        <f>SUM(S72*(100%+S78))</f>
        <v>0</v>
      </c>
      <c r="T80" s="21"/>
      <c r="U80" s="140">
        <f>SUM(U72*(100%+U78))</f>
        <v>0</v>
      </c>
      <c r="V80" s="21"/>
      <c r="W80" s="140">
        <f>SUM(W72*(100%+W78))</f>
        <v>0</v>
      </c>
      <c r="X80" s="21"/>
      <c r="Y80" s="140">
        <f>SUM(Y72*(100%+Y78))</f>
        <v>0</v>
      </c>
      <c r="Z80" s="21"/>
      <c r="AA80" s="140">
        <f>SUM(AA72*(100%+AA78))</f>
        <v>0</v>
      </c>
      <c r="AB80" s="21"/>
      <c r="AC80" s="140">
        <f>SUM(AC72*(100%+AC78))</f>
        <v>0</v>
      </c>
      <c r="AD80" s="21"/>
      <c r="AE80" s="140">
        <f>SUM(AE72*(100%+AE78))</f>
        <v>0</v>
      </c>
      <c r="AF80" s="21"/>
      <c r="AG80" s="140">
        <f>SUM(AG72*(100%+AG78))</f>
        <v>0</v>
      </c>
      <c r="AH80" s="21"/>
    </row>
    <row r="81" spans="2:34" x14ac:dyDescent="0.35">
      <c r="B81" s="68"/>
      <c r="C81" s="127"/>
      <c r="D81" s="127"/>
      <c r="E81" s="182"/>
      <c r="F81" s="61"/>
      <c r="H81" s="61"/>
      <c r="J81" s="61"/>
      <c r="L81" s="205"/>
      <c r="N81" s="205"/>
      <c r="P81" s="205"/>
      <c r="R81" s="205"/>
      <c r="T81" s="205"/>
      <c r="V81" s="205"/>
      <c r="X81" s="205"/>
      <c r="Z81" s="205"/>
      <c r="AB81" s="205"/>
      <c r="AD81" s="205"/>
      <c r="AF81" s="205"/>
      <c r="AH81" s="205"/>
    </row>
    <row r="82" spans="2:34" x14ac:dyDescent="0.35">
      <c r="B82" s="136" t="s">
        <v>214</v>
      </c>
      <c r="C82" s="69"/>
      <c r="D82" s="69"/>
      <c r="E82" s="165"/>
      <c r="F82" s="61"/>
      <c r="G82" s="165"/>
      <c r="H82" s="61"/>
      <c r="I82" s="165"/>
      <c r="J82" s="61"/>
      <c r="K82" s="165"/>
      <c r="L82" s="61"/>
      <c r="M82" s="165"/>
      <c r="N82" s="61"/>
      <c r="O82" s="165"/>
      <c r="P82" s="61"/>
      <c r="Q82" s="165"/>
      <c r="R82" s="61"/>
      <c r="S82" s="165"/>
      <c r="T82" s="61"/>
      <c r="U82" s="165"/>
      <c r="V82" s="61"/>
      <c r="W82" s="165"/>
      <c r="X82" s="61"/>
      <c r="Y82" s="165"/>
      <c r="Z82" s="61"/>
      <c r="AA82" s="165"/>
      <c r="AB82" s="61"/>
      <c r="AC82" s="165"/>
      <c r="AD82" s="61"/>
      <c r="AE82" s="165"/>
      <c r="AF82" s="61"/>
      <c r="AG82" s="165"/>
      <c r="AH82" s="61"/>
    </row>
    <row r="83" spans="2:34" x14ac:dyDescent="0.35">
      <c r="B83" s="189" t="s">
        <v>29</v>
      </c>
      <c r="C83" s="199">
        <v>0.02</v>
      </c>
      <c r="D83" s="126" t="s">
        <v>191</v>
      </c>
      <c r="E83" s="222">
        <v>0.02</v>
      </c>
      <c r="F83" s="61"/>
      <c r="G83" s="222">
        <v>0.02</v>
      </c>
      <c r="H83" s="61"/>
      <c r="I83" s="222">
        <v>0.02</v>
      </c>
      <c r="J83" s="61"/>
      <c r="K83" s="222">
        <v>0.02</v>
      </c>
      <c r="L83" s="61"/>
      <c r="M83" s="222">
        <v>0.02</v>
      </c>
      <c r="N83" s="61"/>
      <c r="O83" s="222">
        <v>0.02</v>
      </c>
      <c r="P83" s="61"/>
      <c r="Q83" s="222">
        <v>0.02</v>
      </c>
      <c r="R83" s="61"/>
      <c r="S83" s="222">
        <v>0.02</v>
      </c>
      <c r="T83" s="61"/>
      <c r="U83" s="222">
        <v>0.02</v>
      </c>
      <c r="V83" s="61"/>
      <c r="W83" s="222">
        <v>0.02</v>
      </c>
      <c r="X83" s="61"/>
      <c r="Y83" s="222">
        <v>0.02</v>
      </c>
      <c r="Z83" s="61"/>
      <c r="AA83" s="222">
        <v>0.02</v>
      </c>
      <c r="AB83" s="61"/>
      <c r="AC83" s="222">
        <v>0.02</v>
      </c>
      <c r="AD83" s="61"/>
      <c r="AE83" s="222">
        <v>0.02</v>
      </c>
      <c r="AF83" s="61"/>
      <c r="AG83" s="222">
        <v>0.02</v>
      </c>
      <c r="AH83" s="61"/>
    </row>
    <row r="84" spans="2:34" ht="29" x14ac:dyDescent="0.35">
      <c r="B84" s="189" t="s">
        <v>54</v>
      </c>
      <c r="C84" s="199" t="s">
        <v>52</v>
      </c>
      <c r="D84" s="126" t="s">
        <v>66</v>
      </c>
      <c r="E84" s="222">
        <v>0</v>
      </c>
      <c r="F84" s="61"/>
      <c r="G84" s="222">
        <v>0</v>
      </c>
      <c r="H84" s="61"/>
      <c r="I84" s="222">
        <v>0</v>
      </c>
      <c r="J84" s="61"/>
      <c r="K84" s="222">
        <v>0</v>
      </c>
      <c r="L84" s="61"/>
      <c r="M84" s="222">
        <v>0</v>
      </c>
      <c r="N84" s="61"/>
      <c r="O84" s="222">
        <v>0</v>
      </c>
      <c r="P84" s="61"/>
      <c r="Q84" s="222">
        <v>0</v>
      </c>
      <c r="R84" s="61"/>
      <c r="S84" s="222">
        <v>0</v>
      </c>
      <c r="T84" s="61"/>
      <c r="U84" s="222">
        <v>0</v>
      </c>
      <c r="V84" s="61"/>
      <c r="W84" s="222">
        <v>0</v>
      </c>
      <c r="X84" s="61"/>
      <c r="Y84" s="222">
        <v>0</v>
      </c>
      <c r="Z84" s="61"/>
      <c r="AA84" s="222">
        <v>0</v>
      </c>
      <c r="AB84" s="61"/>
      <c r="AC84" s="222">
        <v>0</v>
      </c>
      <c r="AD84" s="61"/>
      <c r="AE84" s="222">
        <v>0</v>
      </c>
      <c r="AF84" s="61"/>
      <c r="AG84" s="222">
        <v>0</v>
      </c>
      <c r="AH84" s="61"/>
    </row>
    <row r="85" spans="2:34" x14ac:dyDescent="0.35">
      <c r="B85" s="189" t="s">
        <v>30</v>
      </c>
      <c r="C85" s="199" t="s">
        <v>52</v>
      </c>
      <c r="D85" s="126" t="s">
        <v>66</v>
      </c>
      <c r="E85" s="222">
        <v>0</v>
      </c>
      <c r="F85" s="61"/>
      <c r="G85" s="222">
        <v>0</v>
      </c>
      <c r="H85" s="61"/>
      <c r="I85" s="222">
        <v>0</v>
      </c>
      <c r="J85" s="61"/>
      <c r="K85" s="222">
        <v>0</v>
      </c>
      <c r="L85" s="61"/>
      <c r="M85" s="222">
        <v>0</v>
      </c>
      <c r="N85" s="61"/>
      <c r="O85" s="222">
        <v>0</v>
      </c>
      <c r="P85" s="61"/>
      <c r="Q85" s="222">
        <v>0</v>
      </c>
      <c r="R85" s="61"/>
      <c r="S85" s="222">
        <v>0</v>
      </c>
      <c r="T85" s="61"/>
      <c r="U85" s="222">
        <v>0</v>
      </c>
      <c r="V85" s="61"/>
      <c r="W85" s="222">
        <v>0</v>
      </c>
      <c r="X85" s="61"/>
      <c r="Y85" s="222">
        <v>0</v>
      </c>
      <c r="Z85" s="61"/>
      <c r="AA85" s="222">
        <v>0</v>
      </c>
      <c r="AB85" s="61"/>
      <c r="AC85" s="222">
        <v>0</v>
      </c>
      <c r="AD85" s="61"/>
      <c r="AE85" s="222">
        <v>0</v>
      </c>
      <c r="AF85" s="61"/>
      <c r="AG85" s="222">
        <v>0</v>
      </c>
      <c r="AH85" s="61"/>
    </row>
    <row r="86" spans="2:34" x14ac:dyDescent="0.35">
      <c r="B86" s="189" t="s">
        <v>39</v>
      </c>
      <c r="C86" s="199" t="s">
        <v>52</v>
      </c>
      <c r="D86" s="126" t="s">
        <v>66</v>
      </c>
      <c r="E86" s="222">
        <v>0</v>
      </c>
      <c r="F86" s="61"/>
      <c r="G86" s="222">
        <v>0</v>
      </c>
      <c r="H86" s="61"/>
      <c r="I86" s="222">
        <v>0</v>
      </c>
      <c r="J86" s="61"/>
      <c r="K86" s="222">
        <v>0</v>
      </c>
      <c r="L86" s="61"/>
      <c r="M86" s="222">
        <v>0</v>
      </c>
      <c r="N86" s="61"/>
      <c r="O86" s="222">
        <v>0</v>
      </c>
      <c r="P86" s="61"/>
      <c r="Q86" s="222">
        <v>0</v>
      </c>
      <c r="R86" s="61"/>
      <c r="S86" s="222">
        <v>0</v>
      </c>
      <c r="T86" s="61"/>
      <c r="U86" s="222">
        <v>0</v>
      </c>
      <c r="V86" s="61"/>
      <c r="W86" s="222">
        <v>0</v>
      </c>
      <c r="X86" s="61"/>
      <c r="Y86" s="222">
        <v>0</v>
      </c>
      <c r="Z86" s="61"/>
      <c r="AA86" s="222">
        <v>0</v>
      </c>
      <c r="AB86" s="61"/>
      <c r="AC86" s="222">
        <v>0</v>
      </c>
      <c r="AD86" s="61"/>
      <c r="AE86" s="222">
        <v>0</v>
      </c>
      <c r="AF86" s="61"/>
      <c r="AG86" s="222">
        <v>0</v>
      </c>
      <c r="AH86" s="61"/>
    </row>
    <row r="87" spans="2:34" x14ac:dyDescent="0.35">
      <c r="B87" s="189" t="s">
        <v>213</v>
      </c>
      <c r="C87" s="199" t="s">
        <v>52</v>
      </c>
      <c r="D87" s="126" t="s">
        <v>66</v>
      </c>
      <c r="E87" s="222">
        <v>0</v>
      </c>
      <c r="F87" s="61"/>
      <c r="G87" s="222">
        <v>0</v>
      </c>
      <c r="H87" s="61"/>
      <c r="I87" s="222">
        <v>0</v>
      </c>
      <c r="J87" s="61"/>
      <c r="K87" s="222">
        <v>0</v>
      </c>
      <c r="L87" s="61"/>
      <c r="M87" s="222">
        <v>0</v>
      </c>
      <c r="N87" s="61"/>
      <c r="O87" s="222">
        <v>0</v>
      </c>
      <c r="P87" s="61"/>
      <c r="Q87" s="222">
        <v>0</v>
      </c>
      <c r="R87" s="61"/>
      <c r="S87" s="222">
        <v>0</v>
      </c>
      <c r="T87" s="61"/>
      <c r="U87" s="222">
        <v>0</v>
      </c>
      <c r="V87" s="61"/>
      <c r="W87" s="222">
        <v>0</v>
      </c>
      <c r="X87" s="61"/>
      <c r="Y87" s="222">
        <v>0</v>
      </c>
      <c r="Z87" s="61"/>
      <c r="AA87" s="222">
        <v>0</v>
      </c>
      <c r="AB87" s="61"/>
      <c r="AC87" s="222">
        <v>0</v>
      </c>
      <c r="AD87" s="61"/>
      <c r="AE87" s="222">
        <v>0</v>
      </c>
      <c r="AF87" s="61"/>
      <c r="AG87" s="222">
        <v>0</v>
      </c>
      <c r="AH87" s="61"/>
    </row>
    <row r="88" spans="2:34" x14ac:dyDescent="0.35">
      <c r="B88" s="189" t="s">
        <v>211</v>
      </c>
      <c r="C88" s="199" t="s">
        <v>52</v>
      </c>
      <c r="D88" s="126" t="s">
        <v>66</v>
      </c>
      <c r="E88" s="222">
        <v>0</v>
      </c>
      <c r="F88" s="61"/>
      <c r="G88" s="222">
        <v>0</v>
      </c>
      <c r="H88" s="61"/>
      <c r="I88" s="222">
        <v>0</v>
      </c>
      <c r="J88" s="61"/>
      <c r="K88" s="222">
        <v>0</v>
      </c>
      <c r="L88" s="61"/>
      <c r="M88" s="222">
        <v>0</v>
      </c>
      <c r="N88" s="61"/>
      <c r="O88" s="222">
        <v>0</v>
      </c>
      <c r="P88" s="61"/>
      <c r="Q88" s="222">
        <v>0</v>
      </c>
      <c r="R88" s="61"/>
      <c r="S88" s="222">
        <v>0</v>
      </c>
      <c r="T88" s="61"/>
      <c r="U88" s="222">
        <v>0</v>
      </c>
      <c r="V88" s="61"/>
      <c r="W88" s="222">
        <v>0</v>
      </c>
      <c r="X88" s="61"/>
      <c r="Y88" s="222">
        <v>0</v>
      </c>
      <c r="Z88" s="61"/>
      <c r="AA88" s="222">
        <v>0</v>
      </c>
      <c r="AB88" s="61"/>
      <c r="AC88" s="222">
        <v>0</v>
      </c>
      <c r="AD88" s="61"/>
      <c r="AE88" s="222">
        <v>0</v>
      </c>
      <c r="AF88" s="61"/>
      <c r="AG88" s="222">
        <v>0</v>
      </c>
      <c r="AH88" s="61"/>
    </row>
    <row r="89" spans="2:34" x14ac:dyDescent="0.35">
      <c r="B89" s="189" t="s">
        <v>212</v>
      </c>
      <c r="C89" s="199" t="s">
        <v>52</v>
      </c>
      <c r="D89" s="126" t="s">
        <v>66</v>
      </c>
      <c r="E89" s="222">
        <v>0</v>
      </c>
      <c r="F89" s="61"/>
      <c r="G89" s="222">
        <v>0</v>
      </c>
      <c r="H89" s="61"/>
      <c r="I89" s="222">
        <v>0</v>
      </c>
      <c r="J89" s="61"/>
      <c r="K89" s="222">
        <v>0</v>
      </c>
      <c r="L89" s="61"/>
      <c r="M89" s="222">
        <v>0</v>
      </c>
      <c r="N89" s="61"/>
      <c r="O89" s="222">
        <v>0</v>
      </c>
      <c r="P89" s="61"/>
      <c r="Q89" s="222">
        <v>0</v>
      </c>
      <c r="R89" s="61"/>
      <c r="S89" s="222">
        <v>0</v>
      </c>
      <c r="T89" s="61"/>
      <c r="U89" s="222">
        <v>0</v>
      </c>
      <c r="V89" s="61"/>
      <c r="W89" s="222">
        <v>0</v>
      </c>
      <c r="X89" s="61"/>
      <c r="Y89" s="222">
        <v>0</v>
      </c>
      <c r="Z89" s="61"/>
      <c r="AA89" s="222">
        <v>0</v>
      </c>
      <c r="AB89" s="61"/>
      <c r="AC89" s="222">
        <v>0</v>
      </c>
      <c r="AD89" s="61"/>
      <c r="AE89" s="222">
        <v>0</v>
      </c>
      <c r="AF89" s="61"/>
      <c r="AG89" s="222">
        <v>0</v>
      </c>
      <c r="AH89" s="61"/>
    </row>
    <row r="90" spans="2:34" x14ac:dyDescent="0.35">
      <c r="B90" s="10" t="s">
        <v>120</v>
      </c>
      <c r="C90" s="200" t="s">
        <v>52</v>
      </c>
      <c r="D90" s="138" t="s">
        <v>2</v>
      </c>
      <c r="E90" s="142">
        <f>SUM(E83:E89)</f>
        <v>0.02</v>
      </c>
      <c r="F90" s="61"/>
      <c r="G90" s="142">
        <f>SUM(G83:G89)</f>
        <v>0.02</v>
      </c>
      <c r="H90" s="61"/>
      <c r="I90" s="142">
        <f>SUM(I83:I89)</f>
        <v>0.02</v>
      </c>
      <c r="J90" s="21"/>
      <c r="K90" s="142">
        <f>SUM(K83:K89)</f>
        <v>0.02</v>
      </c>
      <c r="L90" s="21"/>
      <c r="M90" s="142">
        <f>SUM(M83:M89)</f>
        <v>0.02</v>
      </c>
      <c r="N90" s="21"/>
      <c r="O90" s="142">
        <f>SUM(O83:O89)</f>
        <v>0.02</v>
      </c>
      <c r="P90" s="21"/>
      <c r="Q90" s="142">
        <f>SUM(Q83:Q89)</f>
        <v>0.02</v>
      </c>
      <c r="R90" s="21"/>
      <c r="S90" s="142">
        <f>SUM(S83:S89)</f>
        <v>0.02</v>
      </c>
      <c r="T90" s="21"/>
      <c r="U90" s="142">
        <f>SUM(U83:U89)</f>
        <v>0.02</v>
      </c>
      <c r="V90" s="21"/>
      <c r="W90" s="142">
        <f>SUM(W83:W89)</f>
        <v>0.02</v>
      </c>
      <c r="X90" s="21"/>
      <c r="Y90" s="142">
        <f>SUM(Y83:Y89)</f>
        <v>0.02</v>
      </c>
      <c r="Z90" s="21"/>
      <c r="AA90" s="142">
        <f>SUM(AA83:AA89)</f>
        <v>0.02</v>
      </c>
      <c r="AB90" s="21"/>
      <c r="AC90" s="142">
        <f>SUM(AC83:AC89)</f>
        <v>0.02</v>
      </c>
      <c r="AD90" s="21"/>
      <c r="AE90" s="142">
        <f>SUM(AE83:AE89)</f>
        <v>0.02</v>
      </c>
      <c r="AF90" s="21"/>
      <c r="AG90" s="142">
        <f>SUM(AG83:AG89)</f>
        <v>0.02</v>
      </c>
      <c r="AH90" s="21"/>
    </row>
    <row r="91" spans="2:34" x14ac:dyDescent="0.35">
      <c r="B91" s="65"/>
      <c r="C91" s="66"/>
      <c r="D91" s="66"/>
      <c r="F91" s="61"/>
      <c r="H91" s="61"/>
      <c r="J91" s="61"/>
      <c r="L91" s="61"/>
      <c r="N91" s="61"/>
      <c r="P91" s="61"/>
      <c r="R91" s="61"/>
      <c r="T91" s="61"/>
      <c r="V91" s="61"/>
      <c r="X91" s="61"/>
      <c r="Z91" s="61"/>
      <c r="AB91" s="61"/>
      <c r="AD91" s="61"/>
      <c r="AF91" s="61"/>
      <c r="AH91" s="61"/>
    </row>
    <row r="92" spans="2:34" x14ac:dyDescent="0.35">
      <c r="B92" s="65"/>
      <c r="C92" s="66"/>
      <c r="D92" s="66"/>
      <c r="F92" s="61"/>
      <c r="H92" s="61"/>
      <c r="J92" s="61"/>
      <c r="L92" s="61"/>
      <c r="N92" s="61"/>
      <c r="P92" s="61"/>
      <c r="R92" s="61"/>
      <c r="T92" s="61"/>
      <c r="V92" s="61"/>
      <c r="X92" s="61"/>
      <c r="Z92" s="61"/>
      <c r="AB92" s="61"/>
      <c r="AD92" s="61"/>
      <c r="AF92" s="61"/>
      <c r="AH92" s="61"/>
    </row>
    <row r="93" spans="2:34" ht="15.5" x14ac:dyDescent="0.35">
      <c r="B93" s="179" t="s">
        <v>45</v>
      </c>
      <c r="C93" s="201" t="s">
        <v>65</v>
      </c>
      <c r="D93" s="180" t="s">
        <v>2</v>
      </c>
      <c r="E93" s="140">
        <f>SUM(E80*(100%+E90))</f>
        <v>0</v>
      </c>
      <c r="F93" s="61"/>
      <c r="G93" s="140">
        <f>SUM(G80*(100%+G90))</f>
        <v>0</v>
      </c>
      <c r="H93" s="61"/>
      <c r="I93" s="140">
        <f>SUM(I80*(100%+I90))</f>
        <v>0</v>
      </c>
      <c r="J93" s="61"/>
      <c r="K93" s="140">
        <f>SUM(K80*(100%+K90))</f>
        <v>0</v>
      </c>
      <c r="L93" s="61"/>
      <c r="M93" s="140">
        <f>SUM(M80*(100%+M90))</f>
        <v>0</v>
      </c>
      <c r="N93" s="61"/>
      <c r="O93" s="140">
        <f>SUM(O80*(100%+O90))</f>
        <v>0</v>
      </c>
      <c r="P93" s="61"/>
      <c r="Q93" s="140">
        <f>SUM(Q80*(100%+Q90))</f>
        <v>0</v>
      </c>
      <c r="R93" s="61"/>
      <c r="S93" s="140">
        <f>SUM(S80*(100%+S90))</f>
        <v>0</v>
      </c>
      <c r="T93" s="61"/>
      <c r="U93" s="140">
        <f>SUM(U80*(100%+U90))</f>
        <v>0</v>
      </c>
      <c r="V93" s="61"/>
      <c r="W93" s="140">
        <f>SUM(W80*(100%+W90))</f>
        <v>0</v>
      </c>
      <c r="X93" s="61"/>
      <c r="Y93" s="140">
        <f>SUM(Y80*(100%+Y90))</f>
        <v>0</v>
      </c>
      <c r="Z93" s="61"/>
      <c r="AA93" s="140">
        <f>SUM(AA80*(100%+AA90))</f>
        <v>0</v>
      </c>
      <c r="AB93" s="61"/>
      <c r="AC93" s="140">
        <f>SUM(AC80*(100%+AC90))</f>
        <v>0</v>
      </c>
      <c r="AD93" s="61"/>
      <c r="AE93" s="140">
        <f>SUM(AE80*(100%+AE90))</f>
        <v>0</v>
      </c>
      <c r="AF93" s="61"/>
      <c r="AG93" s="140">
        <f>SUM(AG80*(100%+AG90))</f>
        <v>0</v>
      </c>
      <c r="AH93" s="61"/>
    </row>
    <row r="94" spans="2:34" ht="15" thickBot="1" x14ac:dyDescent="0.4">
      <c r="B94" s="65"/>
      <c r="C94" s="66"/>
      <c r="D94" s="66"/>
      <c r="F94" s="61"/>
      <c r="H94" s="61"/>
      <c r="J94" s="61"/>
      <c r="L94" s="61"/>
      <c r="N94" s="61"/>
      <c r="P94" s="61"/>
      <c r="R94" s="61"/>
      <c r="T94" s="61"/>
      <c r="V94" s="61"/>
      <c r="X94" s="61"/>
      <c r="Z94" s="61"/>
      <c r="AB94" s="61"/>
      <c r="AD94" s="61"/>
      <c r="AF94" s="61"/>
      <c r="AH94" s="61"/>
    </row>
    <row r="95" spans="2:34" ht="18.5" x14ac:dyDescent="0.35">
      <c r="B95" s="171" t="s">
        <v>59</v>
      </c>
      <c r="C95" s="12"/>
      <c r="D95" s="12"/>
      <c r="E95" s="144"/>
      <c r="F95" s="61"/>
      <c r="G95" s="144"/>
      <c r="H95" s="61"/>
      <c r="I95" s="144"/>
      <c r="J95" s="61"/>
      <c r="K95" s="144"/>
      <c r="L95" s="61"/>
      <c r="M95" s="144"/>
      <c r="N95" s="61"/>
      <c r="O95" s="144"/>
      <c r="P95" s="61"/>
      <c r="Q95" s="144"/>
      <c r="R95" s="61"/>
      <c r="S95" s="144"/>
      <c r="T95" s="61"/>
      <c r="U95" s="144"/>
      <c r="V95" s="61"/>
      <c r="W95" s="144"/>
      <c r="X95" s="61"/>
      <c r="Y95" s="144"/>
      <c r="Z95" s="61"/>
      <c r="AA95" s="144"/>
      <c r="AB95" s="61"/>
      <c r="AC95" s="144"/>
      <c r="AD95" s="61"/>
      <c r="AE95" s="144"/>
      <c r="AF95" s="61"/>
      <c r="AG95" s="144"/>
      <c r="AH95" s="61"/>
    </row>
    <row r="96" spans="2:34" x14ac:dyDescent="0.35">
      <c r="B96" s="65"/>
      <c r="C96" s="66"/>
      <c r="D96" s="66"/>
      <c r="F96" s="61"/>
      <c r="H96" s="61"/>
      <c r="J96" s="61"/>
      <c r="L96" s="61"/>
      <c r="N96" s="61"/>
      <c r="P96" s="61"/>
      <c r="R96" s="61"/>
      <c r="T96" s="61"/>
      <c r="V96" s="61"/>
      <c r="X96" s="61"/>
      <c r="Z96" s="61"/>
      <c r="AB96" s="61"/>
      <c r="AD96" s="61"/>
      <c r="AF96" s="61"/>
      <c r="AH96" s="61"/>
    </row>
    <row r="97" spans="2:34" x14ac:dyDescent="0.35">
      <c r="B97" s="137" t="s">
        <v>128</v>
      </c>
      <c r="C97" s="165"/>
      <c r="D97" s="165"/>
      <c r="E97" s="174"/>
      <c r="F97" s="61"/>
      <c r="G97" s="165"/>
      <c r="H97" s="61"/>
      <c r="I97" s="165"/>
      <c r="J97" s="61"/>
      <c r="K97" s="165"/>
      <c r="L97" s="61"/>
      <c r="M97" s="165"/>
      <c r="N97" s="61"/>
      <c r="O97" s="165"/>
      <c r="P97" s="61"/>
      <c r="Q97" s="165"/>
      <c r="R97" s="61"/>
      <c r="S97" s="165"/>
      <c r="T97" s="61"/>
      <c r="U97" s="165"/>
      <c r="V97" s="61"/>
      <c r="W97" s="165"/>
      <c r="X97" s="61"/>
      <c r="Y97" s="165"/>
      <c r="Z97" s="61"/>
      <c r="AA97" s="165"/>
      <c r="AB97" s="61"/>
      <c r="AC97" s="165"/>
      <c r="AD97" s="61"/>
      <c r="AE97" s="165"/>
      <c r="AF97" s="61"/>
      <c r="AG97" s="165"/>
      <c r="AH97" s="61"/>
    </row>
    <row r="98" spans="2:34" x14ac:dyDescent="0.35">
      <c r="B98" s="62" t="s">
        <v>55</v>
      </c>
      <c r="C98" s="196">
        <v>0.12</v>
      </c>
      <c r="D98" s="126" t="s">
        <v>64</v>
      </c>
      <c r="E98" s="142">
        <f>$C98</f>
        <v>0.12</v>
      </c>
      <c r="F98" s="61"/>
      <c r="G98" s="142">
        <f>$C98</f>
        <v>0.12</v>
      </c>
      <c r="H98" s="61"/>
      <c r="I98" s="142">
        <f>$C98</f>
        <v>0.12</v>
      </c>
      <c r="J98" s="61"/>
      <c r="K98" s="142">
        <f>$C98</f>
        <v>0.12</v>
      </c>
      <c r="L98" s="61"/>
      <c r="M98" s="142">
        <f>$C98</f>
        <v>0.12</v>
      </c>
      <c r="N98" s="61"/>
      <c r="O98" s="142">
        <f>$C98</f>
        <v>0.12</v>
      </c>
      <c r="P98" s="61"/>
      <c r="Q98" s="142">
        <f>$C98</f>
        <v>0.12</v>
      </c>
      <c r="R98" s="61"/>
      <c r="S98" s="142">
        <f>$C98</f>
        <v>0.12</v>
      </c>
      <c r="T98" s="61"/>
      <c r="U98" s="142">
        <f>$C98</f>
        <v>0.12</v>
      </c>
      <c r="V98" s="61"/>
      <c r="W98" s="142">
        <f>$C98</f>
        <v>0.12</v>
      </c>
      <c r="X98" s="61"/>
      <c r="Y98" s="142">
        <f>$C98</f>
        <v>0.12</v>
      </c>
      <c r="Z98" s="61"/>
      <c r="AA98" s="142">
        <f>$C98</f>
        <v>0.12</v>
      </c>
      <c r="AB98" s="61"/>
      <c r="AC98" s="142">
        <f>$C98</f>
        <v>0.12</v>
      </c>
      <c r="AD98" s="61"/>
      <c r="AE98" s="142">
        <f>$C98</f>
        <v>0.12</v>
      </c>
      <c r="AF98" s="61"/>
      <c r="AG98" s="142">
        <f>$C98</f>
        <v>0.12</v>
      </c>
      <c r="AH98" s="61"/>
    </row>
    <row r="99" spans="2:34" ht="15.5" x14ac:dyDescent="0.35">
      <c r="B99" s="62" t="s">
        <v>127</v>
      </c>
      <c r="C99" s="194"/>
      <c r="D99" s="126" t="s">
        <v>66</v>
      </c>
      <c r="E99" s="222">
        <v>0</v>
      </c>
      <c r="F99" s="175"/>
      <c r="G99" s="222">
        <v>0</v>
      </c>
      <c r="H99" s="175"/>
      <c r="I99" s="222">
        <v>0</v>
      </c>
      <c r="J99" s="175"/>
      <c r="K99" s="222">
        <v>0</v>
      </c>
      <c r="L99" s="175"/>
      <c r="M99" s="222">
        <v>0</v>
      </c>
      <c r="N99" s="175"/>
      <c r="O99" s="222">
        <v>0</v>
      </c>
      <c r="P99" s="175"/>
      <c r="Q99" s="222">
        <v>0</v>
      </c>
      <c r="R99" s="175"/>
      <c r="S99" s="222">
        <v>0</v>
      </c>
      <c r="T99" s="175"/>
      <c r="U99" s="222">
        <v>0</v>
      </c>
      <c r="V99" s="175"/>
      <c r="W99" s="222">
        <v>0</v>
      </c>
      <c r="X99" s="175"/>
      <c r="Y99" s="222">
        <v>0</v>
      </c>
      <c r="Z99" s="175"/>
      <c r="AA99" s="222">
        <v>0</v>
      </c>
      <c r="AB99" s="175"/>
      <c r="AC99" s="222">
        <v>0</v>
      </c>
      <c r="AD99" s="175"/>
      <c r="AE99" s="222">
        <v>0</v>
      </c>
      <c r="AF99" s="175"/>
      <c r="AG99" s="222">
        <v>0</v>
      </c>
      <c r="AH99" s="175"/>
    </row>
    <row r="100" spans="2:34" ht="15.5" x14ac:dyDescent="0.35">
      <c r="B100" s="62" t="s">
        <v>56</v>
      </c>
      <c r="C100" s="196">
        <v>0.02</v>
      </c>
      <c r="D100" s="220" t="s">
        <v>221</v>
      </c>
      <c r="E100" s="222">
        <f>$C100</f>
        <v>0.02</v>
      </c>
      <c r="F100" s="175"/>
      <c r="G100" s="222">
        <f>$C100</f>
        <v>0.02</v>
      </c>
      <c r="H100" s="175"/>
      <c r="I100" s="222">
        <f>$C100</f>
        <v>0.02</v>
      </c>
      <c r="J100" s="175"/>
      <c r="K100" s="222">
        <f>$C100</f>
        <v>0.02</v>
      </c>
      <c r="L100" s="175"/>
      <c r="M100" s="222">
        <f>$C100</f>
        <v>0.02</v>
      </c>
      <c r="N100" s="175"/>
      <c r="O100" s="222">
        <f>$C100</f>
        <v>0.02</v>
      </c>
      <c r="P100" s="175"/>
      <c r="Q100" s="222">
        <f>$C100</f>
        <v>0.02</v>
      </c>
      <c r="R100" s="175"/>
      <c r="S100" s="222">
        <f>$C100</f>
        <v>0.02</v>
      </c>
      <c r="T100" s="175"/>
      <c r="U100" s="222">
        <f>$C100</f>
        <v>0.02</v>
      </c>
      <c r="V100" s="175"/>
      <c r="W100" s="222">
        <f>$C100</f>
        <v>0.02</v>
      </c>
      <c r="X100" s="175"/>
      <c r="Y100" s="222">
        <f>$C100</f>
        <v>0.02</v>
      </c>
      <c r="Z100" s="175"/>
      <c r="AA100" s="222">
        <f>$C100</f>
        <v>0.02</v>
      </c>
      <c r="AB100" s="175"/>
      <c r="AC100" s="222">
        <f>$C100</f>
        <v>0.02</v>
      </c>
      <c r="AD100" s="175"/>
      <c r="AE100" s="222">
        <f>$C100</f>
        <v>0.02</v>
      </c>
      <c r="AF100" s="175"/>
      <c r="AG100" s="222">
        <f>$C100</f>
        <v>0.02</v>
      </c>
      <c r="AH100" s="175"/>
    </row>
    <row r="101" spans="2:34" ht="15.5" x14ac:dyDescent="0.35">
      <c r="B101" s="62" t="s">
        <v>57</v>
      </c>
      <c r="C101" s="194"/>
      <c r="D101" s="126" t="s">
        <v>66</v>
      </c>
      <c r="E101" s="222">
        <v>0</v>
      </c>
      <c r="F101" s="175"/>
      <c r="G101" s="222">
        <v>0</v>
      </c>
      <c r="H101" s="175"/>
      <c r="I101" s="222">
        <v>0</v>
      </c>
      <c r="J101" s="175"/>
      <c r="K101" s="222">
        <v>0</v>
      </c>
      <c r="L101" s="175"/>
      <c r="M101" s="222">
        <v>0</v>
      </c>
      <c r="N101" s="175"/>
      <c r="O101" s="222">
        <v>0</v>
      </c>
      <c r="P101" s="175"/>
      <c r="Q101" s="222">
        <v>0</v>
      </c>
      <c r="R101" s="175"/>
      <c r="S101" s="222">
        <v>0</v>
      </c>
      <c r="T101" s="175"/>
      <c r="U101" s="222">
        <v>0</v>
      </c>
      <c r="V101" s="175"/>
      <c r="W101" s="222">
        <v>0</v>
      </c>
      <c r="X101" s="175"/>
      <c r="Y101" s="222">
        <v>0</v>
      </c>
      <c r="Z101" s="175"/>
      <c r="AA101" s="222">
        <v>0</v>
      </c>
      <c r="AB101" s="175"/>
      <c r="AC101" s="222">
        <v>0</v>
      </c>
      <c r="AD101" s="175"/>
      <c r="AE101" s="222">
        <v>0</v>
      </c>
      <c r="AF101" s="175"/>
      <c r="AG101" s="222">
        <v>0</v>
      </c>
      <c r="AH101" s="175"/>
    </row>
    <row r="102" spans="2:34" ht="15.5" x14ac:dyDescent="0.35">
      <c r="B102" s="62" t="s">
        <v>58</v>
      </c>
      <c r="C102" s="194"/>
      <c r="D102" s="126" t="s">
        <v>66</v>
      </c>
      <c r="E102" s="222">
        <v>0</v>
      </c>
      <c r="F102" s="175"/>
      <c r="G102" s="222">
        <v>0</v>
      </c>
      <c r="H102" s="175"/>
      <c r="I102" s="222">
        <v>0</v>
      </c>
      <c r="J102" s="175"/>
      <c r="K102" s="222">
        <v>0</v>
      </c>
      <c r="L102" s="175"/>
      <c r="M102" s="222">
        <v>0</v>
      </c>
      <c r="N102" s="175"/>
      <c r="O102" s="222">
        <v>0</v>
      </c>
      <c r="P102" s="175"/>
      <c r="Q102" s="222">
        <v>0</v>
      </c>
      <c r="R102" s="175"/>
      <c r="S102" s="222">
        <v>0</v>
      </c>
      <c r="T102" s="175"/>
      <c r="U102" s="222">
        <v>0</v>
      </c>
      <c r="V102" s="175"/>
      <c r="W102" s="222">
        <v>0</v>
      </c>
      <c r="X102" s="175"/>
      <c r="Y102" s="222">
        <v>0</v>
      </c>
      <c r="Z102" s="175"/>
      <c r="AA102" s="222">
        <v>0</v>
      </c>
      <c r="AB102" s="175"/>
      <c r="AC102" s="222">
        <v>0</v>
      </c>
      <c r="AD102" s="175"/>
      <c r="AE102" s="222">
        <v>0</v>
      </c>
      <c r="AF102" s="175"/>
      <c r="AG102" s="222">
        <v>0</v>
      </c>
      <c r="AH102" s="175"/>
    </row>
    <row r="103" spans="2:34" x14ac:dyDescent="0.35">
      <c r="B103" s="215" t="s">
        <v>193</v>
      </c>
      <c r="C103" s="195"/>
      <c r="D103" s="138" t="s">
        <v>2</v>
      </c>
      <c r="E103" s="142">
        <f>SUM((100%)-(E98+E99+E101+E100+E102))</f>
        <v>0.86</v>
      </c>
      <c r="F103" s="61"/>
      <c r="G103" s="142">
        <f>SUM((100%)-(G98+G99+G101+G100+G102))</f>
        <v>0.86</v>
      </c>
      <c r="H103" s="61"/>
      <c r="I103" s="142">
        <f>SUM((100%)-(I98+I99+I101+I100+I102))</f>
        <v>0.86</v>
      </c>
      <c r="J103" s="61"/>
      <c r="K103" s="142">
        <f>SUM((100%)-(K98+K99+K101+K100+K102))</f>
        <v>0.86</v>
      </c>
      <c r="L103" s="61"/>
      <c r="M103" s="142">
        <f>SUM((100%)-(M98+M99+M101+M100+M102))</f>
        <v>0.86</v>
      </c>
      <c r="N103" s="61"/>
      <c r="O103" s="142">
        <f>SUM((100%)-(O98+O99+O101+O100+O102))</f>
        <v>0.86</v>
      </c>
      <c r="P103" s="61"/>
      <c r="Q103" s="142">
        <f>SUM((100%)-(Q98+Q99+Q101+Q100+Q102))</f>
        <v>0.86</v>
      </c>
      <c r="R103" s="61"/>
      <c r="S103" s="142">
        <f>SUM((100%)-(S98+S99+S101+S100+S102))</f>
        <v>0.86</v>
      </c>
      <c r="T103" s="61"/>
      <c r="U103" s="142">
        <f>SUM((100%)-(U98+U99+U101+U100+U102))</f>
        <v>0.86</v>
      </c>
      <c r="V103" s="61"/>
      <c r="W103" s="142">
        <f>SUM((100%)-(W98+W99+W101+W100+W102))</f>
        <v>0.86</v>
      </c>
      <c r="X103" s="61"/>
      <c r="Y103" s="142">
        <f>SUM((100%)-(Y98+Y99+Y101+Y100+Y102))</f>
        <v>0.86</v>
      </c>
      <c r="Z103" s="61"/>
      <c r="AA103" s="142">
        <f>SUM((100%)-(AA98+AA99+AA101+AA100+AA102))</f>
        <v>0.86</v>
      </c>
      <c r="AB103" s="61"/>
      <c r="AC103" s="142">
        <f>SUM((100%)-(AC98+AC99+AC101+AC100+AC102))</f>
        <v>0.86</v>
      </c>
      <c r="AD103" s="61"/>
      <c r="AE103" s="142">
        <f>SUM((100%)-(AE98+AE99+AE101+AE100+AE102))</f>
        <v>0.86</v>
      </c>
      <c r="AF103" s="61"/>
      <c r="AG103" s="142">
        <f>SUM((100%)-(AG98+AG99+AG101+AG100+AG102))</f>
        <v>0.86</v>
      </c>
      <c r="AH103" s="61"/>
    </row>
    <row r="104" spans="2:34" x14ac:dyDescent="0.35">
      <c r="B104" s="62"/>
      <c r="C104" s="165"/>
      <c r="E104" s="173"/>
      <c r="F104" s="61"/>
      <c r="H104" s="61"/>
      <c r="J104" s="61"/>
      <c r="L104" s="61"/>
      <c r="N104" s="61"/>
      <c r="P104" s="61"/>
      <c r="R104" s="61"/>
      <c r="T104" s="61"/>
      <c r="V104" s="61"/>
      <c r="X104" s="61"/>
      <c r="Z104" s="61"/>
      <c r="AB104" s="61"/>
      <c r="AD104" s="61"/>
      <c r="AF104" s="61"/>
      <c r="AH104" s="61"/>
    </row>
    <row r="105" spans="2:34" x14ac:dyDescent="0.35">
      <c r="B105" s="216" t="s">
        <v>194</v>
      </c>
      <c r="C105" s="194"/>
      <c r="D105" s="138" t="s">
        <v>2</v>
      </c>
      <c r="E105" s="141">
        <f>SUM(E103*1878)</f>
        <v>1615.08</v>
      </c>
      <c r="F105" s="61"/>
      <c r="G105" s="141">
        <f>SUM(G103*1878)</f>
        <v>1615.08</v>
      </c>
      <c r="H105" s="61"/>
      <c r="I105" s="141">
        <f>SUM(I103*1878)</f>
        <v>1615.08</v>
      </c>
      <c r="J105" s="61"/>
      <c r="K105" s="141">
        <f>SUM(K103*1878)</f>
        <v>1615.08</v>
      </c>
      <c r="L105" s="61"/>
      <c r="M105" s="141">
        <f>SUM(M103*1878)</f>
        <v>1615.08</v>
      </c>
      <c r="N105" s="61"/>
      <c r="O105" s="141">
        <f>SUM(O103*1878)</f>
        <v>1615.08</v>
      </c>
      <c r="P105" s="61"/>
      <c r="Q105" s="141">
        <f>SUM(Q103*1878)</f>
        <v>1615.08</v>
      </c>
      <c r="R105" s="61"/>
      <c r="S105" s="141">
        <f>SUM(S103*1878)</f>
        <v>1615.08</v>
      </c>
      <c r="T105" s="61"/>
      <c r="U105" s="141">
        <f>SUM(U103*1878)</f>
        <v>1615.08</v>
      </c>
      <c r="V105" s="61"/>
      <c r="W105" s="141">
        <f>SUM(W103*1878)</f>
        <v>1615.08</v>
      </c>
      <c r="X105" s="61"/>
      <c r="Y105" s="141">
        <f>SUM(Y103*1878)</f>
        <v>1615.08</v>
      </c>
      <c r="Z105" s="61"/>
      <c r="AA105" s="141">
        <f>SUM(AA103*1878)</f>
        <v>1615.08</v>
      </c>
      <c r="AB105" s="61"/>
      <c r="AC105" s="141">
        <f>SUM(AC103*1878)</f>
        <v>1615.08</v>
      </c>
      <c r="AD105" s="61"/>
      <c r="AE105" s="141">
        <f>SUM(AE103*1878)</f>
        <v>1615.08</v>
      </c>
      <c r="AF105" s="61"/>
      <c r="AG105" s="141">
        <f>SUM(AG103*1878)</f>
        <v>1615.08</v>
      </c>
      <c r="AH105" s="61"/>
    </row>
    <row r="106" spans="2:34" ht="15" thickBot="1" x14ac:dyDescent="0.4">
      <c r="B106" s="70"/>
      <c r="C106" s="71"/>
      <c r="D106" s="71"/>
      <c r="E106" s="71"/>
      <c r="F106" s="61"/>
      <c r="G106" s="71"/>
      <c r="H106" s="61"/>
      <c r="I106" s="71"/>
      <c r="J106" s="61"/>
      <c r="K106" s="71"/>
      <c r="L106" s="61"/>
      <c r="M106" s="71"/>
      <c r="N106" s="61"/>
      <c r="O106" s="71"/>
      <c r="P106" s="61"/>
      <c r="Q106" s="71"/>
      <c r="R106" s="61"/>
      <c r="S106" s="71"/>
      <c r="T106" s="61"/>
      <c r="U106" s="71"/>
      <c r="V106" s="61"/>
      <c r="W106" s="71"/>
      <c r="X106" s="61"/>
      <c r="Y106" s="71"/>
      <c r="Z106" s="61"/>
      <c r="AA106" s="71"/>
      <c r="AB106" s="61"/>
      <c r="AC106" s="71"/>
      <c r="AD106" s="61"/>
      <c r="AE106" s="71"/>
      <c r="AF106" s="61"/>
      <c r="AG106" s="71"/>
      <c r="AH106" s="61"/>
    </row>
    <row r="107" spans="2:34" x14ac:dyDescent="0.35">
      <c r="B107" s="72"/>
      <c r="C107" s="72"/>
      <c r="D107" s="72"/>
    </row>
  </sheetData>
  <sheetProtection algorithmName="SHA-512" hashValue="Bc/SdOb5PPlDxyeWn8CquT4e8oqeDO3rlTZxQlooBd6eB1NFHc9AfAdfgAtX6IhKjb4c2KNXiJJungoN2hXQFg==" saltValue="B+xnBdB3gN9oHE5rLQPT6w==" spinCount="100000" sheet="1" objects="1" scenarios="1"/>
  <mergeCells count="1">
    <mergeCell ref="B1:D1"/>
  </mergeCells>
  <conditionalFormatting sqref="E35">
    <cfRule type="cellIs" dxfId="17" priority="19" operator="notEqual">
      <formula>1</formula>
    </cfRule>
  </conditionalFormatting>
  <conditionalFormatting sqref="G35">
    <cfRule type="cellIs" dxfId="16" priority="18" operator="notEqual">
      <formula>1</formula>
    </cfRule>
  </conditionalFormatting>
  <conditionalFormatting sqref="I35 K35 M35 O35 Q35 S35 U35 W35 Y35 AA35 AC35 AE35 AG35">
    <cfRule type="cellIs" dxfId="15" priority="17" operator="notEqual">
      <formula>1</formula>
    </cfRule>
  </conditionalFormatting>
  <conditionalFormatting sqref="E58">
    <cfRule type="cellIs" dxfId="14" priority="16" operator="notEqual">
      <formula>1</formula>
    </cfRule>
  </conditionalFormatting>
  <conditionalFormatting sqref="G58">
    <cfRule type="cellIs" dxfId="13" priority="14" operator="notEqual">
      <formula>1</formula>
    </cfRule>
  </conditionalFormatting>
  <conditionalFormatting sqref="I58">
    <cfRule type="cellIs" dxfId="12" priority="13" operator="notEqual">
      <formula>1</formula>
    </cfRule>
  </conditionalFormatting>
  <conditionalFormatting sqref="K58">
    <cfRule type="cellIs" dxfId="11" priority="12" operator="notEqual">
      <formula>1</formula>
    </cfRule>
  </conditionalFormatting>
  <conditionalFormatting sqref="M58">
    <cfRule type="cellIs" dxfId="10" priority="11" operator="notEqual">
      <formula>1</formula>
    </cfRule>
  </conditionalFormatting>
  <conditionalFormatting sqref="O58">
    <cfRule type="cellIs" dxfId="9" priority="10" operator="notEqual">
      <formula>1</formula>
    </cfRule>
  </conditionalFormatting>
  <conditionalFormatting sqref="Q58">
    <cfRule type="cellIs" dxfId="8" priority="9" operator="notEqual">
      <formula>1</formula>
    </cfRule>
  </conditionalFormatting>
  <conditionalFormatting sqref="S58">
    <cfRule type="cellIs" dxfId="7" priority="8" operator="notEqual">
      <formula>1</formula>
    </cfRule>
  </conditionalFormatting>
  <conditionalFormatting sqref="U58">
    <cfRule type="cellIs" dxfId="6" priority="7" operator="notEqual">
      <formula>1</formula>
    </cfRule>
  </conditionalFormatting>
  <conditionalFormatting sqref="W58">
    <cfRule type="cellIs" dxfId="5" priority="6" operator="notEqual">
      <formula>1</formula>
    </cfRule>
  </conditionalFormatting>
  <conditionalFormatting sqref="Y58">
    <cfRule type="cellIs" dxfId="4" priority="5" operator="notEqual">
      <formula>1</formula>
    </cfRule>
  </conditionalFormatting>
  <conditionalFormatting sqref="AA58">
    <cfRule type="cellIs" dxfId="3" priority="4" operator="notEqual">
      <formula>1</formula>
    </cfRule>
  </conditionalFormatting>
  <conditionalFormatting sqref="AC58">
    <cfRule type="cellIs" dxfId="2" priority="3" operator="notEqual">
      <formula>1</formula>
    </cfRule>
  </conditionalFormatting>
  <conditionalFormatting sqref="AE58">
    <cfRule type="cellIs" dxfId="1" priority="2" operator="notEqual">
      <formula>1</formula>
    </cfRule>
  </conditionalFormatting>
  <conditionalFormatting sqref="AG58">
    <cfRule type="cellIs" dxfId="0" priority="1" operator="notEqual">
      <formula>1</formula>
    </cfRule>
  </conditionalFormatting>
  <pageMargins left="0.25" right="0.25" top="0.25" bottom="0.25" header="0.3" footer="0.3"/>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999B1-EDCA-5B44-898B-9D6A6E209B36}">
  <dimension ref="A1:G11"/>
  <sheetViews>
    <sheetView showGridLines="0" zoomScale="60" zoomScaleNormal="60" workbookViewId="0">
      <selection sqref="A1:D2"/>
    </sheetView>
  </sheetViews>
  <sheetFormatPr defaultColWidth="10.54296875" defaultRowHeight="14.5" x14ac:dyDescent="0.35"/>
  <cols>
    <col min="2" max="2" width="52.54296875" bestFit="1" customWidth="1"/>
    <col min="3" max="3" width="17.54296875" customWidth="1"/>
    <col min="4" max="4" width="58" customWidth="1"/>
    <col min="6" max="6" width="10.453125" customWidth="1"/>
  </cols>
  <sheetData>
    <row r="1" spans="1:7" ht="14.5" customHeight="1" x14ac:dyDescent="0.35">
      <c r="A1" s="261" t="s">
        <v>229</v>
      </c>
      <c r="B1" s="262"/>
      <c r="C1" s="262"/>
      <c r="D1" s="262"/>
    </row>
    <row r="2" spans="1:7" ht="14.5" customHeight="1" x14ac:dyDescent="0.35">
      <c r="A2" s="261"/>
      <c r="B2" s="262"/>
      <c r="C2" s="262"/>
      <c r="D2" s="262"/>
      <c r="G2" s="73"/>
    </row>
    <row r="4" spans="1:7" ht="18.5" x14ac:dyDescent="0.45">
      <c r="B4" s="259" t="s">
        <v>90</v>
      </c>
      <c r="C4" s="259"/>
      <c r="D4" s="259"/>
    </row>
    <row r="5" spans="1:7" ht="35.5" customHeight="1" x14ac:dyDescent="0.35">
      <c r="B5" s="260" t="s">
        <v>102</v>
      </c>
      <c r="C5" s="260"/>
      <c r="D5" s="260"/>
    </row>
    <row r="6" spans="1:7" ht="15.5" x14ac:dyDescent="0.35">
      <c r="B6" s="8" t="s">
        <v>6</v>
      </c>
      <c r="C6" s="8" t="s">
        <v>3</v>
      </c>
      <c r="D6" s="44"/>
      <c r="E6" s="19"/>
      <c r="F6" s="19"/>
    </row>
    <row r="7" spans="1:7" ht="15.5" x14ac:dyDescent="0.35">
      <c r="B7" s="44" t="s">
        <v>91</v>
      </c>
      <c r="C7" s="221">
        <v>0</v>
      </c>
      <c r="D7" s="43" t="s">
        <v>5</v>
      </c>
      <c r="E7" s="19" t="s">
        <v>12</v>
      </c>
      <c r="G7" s="19" t="s">
        <v>95</v>
      </c>
    </row>
    <row r="8" spans="1:7" ht="15.5" x14ac:dyDescent="0.35">
      <c r="B8" s="44" t="s">
        <v>92</v>
      </c>
      <c r="C8" s="221">
        <v>0</v>
      </c>
      <c r="D8" s="43" t="s">
        <v>5</v>
      </c>
      <c r="E8" s="19" t="s">
        <v>12</v>
      </c>
      <c r="G8" s="19" t="s">
        <v>98</v>
      </c>
    </row>
    <row r="9" spans="1:7" ht="15.5" x14ac:dyDescent="0.35">
      <c r="B9" s="44" t="s">
        <v>93</v>
      </c>
      <c r="C9" s="221">
        <v>0</v>
      </c>
      <c r="D9" s="43" t="s">
        <v>5</v>
      </c>
      <c r="E9" s="19" t="s">
        <v>12</v>
      </c>
      <c r="G9" s="19" t="s">
        <v>96</v>
      </c>
    </row>
    <row r="10" spans="1:7" ht="15.5" x14ac:dyDescent="0.35">
      <c r="B10" s="44" t="s">
        <v>94</v>
      </c>
      <c r="C10" s="221">
        <v>0</v>
      </c>
      <c r="D10" s="43" t="s">
        <v>5</v>
      </c>
      <c r="E10" s="19" t="s">
        <v>12</v>
      </c>
      <c r="G10" s="19" t="s">
        <v>97</v>
      </c>
    </row>
    <row r="11" spans="1:7" ht="15.5" x14ac:dyDescent="0.35">
      <c r="B11" s="45" t="s">
        <v>1</v>
      </c>
      <c r="C11" s="104">
        <f>SUM(C7:C10)</f>
        <v>0</v>
      </c>
      <c r="D11" s="43" t="s">
        <v>2</v>
      </c>
    </row>
  </sheetData>
  <sheetProtection algorithmName="SHA-512" hashValue="1tj0J/9yVL2NvSKdKF0ncGOMX2bRLkwy/tnjWAN9y3CK2hGXWyBHl8YSs6meGN4v9LURswz1Kktgas7Abq6dBw==" saltValue="+PzuFnmI94LJMal+GeszWA==" spinCount="100000" sheet="1" objects="1" scenarios="1"/>
  <mergeCells count="3">
    <mergeCell ref="B4:D4"/>
    <mergeCell ref="B5:D5"/>
    <mergeCell ref="A1: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9E4E-85BE-5542-AE1D-C439970479C2}">
  <dimension ref="A1:R17"/>
  <sheetViews>
    <sheetView showGridLines="0" workbookViewId="0">
      <selection sqref="A1:E2"/>
    </sheetView>
  </sheetViews>
  <sheetFormatPr defaultColWidth="10.81640625" defaultRowHeight="14.5" x14ac:dyDescent="0.35"/>
  <cols>
    <col min="1" max="1" width="20.1796875" customWidth="1"/>
    <col min="2" max="2" width="6.453125" customWidth="1"/>
  </cols>
  <sheetData>
    <row r="1" spans="1:18" ht="21" x14ac:dyDescent="0.35">
      <c r="A1" s="232" t="s">
        <v>31</v>
      </c>
      <c r="B1" s="232"/>
      <c r="C1" s="232"/>
      <c r="D1" s="232"/>
      <c r="E1" s="232"/>
      <c r="F1" s="103"/>
    </row>
    <row r="2" spans="1:18" ht="21" x14ac:dyDescent="0.35">
      <c r="A2" s="232"/>
      <c r="B2" s="232"/>
      <c r="C2" s="232"/>
      <c r="D2" s="232"/>
      <c r="E2" s="232"/>
      <c r="F2" s="103"/>
    </row>
    <row r="3" spans="1:18" ht="21" x14ac:dyDescent="0.35">
      <c r="A3" s="103"/>
      <c r="B3" s="103"/>
      <c r="C3" s="207">
        <v>44743</v>
      </c>
      <c r="D3" s="207"/>
      <c r="E3" s="207">
        <v>44562</v>
      </c>
      <c r="F3" s="207"/>
      <c r="G3" s="207">
        <v>44621</v>
      </c>
      <c r="H3" s="207"/>
      <c r="I3" s="207">
        <v>44682</v>
      </c>
      <c r="J3" s="207"/>
      <c r="K3" s="207">
        <v>44562</v>
      </c>
    </row>
    <row r="4" spans="1:18" x14ac:dyDescent="0.35">
      <c r="A4" s="183" t="s">
        <v>130</v>
      </c>
      <c r="B4" s="263" t="s">
        <v>9</v>
      </c>
      <c r="C4" s="264"/>
      <c r="D4" s="183"/>
      <c r="E4" s="209" t="s">
        <v>15</v>
      </c>
      <c r="F4" s="214"/>
      <c r="G4" s="185" t="s">
        <v>16</v>
      </c>
      <c r="H4" s="184"/>
      <c r="I4" s="184" t="s">
        <v>17</v>
      </c>
      <c r="J4" s="184"/>
      <c r="K4" s="185" t="s">
        <v>18</v>
      </c>
    </row>
    <row r="5" spans="1:18" x14ac:dyDescent="0.35">
      <c r="A5" s="158" t="s">
        <v>20</v>
      </c>
      <c r="B5" s="158" t="s">
        <v>155</v>
      </c>
      <c r="C5" s="160">
        <v>2944</v>
      </c>
      <c r="D5" s="210">
        <v>6</v>
      </c>
      <c r="E5" s="211">
        <v>3191</v>
      </c>
      <c r="F5" s="158" t="s">
        <v>155</v>
      </c>
      <c r="G5" s="160">
        <v>2938</v>
      </c>
      <c r="H5" s="158" t="s">
        <v>155</v>
      </c>
      <c r="I5" s="159">
        <v>3009</v>
      </c>
      <c r="J5" s="159">
        <v>5</v>
      </c>
      <c r="K5" s="160">
        <v>3009</v>
      </c>
    </row>
    <row r="6" spans="1:18" x14ac:dyDescent="0.35">
      <c r="A6" s="158" t="s">
        <v>21</v>
      </c>
      <c r="B6" s="158" t="s">
        <v>156</v>
      </c>
      <c r="C6" s="160">
        <v>3241</v>
      </c>
      <c r="D6" s="210">
        <v>7</v>
      </c>
      <c r="E6" s="211">
        <v>3452</v>
      </c>
      <c r="F6" s="158" t="s">
        <v>156</v>
      </c>
      <c r="G6" s="160">
        <v>3160</v>
      </c>
      <c r="H6" s="158" t="s">
        <v>156</v>
      </c>
      <c r="I6" s="159">
        <v>3154</v>
      </c>
      <c r="J6" s="159">
        <v>6</v>
      </c>
      <c r="K6" s="160">
        <v>3361</v>
      </c>
    </row>
    <row r="7" spans="1:18" x14ac:dyDescent="0.35">
      <c r="A7" s="158" t="s">
        <v>22</v>
      </c>
      <c r="B7" s="158" t="s">
        <v>157</v>
      </c>
      <c r="C7" s="160">
        <v>3536</v>
      </c>
      <c r="D7" s="210">
        <v>8</v>
      </c>
      <c r="E7" s="211">
        <v>3750</v>
      </c>
      <c r="F7" s="158" t="s">
        <v>157</v>
      </c>
      <c r="G7" s="160">
        <v>3472</v>
      </c>
      <c r="H7" s="158" t="s">
        <v>157</v>
      </c>
      <c r="I7" s="159">
        <v>3452</v>
      </c>
      <c r="J7" s="159">
        <v>7</v>
      </c>
      <c r="K7" s="160">
        <v>3581</v>
      </c>
    </row>
    <row r="8" spans="1:18" x14ac:dyDescent="0.35">
      <c r="A8" s="158" t="s">
        <v>23</v>
      </c>
      <c r="B8" s="158" t="s">
        <v>158</v>
      </c>
      <c r="C8" s="160">
        <v>3902</v>
      </c>
      <c r="D8" s="210">
        <v>9</v>
      </c>
      <c r="E8" s="211">
        <v>4085</v>
      </c>
      <c r="F8" s="158" t="s">
        <v>158</v>
      </c>
      <c r="G8" s="160">
        <v>3943</v>
      </c>
      <c r="H8" s="158" t="s">
        <v>158</v>
      </c>
      <c r="I8" s="159">
        <v>3894</v>
      </c>
      <c r="J8" s="159">
        <v>8</v>
      </c>
      <c r="K8" s="160">
        <v>3961</v>
      </c>
      <c r="R8" s="186"/>
    </row>
    <row r="9" spans="1:18" x14ac:dyDescent="0.35">
      <c r="A9" s="158" t="s">
        <v>24</v>
      </c>
      <c r="B9" s="158" t="s">
        <v>159</v>
      </c>
      <c r="C9" s="160">
        <v>4381</v>
      </c>
      <c r="D9" s="210">
        <v>10</v>
      </c>
      <c r="E9" s="211">
        <v>4471</v>
      </c>
      <c r="F9" s="158" t="s">
        <v>159</v>
      </c>
      <c r="G9" s="160">
        <v>4426</v>
      </c>
      <c r="H9" s="158" t="s">
        <v>159</v>
      </c>
      <c r="I9" s="159">
        <v>4304</v>
      </c>
      <c r="J9" s="159">
        <v>9</v>
      </c>
      <c r="K9" s="160">
        <v>4358</v>
      </c>
      <c r="R9" s="186"/>
    </row>
    <row r="10" spans="1:18" x14ac:dyDescent="0.35">
      <c r="A10" s="158" t="s">
        <v>25</v>
      </c>
      <c r="B10" s="158" t="s">
        <v>160</v>
      </c>
      <c r="C10" s="160">
        <v>4883</v>
      </c>
      <c r="D10" s="210">
        <v>11</v>
      </c>
      <c r="E10" s="211">
        <v>5144</v>
      </c>
      <c r="F10" s="158" t="s">
        <v>160</v>
      </c>
      <c r="G10" s="160">
        <v>5046</v>
      </c>
      <c r="H10" s="158" t="s">
        <v>160</v>
      </c>
      <c r="I10" s="159">
        <v>4905</v>
      </c>
      <c r="J10" s="159">
        <v>10</v>
      </c>
      <c r="K10" s="160">
        <v>4830</v>
      </c>
      <c r="R10" s="186"/>
    </row>
    <row r="11" spans="1:18" x14ac:dyDescent="0.35">
      <c r="A11" s="158" t="s">
        <v>26</v>
      </c>
      <c r="B11" s="158" t="s">
        <v>161</v>
      </c>
      <c r="C11" s="160">
        <v>5734</v>
      </c>
      <c r="D11" s="210">
        <v>12</v>
      </c>
      <c r="E11" s="211">
        <v>5901</v>
      </c>
      <c r="F11" s="158" t="s">
        <v>161</v>
      </c>
      <c r="G11" s="160">
        <v>5939</v>
      </c>
      <c r="H11" s="158" t="s">
        <v>161</v>
      </c>
      <c r="I11" s="159">
        <v>5772</v>
      </c>
      <c r="J11" s="159">
        <v>11</v>
      </c>
      <c r="K11" s="160">
        <v>5356</v>
      </c>
      <c r="R11" s="186"/>
    </row>
    <row r="12" spans="1:18" x14ac:dyDescent="0.35">
      <c r="A12" s="218" t="s">
        <v>153</v>
      </c>
      <c r="B12" s="218" t="s">
        <v>162</v>
      </c>
      <c r="C12" s="211">
        <v>6836</v>
      </c>
      <c r="D12" s="219">
        <v>13</v>
      </c>
      <c r="E12" s="211">
        <v>6770</v>
      </c>
      <c r="F12" s="218" t="s">
        <v>162</v>
      </c>
      <c r="G12" s="211">
        <v>7081</v>
      </c>
      <c r="H12" s="218" t="s">
        <v>162</v>
      </c>
      <c r="I12" s="159">
        <v>6971</v>
      </c>
      <c r="J12" s="159">
        <v>13</v>
      </c>
      <c r="K12" s="160">
        <v>6628</v>
      </c>
      <c r="R12" s="186"/>
    </row>
    <row r="13" spans="1:18" x14ac:dyDescent="0.35">
      <c r="A13" s="218" t="s">
        <v>154</v>
      </c>
      <c r="B13" s="218" t="s">
        <v>163</v>
      </c>
      <c r="C13" s="211">
        <v>8263</v>
      </c>
      <c r="D13" s="219">
        <v>14</v>
      </c>
      <c r="E13" s="211">
        <v>8536</v>
      </c>
      <c r="F13" s="218" t="s">
        <v>163</v>
      </c>
      <c r="G13" s="211">
        <v>8559</v>
      </c>
      <c r="H13" s="218" t="s">
        <v>163</v>
      </c>
      <c r="I13" s="159">
        <v>8438</v>
      </c>
      <c r="J13" s="159">
        <v>14</v>
      </c>
      <c r="K13" s="160">
        <v>7363</v>
      </c>
      <c r="R13" s="186"/>
    </row>
    <row r="14" spans="1:18" x14ac:dyDescent="0.35">
      <c r="A14" s="161" t="s">
        <v>27</v>
      </c>
      <c r="B14" s="161" t="s">
        <v>164</v>
      </c>
      <c r="C14" s="163">
        <v>9679</v>
      </c>
      <c r="D14" s="212">
        <v>15</v>
      </c>
      <c r="E14" s="213">
        <v>9982</v>
      </c>
      <c r="F14" s="161" t="s">
        <v>201</v>
      </c>
      <c r="G14" s="163">
        <v>9811.36</v>
      </c>
      <c r="H14" s="161" t="s">
        <v>201</v>
      </c>
      <c r="I14" s="162">
        <v>10031</v>
      </c>
      <c r="J14" s="162">
        <v>15</v>
      </c>
      <c r="K14" s="163">
        <v>9077</v>
      </c>
      <c r="R14" s="186"/>
    </row>
    <row r="17" spans="1:2" ht="19" x14ac:dyDescent="0.4">
      <c r="A17" s="13"/>
      <c r="B17" s="13"/>
    </row>
  </sheetData>
  <sheetProtection algorithmName="SHA-512" hashValue="/fjSBjqBROKGrf04i1VK+M5IRNwOtUvmWKtUG75GcsldygAM6AVJCDkHBGvz4sqlx5x24BEIGWcnCOI96bwjsg==" saltValue="HbQxuPn3woJ4C8IRPMikng==" spinCount="100000" sheet="1" objects="1" scenarios="1"/>
  <mergeCells count="2">
    <mergeCell ref="A1:E2"/>
    <mergeCell ref="B4:C4"/>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9B08EB79109A4DB368E53123E3ADAF" ma:contentTypeVersion="1" ma:contentTypeDescription="Create a new document." ma:contentTypeScope="" ma:versionID="a476e5b19cf7151ca585cecf3701d9aa">
  <xsd:schema xmlns:xsd="http://www.w3.org/2001/XMLSchema" xmlns:xs="http://www.w3.org/2001/XMLSchema" xmlns:p="http://schemas.microsoft.com/office/2006/metadata/properties" targetNamespace="http://schemas.microsoft.com/office/2006/metadata/properties" ma:root="true" ma:fieldsID="759acbb914e1aae01da52427d445391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07A69-B2F5-47FD-973B-3877A63A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C59F2BA-4318-4CEB-9893-2D9456827C7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6444563-0E8E-40E9-8491-7755516D38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vt:lpstr>
      <vt:lpstr>Samenvatting </vt:lpstr>
      <vt:lpstr>Invulblad functies jeugdhulp</vt:lpstr>
      <vt:lpstr>Invulblad coördinatiekosten</vt:lpstr>
      <vt:lpstr>CAO tarieven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Sjoerd Spoelstra</dc:creator>
  <cp:lastModifiedBy>Sjoerd Spoelstra</cp:lastModifiedBy>
  <dcterms:created xsi:type="dcterms:W3CDTF">2015-06-05T18:17:20Z</dcterms:created>
  <dcterms:modified xsi:type="dcterms:W3CDTF">2023-04-20T13:13:58Z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0x010100ED9B08EB79109A4DB368E53123E3ADAF</vt:lpwstr>
  </property>
</Properties>
</file>