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Beheer en onderhoud mechanische riolering I210900004\02 Specificatie\01 Aanvraag\02 Definitief\"/>
    </mc:Choice>
  </mc:AlternateContent>
  <xr:revisionPtr revIDLastSave="0" documentId="8_{87546231-CEA5-4D4B-BFD3-61B73A65D6D7}" xr6:coauthVersionLast="46" xr6:coauthVersionMax="46" xr10:uidLastSave="{00000000-0000-0000-0000-000000000000}"/>
  <bookViews>
    <workbookView xWindow="-120" yWindow="-120" windowWidth="29040" windowHeight="15990" xr2:uid="{6EAD684F-1855-42F6-984E-87D09119EC78}"/>
  </bookViews>
  <sheets>
    <sheet name="DM-CO2-__meerjar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  <c r="K31" i="1"/>
  <c r="I31" i="1"/>
  <c r="G31" i="1"/>
  <c r="E31" i="1"/>
  <c r="C31" i="1"/>
  <c r="I22" i="1"/>
  <c r="G22" i="1"/>
  <c r="E22" i="1"/>
  <c r="C22" i="1"/>
  <c r="I13" i="1"/>
  <c r="G13" i="1"/>
  <c r="E13" i="1"/>
  <c r="C13" i="1"/>
  <c r="C48" i="1" l="1"/>
  <c r="G38" i="1"/>
  <c r="G36" i="1"/>
  <c r="B35" i="1"/>
  <c r="F35" i="1" s="1"/>
  <c r="A35" i="1"/>
  <c r="B34" i="1"/>
  <c r="J34" i="1" s="1"/>
  <c r="A34" i="1"/>
  <c r="B33" i="1"/>
  <c r="F33" i="1" s="1"/>
  <c r="A33" i="1"/>
  <c r="B32" i="1"/>
  <c r="J32" i="1" s="1"/>
  <c r="A32" i="1"/>
  <c r="G27" i="1"/>
  <c r="B26" i="1"/>
  <c r="A26" i="1"/>
  <c r="B25" i="1"/>
  <c r="J25" i="1" s="1"/>
  <c r="A25" i="1"/>
  <c r="B24" i="1"/>
  <c r="F24" i="1" s="1"/>
  <c r="A24" i="1"/>
  <c r="B23" i="1"/>
  <c r="A23" i="1"/>
  <c r="G18" i="1"/>
  <c r="B17" i="1"/>
  <c r="J17" i="1" s="1"/>
  <c r="A17" i="1"/>
  <c r="B16" i="1"/>
  <c r="N16" i="1" s="1"/>
  <c r="A16" i="1"/>
  <c r="B15" i="1"/>
  <c r="J15" i="1" s="1"/>
  <c r="A15" i="1"/>
  <c r="B14" i="1"/>
  <c r="A14" i="1"/>
  <c r="G9" i="1"/>
  <c r="B9" i="1"/>
  <c r="N8" i="1"/>
  <c r="L8" i="1"/>
  <c r="J8" i="1"/>
  <c r="H8" i="1"/>
  <c r="F8" i="1"/>
  <c r="D8" i="1"/>
  <c r="N7" i="1"/>
  <c r="L7" i="1"/>
  <c r="J7" i="1"/>
  <c r="H7" i="1"/>
  <c r="F7" i="1"/>
  <c r="D7" i="1"/>
  <c r="N6" i="1"/>
  <c r="L6" i="1"/>
  <c r="J6" i="1"/>
  <c r="H6" i="1"/>
  <c r="F6" i="1"/>
  <c r="D6" i="1"/>
  <c r="N5" i="1"/>
  <c r="N9" i="1" s="1"/>
  <c r="L5" i="1"/>
  <c r="J5" i="1"/>
  <c r="H5" i="1"/>
  <c r="F5" i="1"/>
  <c r="D5" i="1"/>
  <c r="J23" i="1" l="1"/>
  <c r="B18" i="1"/>
  <c r="L25" i="1"/>
  <c r="L34" i="1"/>
  <c r="D25" i="1"/>
  <c r="D34" i="1"/>
  <c r="H17" i="1"/>
  <c r="N17" i="1"/>
  <c r="D17" i="1"/>
  <c r="L17" i="1"/>
  <c r="H25" i="1"/>
  <c r="N25" i="1"/>
  <c r="H34" i="1"/>
  <c r="N34" i="1"/>
  <c r="D23" i="1"/>
  <c r="L15" i="1"/>
  <c r="D15" i="1"/>
  <c r="L23" i="1"/>
  <c r="H15" i="1"/>
  <c r="N15" i="1"/>
  <c r="H32" i="1"/>
  <c r="N32" i="1"/>
  <c r="H23" i="1"/>
  <c r="N23" i="1"/>
  <c r="N27" i="1" s="1"/>
  <c r="D32" i="1"/>
  <c r="L32" i="1"/>
  <c r="M5" i="1"/>
  <c r="M6" i="1"/>
  <c r="M7" i="1"/>
  <c r="M8" i="1"/>
  <c r="J14" i="1"/>
  <c r="F16" i="1"/>
  <c r="J16" i="1"/>
  <c r="N26" i="1"/>
  <c r="L26" i="1"/>
  <c r="H26" i="1"/>
  <c r="D26" i="1"/>
  <c r="J26" i="1"/>
  <c r="N35" i="1"/>
  <c r="L35" i="1"/>
  <c r="H35" i="1"/>
  <c r="D35" i="1"/>
  <c r="J35" i="1"/>
  <c r="F14" i="1"/>
  <c r="D14" i="1"/>
  <c r="H14" i="1"/>
  <c r="L14" i="1"/>
  <c r="N14" i="1"/>
  <c r="N18" i="1" s="1"/>
  <c r="F15" i="1"/>
  <c r="D16" i="1"/>
  <c r="H16" i="1"/>
  <c r="L16" i="1"/>
  <c r="F17" i="1"/>
  <c r="N24" i="1"/>
  <c r="L24" i="1"/>
  <c r="H24" i="1"/>
  <c r="D24" i="1"/>
  <c r="J24" i="1"/>
  <c r="F26" i="1"/>
  <c r="B27" i="1"/>
  <c r="N33" i="1"/>
  <c r="L33" i="1"/>
  <c r="H33" i="1"/>
  <c r="D33" i="1"/>
  <c r="J33" i="1"/>
  <c r="B36" i="1"/>
  <c r="F23" i="1"/>
  <c r="F25" i="1"/>
  <c r="F32" i="1"/>
  <c r="F34" i="1"/>
  <c r="M34" i="1" l="1"/>
  <c r="M25" i="1"/>
  <c r="M17" i="1"/>
  <c r="M15" i="1"/>
  <c r="M32" i="1"/>
  <c r="M9" i="1"/>
  <c r="C52" i="1" s="1"/>
  <c r="M23" i="1"/>
  <c r="M16" i="1"/>
  <c r="M24" i="1"/>
  <c r="M35" i="1"/>
  <c r="M26" i="1"/>
  <c r="M27" i="1"/>
  <c r="M33" i="1"/>
  <c r="M36" i="1"/>
  <c r="M18" i="1"/>
  <c r="M14" i="1"/>
  <c r="M38" i="1" l="1"/>
</calcChain>
</file>

<file path=xl/sharedStrings.xml><?xml version="1.0" encoding="utf-8"?>
<sst xmlns="http://schemas.openxmlformats.org/spreadsheetml/2006/main" count="94" uniqueCount="43">
  <si>
    <t>Maak keuze</t>
  </si>
  <si>
    <t>Inzet duurzaam materieel</t>
  </si>
  <si>
    <t>Maximale gewogen score:</t>
  </si>
  <si>
    <t>Soorten brandstof/aandrijving + weging in % en gewogen score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</si>
  <si>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</si>
  <si>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t>Weging in %</t>
  </si>
  <si>
    <t>Electrisch / H2</t>
  </si>
  <si>
    <t>Gewogen score</t>
  </si>
  <si>
    <t>(Plug in) Hybride met benzine</t>
  </si>
  <si>
    <t>HVO20 of hoger / CNG</t>
  </si>
  <si>
    <t>HVO&lt;20 / BTL</t>
  </si>
  <si>
    <t>Conventio-neel / overig</t>
  </si>
  <si>
    <t>Totaal gewogen score</t>
  </si>
  <si>
    <t>TOTAAL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</si>
  <si>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</si>
  <si>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</si>
  <si>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</si>
  <si>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</si>
  <si>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</si>
  <si>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CO2-prestatieladder</t>
  </si>
  <si>
    <t>De gewogen score voor de CO2 prestatieladder wordt als volgt bepaald:</t>
  </si>
  <si>
    <t>Niveau</t>
  </si>
  <si>
    <t>Gewogen score CO2-prestatieladder</t>
  </si>
  <si>
    <t>Niveau inschrijver op inschrijvingsdatum</t>
  </si>
  <si>
    <t>Geen certificaat</t>
  </si>
  <si>
    <t>Getekend voor akkoord: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</si>
  <si>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</si>
  <si>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</si>
  <si>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</si>
  <si>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</si>
  <si>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</si>
  <si>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</si>
  <si>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datum:</t>
  </si>
  <si>
    <t>K.2a</t>
  </si>
  <si>
    <r>
      <t>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4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</si>
  <si>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r>
      <t>5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6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</si>
  <si>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t>K.2b</t>
  </si>
  <si>
    <t>Totaal fictieve korting voor K.2</t>
  </si>
  <si>
    <t xml:space="preserve">Vacuüm / hogedrukcomi (5m3) </t>
  </si>
  <si>
    <t xml:space="preserve">Vacuüm / hogedrukcomi (10m3 of meer) </t>
  </si>
  <si>
    <t>Service wagen/bus 1</t>
  </si>
  <si>
    <t>Service wagen/bus 2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</si>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</sst>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9" fontId="0" fillId="2" borderId="1" xfId="1" applyFon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horizontal="center"/>
    </xf>
    <xf numFmtId="2" fontId="0" fillId="3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4" fillId="0" borderId="4" xfId="0" applyFont="1" applyBorder="1"/>
    <xf numFmtId="9" fontId="6" fillId="0" borderId="1" xfId="0" applyNumberFormat="1" applyFont="1" applyBorder="1" applyAlignment="1">
      <alignment horizontal="center"/>
    </xf>
    <xf numFmtId="2" fontId="7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4" fillId="0" borderId="1" xfId="0" applyFont="1" applyBorder="1"/>
    <xf numFmtId="9" fontId="0" fillId="0" borderId="1" xfId="1" applyFont="1" applyFill="1" applyBorder="1" applyAlignment="1" applyProtection="1">
      <alignment horizontal="center"/>
    </xf>
    <xf numFmtId="44" fontId="7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9" fontId="6" fillId="0" borderId="3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/>
    </xf>
    <xf numFmtId="9" fontId="8" fillId="0" borderId="1" xfId="1" applyFont="1" applyFill="1" applyBorder="1" applyAlignment="1" applyProtection="1">
      <alignment horizontal="center"/>
    </xf>
    <xf numFmtId="9" fontId="6" fillId="0" borderId="1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2" fontId="7" fillId="3" borderId="9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/>
    </xf>
    <xf numFmtId="0" fontId="4" fillId="0" borderId="1" xfId="0" applyFont="1" applyFill="1" applyBorder="1" applyProtection="1"/>
    <xf numFmtId="1" fontId="4" fillId="0" borderId="1" xfId="0" applyNumberFormat="1" applyFont="1" applyFill="1" applyBorder="1" applyAlignment="1" applyProtection="1">
      <alignment horizontal="center"/>
    </xf>
    <xf numFmtId="9" fontId="6" fillId="0" borderId="3" xfId="0" applyNumberFormat="1" applyFont="1" applyFill="1" applyBorder="1" applyAlignment="1" applyProtection="1">
      <alignment horizontal="center" vertical="center" wrapText="1"/>
    </xf>
  </cellXfs>
  <cellStyles count="2">
    <cellStyle name="Procent" xfId="1" builtinId="5"/>
    <cellStyle name="Standaard" xfId="0" builtinId="0"/>
  </cellStyles>
  <dxfs count="6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55</xdr:row>
      <xdr:rowOff>19050</xdr:rowOff>
    </xdr:from>
    <xdr:to>
      <xdr:col>13</xdr:col>
      <xdr:colOff>647700</xdr:colOff>
      <xdr:row>57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82D0781C-8729-448D-9E43-D7B9B086B4B4}"/>
            </a:ext>
          </a:extLst>
        </xdr:cNvPr>
        <xdr:cNvSpPr/>
      </xdr:nvSpPr>
      <xdr:spPr>
        <a:xfrm>
          <a:off x="10736580" y="15963900"/>
          <a:ext cx="10267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3D88-B7F4-45FC-8D6D-3B52402CB24A}">
  <sheetPr>
    <pageSetUpPr fitToPage="1"/>
  </sheetPr>
  <dimension ref="A1:N57"/>
  <sheetViews>
    <sheetView tabSelected="1" zoomScaleNormal="100" workbookViewId="0">
      <selection activeCell="C5" sqref="C5"/>
    </sheetView>
  </sheetViews>
  <sheetFormatPr defaultRowHeight="12.75" x14ac:dyDescent="0.2"/>
  <cols>
    <col min="1" max="1" width="25.5703125" bestFit="1" customWidth="1"/>
    <col min="2" max="2" width="12.85546875" bestFit="1" customWidth="1"/>
    <col min="3" max="3" width="11" bestFit="1" customWidth="1"/>
    <col min="4" max="4" width="11.85546875" bestFit="1" customWidth="1"/>
    <col min="5" max="5" width="11.5703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5703125" bestFit="1" customWidth="1"/>
    <col min="12" max="12" width="9.140625" bestFit="1" customWidth="1"/>
    <col min="13" max="13" width="15.85546875" bestFit="1" customWidth="1"/>
    <col min="14" max="14" width="12.85546875" bestFit="1" customWidth="1"/>
  </cols>
  <sheetData>
    <row r="1" spans="1:14" ht="15.75" x14ac:dyDescent="0.2">
      <c r="A1" s="1" t="s">
        <v>33</v>
      </c>
      <c r="B1" s="40" t="s">
        <v>1</v>
      </c>
      <c r="C1" s="40"/>
      <c r="D1" s="40"/>
    </row>
    <row r="2" spans="1:14" x14ac:dyDescent="0.2">
      <c r="A2" s="2" t="s">
        <v>2</v>
      </c>
      <c r="B2" s="60">
        <v>4</v>
      </c>
      <c r="C2" s="51" t="s">
        <v>3</v>
      </c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38.25" x14ac:dyDescent="0.2">
      <c r="A3" s="3" t="s">
        <v>4</v>
      </c>
      <c r="B3" s="52" t="s">
        <v>5</v>
      </c>
      <c r="C3" s="4" t="s">
        <v>6</v>
      </c>
      <c r="D3" s="56" t="s">
        <v>7</v>
      </c>
      <c r="E3" s="4" t="s">
        <v>8</v>
      </c>
      <c r="F3" s="56" t="s">
        <v>7</v>
      </c>
      <c r="G3" s="4" t="s">
        <v>9</v>
      </c>
      <c r="H3" s="56" t="s">
        <v>7</v>
      </c>
      <c r="I3" s="4" t="s">
        <v>10</v>
      </c>
      <c r="J3" s="56" t="s">
        <v>7</v>
      </c>
      <c r="K3" s="4" t="s">
        <v>11</v>
      </c>
      <c r="L3" s="56" t="s">
        <v>7</v>
      </c>
      <c r="M3" s="52" t="s">
        <v>12</v>
      </c>
    </row>
    <row r="4" spans="1:14" x14ac:dyDescent="0.2">
      <c r="B4" s="53"/>
      <c r="C4" s="61">
        <v>1</v>
      </c>
      <c r="D4" s="57"/>
      <c r="E4" s="61">
        <v>0.75</v>
      </c>
      <c r="F4" s="57"/>
      <c r="G4" s="61">
        <v>0.5</v>
      </c>
      <c r="H4" s="57"/>
      <c r="I4" s="61">
        <v>0.25</v>
      </c>
      <c r="J4" s="57"/>
      <c r="K4" s="61">
        <v>0</v>
      </c>
      <c r="L4" s="57"/>
      <c r="M4" s="53"/>
    </row>
    <row r="5" spans="1:14" x14ac:dyDescent="0.2">
      <c r="A5" s="59" t="s">
        <v>40</v>
      </c>
      <c r="B5" s="14">
        <v>0.2</v>
      </c>
      <c r="C5" s="5">
        <v>0</v>
      </c>
      <c r="D5" s="6">
        <f t="shared" ref="D5:D8" si="0">C5*C$4*$B$2*$B5</f>
        <v>0</v>
      </c>
      <c r="E5" s="5">
        <v>0</v>
      </c>
      <c r="F5" s="6">
        <f t="shared" ref="F5:F8" si="1">E5*E$4*$B$2*$B5</f>
        <v>0</v>
      </c>
      <c r="G5" s="5">
        <v>0</v>
      </c>
      <c r="H5" s="6">
        <f t="shared" ref="H5:H8" si="2">G5*G$4*$B$2*$B5</f>
        <v>0</v>
      </c>
      <c r="I5" s="5">
        <v>0</v>
      </c>
      <c r="J5" s="6">
        <f t="shared" ref="J5:J8" si="3">I5*I$4*$B$2*$B5</f>
        <v>0</v>
      </c>
      <c r="K5" s="5">
        <v>0</v>
      </c>
      <c r="L5" s="6">
        <f t="shared" ref="L5:L8" si="4">K5*K$4*$B$2*$B5</f>
        <v>0</v>
      </c>
      <c r="M5" s="7" t="str">
        <f t="shared" ref="M5:M7" si="5">IF(N5="geen 100%","geen 100%",SUM(D5+F5+H5+J5+L5))</f>
        <v>geen 100%</v>
      </c>
      <c r="N5" s="8" t="str">
        <f>IF(B5=0%,"n.v.t.",IF(SUM(C5+E5+G5+I5+K5)&lt;&gt;100%,"geen 100%","100% ingevuld"))</f>
        <v>geen 100%</v>
      </c>
    </row>
    <row r="6" spans="1:14" x14ac:dyDescent="0.2">
      <c r="A6" s="59" t="s">
        <v>41</v>
      </c>
      <c r="B6" s="14">
        <v>0.2</v>
      </c>
      <c r="C6" s="5">
        <v>0</v>
      </c>
      <c r="D6" s="6">
        <f t="shared" si="0"/>
        <v>0</v>
      </c>
      <c r="E6" s="5">
        <v>0</v>
      </c>
      <c r="F6" s="6">
        <f t="shared" si="1"/>
        <v>0</v>
      </c>
      <c r="G6" s="5">
        <v>0</v>
      </c>
      <c r="H6" s="6">
        <f t="shared" si="2"/>
        <v>0</v>
      </c>
      <c r="I6" s="5">
        <v>0</v>
      </c>
      <c r="J6" s="6">
        <f t="shared" si="3"/>
        <v>0</v>
      </c>
      <c r="K6" s="5">
        <v>0</v>
      </c>
      <c r="L6" s="6">
        <f t="shared" si="4"/>
        <v>0</v>
      </c>
      <c r="M6" s="7" t="str">
        <f t="shared" si="5"/>
        <v>geen 100%</v>
      </c>
      <c r="N6" s="8" t="str">
        <f>IF(B6=0%,"n.v.t.",IF(SUM(C6+E6+G6+I6+K6)&lt;&gt;100%,"geen 100%","100% ingevuld"))</f>
        <v>geen 100%</v>
      </c>
    </row>
    <row r="7" spans="1:14" x14ac:dyDescent="0.2">
      <c r="A7" s="59" t="s">
        <v>38</v>
      </c>
      <c r="B7" s="14">
        <v>0.3</v>
      </c>
      <c r="C7" s="5">
        <v>0</v>
      </c>
      <c r="D7" s="6">
        <f t="shared" si="0"/>
        <v>0</v>
      </c>
      <c r="E7" s="5">
        <v>0</v>
      </c>
      <c r="F7" s="6">
        <f t="shared" si="1"/>
        <v>0</v>
      </c>
      <c r="G7" s="5">
        <v>0</v>
      </c>
      <c r="H7" s="6">
        <f t="shared" si="2"/>
        <v>0</v>
      </c>
      <c r="I7" s="5">
        <v>0</v>
      </c>
      <c r="J7" s="6">
        <f t="shared" si="3"/>
        <v>0</v>
      </c>
      <c r="K7" s="5">
        <v>0</v>
      </c>
      <c r="L7" s="6">
        <f t="shared" si="4"/>
        <v>0</v>
      </c>
      <c r="M7" s="7" t="str">
        <f t="shared" si="5"/>
        <v>geen 100%</v>
      </c>
      <c r="N7" s="8" t="str">
        <f t="shared" ref="N7:N8" si="6">IF(B7=0%,"n.v.t.",IF(SUM(C7+E7+G7+I7+K7)&lt;&gt;100%,"geen 100%","100% ingevuld"))</f>
        <v>geen 100%</v>
      </c>
    </row>
    <row r="8" spans="1:14" x14ac:dyDescent="0.2">
      <c r="A8" s="59" t="s">
        <v>39</v>
      </c>
      <c r="B8" s="14">
        <v>0.3</v>
      </c>
      <c r="C8" s="5">
        <v>0</v>
      </c>
      <c r="D8" s="6">
        <f t="shared" si="0"/>
        <v>0</v>
      </c>
      <c r="E8" s="5">
        <v>0</v>
      </c>
      <c r="F8" s="6">
        <f t="shared" si="1"/>
        <v>0</v>
      </c>
      <c r="G8" s="5">
        <v>0</v>
      </c>
      <c r="H8" s="6">
        <f t="shared" si="2"/>
        <v>0</v>
      </c>
      <c r="I8" s="5">
        <v>0</v>
      </c>
      <c r="J8" s="6">
        <f t="shared" si="3"/>
        <v>0</v>
      </c>
      <c r="K8" s="5">
        <v>0</v>
      </c>
      <c r="L8" s="6">
        <f t="shared" si="4"/>
        <v>0</v>
      </c>
      <c r="M8" s="7" t="str">
        <f>IF(N8="geen 100%","geen 100%",SUM(D8+F8+H8+J8+L8))</f>
        <v>geen 100%</v>
      </c>
      <c r="N8" s="8" t="str">
        <f t="shared" si="6"/>
        <v>geen 100%</v>
      </c>
    </row>
    <row r="9" spans="1:14" ht="15.75" x14ac:dyDescent="0.25">
      <c r="A9" s="9" t="s">
        <v>13</v>
      </c>
      <c r="B9" s="29">
        <f>SUM(B5:B8)</f>
        <v>1</v>
      </c>
      <c r="G9" s="50" t="str">
        <f xml:space="preserve"> CONCATENATE("Totaal gewogen score ",$B$1," ",A3)</f>
        <v>Totaal gewogen score Inzet duurzaam materieel 1e jaar</v>
      </c>
      <c r="H9" s="50"/>
      <c r="I9" s="50"/>
      <c r="J9" s="50"/>
      <c r="K9" s="50"/>
      <c r="L9" s="50"/>
      <c r="M9" s="11" t="str">
        <f>IF(N9="geen 100%","geen 100%",SUM(M5:M8))</f>
        <v>geen 100%</v>
      </c>
      <c r="N9" s="8" t="str">
        <f>IF(OR(SUM(B5:B8)=0,N5="geen 100%",N6="geen 100%",N7="geen 100%",N8="geen 100%"),"geen 100%","100% ingevuld")</f>
        <v>geen 100%</v>
      </c>
    </row>
    <row r="10" spans="1:14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4" x14ac:dyDescent="0.2">
      <c r="A11" s="2" t="s">
        <v>2</v>
      </c>
      <c r="B11" s="60">
        <v>3</v>
      </c>
      <c r="C11" s="51" t="s">
        <v>3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4" ht="38.25" x14ac:dyDescent="0.2">
      <c r="A12" s="3" t="s">
        <v>14</v>
      </c>
      <c r="B12" s="52" t="s">
        <v>5</v>
      </c>
      <c r="C12" s="25" t="s">
        <v>6</v>
      </c>
      <c r="D12" s="54" t="s">
        <v>7</v>
      </c>
      <c r="E12" s="25" t="s">
        <v>8</v>
      </c>
      <c r="F12" s="54" t="s">
        <v>7</v>
      </c>
      <c r="G12" s="25" t="s">
        <v>9</v>
      </c>
      <c r="H12" s="54" t="s">
        <v>7</v>
      </c>
      <c r="I12" s="25" t="s">
        <v>10</v>
      </c>
      <c r="J12" s="54" t="s">
        <v>7</v>
      </c>
      <c r="K12" s="25" t="s">
        <v>11</v>
      </c>
      <c r="L12" s="56" t="s">
        <v>7</v>
      </c>
      <c r="M12" s="52" t="s">
        <v>12</v>
      </c>
    </row>
    <row r="13" spans="1:14" x14ac:dyDescent="0.2">
      <c r="B13" s="53"/>
      <c r="C13" s="26">
        <f>C4</f>
        <v>1</v>
      </c>
      <c r="D13" s="55"/>
      <c r="E13" s="26">
        <f>E4</f>
        <v>0.75</v>
      </c>
      <c r="F13" s="55"/>
      <c r="G13" s="26">
        <f>G4</f>
        <v>0.5</v>
      </c>
      <c r="H13" s="55"/>
      <c r="I13" s="26">
        <f>I4</f>
        <v>0.25</v>
      </c>
      <c r="J13" s="55"/>
      <c r="K13" s="26">
        <v>0</v>
      </c>
      <c r="L13" s="57"/>
      <c r="M13" s="53"/>
    </row>
    <row r="14" spans="1:14" x14ac:dyDescent="0.2">
      <c r="A14" s="13" t="str">
        <f>A5</f>
        <v>Service wagen/bus 1</v>
      </c>
      <c r="B14" s="14">
        <f>B5</f>
        <v>0.2</v>
      </c>
      <c r="C14" s="5">
        <v>0</v>
      </c>
      <c r="D14" s="6">
        <f>C14*C$13*$B$11*$B14</f>
        <v>0</v>
      </c>
      <c r="E14" s="5">
        <v>0</v>
      </c>
      <c r="F14" s="6">
        <f>E14*E$13*$B$11*$B14</f>
        <v>0</v>
      </c>
      <c r="G14" s="5">
        <v>0</v>
      </c>
      <c r="H14" s="6">
        <f>G14*G$13*$B$11*$B14</f>
        <v>0</v>
      </c>
      <c r="I14" s="5">
        <v>0</v>
      </c>
      <c r="J14" s="6">
        <f>I14*I$13*$B$11*$B14</f>
        <v>0</v>
      </c>
      <c r="K14" s="5">
        <v>0</v>
      </c>
      <c r="L14" s="6">
        <f>K14*K$13*$B$11*$B14</f>
        <v>0</v>
      </c>
      <c r="M14" s="7" t="str">
        <f t="shared" ref="M14:M16" si="7">IF(N14="geen 100%","geen 100%",SUM(D14+F14+H14+J14+L14))</f>
        <v>geen 100%</v>
      </c>
      <c r="N14" s="8" t="str">
        <f>IF(B14=0%,"n.v.t.",IF(SUM(C14+E14+G14+I14+K14)&lt;&gt;100%,"geen 100%","100% ingevuld"))</f>
        <v>geen 100%</v>
      </c>
    </row>
    <row r="15" spans="1:14" x14ac:dyDescent="0.2">
      <c r="A15" s="13" t="str">
        <f>A6</f>
        <v>Service wagen/bus 2</v>
      </c>
      <c r="B15" s="14">
        <f>B6</f>
        <v>0.2</v>
      </c>
      <c r="C15" s="5">
        <v>0</v>
      </c>
      <c r="D15" s="6">
        <f t="shared" ref="D15:D17" si="8">C15*C$13*$B$11*$B15</f>
        <v>0</v>
      </c>
      <c r="E15" s="5">
        <v>0</v>
      </c>
      <c r="F15" s="6">
        <f t="shared" ref="F15:F17" si="9">E15*E$13*$B$11*$B15</f>
        <v>0</v>
      </c>
      <c r="G15" s="5">
        <v>0</v>
      </c>
      <c r="H15" s="6">
        <f t="shared" ref="H15:H17" si="10">G15*G$13*$B$11*$B15</f>
        <v>0</v>
      </c>
      <c r="I15" s="5">
        <v>0</v>
      </c>
      <c r="J15" s="6">
        <f t="shared" ref="J15:J17" si="11">I15*I$13*$B$11*$B15</f>
        <v>0</v>
      </c>
      <c r="K15" s="5">
        <v>0</v>
      </c>
      <c r="L15" s="6">
        <f t="shared" ref="L15:L17" si="12">K15*K$13*$B$11*$B15</f>
        <v>0</v>
      </c>
      <c r="M15" s="7" t="str">
        <f t="shared" si="7"/>
        <v>geen 100%</v>
      </c>
      <c r="N15" s="8" t="str">
        <f>IF(B15=0%,"n.v.t.",IF(SUM(C15+E15+G15+I15+K15)&lt;&gt;100%,"geen 100%","100% ingevuld"))</f>
        <v>geen 100%</v>
      </c>
    </row>
    <row r="16" spans="1:14" x14ac:dyDescent="0.2">
      <c r="A16" s="13" t="str">
        <f>A7</f>
        <v xml:space="preserve">Vacuüm / hogedrukcomi (5m3) </v>
      </c>
      <c r="B16" s="14">
        <f>B7</f>
        <v>0.3</v>
      </c>
      <c r="C16" s="5">
        <v>0</v>
      </c>
      <c r="D16" s="6">
        <f t="shared" si="8"/>
        <v>0</v>
      </c>
      <c r="E16" s="5">
        <v>0</v>
      </c>
      <c r="F16" s="6">
        <f t="shared" si="9"/>
        <v>0</v>
      </c>
      <c r="G16" s="5">
        <v>0</v>
      </c>
      <c r="H16" s="6">
        <f t="shared" si="10"/>
        <v>0</v>
      </c>
      <c r="I16" s="5">
        <v>0</v>
      </c>
      <c r="J16" s="6">
        <f t="shared" si="11"/>
        <v>0</v>
      </c>
      <c r="K16" s="5">
        <v>0</v>
      </c>
      <c r="L16" s="6">
        <f t="shared" si="12"/>
        <v>0</v>
      </c>
      <c r="M16" s="7" t="str">
        <f t="shared" si="7"/>
        <v>geen 100%</v>
      </c>
      <c r="N16" s="8" t="str">
        <f t="shared" ref="N16:N17" si="13">IF(B16=0%,"n.v.t.",IF(SUM(C16+E16+G16+I16+K16)&lt;&gt;100%,"geen 100%","100% ingevuld"))</f>
        <v>geen 100%</v>
      </c>
    </row>
    <row r="17" spans="1:14" x14ac:dyDescent="0.2">
      <c r="A17" s="13" t="str">
        <f>A8</f>
        <v xml:space="preserve">Vacuüm / hogedrukcomi (10m3 of meer) </v>
      </c>
      <c r="B17" s="14">
        <f>B8</f>
        <v>0.3</v>
      </c>
      <c r="C17" s="5">
        <v>0</v>
      </c>
      <c r="D17" s="6">
        <f t="shared" si="8"/>
        <v>0</v>
      </c>
      <c r="E17" s="5">
        <v>0</v>
      </c>
      <c r="F17" s="6">
        <f t="shared" si="9"/>
        <v>0</v>
      </c>
      <c r="G17" s="5">
        <v>0</v>
      </c>
      <c r="H17" s="6">
        <f t="shared" si="10"/>
        <v>0</v>
      </c>
      <c r="I17" s="5">
        <v>0</v>
      </c>
      <c r="J17" s="6">
        <f t="shared" si="11"/>
        <v>0</v>
      </c>
      <c r="K17" s="5">
        <v>0</v>
      </c>
      <c r="L17" s="6">
        <f t="shared" si="12"/>
        <v>0</v>
      </c>
      <c r="M17" s="7" t="str">
        <f>IF(N17="geen 100%","geen 100%",SUM(D17+F17+H17+J17+L17))</f>
        <v>geen 100%</v>
      </c>
      <c r="N17" s="8" t="str">
        <f t="shared" si="13"/>
        <v>geen 100%</v>
      </c>
    </row>
    <row r="18" spans="1:14" ht="15.75" x14ac:dyDescent="0.25">
      <c r="A18" s="9" t="s">
        <v>13</v>
      </c>
      <c r="B18" s="10">
        <f>SUM(B14:B17)</f>
        <v>1</v>
      </c>
      <c r="G18" s="50" t="str">
        <f xml:space="preserve"> CONCATENATE("Totaal gewogen score ",$B$1," ",A12)</f>
        <v>Totaal gewogen score Inzet duurzaam materieel 2e jaar</v>
      </c>
      <c r="H18" s="50"/>
      <c r="I18" s="50"/>
      <c r="J18" s="50"/>
      <c r="K18" s="50"/>
      <c r="L18" s="50"/>
      <c r="M18" s="11" t="str">
        <f>IF(N18="geen 100%","geen 100%",SUM(M14:M17))</f>
        <v>geen 100%</v>
      </c>
      <c r="N18" s="8" t="str">
        <f>IF(OR(SUM(B14:B17)=0,N14="geen 100%",N15="geen 100%",N16="geen 100%",N17="geen 100%"),"geen 100%","100% ingevuld")</f>
        <v>geen 100%</v>
      </c>
    </row>
    <row r="19" spans="1:14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4" x14ac:dyDescent="0.2">
      <c r="A20" s="2" t="s">
        <v>2</v>
      </c>
      <c r="B20" s="60">
        <v>2</v>
      </c>
      <c r="C20" s="51" t="s">
        <v>3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spans="1:14" ht="38.25" x14ac:dyDescent="0.2">
      <c r="A21" s="3" t="s">
        <v>34</v>
      </c>
      <c r="B21" s="52" t="s">
        <v>5</v>
      </c>
      <c r="C21" s="4" t="s">
        <v>6</v>
      </c>
      <c r="D21" s="54" t="s">
        <v>7</v>
      </c>
      <c r="E21" s="25" t="s">
        <v>8</v>
      </c>
      <c r="F21" s="54" t="s">
        <v>7</v>
      </c>
      <c r="G21" s="25" t="s">
        <v>9</v>
      </c>
      <c r="H21" s="54" t="s">
        <v>7</v>
      </c>
      <c r="I21" s="25" t="s">
        <v>10</v>
      </c>
      <c r="J21" s="54" t="s">
        <v>7</v>
      </c>
      <c r="K21" s="25" t="s">
        <v>11</v>
      </c>
      <c r="L21" s="54" t="s">
        <v>7</v>
      </c>
      <c r="M21" s="52" t="s">
        <v>12</v>
      </c>
    </row>
    <row r="22" spans="1:14" x14ac:dyDescent="0.2">
      <c r="B22" s="53"/>
      <c r="C22" s="26">
        <f>C4</f>
        <v>1</v>
      </c>
      <c r="D22" s="55"/>
      <c r="E22" s="26">
        <f>E4</f>
        <v>0.75</v>
      </c>
      <c r="F22" s="55"/>
      <c r="G22" s="26">
        <f>G4</f>
        <v>0.5</v>
      </c>
      <c r="H22" s="55"/>
      <c r="I22" s="26">
        <f>I4</f>
        <v>0.25</v>
      </c>
      <c r="J22" s="55"/>
      <c r="K22" s="26">
        <v>0</v>
      </c>
      <c r="L22" s="55"/>
      <c r="M22" s="53"/>
    </row>
    <row r="23" spans="1:14" x14ac:dyDescent="0.2">
      <c r="A23" s="13" t="str">
        <f>A5</f>
        <v>Service wagen/bus 1</v>
      </c>
      <c r="B23" s="14">
        <f>B5</f>
        <v>0.2</v>
      </c>
      <c r="C23" s="5">
        <v>0</v>
      </c>
      <c r="D23" s="6">
        <f>C23*C$22*$B$20*$B23</f>
        <v>0</v>
      </c>
      <c r="E23" s="5">
        <v>0</v>
      </c>
      <c r="F23" s="6">
        <f>E23*E$22*$B$20*$B23</f>
        <v>0</v>
      </c>
      <c r="G23" s="5">
        <v>0</v>
      </c>
      <c r="H23" s="6">
        <f>G23*G$22*$B$20*$B23</f>
        <v>0</v>
      </c>
      <c r="I23" s="5">
        <v>0</v>
      </c>
      <c r="J23" s="6">
        <f>I23*I$22*$B$20*$B23</f>
        <v>0</v>
      </c>
      <c r="K23" s="5">
        <v>0</v>
      </c>
      <c r="L23" s="6">
        <f>K23*K$22*$B$20*$B23</f>
        <v>0</v>
      </c>
      <c r="M23" s="7" t="str">
        <f t="shared" ref="M23:M25" si="14">IF(N23="geen 100%","geen 100%",SUM(D23+F23+H23+J23+L23))</f>
        <v>geen 100%</v>
      </c>
      <c r="N23" s="8" t="str">
        <f>IF(B23=0%,"n.v.t.",IF(SUM(C23+E23+G23+I23+K23)&lt;&gt;100%,"geen 100%","100% ingevuld"))</f>
        <v>geen 100%</v>
      </c>
    </row>
    <row r="24" spans="1:14" x14ac:dyDescent="0.2">
      <c r="A24" s="13" t="str">
        <f>A6</f>
        <v>Service wagen/bus 2</v>
      </c>
      <c r="B24" s="14">
        <f>B6</f>
        <v>0.2</v>
      </c>
      <c r="C24" s="5">
        <v>0</v>
      </c>
      <c r="D24" s="6">
        <f t="shared" ref="D24:F26" si="15">C24*C$22*$B$20*$B24</f>
        <v>0</v>
      </c>
      <c r="E24" s="5">
        <v>0</v>
      </c>
      <c r="F24" s="6">
        <f t="shared" si="15"/>
        <v>0</v>
      </c>
      <c r="G24" s="5">
        <v>0</v>
      </c>
      <c r="H24" s="6">
        <f t="shared" ref="H24:H26" si="16">G24*G$22*$B$20*$B24</f>
        <v>0</v>
      </c>
      <c r="I24" s="5">
        <v>0</v>
      </c>
      <c r="J24" s="6">
        <f t="shared" ref="J24:J26" si="17">I24*I$22*$B$20*$B24</f>
        <v>0</v>
      </c>
      <c r="K24" s="5">
        <v>0</v>
      </c>
      <c r="L24" s="6">
        <f t="shared" ref="L24:L26" si="18">K24*K$22*$B$20*$B24</f>
        <v>0</v>
      </c>
      <c r="M24" s="7" t="str">
        <f t="shared" si="14"/>
        <v>geen 100%</v>
      </c>
      <c r="N24" s="8" t="str">
        <f>IF(B24=0%,"n.v.t.",IF(SUM(C24+E24+G24+I24+K24)&lt;&gt;100%,"geen 100%","100% ingevuld"))</f>
        <v>geen 100%</v>
      </c>
    </row>
    <row r="25" spans="1:14" x14ac:dyDescent="0.2">
      <c r="A25" s="13" t="str">
        <f>A7</f>
        <v xml:space="preserve">Vacuüm / hogedrukcomi (5m3) </v>
      </c>
      <c r="B25" s="14">
        <f>B7</f>
        <v>0.3</v>
      </c>
      <c r="C25" s="5">
        <v>0</v>
      </c>
      <c r="D25" s="6">
        <f t="shared" si="15"/>
        <v>0</v>
      </c>
      <c r="E25" s="5">
        <v>0</v>
      </c>
      <c r="F25" s="6">
        <f t="shared" si="15"/>
        <v>0</v>
      </c>
      <c r="G25" s="5">
        <v>0</v>
      </c>
      <c r="H25" s="6">
        <f t="shared" si="16"/>
        <v>0</v>
      </c>
      <c r="I25" s="5">
        <v>0</v>
      </c>
      <c r="J25" s="6">
        <f t="shared" si="17"/>
        <v>0</v>
      </c>
      <c r="K25" s="5">
        <v>0</v>
      </c>
      <c r="L25" s="6">
        <f t="shared" si="18"/>
        <v>0</v>
      </c>
      <c r="M25" s="7" t="str">
        <f t="shared" si="14"/>
        <v>geen 100%</v>
      </c>
      <c r="N25" s="8" t="str">
        <f t="shared" ref="N25:N26" si="19">IF(B25=0%,"n.v.t.",IF(SUM(C25+E25+G25+I25+K25)&lt;&gt;100%,"geen 100%","100% ingevuld"))</f>
        <v>geen 100%</v>
      </c>
    </row>
    <row r="26" spans="1:14" x14ac:dyDescent="0.2">
      <c r="A26" s="13" t="str">
        <f>A8</f>
        <v xml:space="preserve">Vacuüm / hogedrukcomi (10m3 of meer) </v>
      </c>
      <c r="B26" s="14">
        <f>B8</f>
        <v>0.3</v>
      </c>
      <c r="C26" s="5">
        <v>0</v>
      </c>
      <c r="D26" s="6">
        <f t="shared" si="15"/>
        <v>0</v>
      </c>
      <c r="E26" s="5">
        <v>0</v>
      </c>
      <c r="F26" s="6">
        <f t="shared" si="15"/>
        <v>0</v>
      </c>
      <c r="G26" s="5">
        <v>0</v>
      </c>
      <c r="H26" s="6">
        <f t="shared" si="16"/>
        <v>0</v>
      </c>
      <c r="I26" s="5">
        <v>0</v>
      </c>
      <c r="J26" s="6">
        <f t="shared" si="17"/>
        <v>0</v>
      </c>
      <c r="K26" s="5">
        <v>0</v>
      </c>
      <c r="L26" s="6">
        <f t="shared" si="18"/>
        <v>0</v>
      </c>
      <c r="M26" s="7" t="str">
        <f>IF(N26="geen 100%","geen 100%",SUM(D26+F26+H26+J26+L26))</f>
        <v>geen 100%</v>
      </c>
      <c r="N26" s="8" t="str">
        <f t="shared" si="19"/>
        <v>geen 100%</v>
      </c>
    </row>
    <row r="27" spans="1:14" ht="15.75" x14ac:dyDescent="0.25">
      <c r="A27" s="9" t="s">
        <v>13</v>
      </c>
      <c r="B27" s="10">
        <f>SUM(B23:B26)</f>
        <v>1</v>
      </c>
      <c r="G27" s="50" t="str">
        <f xml:space="preserve"> CONCATENATE("Totaal gewogen score ",$B$1," ",A21)</f>
        <v>Totaal gewogen score Inzet duurzaam materieel 3e en 4e jaar</v>
      </c>
      <c r="H27" s="50"/>
      <c r="I27" s="50"/>
      <c r="J27" s="50"/>
      <c r="K27" s="50"/>
      <c r="L27" s="50"/>
      <c r="M27" s="11" t="str">
        <f>IF(N27="geen 100%","geen 100%",SUM(M23:M26))</f>
        <v>geen 100%</v>
      </c>
      <c r="N27" s="8" t="str">
        <f>IF(OR(SUM(B23:B26)=0,N23="geen 100%",N24="geen 100%",N25="geen 100%",N26="geen 100%"),"geen 100%","100% ingevuld")</f>
        <v>geen 100%</v>
      </c>
    </row>
    <row r="28" spans="1:14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4" x14ac:dyDescent="0.2">
      <c r="A29" s="2" t="s">
        <v>2</v>
      </c>
      <c r="B29" s="60">
        <v>1</v>
      </c>
      <c r="C29" s="51" t="s">
        <v>3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</row>
    <row r="30" spans="1:14" ht="38.25" x14ac:dyDescent="0.2">
      <c r="A30" s="3" t="s">
        <v>35</v>
      </c>
      <c r="B30" s="52" t="s">
        <v>5</v>
      </c>
      <c r="C30" s="25" t="s">
        <v>6</v>
      </c>
      <c r="D30" s="54" t="s">
        <v>7</v>
      </c>
      <c r="E30" s="25" t="s">
        <v>8</v>
      </c>
      <c r="F30" s="54" t="s">
        <v>7</v>
      </c>
      <c r="G30" s="25" t="s">
        <v>9</v>
      </c>
      <c r="H30" s="54" t="s">
        <v>7</v>
      </c>
      <c r="I30" s="25" t="s">
        <v>10</v>
      </c>
      <c r="J30" s="54" t="s">
        <v>7</v>
      </c>
      <c r="K30" s="25" t="s">
        <v>11</v>
      </c>
      <c r="L30" s="56" t="s">
        <v>7</v>
      </c>
      <c r="M30" s="52" t="s">
        <v>12</v>
      </c>
    </row>
    <row r="31" spans="1:14" x14ac:dyDescent="0.2">
      <c r="B31" s="53"/>
      <c r="C31" s="26">
        <f>C4</f>
        <v>1</v>
      </c>
      <c r="D31" s="55"/>
      <c r="E31" s="26">
        <f>E4</f>
        <v>0.75</v>
      </c>
      <c r="F31" s="55"/>
      <c r="G31" s="26">
        <f>G4</f>
        <v>0.5</v>
      </c>
      <c r="H31" s="55"/>
      <c r="I31" s="26">
        <f>I4</f>
        <v>0.25</v>
      </c>
      <c r="J31" s="55"/>
      <c r="K31" s="26">
        <f>K4</f>
        <v>0</v>
      </c>
      <c r="L31" s="57"/>
      <c r="M31" s="53"/>
    </row>
    <row r="32" spans="1:14" x14ac:dyDescent="0.2">
      <c r="A32" s="13" t="str">
        <f>A5</f>
        <v>Service wagen/bus 1</v>
      </c>
      <c r="B32" s="14">
        <f>B5</f>
        <v>0.2</v>
      </c>
      <c r="C32" s="5">
        <v>0</v>
      </c>
      <c r="D32" s="6">
        <f>C32*C$31*$B$29*$B32</f>
        <v>0</v>
      </c>
      <c r="E32" s="5">
        <v>0</v>
      </c>
      <c r="F32" s="6">
        <f>E32*E$31*$B$29*$B32</f>
        <v>0</v>
      </c>
      <c r="G32" s="5">
        <v>0</v>
      </c>
      <c r="H32" s="6">
        <f>G32*G$31*$B$29*$B32</f>
        <v>0</v>
      </c>
      <c r="I32" s="5">
        <v>0</v>
      </c>
      <c r="J32" s="6">
        <f>I32*I$31*$B$29*$B32</f>
        <v>0</v>
      </c>
      <c r="K32" s="5">
        <v>0</v>
      </c>
      <c r="L32" s="6">
        <f>K32*K$31*$B$29*$B32</f>
        <v>0</v>
      </c>
      <c r="M32" s="7" t="str">
        <f t="shared" ref="M32:M34" si="20">IF(N32="geen 100%","geen 100%",SUM(D32+F32+H32+J32+L32))</f>
        <v>geen 100%</v>
      </c>
      <c r="N32" s="8" t="str">
        <f>IF(B32=0%,"n.v.t.",IF(SUM(C32+E32+G32+I32+K32)&lt;&gt;100%,"geen 100%","100% ingevuld"))</f>
        <v>geen 100%</v>
      </c>
    </row>
    <row r="33" spans="1:14" x14ac:dyDescent="0.2">
      <c r="A33" s="13" t="str">
        <f>A6</f>
        <v>Service wagen/bus 2</v>
      </c>
      <c r="B33" s="14">
        <f>B6</f>
        <v>0.2</v>
      </c>
      <c r="C33" s="5">
        <v>0</v>
      </c>
      <c r="D33" s="6">
        <f t="shared" ref="D33:D35" si="21">C33*C$31*$B$29*$B33</f>
        <v>0</v>
      </c>
      <c r="E33" s="5">
        <v>0</v>
      </c>
      <c r="F33" s="6">
        <f t="shared" ref="F33:F35" si="22">E33*E$4*$B$2*$B33</f>
        <v>0</v>
      </c>
      <c r="G33" s="5">
        <v>0</v>
      </c>
      <c r="H33" s="6">
        <f t="shared" ref="H33:H35" si="23">G33*G$4*$B$2*$B33</f>
        <v>0</v>
      </c>
      <c r="I33" s="5">
        <v>0</v>
      </c>
      <c r="J33" s="6">
        <f t="shared" ref="J33:J35" si="24">I33*I$4*$B$2*$B33</f>
        <v>0</v>
      </c>
      <c r="K33" s="5">
        <v>0</v>
      </c>
      <c r="L33" s="6">
        <f t="shared" ref="L33:L35" si="25">K33*K$4*$B$2*$B33</f>
        <v>0</v>
      </c>
      <c r="M33" s="7" t="str">
        <f t="shared" si="20"/>
        <v>geen 100%</v>
      </c>
      <c r="N33" s="8" t="str">
        <f>IF(B33=0%,"n.v.t.",IF(SUM(C33+E33+G33+I33+K33)&lt;&gt;100%,"geen 100%","100% ingevuld"))</f>
        <v>geen 100%</v>
      </c>
    </row>
    <row r="34" spans="1:14" x14ac:dyDescent="0.2">
      <c r="A34" s="13" t="str">
        <f>A7</f>
        <v xml:space="preserve">Vacuüm / hogedrukcomi (5m3) </v>
      </c>
      <c r="B34" s="14">
        <f>B7</f>
        <v>0.3</v>
      </c>
      <c r="C34" s="5">
        <v>0</v>
      </c>
      <c r="D34" s="6">
        <f t="shared" si="21"/>
        <v>0</v>
      </c>
      <c r="E34" s="5">
        <v>0</v>
      </c>
      <c r="F34" s="6">
        <f t="shared" si="22"/>
        <v>0</v>
      </c>
      <c r="G34" s="5">
        <v>0</v>
      </c>
      <c r="H34" s="6">
        <f t="shared" si="23"/>
        <v>0</v>
      </c>
      <c r="I34" s="5">
        <v>0</v>
      </c>
      <c r="J34" s="6">
        <f t="shared" si="24"/>
        <v>0</v>
      </c>
      <c r="K34" s="5">
        <v>0</v>
      </c>
      <c r="L34" s="6">
        <f t="shared" si="25"/>
        <v>0</v>
      </c>
      <c r="M34" s="7" t="str">
        <f t="shared" si="20"/>
        <v>geen 100%</v>
      </c>
      <c r="N34" s="8" t="str">
        <f t="shared" ref="N34:N35" si="26">IF(B34=0%,"n.v.t.",IF(SUM(C34+E34+G34+I34+K34)&lt;&gt;100%,"geen 100%","100% ingevuld"))</f>
        <v>geen 100%</v>
      </c>
    </row>
    <row r="35" spans="1:14" x14ac:dyDescent="0.2">
      <c r="A35" s="13" t="str">
        <f>A8</f>
        <v xml:space="preserve">Vacuüm / hogedrukcomi (10m3 of meer) </v>
      </c>
      <c r="B35" s="14">
        <f>B8</f>
        <v>0.3</v>
      </c>
      <c r="C35" s="5">
        <v>0</v>
      </c>
      <c r="D35" s="6">
        <f t="shared" si="21"/>
        <v>0</v>
      </c>
      <c r="E35" s="5">
        <v>0</v>
      </c>
      <c r="F35" s="6">
        <f t="shared" si="22"/>
        <v>0</v>
      </c>
      <c r="G35" s="5">
        <v>0</v>
      </c>
      <c r="H35" s="6">
        <f t="shared" si="23"/>
        <v>0</v>
      </c>
      <c r="I35" s="5">
        <v>0</v>
      </c>
      <c r="J35" s="6">
        <f t="shared" si="24"/>
        <v>0</v>
      </c>
      <c r="K35" s="5">
        <v>0</v>
      </c>
      <c r="L35" s="6">
        <f t="shared" si="25"/>
        <v>0</v>
      </c>
      <c r="M35" s="7" t="str">
        <f>IF(N35="geen 100%","geen 100%",SUM(D35+F35+H35+J35+L35))</f>
        <v>geen 100%</v>
      </c>
      <c r="N35" s="8" t="str">
        <f t="shared" si="26"/>
        <v>geen 100%</v>
      </c>
    </row>
    <row r="36" spans="1:14" ht="15.75" x14ac:dyDescent="0.25">
      <c r="A36" s="9" t="s">
        <v>13</v>
      </c>
      <c r="B36" s="10">
        <f>SUM(B32:B35)</f>
        <v>1</v>
      </c>
      <c r="G36" s="50" t="str">
        <f xml:space="preserve"> CONCATENATE("Totaal gewogen score ",$B$1," ",A30)</f>
        <v>Totaal gewogen score Inzet duurzaam materieel 5e en 6e jaar</v>
      </c>
      <c r="H36" s="50"/>
      <c r="I36" s="50"/>
      <c r="J36" s="50"/>
      <c r="K36" s="50"/>
      <c r="L36" s="50"/>
      <c r="M36" s="11" t="str">
        <f>IF(N36="geen 100%","geen 100%",SUM(M32:M35))</f>
        <v>geen 100%</v>
      </c>
      <c r="N36" s="8" t="str">
        <f>IF(OR(SUM(B32:B35)=0,N32="geen 100%",N33="geen 100%",N34="geen 100%",N35="geen 100%"),"geen 100%","100% ingevuld")</f>
        <v>geen 100%</v>
      </c>
    </row>
    <row r="37" spans="1:14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</row>
    <row r="38" spans="1:14" ht="15.75" x14ac:dyDescent="0.25">
      <c r="A38" s="12"/>
      <c r="B38" s="12"/>
      <c r="C38" s="12"/>
      <c r="D38" s="12"/>
      <c r="E38" s="12"/>
      <c r="F38" s="12"/>
      <c r="G38" s="58" t="str">
        <f xml:space="preserve"> CONCATENATE("Totaal gewogen score ",$B$1)</f>
        <v>Totaal gewogen score Inzet duurzaam materieel</v>
      </c>
      <c r="H38" s="58"/>
      <c r="I38" s="58"/>
      <c r="J38" s="58"/>
      <c r="K38" s="58"/>
      <c r="L38" s="58"/>
      <c r="M38" s="15" t="str">
        <f>IF(OR(M9="geen 100%",M18="geen 100%",M27="geen 100%",M36="geen 100%"),"geen 100%",M9+M18+M27+M36)</f>
        <v>geen 100%</v>
      </c>
    </row>
    <row r="39" spans="1:14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spans="1:14" x14ac:dyDescent="0.2">
      <c r="A40" s="49" t="s">
        <v>15</v>
      </c>
      <c r="B40" s="49"/>
      <c r="C40" s="49"/>
      <c r="D40" s="49"/>
      <c r="E40" s="49"/>
      <c r="F40" s="49"/>
      <c r="G40" s="49"/>
      <c r="H40" s="49"/>
      <c r="I40" s="49"/>
      <c r="J40" s="12"/>
    </row>
    <row r="41" spans="1:14" x14ac:dyDescent="0.2">
      <c r="A41" s="49" t="s">
        <v>16</v>
      </c>
      <c r="B41" s="49"/>
      <c r="C41" s="49"/>
      <c r="D41" s="49"/>
      <c r="E41" s="49"/>
      <c r="F41" s="49"/>
      <c r="G41" s="49"/>
      <c r="H41" s="49"/>
      <c r="I41" s="49"/>
      <c r="J41" s="12"/>
    </row>
    <row r="42" spans="1:14" x14ac:dyDescent="0.2">
      <c r="A42" s="49" t="s">
        <v>17</v>
      </c>
      <c r="B42" s="49"/>
      <c r="C42" s="49"/>
      <c r="D42" s="49"/>
      <c r="E42" s="49"/>
      <c r="F42" s="49"/>
      <c r="G42" s="49"/>
      <c r="H42" s="49"/>
      <c r="I42" s="49"/>
      <c r="J42" s="12"/>
    </row>
    <row r="43" spans="1:14" x14ac:dyDescent="0.2">
      <c r="A43" s="49" t="s">
        <v>18</v>
      </c>
      <c r="B43" s="49"/>
      <c r="C43" s="49"/>
      <c r="D43" s="49"/>
      <c r="E43" s="49"/>
      <c r="F43" s="49"/>
      <c r="G43" s="49"/>
      <c r="H43" s="49"/>
      <c r="I43" s="49"/>
    </row>
    <row r="45" spans="1:14" ht="22.5" customHeight="1" x14ac:dyDescent="0.2">
      <c r="A45" s="1" t="s">
        <v>36</v>
      </c>
      <c r="B45" s="40" t="s">
        <v>19</v>
      </c>
      <c r="C45" s="40"/>
      <c r="D45" s="40"/>
      <c r="F45" s="41" t="s">
        <v>20</v>
      </c>
      <c r="G45" s="16" t="s">
        <v>21</v>
      </c>
      <c r="H45" s="17" t="s">
        <v>7</v>
      </c>
    </row>
    <row r="46" spans="1:14" x14ac:dyDescent="0.2">
      <c r="A46" s="2" t="s">
        <v>2</v>
      </c>
      <c r="B46" s="27">
        <v>5</v>
      </c>
      <c r="F46" s="42"/>
      <c r="G46" s="16">
        <v>5</v>
      </c>
      <c r="H46" s="28">
        <v>1</v>
      </c>
    </row>
    <row r="47" spans="1:14" ht="32.25" customHeight="1" x14ac:dyDescent="0.2">
      <c r="C47" s="43" t="s">
        <v>22</v>
      </c>
      <c r="D47" s="43"/>
      <c r="F47" s="42"/>
      <c r="G47" s="16">
        <v>4</v>
      </c>
      <c r="H47" s="28">
        <v>0.8</v>
      </c>
    </row>
    <row r="48" spans="1:14" ht="12.75" customHeight="1" x14ac:dyDescent="0.2">
      <c r="A48" s="44" t="s">
        <v>23</v>
      </c>
      <c r="B48" s="46" t="s">
        <v>0</v>
      </c>
      <c r="C48" s="48">
        <f>INDEX(G46:H51,IF(B48=G46,1,IF(B48=G47,2,IF(B48=G48,3,IF(B48=G49,4,IF(B48=G50,5,6))))),2)*B46</f>
        <v>0</v>
      </c>
      <c r="D48" s="48"/>
      <c r="F48" s="42"/>
      <c r="G48" s="16">
        <v>3</v>
      </c>
      <c r="H48" s="28">
        <v>0.5</v>
      </c>
    </row>
    <row r="49" spans="1:14" ht="12.75" customHeight="1" x14ac:dyDescent="0.2">
      <c r="A49" s="45"/>
      <c r="B49" s="47"/>
      <c r="C49" s="48"/>
      <c r="D49" s="48"/>
      <c r="F49" s="42"/>
      <c r="G49" s="16">
        <v>2</v>
      </c>
      <c r="H49" s="28">
        <v>0</v>
      </c>
    </row>
    <row r="50" spans="1:14" x14ac:dyDescent="0.2">
      <c r="A50" s="8"/>
      <c r="F50" s="42"/>
      <c r="G50" s="16">
        <v>1</v>
      </c>
      <c r="H50" s="28">
        <v>0</v>
      </c>
    </row>
    <row r="51" spans="1:14" x14ac:dyDescent="0.2">
      <c r="F51" s="42"/>
      <c r="G51" s="16" t="s">
        <v>24</v>
      </c>
      <c r="H51" s="28">
        <v>0</v>
      </c>
      <c r="I51" s="18" t="s">
        <v>25</v>
      </c>
      <c r="J51" s="19"/>
    </row>
    <row r="52" spans="1:14" ht="30" customHeight="1" x14ac:dyDescent="0.2">
      <c r="A52" s="36" t="s">
        <v>37</v>
      </c>
      <c r="B52" s="37"/>
      <c r="C52" s="38" t="str">
        <f>IF(OR(M9="geen 100%",B48="Maak keuze"),"Nog niet goed ingevuld",M9+C48)</f>
        <v>Nog niet goed ingevuld</v>
      </c>
      <c r="D52" s="39"/>
      <c r="I52" s="30" t="s">
        <v>26</v>
      </c>
      <c r="J52" s="31"/>
      <c r="K52" s="32"/>
      <c r="L52" s="33"/>
      <c r="M52" s="33"/>
      <c r="N52" s="34"/>
    </row>
    <row r="53" spans="1:14" ht="30" customHeight="1" x14ac:dyDescent="0.2">
      <c r="I53" s="30" t="s">
        <v>27</v>
      </c>
      <c r="J53" s="31"/>
      <c r="K53" s="32"/>
      <c r="L53" s="33"/>
      <c r="M53" s="33"/>
      <c r="N53" s="34"/>
    </row>
    <row r="54" spans="1:14" ht="60" customHeight="1" x14ac:dyDescent="0.2">
      <c r="I54" s="30" t="s">
        <v>28</v>
      </c>
      <c r="J54" s="31"/>
      <c r="K54" s="32"/>
      <c r="L54" s="33"/>
      <c r="M54" s="33"/>
      <c r="N54" s="34"/>
    </row>
    <row r="55" spans="1:14" ht="30" customHeight="1" x14ac:dyDescent="0.2">
      <c r="A55" s="35" t="s">
        <v>29</v>
      </c>
      <c r="B55" s="35"/>
      <c r="C55" s="35"/>
      <c r="I55" s="30" t="s">
        <v>30</v>
      </c>
      <c r="J55" s="31"/>
      <c r="K55" s="32"/>
      <c r="L55" s="33"/>
      <c r="M55" s="33"/>
      <c r="N55" s="34"/>
    </row>
    <row r="56" spans="1:14" x14ac:dyDescent="0.2">
      <c r="F56" s="20"/>
      <c r="G56" s="20"/>
      <c r="H56" s="20"/>
      <c r="M56" s="21" t="s">
        <v>31</v>
      </c>
      <c r="N56" s="22" t="s">
        <v>42</v>
      </c>
    </row>
    <row r="57" spans="1:14" x14ac:dyDescent="0.2">
      <c r="M57" s="23" t="s">
        <v>32</v>
      </c>
      <c r="N57" s="24">
        <v>44496</v>
      </c>
    </row>
  </sheetData>
  <sheetProtection algorithmName="SHA-512" hashValue="H9CKeDGK/Y4WjZ4gE603rMPrQteVFd9GW0PHCqdNyE/MjcwexPVG5Cs///vBDAHEVTBFSnRP4kq73A0PiJOF7g==" saltValue="Hr20ccYntIrubRmVWMWwVw==" spinCount="100000" sheet="1" selectLockedCells="1"/>
  <mergeCells count="59">
    <mergeCell ref="B1:D1"/>
    <mergeCell ref="C2:M2"/>
    <mergeCell ref="B3:B4"/>
    <mergeCell ref="D3:D4"/>
    <mergeCell ref="F3:F4"/>
    <mergeCell ref="H3:H4"/>
    <mergeCell ref="J3:J4"/>
    <mergeCell ref="L3:L4"/>
    <mergeCell ref="M3:M4"/>
    <mergeCell ref="G9:L9"/>
    <mergeCell ref="C11:M11"/>
    <mergeCell ref="B12:B13"/>
    <mergeCell ref="D12:D13"/>
    <mergeCell ref="F12:F13"/>
    <mergeCell ref="H12:H13"/>
    <mergeCell ref="J12:J13"/>
    <mergeCell ref="L12:L13"/>
    <mergeCell ref="M12:M13"/>
    <mergeCell ref="G18:L18"/>
    <mergeCell ref="C20:M20"/>
    <mergeCell ref="B21:B22"/>
    <mergeCell ref="D21:D22"/>
    <mergeCell ref="F21:F22"/>
    <mergeCell ref="H21:H22"/>
    <mergeCell ref="J21:J22"/>
    <mergeCell ref="L21:L22"/>
    <mergeCell ref="M21:M22"/>
    <mergeCell ref="A43:I43"/>
    <mergeCell ref="G27:L27"/>
    <mergeCell ref="C29:M29"/>
    <mergeCell ref="B30:B31"/>
    <mergeCell ref="D30:D31"/>
    <mergeCell ref="F30:F31"/>
    <mergeCell ref="H30:H31"/>
    <mergeCell ref="J30:J31"/>
    <mergeCell ref="L30:L31"/>
    <mergeCell ref="M30:M31"/>
    <mergeCell ref="G36:L36"/>
    <mergeCell ref="G38:L38"/>
    <mergeCell ref="A40:I40"/>
    <mergeCell ref="A41:I41"/>
    <mergeCell ref="A42:I42"/>
    <mergeCell ref="B45:D45"/>
    <mergeCell ref="F45:F51"/>
    <mergeCell ref="C47:D47"/>
    <mergeCell ref="A48:A49"/>
    <mergeCell ref="B48:B49"/>
    <mergeCell ref="C48:D49"/>
    <mergeCell ref="A52:B52"/>
    <mergeCell ref="C52:D52"/>
    <mergeCell ref="I52:J52"/>
    <mergeCell ref="K52:N52"/>
    <mergeCell ref="I53:J53"/>
    <mergeCell ref="K53:N53"/>
    <mergeCell ref="I54:J54"/>
    <mergeCell ref="K54:N54"/>
    <mergeCell ref="A55:C55"/>
    <mergeCell ref="I55:J55"/>
    <mergeCell ref="K55:N55"/>
  </mergeCells>
  <conditionalFormatting sqref="M5:M9 M14:M18 M23:M27 M32:M36">
    <cfRule type="cellIs" dxfId="5" priority="9" operator="equal">
      <formula>"geen 100%"</formula>
    </cfRule>
  </conditionalFormatting>
  <conditionalFormatting sqref="C48:D49">
    <cfRule type="expression" dxfId="4" priority="8">
      <formula>B48="Maak keuze"</formula>
    </cfRule>
  </conditionalFormatting>
  <conditionalFormatting sqref="C52">
    <cfRule type="cellIs" dxfId="3" priority="7" operator="equal">
      <formula>"Nog niet goed ingevuld"</formula>
    </cfRule>
  </conditionalFormatting>
  <conditionalFormatting sqref="A1 A45 A52">
    <cfRule type="cellIs" dxfId="2" priority="6" operator="equal">
      <formula>"Maak keuze"</formula>
    </cfRule>
  </conditionalFormatting>
  <conditionalFormatting sqref="B9">
    <cfRule type="cellIs" dxfId="1" priority="5" operator="notEqual">
      <formula>100%</formula>
    </cfRule>
  </conditionalFormatting>
  <conditionalFormatting sqref="M38">
    <cfRule type="cellIs" dxfId="0" priority="1" operator="equal">
      <formula>"geen 100%"</formula>
    </cfRule>
  </conditionalFormatting>
  <dataValidations count="3">
    <dataValidation type="list" allowBlank="1" showInputMessage="1" showErrorMessage="1" sqref="A52:B52" xr:uid="{4036F5FE-9345-4C34-AC45-6A73862A8D25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A1 A45" xr:uid="{97B083FB-9D2C-48B1-BAC2-40DB57C8DA08}">
      <formula1>"Maak keuze,K.1,K.2,K.3,K.4,K.5,K.6,K.1a,K.1b,K.2a,K.2b,K.3a,K.3b,K.4a,K.4b,K.5a,K.5b,K.6a,K.6b,"</formula1>
    </dataValidation>
    <dataValidation type="list" allowBlank="1" showInputMessage="1" showErrorMessage="1" sqref="B48:B49" xr:uid="{C1DDFBC9-01E9-4E26-8244-C3E4956D7FF7}">
      <formula1>"Maak keuze,5,4,3,2,1,Geen certificaat"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DM-CO2-__meerjarig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2021-10-22T08:20:46Z</dcterms:created>
  <dcterms:modified xsi:type="dcterms:W3CDTF">2021-10-27T13:02:05Z</dcterms:modified>
</cp:coreProperties>
</file>