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5"/>
  <workbookPr filterPrivacy="1" codeName="ThisWorkbook" autoCompressPictures="0"/>
  <xr:revisionPtr revIDLastSave="0" documentId="13_ncr:1_{4BF158EF-932A-7D49-ABE0-6596990126D9}" xr6:coauthVersionLast="47" xr6:coauthVersionMax="47" xr10:uidLastSave="{00000000-0000-0000-0000-000000000000}"/>
  <bookViews>
    <workbookView xWindow="54900" yWindow="500" windowWidth="25100" windowHeight="19380" activeTab="5" xr2:uid="{00000000-000D-0000-FFFF-FFFF00000000}"/>
  </bookViews>
  <sheets>
    <sheet name="Beoordelen 1. Open vragen" sheetId="21" r:id="rId1"/>
    <sheet name="Beoordelaar 1" sheetId="7" r:id="rId2"/>
    <sheet name="Beoordelaar 2" sheetId="15" r:id="rId3"/>
    <sheet name="Beoordelaar 3" sheetId="16" r:id="rId4"/>
    <sheet name="Consensus" sheetId="9" r:id="rId5"/>
    <sheet name="Eindscores" sheetId="19" r:id="rId6"/>
  </sheets>
  <definedNames>
    <definedName name="SCORE">'Beoordelen 1. Open vragen'!$B$14:$F$14</definedName>
  </definedNames>
  <calcPr calcId="191028"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9" i="9" l="1"/>
  <c r="D47" i="9"/>
  <c r="D42" i="9"/>
  <c r="D37" i="9"/>
  <c r="D32" i="9"/>
  <c r="D27" i="9"/>
  <c r="D22" i="9"/>
  <c r="D17" i="9"/>
  <c r="D12" i="9"/>
  <c r="D7" i="9"/>
  <c r="D45" i="9"/>
  <c r="D44" i="9"/>
  <c r="D43" i="9"/>
  <c r="D40" i="9"/>
  <c r="D39" i="9"/>
  <c r="D38" i="9"/>
  <c r="D3" i="9"/>
  <c r="A20" i="16"/>
  <c r="A19" i="16"/>
  <c r="A18" i="16"/>
  <c r="A17" i="16"/>
  <c r="A16" i="16"/>
  <c r="A15" i="16"/>
  <c r="A14" i="16"/>
  <c r="A13" i="16"/>
  <c r="A12" i="16"/>
  <c r="A11" i="16"/>
  <c r="A10" i="16"/>
  <c r="A9" i="16"/>
  <c r="A8" i="16"/>
  <c r="A7" i="16"/>
  <c r="A6" i="16"/>
  <c r="A5" i="16"/>
  <c r="A4" i="16"/>
  <c r="A3" i="16"/>
  <c r="A2" i="16"/>
  <c r="A20" i="15"/>
  <c r="A19" i="15"/>
  <c r="A18" i="15"/>
  <c r="A17" i="15"/>
  <c r="A16" i="15"/>
  <c r="A15" i="15"/>
  <c r="A14" i="15"/>
  <c r="A13" i="15"/>
  <c r="A12" i="15"/>
  <c r="A11" i="15"/>
  <c r="A10" i="15"/>
  <c r="A9" i="15"/>
  <c r="A8" i="15"/>
  <c r="A7" i="15"/>
  <c r="A6" i="15"/>
  <c r="A5" i="15"/>
  <c r="A4" i="15"/>
  <c r="A3" i="15"/>
  <c r="A2" i="15"/>
  <c r="A20" i="7"/>
  <c r="A18" i="7"/>
  <c r="A16" i="7"/>
  <c r="A14" i="7"/>
  <c r="A12" i="7"/>
  <c r="A10" i="7"/>
  <c r="A8" i="7"/>
  <c r="A6" i="7"/>
  <c r="A4" i="7"/>
  <c r="C3" i="19"/>
  <c r="C4" i="19"/>
  <c r="A3" i="19"/>
  <c r="A43" i="9"/>
  <c r="A38" i="9"/>
  <c r="A28" i="9"/>
  <c r="A33" i="9"/>
  <c r="A19" i="7"/>
  <c r="A17" i="7"/>
  <c r="A15" i="7"/>
  <c r="D35" i="9"/>
  <c r="D34" i="9"/>
  <c r="D33" i="9"/>
  <c r="D30" i="9"/>
  <c r="D29" i="9"/>
  <c r="D28" i="9"/>
  <c r="D25" i="9"/>
  <c r="D24" i="9"/>
  <c r="D23" i="9"/>
  <c r="A23" i="9"/>
  <c r="A18" i="9"/>
  <c r="A13" i="9"/>
  <c r="A8" i="9"/>
  <c r="A3" i="9"/>
  <c r="A13" i="7"/>
  <c r="A11" i="7"/>
  <c r="A9" i="7"/>
  <c r="A7" i="7"/>
  <c r="A5" i="7"/>
  <c r="A3" i="7"/>
  <c r="D20" i="9"/>
  <c r="A2" i="7"/>
  <c r="D19" i="9"/>
  <c r="D18" i="9"/>
  <c r="A2" i="9"/>
  <c r="D15" i="9"/>
  <c r="D14" i="9"/>
  <c r="D13" i="9"/>
  <c r="D10" i="9"/>
  <c r="D9" i="9"/>
  <c r="D8" i="9"/>
  <c r="D5" i="9"/>
  <c r="D4" i="9"/>
  <c r="C2" i="19"/>
  <c r="D1" i="9"/>
  <c r="C8" i="19"/>
</calcChain>
</file>

<file path=xl/sharedStrings.xml><?xml version="1.0" encoding="utf-8"?>
<sst xmlns="http://schemas.openxmlformats.org/spreadsheetml/2006/main" count="250" uniqueCount="49">
  <si>
    <t>1.	OPEN VRAGEN EN CASUSSEN</t>
  </si>
  <si>
    <t>1A.	BEANTWOORDING OPEN VRAGEN EN CASUSSEN</t>
  </si>
  <si>
    <t xml:space="preserve">Naast de gestelde eisen uit de onderhavige aanbesteding is de aanbestedende dienst op zoek naar een opdrachtnemer die haar gedurende de periode van de overeenkomst kan voorzien van veel toegevoegde waarde. Hoe meer toegevoegde waarde een inschrijver biedt, ten opzichte van wat er al vereist is, hoe hoger zij op dit onderdeel kwaliteit scoort. Alle antwoorden van een inschrijver dienen realistisch en uitvoerbaar te zijn. </t>
  </si>
  <si>
    <t>1. Beheer, monitoring en ondersteuning (BM&amp;O)</t>
  </si>
  <si>
    <t>Te behalen waarde bij</t>
  </si>
  <si>
    <t>SCORE:</t>
  </si>
  <si>
    <t>Uitmuntend</t>
  </si>
  <si>
    <t>Goed</t>
  </si>
  <si>
    <t>Voldoende</t>
  </si>
  <si>
    <t>Matig</t>
  </si>
  <si>
    <t>Onvoldoende</t>
  </si>
  <si>
    <t xml:space="preserve">Inschrijver beschrijft op maximaal 3 A4:
a) 	Wat inschrijver verstaat onder BM&amp;O bovenop wat in deze aanbesteding al is beschreven en waar de grens van de dienstverlening volgens inschrijver ligt (hetgeen nog niet in deze aanbesteding is beschreven).
b) 	Waarom een gunning voor ICT componenten en volledig beheer van Nova College aan inschrijver een goede en juiste keuze is.
c) 	Welke garanties inschrijver kan bieden voor de continuïteit in het aanvullende beheer van het netwerk van Nova College bij onvoorziene omstandigheden (bijv. faillissement opdrachtnemer, niet meer beschikbaar hebben van datacentra etc.)?
d) 	Over welke specifieke kennis en ervaring beschikt inschrijver op het gebied van software-defined networking en digital experience monitoring?
e) 	Hoe ziet een SLA buiten kantoortijden (na 17:00 uur en tot 08:00 uur, in de weekenden en schoolvakanties) er uit? </t>
  </si>
  <si>
    <t>UITSLUITING</t>
  </si>
  <si>
    <t>2. Plan van aanpak en niveau dienstverlening</t>
  </si>
  <si>
    <t>Inschrijver beschrijft op maximaal 3 A4 (toe te voegen via TenderNed) haar plan van aanpak zodat een snel en kwalitatief een goede aanvulling op het eigen beheer naar  BM&amp;O kan plaatsvinden. Inschrijver beschrijft daarbij minimaal (per letter uitgewerkt):
a) 	Welke risico’s inschrijver ziet en welke beheersmaatregelen/mitigaties stelt inschrijver voor?
b) 	Op welke wijze inschrijver de kennis van de gevraagde dienstverlening en de organisatie van de opdrachtgever borgt en vastlegt zodat bij uitval/ verlof van medewerkers of beëindiging van de overeenkomst er teruggevallen kan worden?
c) 	Hoe zij de transitie van de huidige situatie (eigen beheer) naar de nieuwe dienstverlening (aanvullende BM&amp;O) ziet kijkend naar data, licenties, huidige en toekomstig beheer en back-ups uitgewerkt in een realistisch tijdspad?
d) 	Wat inschrijver daarbij verwacht van opdrachtgever (uitgedrukt in functies, rollen en uren per periode)?
e) 	Wanneer zet inschrijver bij de implementatie welke innovatie in?
f) 	Hoe ziet inschrijver de communicatie gedurende de transitie? Geef dit vorm in een communicatiematrix voor de organisatie van de opdrachtgever.</t>
  </si>
  <si>
    <t>3. Goede samenwerking, visie op partnerschap</t>
  </si>
  <si>
    <t xml:space="preserve">Inschrijver dient te beschrijven op maximaal 4 A4 op welke wijze zij invulling geeft aan een goede samenwerking met de opdrachtgever en welke visie zij heeft op een zakelijk partnerschap. Inschrijver beschrijft minimaal:
a) 	Op welke wijze inschrijver een invulling geeft aan een proactieve houding in relatie tot beheer door de opdrachtnemer en de eigen regiefunctie en gedeeltelijke eigen BM&amp;O van de opdrachtgever.
b) 	Op welke wijze inschrijver een invulling geeft aan het geven van gevraagde en ongevraagde adviezen.
c) 	Op welke wijze (hoe, wanneer en hoe vaak) inschrijver een toetsing van de klanttevredenheid organiseert en welke acties daarna ingezet worden.
d) 	Welke inzichten worden er (per locatie/ afdeling etc.) in de managementinformatie gegeven? Inschrijver dient bij haar inschrijving een voorbeeld rapportage in van maximaal 10 extra pagina’s A4 waarbij de layout ‘vrij’ is maar overeenkomt met de rapportages na een gunning.
e) 	Welke middelen/ tools inschrijver hierbij gebruikt (screenshots toe te voegen in de schriftelijke beantwoording, maximaal 4 extra A4) en middels een “live” demonstratie waarbij de gebruikersvriendelijkheid van de tool inzichtelijk wordt tijdens de persoonlijke toelichting zoals beschreven in dit document (hoofdstuk 7.2).
f) 	Hoe krijgt opdrachtgever inzicht in relevante ICT-vraagstukken van haar eigen medewerkers waaronder de frequentie en aard van de vragen buiten de reguliere werktijden om.
g) 	Op welke wijze inschrijver invulling geeft aan transparantie over de grenzen van haar eigen kennis en vaardigheden.
h) 	Inschrijver voegt aanvullend (maximaal 1 A4 extra) een communicatiematrix toe waarbij een invulling is gegeven aan de communicatie op alle niveaus bij opdrachtgever en opdrachtnemer inclusief 24/7 escalatieplan.
i) 	Welke ICT kennis heeft inschrijver in huis op het gebied van onderwijs, wat heeft de opdrachtgever daar aan en/of waar verzamelt inschrijver deze kennis?
j) 	Op welke wijze handelt inschrijver proactief naar de opdrachtgever teneinde de ICT dienstverlening op een zo hoog mogelijk niveau te houden?
k) 	Hoe organiseert inschrijver dat haar medewerkers eerst communiceren voordat er werkzaamheden uitgevoerd worden? </t>
  </si>
  <si>
    <t>4. Inleving in organisatie opdrachtgever</t>
  </si>
  <si>
    <t>Inschrijver beschrijft op maximaal 4 A4 op welke wijze inschrijving en dienstverlening in haar dienstverlening rekening houdt met de samenstelling van de organisatie van Nova College waarbij zij inzoomt op:
a) 	Op welke wijze zij de Nova College organisatie wenst te leren kennen, welke middelen zij daarvoor wil inzetten en wat inschrijver daarbij van Nova College verwacht aan inzet.
b) 	Samenwerking met de Nova College ICT servicedesk en werkgroep Netwerkbeheer Nova College (Wie doet wat).
c) 	De ontwikkeling van het onderwijs en ondersteunende beroepen en de veranderende ICT behoefte bij Nova College.
d) 	In welke mate en op welk niveau zij periodieke (relevante) overleggen wenst te hebben teneinde een optimale dienstverlening te kunnen bieden?
e) 	Over welke relevante kennis beschikt inschrijver over een MBO of een HBO/WO onderwijsorganisatie?
f) 	Welke kennis en ervaring heeft inschrijver met SURF omgevingen en welke vraagstukken is inschrijver de afgelopen jaren hierbij tegengekomen?
g) 	Welke ervaring heeft inschrijver met een identity omgeving?
h) 	Welke ervaring heeft inschrijver met een BYOD omgeving?
i) 	Welke ervaring heeft inschrijver met een IoT omgeving?</t>
  </si>
  <si>
    <t>5. Aanvragen vanuit opdrachtgever aan de servicedesk en de helpdesk van inschrijver</t>
  </si>
  <si>
    <t>Inschrijver dient te beschrijven op maximaal 4 A4 op welke wijze de servicemeldingen vanuit de opdrachtgever door de helpdesk van de inschrijver verwerkt worden en beschrijft daarbij minimaal:
a) 	Wat het concrete verschil is bij inschrijver tussen de helpdesk en de servicedesk.
b) 	Een procesbeschrijving voor beide desks op welke wijze de opdrachtgever een melding kan plaatsen.
c) 	Op welke wijze opvolging voor beide desks plaatsvindt.
d) 	Op welke wijze bewaking voor beide desks plaatsvindt. 
e) 	Op welke wijze statusupdates voor beide desks plaatsvinden en op welke wijze een servicemelding opgelost is.
l) 	Op welke wijze wordt voor beide desks aan opdrachtnemer realtime inzicht verschaft in openstaande meldingen (voorbeeld van dashboard) bestaande uit soorten meldingen en verbeteringen (acteren op herhaalde meldingen); (screenshots toe te voegen in de schriftelijke beantwoording, maximaal 4 extra A4) en middels een “live” demonstratie waarbij de gebruikersvriendelijkheid van de tool inzichtelijk wordt tijdens de persoonlijke toelichting zoals beschreven in dit document (hoofdstuk 7.2).
f) 	Op welke wijze wordt voor beide desks gerapporteerd over de meldingen per periode [maand/jaar] (inschrijver verstrekt een voorbeeld van rapport, maximaal 4 A4).
g) 	Op welke wijze wordt voor beide desks op repeterende meldingen geacteerd om verdere herhaling te voorkomen.</t>
  </si>
  <si>
    <t>6. Milieu, duurzaamheid en SROI</t>
  </si>
  <si>
    <t>Inschrijver beschrijft op maximaal 1 A4 op welke wijze zij bijdraagt aan een beter milieu en duurzaamheid en geeft antwoord op de volgende vragen:
a) 	Op welke wijze geeft zij invulling aan duurzaamheid in de keuzes die zij maakt in het uitvoeren van de in deze aanbesteding gevraagde diensten en gebruik van eigen datacentra.
b) 	Op welke wijze inschrijver duurzaamheid in de eigen bedrijfsvoering laat terugkomen kijkend naar fossiele brandstoffen, energieconsumptie en afvalverwerking.
c) 	In welke mate inschrijver CO2 neutraal of negatief werkt, haar bedrijfsvoering heeft ingericht en op welke wijze zij dit toepast in de dienstverlening.
d) 	Wat inschrijver kan betekenen bij het retournemen van oude componenten en in welk circulair kanaal deze componenten verwerkt worden.
e) 	Op welke wijze inschrijver invulling geeft aan SROI waaronder het enthousiasmeren en mogelijk inzetten van studenten van de Aanbestedende dienst binnen haar organisatie of het geven van gastlessen.</t>
  </si>
  <si>
    <t>7. Casus 1</t>
  </si>
  <si>
    <t>Het is maandagmorgen 8:00 uur. De ICT servicedesk van het Nova start met de werkweek. Ze worden met een mobiel toestel gebeld door de receptie van onderwijslocatie Hoofddorp met de vraag waarom het internet het niet doet. Paniek alom want het is deze week toetsweek. De betreffende servicedesk medewerker maakt een ticket aan in TopDesk en informeert telefonisch bij de afdeling Netwerkbeheer of er een storing bekend is.
De netwerkbeheerder weet van niets en gaat op onderzoek uit. Remote is de locatie niet meer te bereiken. De lokale systeembeheerder weet inmiddels te melden dat alle led-indicatie lampjes van de distributie switch niet meer branden terwijl er wel spanning op het stopcontact staat. De netwerkbeheerder besluit contact op te nemen met de supportdesk van de opdrachtnemer.
Vraag 1: Hoe gaat opdrachtnemer vanaf nu te werk om ervoor te zorgen dat de digitale toetsen die om 11:00 uur die dag staan gepland toch door kunnen gaan?
Vraag 2: Hoe gaat opdrachtnemer er voor zorgen dat dit soort storingen in een eerder stadium worden geconstateerd?</t>
  </si>
  <si>
    <t>8. Casus 2</t>
  </si>
  <si>
    <t>Het is augustus en het is al de hele week broeierig warm. Vrijdagavond barst er een hevig onweersbui los boven Haarlem. Diverse blikseminslagen worden gemeld door het KNMI. De locatiebeheerder van de onderwijslocatie Nassaulaan besluit zaterdagmorgen een kijkje te gaan nemen op zijn locatie. Het valt hem op dat in het gebouw er van een groot deel van WiFi access point het groene of blauwe lampje niet brandt. Hij besluit zijn bevindingen te delen met de manager ICT. Deze neemt vervolgens actie en onderzoekt samen met een netwerkbeheerder ter plaatste wat er aan de hand is. Op het eerste gezicht lijkt alle netwerkapparatuur te draaien en is er hier en daar nog wel enige WiFi dekking. Maar wat er nu precies aan de hand is, is een raadsel. De netwerkbeheerder besluit contact op te nemen met de supportdesk van de opdrachtnemer.
Vraag 1: Hoe gaat opdrachtnemer vanaf nu te werk om ervoor te zorgen dat maandagmorgen het WiFi netwerk weer up and running is?
Vraag 2: Hoe gaat opdrachtnemer er voor zorgen dat dit soort storingen in een eerder stadium worden geconstateerd?</t>
  </si>
  <si>
    <t>9.Casus 3</t>
  </si>
  <si>
    <t>Vanuit de opleiding CIOS ontvangt de afdeling IVT het verzoek om tijdelijk de grote zaal van het Kennemer Sportcenter (drie delen van 38x18 meter) van WiFi te voorzien om digitale toetsen op anderhalve meter te kunnen afnemen. Op zo’n 90 meter van deze zaal bevindt zich de MER met netwerk connectie.
Vraag: Hoe gaat opdrachtnemer vanaf nu te werk om ervoor te zorgen dat binnen een week het tijdelijke WiFi netwerk in de grote zaal up and running is?</t>
  </si>
  <si>
    <t xml:space="preserve">1B.	TOELICHTING BEANTWOORDING </t>
  </si>
  <si>
    <t xml:space="preserve">De toelichting en demonstratie kennen dus GEEN eigen beoordelingskader, maar kunnen leiden tot een aanpassing van een beoordeling van de beantwoording van de open vragen en/of de beoordeling van de uitwerking casussen. </t>
  </si>
  <si>
    <t>Beoordelaar 1: &lt;&lt;&gt;&gt;</t>
  </si>
  <si>
    <t>Inschrijver 1</t>
  </si>
  <si>
    <t>&lt;MOTIVATIE&gt;</t>
  </si>
  <si>
    <t>Beoordelaar 2: &lt;&lt;&gt;&gt;</t>
  </si>
  <si>
    <t>Beoordelaar 3: &lt;&lt;&gt;&gt;</t>
  </si>
  <si>
    <t>Totaalwaardes</t>
  </si>
  <si>
    <t>Motivatie consensus:</t>
  </si>
  <si>
    <t>Beoordelaar 1</t>
  </si>
  <si>
    <t>Beoordelaar 2</t>
  </si>
  <si>
    <t>Beoordelaar 3</t>
  </si>
  <si>
    <t>Consensus (1A en 1B)</t>
  </si>
  <si>
    <t>Score:</t>
  </si>
  <si>
    <t>Totale score 1. Open vragen en casussen:</t>
  </si>
  <si>
    <t>Totaalwaarde criterium kwaliteit</t>
  </si>
  <si>
    <t>Onderdeel</t>
  </si>
  <si>
    <t>Totaal behaalde waarde criterium kwaliteit:</t>
  </si>
  <si>
    <t>Totaal behaalde waarde criterium prijs:</t>
  </si>
  <si>
    <t>FICTIEVE EINDWAARDE (prijs -/- 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</si>
</sst>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2"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0"/>
      <color theme="0"/>
      <name val="Verdana"/>
      <family val="2"/>
    </font>
    <font>
      <b/>
      <sz val="18"/>
      <color theme="0"/>
      <name val="Verdana"/>
      <family val="2"/>
    </font>
    <font>
      <sz val="9"/>
      <color rgb="FF000000"/>
      <name val="Verdana"/>
      <family val="2"/>
    </font>
    <font>
      <b/>
      <sz val="9"/>
      <color rgb="FF000000"/>
      <name val="Verdana"/>
      <family val="2"/>
    </font>
    <font>
      <sz val="11"/>
      <color theme="0"/>
      <name val="Calibri"/>
      <family val="2"/>
      <scheme val="minor"/>
    </font>
    <font>
      <sz val="9"/>
      <color theme="0"/>
      <name val="Verdana"/>
      <family val="2"/>
    </font>
    <font>
      <b/>
      <sz val="11"/>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9BBB59"/>
        <bgColor rgb="FF000000"/>
      </patternFill>
    </fill>
    <fill>
      <patternFill patternType="solid">
        <fgColor rgb="FFC4D79B"/>
        <bgColor rgb="FF000000"/>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8">
    <xf numFmtId="0" fontId="0" fillId="0" borderId="0" xfId="0"/>
    <xf numFmtId="0" fontId="0" fillId="0" borderId="0" xfId="0" applyAlignment="1">
      <alignment wrapText="1"/>
    </xf>
    <xf numFmtId="0" fontId="2" fillId="0" borderId="0" xfId="0" applyFont="1"/>
    <xf numFmtId="165" fontId="2" fillId="0" borderId="0" xfId="0" applyNumberFormat="1" applyFont="1" applyAlignment="1">
      <alignment horizontal="center"/>
    </xf>
    <xf numFmtId="0" fontId="2" fillId="2" borderId="0" xfId="0" applyFont="1" applyFill="1"/>
    <xf numFmtId="0" fontId="3" fillId="2" borderId="6" xfId="0" applyFont="1" applyFill="1" applyBorder="1" applyAlignment="1">
      <alignment horizontal="left" vertical="center" indent="1"/>
    </xf>
    <xf numFmtId="0" fontId="2" fillId="2" borderId="6" xfId="0" applyFont="1" applyFill="1" applyBorder="1" applyAlignment="1">
      <alignment horizontal="left" vertical="center" wrapText="1" indent="1"/>
    </xf>
    <xf numFmtId="0" fontId="2" fillId="2" borderId="6" xfId="0" applyFont="1" applyFill="1" applyBorder="1"/>
    <xf numFmtId="0" fontId="4" fillId="2" borderId="6" xfId="0" applyFont="1" applyFill="1" applyBorder="1" applyAlignment="1">
      <alignment horizontal="left" vertical="center" indent="1"/>
    </xf>
    <xf numFmtId="0" fontId="11" fillId="0" borderId="0" xfId="0" applyFont="1"/>
    <xf numFmtId="0" fontId="14" fillId="0" borderId="0" xfId="0" applyFont="1"/>
    <xf numFmtId="0" fontId="12" fillId="5" borderId="6"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2" fillId="5" borderId="7" xfId="0" applyFont="1" applyFill="1" applyBorder="1" applyAlignment="1">
      <alignment horizontal="center" vertical="center" wrapText="1"/>
    </xf>
    <xf numFmtId="166" fontId="12" fillId="8" borderId="1" xfId="0" applyNumberFormat="1" applyFont="1" applyFill="1" applyBorder="1" applyAlignment="1">
      <alignment horizontal="center" vertical="center"/>
    </xf>
    <xf numFmtId="0" fontId="4" fillId="4" borderId="2" xfId="0" applyFont="1" applyFill="1" applyBorder="1" applyAlignment="1" applyProtection="1">
      <alignment horizontal="left" vertical="center" indent="1"/>
      <protection locked="0"/>
    </xf>
    <xf numFmtId="0" fontId="1" fillId="3" borderId="2" xfId="0" applyFont="1" applyFill="1" applyBorder="1" applyAlignment="1">
      <alignment horizontal="left" vertical="center" indent="1"/>
    </xf>
    <xf numFmtId="0" fontId="2" fillId="4" borderId="2" xfId="0" applyFont="1" applyFill="1" applyBorder="1"/>
    <xf numFmtId="0" fontId="2" fillId="4" borderId="4" xfId="0" applyFont="1" applyFill="1" applyBorder="1"/>
    <xf numFmtId="0" fontId="7" fillId="3" borderId="2" xfId="0" applyFont="1" applyFill="1" applyBorder="1" applyAlignment="1">
      <alignment vertical="center"/>
    </xf>
    <xf numFmtId="0" fontId="7" fillId="3" borderId="4" xfId="0" applyFont="1" applyFill="1" applyBorder="1" applyAlignment="1">
      <alignment vertical="center"/>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164" fontId="2" fillId="6"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2" fillId="8" borderId="1" xfId="0" applyFont="1" applyFill="1" applyBorder="1" applyAlignment="1">
      <alignment horizontal="center" vertical="center"/>
    </xf>
    <xf numFmtId="0" fontId="8" fillId="8" borderId="1" xfId="0" applyFont="1" applyFill="1" applyBorder="1" applyAlignment="1" applyProtection="1">
      <alignment horizontal="center" vertical="center" wrapText="1"/>
      <protection locked="0"/>
    </xf>
    <xf numFmtId="166" fontId="15" fillId="4" borderId="5" xfId="0" applyNumberFormat="1" applyFont="1" applyFill="1" applyBorder="1" applyAlignment="1">
      <alignment vertical="center" wrapText="1"/>
    </xf>
    <xf numFmtId="166" fontId="15" fillId="4" borderId="9" xfId="0" applyNumberFormat="1" applyFont="1" applyFill="1" applyBorder="1" applyAlignment="1">
      <alignment vertical="center" wrapText="1"/>
    </xf>
    <xf numFmtId="0" fontId="4" fillId="4" borderId="2" xfId="0" applyFont="1" applyFill="1" applyBorder="1" applyAlignment="1">
      <alignment vertical="center"/>
    </xf>
    <xf numFmtId="0" fontId="4" fillId="4"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6" fillId="4" borderId="1" xfId="0" applyFont="1" applyFill="1" applyBorder="1" applyAlignment="1">
      <alignment horizontal="center" vertical="center"/>
    </xf>
    <xf numFmtId="167" fontId="4" fillId="4" borderId="1" xfId="0" applyNumberFormat="1" applyFont="1" applyFill="1" applyBorder="1" applyAlignment="1">
      <alignment horizontal="center" vertical="center"/>
    </xf>
    <xf numFmtId="0" fontId="1" fillId="8" borderId="1" xfId="0" applyFont="1" applyFill="1" applyBorder="1" applyAlignment="1">
      <alignment vertical="center" wrapText="1"/>
    </xf>
    <xf numFmtId="166" fontId="1" fillId="8" borderId="7" xfId="0" applyNumberFormat="1" applyFont="1" applyFill="1" applyBorder="1" applyAlignment="1">
      <alignment horizontal="center" vertical="center" wrapText="1"/>
    </xf>
    <xf numFmtId="166" fontId="1" fillId="3" borderId="1" xfId="0" applyNumberFormat="1" applyFont="1" applyFill="1" applyBorder="1" applyAlignment="1" applyProtection="1">
      <alignment horizontal="center" vertical="center"/>
      <protection locked="0"/>
    </xf>
    <xf numFmtId="0" fontId="17" fillId="9" borderId="6" xfId="0" applyFont="1" applyFill="1" applyBorder="1" applyAlignment="1">
      <alignment horizontal="center" vertical="center" wrapText="1"/>
    </xf>
    <xf numFmtId="0" fontId="18" fillId="9" borderId="8" xfId="0" applyFont="1" applyFill="1" applyBorder="1" applyAlignment="1">
      <alignment horizontal="center" vertical="center" wrapText="1"/>
    </xf>
    <xf numFmtId="166" fontId="17" fillId="10" borderId="8" xfId="0" applyNumberFormat="1" applyFont="1" applyFill="1" applyBorder="1" applyAlignment="1">
      <alignment horizontal="center" vertical="center"/>
    </xf>
    <xf numFmtId="165" fontId="3" fillId="6" borderId="3" xfId="0" applyNumberFormat="1" applyFont="1" applyFill="1" applyBorder="1" applyAlignment="1" applyProtection="1">
      <alignment horizontal="center" vertical="center"/>
      <protection locked="0"/>
    </xf>
    <xf numFmtId="165" fontId="3" fillId="6" borderId="4" xfId="0" applyNumberFormat="1" applyFont="1" applyFill="1" applyBorder="1" applyAlignment="1" applyProtection="1">
      <alignment horizontal="center" vertical="center"/>
      <protection locked="0"/>
    </xf>
    <xf numFmtId="165" fontId="3" fillId="2" borderId="2" xfId="0" applyNumberFormat="1" applyFont="1" applyFill="1" applyBorder="1" applyAlignment="1" applyProtection="1">
      <alignment horizontal="center" vertical="center"/>
      <protection locked="0"/>
    </xf>
    <xf numFmtId="165" fontId="3" fillId="2" borderId="3" xfId="0" applyNumberFormat="1" applyFont="1" applyFill="1" applyBorder="1" applyAlignment="1" applyProtection="1">
      <alignment horizontal="center" vertical="center"/>
      <protection locked="0"/>
    </xf>
    <xf numFmtId="0" fontId="2" fillId="6" borderId="2" xfId="0" applyFont="1" applyFill="1" applyBorder="1" applyAlignment="1">
      <alignment horizontal="left" vertical="center" wrapText="1"/>
    </xf>
    <xf numFmtId="0" fontId="2" fillId="7" borderId="5" xfId="0" applyFont="1" applyFill="1" applyBorder="1" applyAlignment="1">
      <alignment vertical="center" wrapText="1"/>
    </xf>
    <xf numFmtId="0" fontId="2" fillId="7" borderId="1" xfId="0" applyFont="1" applyFill="1" applyBorder="1" applyAlignment="1">
      <alignment vertical="center" wrapText="1"/>
    </xf>
    <xf numFmtId="0" fontId="3" fillId="7" borderId="1" xfId="0" applyFont="1" applyFill="1" applyBorder="1" applyAlignment="1">
      <alignment vertical="center" wrapText="1"/>
    </xf>
    <xf numFmtId="0" fontId="19" fillId="2" borderId="0" xfId="0" applyFont="1" applyFill="1"/>
    <xf numFmtId="0" fontId="20" fillId="2" borderId="0" xfId="0" applyFont="1" applyFill="1" applyAlignment="1">
      <alignment horizontal="center" vertical="center" wrapText="1"/>
    </xf>
    <xf numFmtId="0" fontId="21" fillId="2" borderId="0" xfId="0" applyFont="1" applyFill="1"/>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3" fillId="7" borderId="6"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7" borderId="7" xfId="0" applyFont="1" applyFill="1" applyBorder="1" applyAlignment="1">
      <alignment horizontal="left"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3" fillId="8" borderId="11" xfId="0" applyFont="1" applyFill="1" applyBorder="1" applyAlignment="1">
      <alignment horizontal="left" vertical="center" wrapText="1"/>
    </xf>
    <xf numFmtId="0" fontId="3" fillId="8" borderId="12" xfId="0" applyFont="1" applyFill="1" applyBorder="1" applyAlignment="1">
      <alignment horizontal="left" vertical="center" wrapText="1"/>
    </xf>
    <xf numFmtId="0" fontId="3" fillId="8" borderId="13" xfId="0" applyFont="1" applyFill="1" applyBorder="1" applyAlignment="1">
      <alignment horizontal="left" vertical="center" wrapText="1"/>
    </xf>
    <xf numFmtId="165" fontId="3" fillId="2" borderId="2" xfId="0" applyNumberFormat="1" applyFont="1" applyFill="1" applyBorder="1" applyAlignment="1" applyProtection="1">
      <alignment horizontal="center" vertical="center"/>
      <protection locked="0"/>
    </xf>
    <xf numFmtId="165" fontId="3" fillId="2" borderId="3" xfId="0" applyNumberFormat="1" applyFont="1" applyFill="1" applyBorder="1" applyAlignment="1" applyProtection="1">
      <alignment horizontal="center" vertical="center"/>
      <protection locked="0"/>
    </xf>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protection locked="0"/>
    </xf>
    <xf numFmtId="165" fontId="4" fillId="4" borderId="4" xfId="0" applyNumberFormat="1" applyFont="1" applyFill="1" applyBorder="1" applyAlignment="1" applyProtection="1">
      <alignment horizontal="center" vertical="center"/>
      <protection locked="0"/>
    </xf>
    <xf numFmtId="165" fontId="4" fillId="4" borderId="3" xfId="0" applyNumberFormat="1" applyFont="1" applyFill="1" applyBorder="1" applyAlignment="1" applyProtection="1">
      <alignment horizontal="center" vertical="center"/>
      <protection locked="0"/>
    </xf>
    <xf numFmtId="165" fontId="3" fillId="3" borderId="4" xfId="0" applyNumberFormat="1" applyFont="1" applyFill="1" applyBorder="1" applyAlignment="1">
      <alignment horizontal="center" vertical="center"/>
    </xf>
    <xf numFmtId="165" fontId="3" fillId="3" borderId="3" xfId="0" applyNumberFormat="1" applyFont="1" applyFill="1" applyBorder="1" applyAlignment="1">
      <alignment horizontal="center" vertical="center"/>
    </xf>
    <xf numFmtId="164" fontId="2" fillId="6" borderId="7" xfId="0" applyNumberFormat="1" applyFont="1" applyFill="1" applyBorder="1" applyAlignment="1" applyProtection="1">
      <alignment horizontal="center" vertical="center" wrapText="1"/>
      <protection locked="0"/>
    </xf>
    <xf numFmtId="164" fontId="2" fillId="6" borderId="6" xfId="0" applyNumberFormat="1" applyFont="1" applyFill="1" applyBorder="1" applyAlignment="1" applyProtection="1">
      <alignment horizontal="center" vertical="center" wrapText="1"/>
      <protection locked="0"/>
    </xf>
    <xf numFmtId="164" fontId="2" fillId="6" borderId="8" xfId="0" applyNumberFormat="1" applyFont="1" applyFill="1" applyBorder="1" applyAlignment="1" applyProtection="1">
      <alignment horizontal="center" vertical="center" wrapText="1"/>
      <protection locked="0"/>
    </xf>
    <xf numFmtId="0" fontId="4" fillId="4" borderId="5" xfId="0" applyFont="1" applyFill="1" applyBorder="1" applyAlignment="1">
      <alignment horizontal="center" vertical="center"/>
    </xf>
    <xf numFmtId="0" fontId="4" fillId="4" borderId="9" xfId="0" applyFont="1" applyFill="1" applyBorder="1" applyAlignment="1">
      <alignment horizontal="center" vertical="center"/>
    </xf>
    <xf numFmtId="164" fontId="2" fillId="6" borderId="1" xfId="0" applyNumberFormat="1" applyFont="1" applyFill="1" applyBorder="1" applyAlignment="1" applyProtection="1">
      <alignment horizontal="center" vertical="center" wrapText="1"/>
      <protection locked="0"/>
    </xf>
    <xf numFmtId="0" fontId="2" fillId="8" borderId="7" xfId="0" applyFont="1" applyFill="1" applyBorder="1" applyAlignment="1">
      <alignment horizontal="left" vertical="center" wrapText="1"/>
    </xf>
    <xf numFmtId="0" fontId="2" fillId="8" borderId="6" xfId="0" applyFont="1" applyFill="1" applyBorder="1" applyAlignment="1">
      <alignment horizontal="left" vertical="center" wrapText="1"/>
    </xf>
    <xf numFmtId="0" fontId="9" fillId="3" borderId="1" xfId="0" applyFont="1" applyFill="1" applyBorder="1" applyAlignment="1">
      <alignment horizontal="right" vertical="center" wrapText="1"/>
    </xf>
    <xf numFmtId="0" fontId="10" fillId="4" borderId="1" xfId="0" applyFont="1" applyFill="1" applyBorder="1" applyAlignment="1">
      <alignment horizontal="right" vertical="center" wrapText="1"/>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15" fillId="4" borderId="1" xfId="0" applyFont="1" applyFill="1" applyBorder="1" applyAlignment="1">
      <alignment horizontal="right"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N32"/>
  <sheetViews>
    <sheetView showGridLines="0" zoomScale="120" zoomScaleNormal="120" workbookViewId="0">
      <selection activeCell="B30" sqref="B30:F30"/>
    </sheetView>
  </sheetViews>
  <sheetFormatPr baseColWidth="10" defaultColWidth="11.5" defaultRowHeight="15" x14ac:dyDescent="0.2"/>
  <cols>
    <col min="1" max="1" width="110.83203125" customWidth="1"/>
    <col min="2" max="6" width="19.83203125" customWidth="1"/>
    <col min="7" max="13" width="10.83203125"/>
  </cols>
  <sheetData>
    <row r="1" spans="1:14" ht="33" customHeight="1" thickBot="1" x14ac:dyDescent="0.25">
      <c r="A1" s="55" t="s">
        <v>0</v>
      </c>
      <c r="B1" s="56"/>
      <c r="C1" s="56"/>
      <c r="D1" s="56"/>
      <c r="E1" s="56"/>
      <c r="F1" s="57"/>
    </row>
    <row r="2" spans="1:14" ht="30" customHeight="1" thickBot="1" x14ac:dyDescent="0.25">
      <c r="A2" s="61" t="s">
        <v>1</v>
      </c>
      <c r="B2" s="62"/>
      <c r="C2" s="62"/>
      <c r="D2" s="62"/>
      <c r="E2" s="62"/>
      <c r="F2" s="63"/>
    </row>
    <row r="3" spans="1:14" ht="50" customHeight="1" thickBot="1" x14ac:dyDescent="0.25">
      <c r="A3" s="64" t="s">
        <v>2</v>
      </c>
      <c r="B3" s="65"/>
      <c r="C3" s="65"/>
      <c r="D3" s="65"/>
      <c r="E3" s="65"/>
      <c r="F3" s="66"/>
      <c r="H3" s="52"/>
      <c r="I3" s="52"/>
      <c r="J3" s="52"/>
      <c r="K3" s="52"/>
      <c r="L3" s="52"/>
      <c r="M3" s="52"/>
      <c r="N3" s="52"/>
    </row>
    <row r="4" spans="1:14" ht="20" customHeight="1" x14ac:dyDescent="0.2">
      <c r="A4" s="58" t="s">
        <v>3</v>
      </c>
      <c r="B4" s="41" t="s">
        <v>4</v>
      </c>
      <c r="C4" s="11" t="s">
        <v>4</v>
      </c>
      <c r="D4" s="11" t="s">
        <v>4</v>
      </c>
      <c r="E4" s="11" t="s">
        <v>4</v>
      </c>
      <c r="F4" s="11" t="s">
        <v>4</v>
      </c>
      <c r="H4" s="53" t="s">
        <v>5</v>
      </c>
      <c r="I4" s="53" t="s">
        <v>6</v>
      </c>
      <c r="J4" s="53" t="s">
        <v>7</v>
      </c>
      <c r="K4" s="53" t="s">
        <v>8</v>
      </c>
      <c r="L4" s="53" t="s">
        <v>9</v>
      </c>
      <c r="M4" s="53" t="s">
        <v>10</v>
      </c>
      <c r="N4" s="52"/>
    </row>
    <row r="5" spans="1:14" s="10" customFormat="1" ht="18" customHeight="1" x14ac:dyDescent="0.2">
      <c r="A5" s="59"/>
      <c r="B5" s="42" t="s">
        <v>6</v>
      </c>
      <c r="C5" s="13" t="s">
        <v>7</v>
      </c>
      <c r="D5" s="12" t="s">
        <v>8</v>
      </c>
      <c r="E5" s="12" t="s">
        <v>9</v>
      </c>
      <c r="F5" s="12" t="s">
        <v>10</v>
      </c>
      <c r="H5" s="54"/>
      <c r="I5" s="54"/>
      <c r="J5" s="54"/>
      <c r="K5" s="54"/>
      <c r="L5" s="54"/>
      <c r="M5" s="54"/>
      <c r="N5" s="54"/>
    </row>
    <row r="6" spans="1:14" ht="140" customHeight="1" x14ac:dyDescent="0.2">
      <c r="A6" s="48" t="s">
        <v>11</v>
      </c>
      <c r="B6" s="43">
        <v>45000</v>
      </c>
      <c r="C6" s="15">
        <v>22500</v>
      </c>
      <c r="D6" s="15">
        <v>11250</v>
      </c>
      <c r="E6" s="15">
        <v>0</v>
      </c>
      <c r="F6" s="15" t="s">
        <v>12</v>
      </c>
    </row>
    <row r="7" spans="1:14" ht="20" customHeight="1" x14ac:dyDescent="0.2">
      <c r="A7" s="60" t="s">
        <v>13</v>
      </c>
      <c r="B7" s="41" t="s">
        <v>4</v>
      </c>
      <c r="C7" s="14" t="s">
        <v>4</v>
      </c>
      <c r="D7" s="14" t="s">
        <v>4</v>
      </c>
      <c r="E7" s="14" t="s">
        <v>4</v>
      </c>
      <c r="F7" s="14" t="s">
        <v>4</v>
      </c>
    </row>
    <row r="8" spans="1:14" s="10" customFormat="1" ht="18" customHeight="1" x14ac:dyDescent="0.2">
      <c r="A8" s="59"/>
      <c r="B8" s="42" t="s">
        <v>6</v>
      </c>
      <c r="C8" s="13" t="s">
        <v>7</v>
      </c>
      <c r="D8" s="12" t="s">
        <v>8</v>
      </c>
      <c r="E8" s="12" t="s">
        <v>9</v>
      </c>
      <c r="F8" s="12" t="s">
        <v>10</v>
      </c>
    </row>
    <row r="9" spans="1:14" ht="170" customHeight="1" x14ac:dyDescent="0.2">
      <c r="A9" s="48" t="s">
        <v>14</v>
      </c>
      <c r="B9" s="43">
        <v>45000</v>
      </c>
      <c r="C9" s="15">
        <v>22500</v>
      </c>
      <c r="D9" s="15">
        <v>11250</v>
      </c>
      <c r="E9" s="15">
        <v>0</v>
      </c>
      <c r="F9" s="15" t="s">
        <v>12</v>
      </c>
    </row>
    <row r="10" spans="1:14" ht="20" customHeight="1" x14ac:dyDescent="0.2">
      <c r="A10" s="60" t="s">
        <v>15</v>
      </c>
      <c r="B10" s="41" t="s">
        <v>4</v>
      </c>
      <c r="C10" s="14" t="s">
        <v>4</v>
      </c>
      <c r="D10" s="14" t="s">
        <v>4</v>
      </c>
      <c r="E10" s="14" t="s">
        <v>4</v>
      </c>
      <c r="F10" s="14" t="s">
        <v>4</v>
      </c>
    </row>
    <row r="11" spans="1:14" s="10" customFormat="1" ht="20" customHeight="1" x14ac:dyDescent="0.2">
      <c r="A11" s="59"/>
      <c r="B11" s="42" t="s">
        <v>6</v>
      </c>
      <c r="C11" s="13" t="s">
        <v>7</v>
      </c>
      <c r="D11" s="12" t="s">
        <v>8</v>
      </c>
      <c r="E11" s="12" t="s">
        <v>9</v>
      </c>
      <c r="F11" s="12" t="s">
        <v>10</v>
      </c>
    </row>
    <row r="12" spans="1:14" ht="320" customHeight="1" x14ac:dyDescent="0.2">
      <c r="A12" s="48" t="s">
        <v>16</v>
      </c>
      <c r="B12" s="43">
        <v>40000</v>
      </c>
      <c r="C12" s="15">
        <v>20000</v>
      </c>
      <c r="D12" s="15">
        <v>10000</v>
      </c>
      <c r="E12" s="15">
        <v>0</v>
      </c>
      <c r="F12" s="15" t="s">
        <v>12</v>
      </c>
    </row>
    <row r="13" spans="1:14" ht="20" customHeight="1" x14ac:dyDescent="0.2">
      <c r="A13" s="60" t="s">
        <v>17</v>
      </c>
      <c r="B13" s="41" t="s">
        <v>4</v>
      </c>
      <c r="C13" s="14" t="s">
        <v>4</v>
      </c>
      <c r="D13" s="14" t="s">
        <v>4</v>
      </c>
      <c r="E13" s="14" t="s">
        <v>4</v>
      </c>
      <c r="F13" s="14" t="s">
        <v>4</v>
      </c>
    </row>
    <row r="14" spans="1:14" s="10" customFormat="1" ht="20" customHeight="1" x14ac:dyDescent="0.2">
      <c r="A14" s="59"/>
      <c r="B14" s="42" t="s">
        <v>6</v>
      </c>
      <c r="C14" s="13" t="s">
        <v>7</v>
      </c>
      <c r="D14" s="12" t="s">
        <v>8</v>
      </c>
      <c r="E14" s="12" t="s">
        <v>9</v>
      </c>
      <c r="F14" s="12" t="s">
        <v>10</v>
      </c>
    </row>
    <row r="15" spans="1:14" ht="200" customHeight="1" x14ac:dyDescent="0.2">
      <c r="A15" s="48" t="s">
        <v>18</v>
      </c>
      <c r="B15" s="43">
        <v>30000</v>
      </c>
      <c r="C15" s="15">
        <v>15000</v>
      </c>
      <c r="D15" s="15">
        <v>7500</v>
      </c>
      <c r="E15" s="15">
        <v>0</v>
      </c>
      <c r="F15" s="15" t="s">
        <v>12</v>
      </c>
    </row>
    <row r="16" spans="1:14" ht="20" customHeight="1" x14ac:dyDescent="0.2">
      <c r="A16" s="60" t="s">
        <v>19</v>
      </c>
      <c r="B16" s="41" t="s">
        <v>4</v>
      </c>
      <c r="C16" s="14" t="s">
        <v>4</v>
      </c>
      <c r="D16" s="14" t="s">
        <v>4</v>
      </c>
      <c r="E16" s="14" t="s">
        <v>4</v>
      </c>
      <c r="F16" s="14" t="s">
        <v>4</v>
      </c>
    </row>
    <row r="17" spans="1:14" s="10" customFormat="1" ht="20" customHeight="1" x14ac:dyDescent="0.2">
      <c r="A17" s="59"/>
      <c r="B17" s="42" t="s">
        <v>6</v>
      </c>
      <c r="C17" s="13" t="s">
        <v>7</v>
      </c>
      <c r="D17" s="12" t="s">
        <v>8</v>
      </c>
      <c r="E17" s="12" t="s">
        <v>9</v>
      </c>
      <c r="F17" s="12" t="s">
        <v>10</v>
      </c>
    </row>
    <row r="18" spans="1:14" ht="200" customHeight="1" x14ac:dyDescent="0.2">
      <c r="A18" s="48" t="s">
        <v>20</v>
      </c>
      <c r="B18" s="43">
        <v>35000</v>
      </c>
      <c r="C18" s="15">
        <v>17500</v>
      </c>
      <c r="D18" s="15">
        <v>8750</v>
      </c>
      <c r="E18" s="15">
        <v>0</v>
      </c>
      <c r="F18" s="15" t="s">
        <v>12</v>
      </c>
    </row>
    <row r="19" spans="1:14" ht="20" customHeight="1" x14ac:dyDescent="0.2">
      <c r="A19" s="60" t="s">
        <v>21</v>
      </c>
      <c r="B19" s="41" t="s">
        <v>4</v>
      </c>
      <c r="C19" s="14" t="s">
        <v>4</v>
      </c>
      <c r="D19" s="14" t="s">
        <v>4</v>
      </c>
      <c r="E19" s="14" t="s">
        <v>4</v>
      </c>
      <c r="F19" s="14" t="s">
        <v>4</v>
      </c>
    </row>
    <row r="20" spans="1:14" s="10" customFormat="1" ht="20" customHeight="1" x14ac:dyDescent="0.2">
      <c r="A20" s="59"/>
      <c r="B20" s="42" t="s">
        <v>6</v>
      </c>
      <c r="C20" s="13" t="s">
        <v>7</v>
      </c>
      <c r="D20" s="12" t="s">
        <v>8</v>
      </c>
      <c r="E20" s="12" t="s">
        <v>9</v>
      </c>
      <c r="F20" s="12" t="s">
        <v>10</v>
      </c>
    </row>
    <row r="21" spans="1:14" ht="170" customHeight="1" x14ac:dyDescent="0.2">
      <c r="A21" s="48" t="s">
        <v>22</v>
      </c>
      <c r="B21" s="43">
        <v>30000</v>
      </c>
      <c r="C21" s="15">
        <v>15000</v>
      </c>
      <c r="D21" s="15">
        <v>7500</v>
      </c>
      <c r="E21" s="15">
        <v>0</v>
      </c>
      <c r="F21" s="15" t="s">
        <v>12</v>
      </c>
    </row>
    <row r="22" spans="1:14" ht="20" customHeight="1" x14ac:dyDescent="0.2">
      <c r="A22" s="60" t="s">
        <v>23</v>
      </c>
      <c r="B22" s="41" t="s">
        <v>4</v>
      </c>
      <c r="C22" s="14" t="s">
        <v>4</v>
      </c>
      <c r="D22" s="14" t="s">
        <v>4</v>
      </c>
      <c r="E22" s="14" t="s">
        <v>4</v>
      </c>
      <c r="F22" s="14" t="s">
        <v>4</v>
      </c>
    </row>
    <row r="23" spans="1:14" s="10" customFormat="1" ht="20" customHeight="1" x14ac:dyDescent="0.2">
      <c r="A23" s="59"/>
      <c r="B23" s="42" t="s">
        <v>6</v>
      </c>
      <c r="C23" s="13" t="s">
        <v>7</v>
      </c>
      <c r="D23" s="12" t="s">
        <v>8</v>
      </c>
      <c r="E23" s="12" t="s">
        <v>9</v>
      </c>
      <c r="F23" s="12" t="s">
        <v>10</v>
      </c>
    </row>
    <row r="24" spans="1:14" ht="170" customHeight="1" x14ac:dyDescent="0.2">
      <c r="A24" s="48" t="s">
        <v>24</v>
      </c>
      <c r="B24" s="43">
        <v>30000</v>
      </c>
      <c r="C24" s="15">
        <v>15000</v>
      </c>
      <c r="D24" s="15">
        <v>7500</v>
      </c>
      <c r="E24" s="15">
        <v>0</v>
      </c>
      <c r="F24" s="15" t="s">
        <v>12</v>
      </c>
    </row>
    <row r="25" spans="1:14" ht="20" customHeight="1" x14ac:dyDescent="0.2">
      <c r="A25" s="60" t="s">
        <v>25</v>
      </c>
      <c r="B25" s="41" t="s">
        <v>4</v>
      </c>
      <c r="C25" s="14" t="s">
        <v>4</v>
      </c>
      <c r="D25" s="14" t="s">
        <v>4</v>
      </c>
      <c r="E25" s="14" t="s">
        <v>4</v>
      </c>
      <c r="F25" s="14" t="s">
        <v>4</v>
      </c>
    </row>
    <row r="26" spans="1:14" s="10" customFormat="1" ht="20" customHeight="1" x14ac:dyDescent="0.2">
      <c r="A26" s="59"/>
      <c r="B26" s="42" t="s">
        <v>6</v>
      </c>
      <c r="C26" s="13" t="s">
        <v>7</v>
      </c>
      <c r="D26" s="12" t="s">
        <v>8</v>
      </c>
      <c r="E26" s="12" t="s">
        <v>9</v>
      </c>
      <c r="F26" s="12" t="s">
        <v>10</v>
      </c>
    </row>
    <row r="27" spans="1:14" ht="170" customHeight="1" x14ac:dyDescent="0.2">
      <c r="A27" s="48" t="s">
        <v>26</v>
      </c>
      <c r="B27" s="43">
        <v>30000</v>
      </c>
      <c r="C27" s="15">
        <v>15000</v>
      </c>
      <c r="D27" s="15">
        <v>7500</v>
      </c>
      <c r="E27" s="15">
        <v>0</v>
      </c>
      <c r="F27" s="15" t="s">
        <v>12</v>
      </c>
    </row>
    <row r="28" spans="1:14" ht="20" customHeight="1" x14ac:dyDescent="0.2">
      <c r="A28" s="60" t="s">
        <v>27</v>
      </c>
      <c r="B28" s="41" t="s">
        <v>4</v>
      </c>
      <c r="C28" s="14" t="s">
        <v>4</v>
      </c>
      <c r="D28" s="14" t="s">
        <v>4</v>
      </c>
      <c r="E28" s="14" t="s">
        <v>4</v>
      </c>
      <c r="F28" s="14" t="s">
        <v>4</v>
      </c>
    </row>
    <row r="29" spans="1:14" s="10" customFormat="1" ht="20" customHeight="1" x14ac:dyDescent="0.2">
      <c r="A29" s="59"/>
      <c r="B29" s="42" t="s">
        <v>6</v>
      </c>
      <c r="C29" s="13" t="s">
        <v>7</v>
      </c>
      <c r="D29" s="12" t="s">
        <v>8</v>
      </c>
      <c r="E29" s="12" t="s">
        <v>9</v>
      </c>
      <c r="F29" s="12" t="s">
        <v>10</v>
      </c>
    </row>
    <row r="30" spans="1:14" ht="100" customHeight="1" thickBot="1" x14ac:dyDescent="0.25">
      <c r="A30" s="48" t="s">
        <v>28</v>
      </c>
      <c r="B30" s="43">
        <v>30000</v>
      </c>
      <c r="C30" s="15">
        <v>15000</v>
      </c>
      <c r="D30" s="15">
        <v>7500</v>
      </c>
      <c r="E30" s="15">
        <v>0</v>
      </c>
      <c r="F30" s="15" t="s">
        <v>12</v>
      </c>
    </row>
    <row r="31" spans="1:14" ht="30" customHeight="1" thickBot="1" x14ac:dyDescent="0.25">
      <c r="A31" s="61" t="s">
        <v>29</v>
      </c>
      <c r="B31" s="62"/>
      <c r="C31" s="62"/>
      <c r="D31" s="62"/>
      <c r="E31" s="62"/>
      <c r="F31" s="63"/>
    </row>
    <row r="32" spans="1:14" ht="50" customHeight="1" thickBot="1" x14ac:dyDescent="0.25">
      <c r="A32" s="64" t="s">
        <v>30</v>
      </c>
      <c r="B32" s="65"/>
      <c r="C32" s="65"/>
      <c r="D32" s="65"/>
      <c r="E32" s="65"/>
      <c r="F32" s="66"/>
      <c r="H32" s="52"/>
      <c r="I32" s="52"/>
      <c r="J32" s="52"/>
      <c r="K32" s="52"/>
      <c r="L32" s="52"/>
      <c r="M32" s="52"/>
      <c r="N32" s="52"/>
    </row>
  </sheetData>
  <sheetProtection algorithmName="SHA-512" hashValue="/bu1BmIlY7mfJHPDzS3ihdYegH2AamJckcKJp8y4P3gBOhpL70joxCh8p1QXhk59fnwuS25qd+HqgGIMO+vdww==" saltValue="cPv+IumBNJDVD6srPbVQOQ==" spinCount="100000" sheet="1" objects="1" scenarios="1"/>
  <mergeCells count="14">
    <mergeCell ref="A31:F31"/>
    <mergeCell ref="A32:F32"/>
    <mergeCell ref="A16:A17"/>
    <mergeCell ref="A19:A20"/>
    <mergeCell ref="A25:A26"/>
    <mergeCell ref="A22:A23"/>
    <mergeCell ref="A28:A29"/>
    <mergeCell ref="A1:F1"/>
    <mergeCell ref="A4:A5"/>
    <mergeCell ref="A7:A8"/>
    <mergeCell ref="A10:A11"/>
    <mergeCell ref="A13:A14"/>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D21"/>
  <sheetViews>
    <sheetView showGridLines="0" zoomScaleNormal="100" zoomScalePageLayoutView="85" workbookViewId="0">
      <pane ySplit="1" topLeftCell="A2" activePane="bottomLeft" state="frozen"/>
      <selection pane="bottomLeft" activeCell="A4" sqref="A4"/>
    </sheetView>
  </sheetViews>
  <sheetFormatPr baseColWidth="10" defaultColWidth="8.83203125" defaultRowHeight="13" x14ac:dyDescent="0.15"/>
  <cols>
    <col min="1" max="1" width="105.5" style="2" customWidth="1"/>
    <col min="2" max="2" width="2.83203125" style="4" customWidth="1"/>
    <col min="3" max="3" width="25.83203125" style="3" customWidth="1"/>
    <col min="4" max="4" width="3.83203125" style="3" customWidth="1"/>
    <col min="5" max="16384" width="8.83203125" style="2"/>
  </cols>
  <sheetData>
    <row r="1" spans="1:4" ht="50" customHeight="1" x14ac:dyDescent="0.15">
      <c r="A1" s="16" t="s">
        <v>31</v>
      </c>
      <c r="B1" s="8"/>
      <c r="C1" s="71" t="s">
        <v>32</v>
      </c>
      <c r="D1" s="72"/>
    </row>
    <row r="2" spans="1:4" ht="40" customHeight="1" x14ac:dyDescent="0.15">
      <c r="A2" s="17" t="str">
        <f>'Beoordelen 1. Open vragen'!A1:F1</f>
        <v>1.	OPEN VRAGEN EN CASUSSEN</v>
      </c>
      <c r="B2" s="5"/>
      <c r="C2" s="73"/>
      <c r="D2" s="74"/>
    </row>
    <row r="3" spans="1:4" ht="20" customHeight="1" x14ac:dyDescent="0.15">
      <c r="A3" s="51" t="str">
        <f>'Beoordelen 1. Open vragen'!A4</f>
        <v>1. Beheer, monitoring en ondersteuning (BM&amp;O)</v>
      </c>
      <c r="B3" s="6"/>
      <c r="C3" s="67" t="s">
        <v>5</v>
      </c>
      <c r="D3" s="68"/>
    </row>
    <row r="4" spans="1:4" ht="200" customHeight="1" x14ac:dyDescent="0.15">
      <c r="A4" s="49" t="str">
        <f>'Beoordelen 1. Open vragen'!A6</f>
        <v xml:space="preserve">Inschrijver beschrijft op maximaal 3 A4:
a) 	Wat inschrijver verstaat onder BM&amp;O bovenop wat in deze aanbesteding al is beschreven en waar de grens van de dienstverlening volgens inschrijver ligt (hetgeen nog niet in deze aanbesteding is beschreven).
b) 	Waarom een gunning voor ICT componenten en volledig beheer van Nova College aan inschrijver een goede en juiste keuze is.
c) 	Welke garanties inschrijver kan bieden voor de continuïteit in het aanvullende beheer van het netwerk van Nova College bij onvoorziene omstandigheden (bijv. faillissement opdrachtnemer, niet meer beschikbaar hebben van datacentra etc.)?
d) 	Over welke specifieke kennis en ervaring beschikt inschrijver op het gebied van software-defined networking en digital experience monitoring?
e) 	Hoe ziet een SLA buiten kantoortijden (na 17:00 uur en tot 08:00 uur, in de weekenden en schoolvakanties) er uit? </v>
      </c>
      <c r="B4" s="6"/>
      <c r="C4" s="69" t="s">
        <v>33</v>
      </c>
      <c r="D4" s="70"/>
    </row>
    <row r="5" spans="1:4" ht="20" customHeight="1" x14ac:dyDescent="0.15">
      <c r="A5" s="51" t="str">
        <f>'Beoordelen 1. Open vragen'!A7</f>
        <v>2. Plan van aanpak en niveau dienstverlening</v>
      </c>
      <c r="B5" s="6"/>
      <c r="C5" s="67" t="s">
        <v>5</v>
      </c>
      <c r="D5" s="68"/>
    </row>
    <row r="6" spans="1:4" ht="200" customHeight="1" x14ac:dyDescent="0.15">
      <c r="A6" s="49" t="str">
        <f>'Beoordelen 1. Open vragen'!A9</f>
        <v>Inschrijver beschrijft op maximaal 3 A4 (toe te voegen via TenderNed) haar plan van aanpak zodat een snel en kwalitatief een goede aanvulling op het eigen beheer naar  BM&amp;O kan plaatsvinden. Inschrijver beschrijft daarbij minimaal (per letter uitgewerkt):
a) 	Welke risico’s inschrijver ziet en welke beheersmaatregelen/mitigaties stelt inschrijver voor?
b) 	Op welke wijze inschrijver de kennis van de gevraagde dienstverlening en de organisatie van de opdrachtgever borgt en vastlegt zodat bij uitval/ verlof van medewerkers of beëindiging van de overeenkomst er teruggevallen kan worden?
c) 	Hoe zij de transitie van de huidige situatie (eigen beheer) naar de nieuwe dienstverlening (aanvullende BM&amp;O) ziet kijkend naar data, licenties, huidige en toekomstig beheer en back-ups uitgewerkt in een realistisch tijdspad?
d) 	Wat inschrijver daarbij verwacht van opdrachtgever (uitgedrukt in functies, rollen en uren per periode)?
e) 	Wanneer zet inschrijver bij de implementatie welke innovatie in?
f) 	Hoe ziet inschrijver de communicatie gedurende de transitie? Geef dit vorm in een communicatiematrix voor de organisatie van de opdrachtgever.</v>
      </c>
      <c r="B6" s="6"/>
      <c r="C6" s="69" t="s">
        <v>33</v>
      </c>
      <c r="D6" s="70"/>
    </row>
    <row r="7" spans="1:4" ht="20" customHeight="1" x14ac:dyDescent="0.15">
      <c r="A7" s="51" t="str">
        <f>'Beoordelen 1. Open vragen'!A10</f>
        <v>3. Goede samenwerking, visie op partnerschap</v>
      </c>
      <c r="B7" s="6"/>
      <c r="C7" s="67" t="s">
        <v>5</v>
      </c>
      <c r="D7" s="68"/>
    </row>
    <row r="8" spans="1:4" ht="329" customHeight="1" x14ac:dyDescent="0.15">
      <c r="A8" s="49" t="str">
        <f>'Beoordelen 1. Open vragen'!A12</f>
        <v xml:space="preserve">Inschrijver dient te beschrijven op maximaal 4 A4 op welke wijze zij invulling geeft aan een goede samenwerking met de opdrachtgever en welke visie zij heeft op een zakelijk partnerschap. Inschrijver beschrijft minimaal:
a) 	Op welke wijze inschrijver een invulling geeft aan een proactieve houding in relatie tot beheer door de opdrachtnemer en de eigen regiefunctie en gedeeltelijke eigen BM&amp;O van de opdrachtgever.
b) 	Op welke wijze inschrijver een invulling geeft aan het geven van gevraagde en ongevraagde adviezen.
c) 	Op welke wijze (hoe, wanneer en hoe vaak) inschrijver een toetsing van de klanttevredenheid organiseert en welke acties daarna ingezet worden.
d) 	Welke inzichten worden er (per locatie/ afdeling etc.) in de managementinformatie gegeven? Inschrijver dient bij haar inschrijving een voorbeeld rapportage in van maximaal 10 extra pagina’s A4 waarbij de layout ‘vrij’ is maar overeenkomt met de rapportages na een gunning.
e) 	Welke middelen/ tools inschrijver hierbij gebruikt (screenshots toe te voegen in de schriftelijke beantwoording, maximaal 4 extra A4) en middels een “live” demonstratie waarbij de gebruikersvriendelijkheid van de tool inzichtelijk wordt tijdens de persoonlijke toelichting zoals beschreven in dit document (hoofdstuk 7.2).
f) 	Hoe krijgt opdrachtgever inzicht in relevante ICT-vraagstukken van haar eigen medewerkers waaronder de frequentie en aard van de vragen buiten de reguliere werktijden om.
g) 	Op welke wijze inschrijver invulling geeft aan transparantie over de grenzen van haar eigen kennis en vaardigheden.
h) 	Inschrijver voegt aanvullend (maximaal 1 A4 extra) een communicatiematrix toe waarbij een invulling is gegeven aan de communicatie op alle niveaus bij opdrachtgever en opdrachtnemer inclusief 24/7 escalatieplan.
i) 	Welke ICT kennis heeft inschrijver in huis op het gebied van onderwijs, wat heeft de opdrachtgever daar aan en/of waar verzamelt inschrijver deze kennis?
j) 	Op welke wijze handelt inschrijver proactief naar de opdrachtgever teneinde de ICT dienstverlening op een zo hoog mogelijk niveau te houden?
k) 	Hoe organiseert inschrijver dat haar medewerkers eerst communiceren voordat er werkzaamheden uitgevoerd worden? </v>
      </c>
      <c r="B8" s="6"/>
      <c r="C8" s="69" t="s">
        <v>33</v>
      </c>
      <c r="D8" s="70"/>
    </row>
    <row r="9" spans="1:4" ht="20" customHeight="1" x14ac:dyDescent="0.15">
      <c r="A9" s="51" t="str">
        <f>+'Beoordelen 1. Open vragen'!A13</f>
        <v>4. Inleving in organisatie opdrachtgever</v>
      </c>
      <c r="B9" s="6"/>
      <c r="C9" s="67" t="s">
        <v>5</v>
      </c>
      <c r="D9" s="68"/>
    </row>
    <row r="10" spans="1:4" ht="200" customHeight="1" x14ac:dyDescent="0.15">
      <c r="A10" s="49" t="str">
        <f>'Beoordelen 1. Open vragen'!A15</f>
        <v>Inschrijver beschrijft op maximaal 4 A4 op welke wijze inschrijving en dienstverlening in haar dienstverlening rekening houdt met de samenstelling van de organisatie van Nova College waarbij zij inzoomt op:
a) 	Op welke wijze zij de Nova College organisatie wenst te leren kennen, welke middelen zij daarvoor wil inzetten en wat inschrijver daarbij van Nova College verwacht aan inzet.
b) 	Samenwerking met de Nova College ICT servicedesk en werkgroep Netwerkbeheer Nova College (Wie doet wat).
c) 	De ontwikkeling van het onderwijs en ondersteunende beroepen en de veranderende ICT behoefte bij Nova College.
d) 	In welke mate en op welk niveau zij periodieke (relevante) overleggen wenst te hebben teneinde een optimale dienstverlening te kunnen bieden?
e) 	Over welke relevante kennis beschikt inschrijver over een MBO of een HBO/WO onderwijsorganisatie?
f) 	Welke kennis en ervaring heeft inschrijver met SURF omgevingen en welke vraagstukken is inschrijver de afgelopen jaren hierbij tegengekomen?
g) 	Welke ervaring heeft inschrijver met een identity omgeving?
h) 	Welke ervaring heeft inschrijver met een BYOD omgeving?
i) 	Welke ervaring heeft inschrijver met een IoT omgeving?</v>
      </c>
      <c r="B10" s="6"/>
      <c r="C10" s="69" t="s">
        <v>33</v>
      </c>
      <c r="D10" s="70"/>
    </row>
    <row r="11" spans="1:4" ht="20" customHeight="1" x14ac:dyDescent="0.15">
      <c r="A11" s="51" t="str">
        <f>+'Beoordelen 1. Open vragen'!A16</f>
        <v>5. Aanvragen vanuit opdrachtgever aan de servicedesk en de helpdesk van inschrijver</v>
      </c>
      <c r="B11" s="6"/>
      <c r="C11" s="67" t="s">
        <v>5</v>
      </c>
      <c r="D11" s="68"/>
    </row>
    <row r="12" spans="1:4" ht="220" customHeight="1" x14ac:dyDescent="0.15">
      <c r="A12" s="49" t="str">
        <f>'Beoordelen 1. Open vragen'!A18</f>
        <v>Inschrijver dient te beschrijven op maximaal 4 A4 op welke wijze de servicemeldingen vanuit de opdrachtgever door de helpdesk van de inschrijver verwerkt worden en beschrijft daarbij minimaal:
a) 	Wat het concrete verschil is bij inschrijver tussen de helpdesk en de servicedesk.
b) 	Een procesbeschrijving voor beide desks op welke wijze de opdrachtgever een melding kan plaatsen.
c) 	Op welke wijze opvolging voor beide desks plaatsvindt.
d) 	Op welke wijze bewaking voor beide desks plaatsvindt. 
e) 	Op welke wijze statusupdates voor beide desks plaatsvinden en op welke wijze een servicemelding opgelost is.
l) 	Op welke wijze wordt voor beide desks aan opdrachtnemer realtime inzicht verschaft in openstaande meldingen (voorbeeld van dashboard) bestaande uit soorten meldingen en verbeteringen (acteren op herhaalde meldingen); (screenshots toe te voegen in de schriftelijke beantwoording, maximaal 4 extra A4) en middels een “live” demonstratie waarbij de gebruikersvriendelijkheid van de tool inzichtelijk wordt tijdens de persoonlijke toelichting zoals beschreven in dit document (hoofdstuk 7.2).
f) 	Op welke wijze wordt voor beide desks gerapporteerd over de meldingen per periode [maand/jaar] (inschrijver verstrekt een voorbeeld van rapport, maximaal 4 A4).
g) 	Op welke wijze wordt voor beide desks op repeterende meldingen geacteerd om verdere herhaling te voorkomen.</v>
      </c>
      <c r="B12" s="6"/>
      <c r="C12" s="69" t="s">
        <v>33</v>
      </c>
      <c r="D12" s="70"/>
    </row>
    <row r="13" spans="1:4" ht="20" customHeight="1" x14ac:dyDescent="0.15">
      <c r="A13" s="51" t="str">
        <f>'Beoordelen 1. Open vragen'!A19</f>
        <v>6. Milieu, duurzaamheid en SROI</v>
      </c>
      <c r="B13" s="6"/>
      <c r="C13" s="67" t="s">
        <v>5</v>
      </c>
      <c r="D13" s="68"/>
    </row>
    <row r="14" spans="1:4" ht="200" customHeight="1" x14ac:dyDescent="0.15">
      <c r="A14" s="49" t="str">
        <f>'Beoordelen 1. Open vragen'!A21</f>
        <v>Inschrijver beschrijft op maximaal 1 A4 op welke wijze zij bijdraagt aan een beter milieu en duurzaamheid en geeft antwoord op de volgende vragen:
a) 	Op welke wijze geeft zij invulling aan duurzaamheid in de keuzes die zij maakt in het uitvoeren van de in deze aanbesteding gevraagde diensten en gebruik van eigen datacentra.
b) 	Op welke wijze inschrijver duurzaamheid in de eigen bedrijfsvoering laat terugkomen kijkend naar fossiele brandstoffen, energieconsumptie en afvalverwerking.
c) 	In welke mate inschrijver CO2 neutraal of negatief werkt, haar bedrijfsvoering heeft ingericht en op welke wijze zij dit toepast in de dienstverlening.
d) 	Wat inschrijver kan betekenen bij het retournemen van oude componenten en in welk circulair kanaal deze componenten verwerkt worden.
e) 	Op welke wijze inschrijver invulling geeft aan SROI waaronder het enthousiasmeren en mogelijk inzetten van studenten van de Aanbestedende dienst binnen haar organisatie of het geven van gastlessen.</v>
      </c>
      <c r="B14" s="6"/>
      <c r="C14" s="69" t="s">
        <v>33</v>
      </c>
      <c r="D14" s="70"/>
    </row>
    <row r="15" spans="1:4" ht="20" customHeight="1" x14ac:dyDescent="0.15">
      <c r="A15" s="51" t="str">
        <f>'Beoordelen 1. Open vragen'!A22</f>
        <v>7. Casus 1</v>
      </c>
      <c r="B15" s="6"/>
      <c r="C15" s="46" t="s">
        <v>5</v>
      </c>
      <c r="D15" s="47"/>
    </row>
    <row r="16" spans="1:4" ht="200" customHeight="1" x14ac:dyDescent="0.15">
      <c r="A16" s="50" t="str">
        <f>'Beoordelen 1. Open vragen'!A24</f>
        <v>Het is maandagmorgen 8:00 uur. De ICT servicedesk van het Nova start met de werkweek. Ze worden met een mobiel toestel gebeld door de receptie van onderwijslocatie Hoofddorp met de vraag waarom het internet het niet doet. Paniek alom want het is deze week toetsweek. De betreffende servicedesk medewerker maakt een ticket aan in TopDesk en informeert telefonisch bij de afdeling Netwerkbeheer of er een storing bekend is.
De netwerkbeheerder weet van niets en gaat op onderzoek uit. Remote is de locatie niet meer te bereiken. De lokale systeembeheerder weet inmiddels te melden dat alle led-indicatie lampjes van de distributie switch niet meer branden terwijl er wel spanning op het stopcontact staat. De netwerkbeheerder besluit contact op te nemen met de supportdesk van de opdrachtnemer.
Vraag 1: Hoe gaat opdrachtnemer vanaf nu te werk om ervoor te zorgen dat de digitale toetsen die om 11:00 uur die dag staan gepland toch door kunnen gaan?
Vraag 2: Hoe gaat opdrachtnemer er voor zorgen dat dit soort storingen in een eerder stadium worden geconstateerd?</v>
      </c>
      <c r="B16" s="6"/>
      <c r="C16" s="45" t="s">
        <v>33</v>
      </c>
      <c r="D16" s="44"/>
    </row>
    <row r="17" spans="1:4" ht="20" customHeight="1" x14ac:dyDescent="0.15">
      <c r="A17" s="51" t="str">
        <f>'Beoordelen 1. Open vragen'!A25</f>
        <v>8. Casus 2</v>
      </c>
      <c r="B17" s="6"/>
      <c r="C17" s="67" t="s">
        <v>5</v>
      </c>
      <c r="D17" s="68"/>
    </row>
    <row r="18" spans="1:4" ht="200" customHeight="1" x14ac:dyDescent="0.15">
      <c r="A18" s="49" t="str">
        <f>'Beoordelen 1. Open vragen'!A27</f>
        <v>Het is augustus en het is al de hele week broeierig warm. Vrijdagavond barst er een hevig onweersbui los boven Haarlem. Diverse blikseminslagen worden gemeld door het KNMI. De locatiebeheerder van de onderwijslocatie Nassaulaan besluit zaterdagmorgen een kijkje te gaan nemen op zijn locatie. Het valt hem op dat in het gebouw er van een groot deel van WiFi access point het groene of blauwe lampje niet brandt. Hij besluit zijn bevindingen te delen met de manager ICT. Deze neemt vervolgens actie en onderzoekt samen met een netwerkbeheerder ter plaatste wat er aan de hand is. Op het eerste gezicht lijkt alle netwerkapparatuur te draaien en is er hier en daar nog wel enige WiFi dekking. Maar wat er nu precies aan de hand is, is een raadsel. De netwerkbeheerder besluit contact op te nemen met de supportdesk van de opdrachtnemer.
Vraag 1: Hoe gaat opdrachtnemer vanaf nu te werk om ervoor te zorgen dat maandagmorgen het WiFi netwerk weer up and running is?
Vraag 2: Hoe gaat opdrachtnemer er voor zorgen dat dit soort storingen in een eerder stadium worden geconstateerd?</v>
      </c>
      <c r="B18" s="6"/>
      <c r="C18" s="69" t="s">
        <v>33</v>
      </c>
      <c r="D18" s="70"/>
    </row>
    <row r="19" spans="1:4" ht="20" customHeight="1" x14ac:dyDescent="0.15">
      <c r="A19" s="51" t="str">
        <f>'Beoordelen 1. Open vragen'!A28</f>
        <v>9.Casus 3</v>
      </c>
      <c r="B19" s="6"/>
      <c r="C19" s="67" t="s">
        <v>5</v>
      </c>
      <c r="D19" s="68"/>
    </row>
    <row r="20" spans="1:4" ht="200" customHeight="1" x14ac:dyDescent="0.15">
      <c r="A20" s="49" t="str">
        <f>'Beoordelen 1. Open vragen'!A30</f>
        <v>Vanuit de opleiding CIOS ontvangt de afdeling IVT het verzoek om tijdelijk de grote zaal van het Kennemer Sportcenter (drie delen van 38x18 meter) van WiFi te voorzien om digitale toetsen op anderhalve meter te kunnen afnemen. Op zo’n 90 meter van deze zaal bevindt zich de MER met netwerk connectie.
Vraag: Hoe gaat opdrachtnemer vanaf nu te werk om ervoor te zorgen dat binnen een week het tijdelijke WiFi netwerk in de grote zaal up and running is?</v>
      </c>
      <c r="B20" s="6"/>
      <c r="C20" s="69" t="s">
        <v>33</v>
      </c>
      <c r="D20" s="70"/>
    </row>
    <row r="21" spans="1:4" x14ac:dyDescent="0.15">
      <c r="A21" s="18"/>
      <c r="B21" s="7"/>
      <c r="C21" s="19"/>
      <c r="D21" s="19"/>
    </row>
  </sheetData>
  <sheetProtection algorithmName="SHA-512" hashValue="6GDCxvi2L770diOpEjskmCA73qVQpXYpQHVoIvYmRMSPaBShk9iIg1tPeXwUkta3e/9Js6ZSrFSuJT9IlVfMjw==" saltValue="zO/0EBX9pVV9VU9Vmy4fBQ==" spinCount="100000" sheet="1" objects="1" scenarios="1"/>
  <mergeCells count="18">
    <mergeCell ref="C9:D9"/>
    <mergeCell ref="C12:D12"/>
    <mergeCell ref="C14:D14"/>
    <mergeCell ref="C13:D13"/>
    <mergeCell ref="C11:D11"/>
    <mergeCell ref="C1:D1"/>
    <mergeCell ref="C2:D2"/>
    <mergeCell ref="C4:D4"/>
    <mergeCell ref="C6:D6"/>
    <mergeCell ref="C8:D8"/>
    <mergeCell ref="C3:D3"/>
    <mergeCell ref="C5:D5"/>
    <mergeCell ref="C7:D7"/>
    <mergeCell ref="C17:D17"/>
    <mergeCell ref="C18:D18"/>
    <mergeCell ref="C19:D19"/>
    <mergeCell ref="C20:D20"/>
    <mergeCell ref="C10:D10"/>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2AC24EED-CDDE-6E42-9957-77F128E93962}">
          <x14:formula1>
            <xm:f>'Beoordelen 1. Open vragen'!$H$4:$M$4</xm:f>
          </x14:formula1>
          <xm:sqref>C3 C15 C17 C19 C13 C11 C9 C7 C5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1"/>
  <sheetViews>
    <sheetView showGridLines="0" zoomScaleNormal="100" zoomScalePageLayoutView="85" workbookViewId="0">
      <pane ySplit="1" topLeftCell="A2" activePane="bottomLeft" state="frozen"/>
      <selection pane="bottomLeft" activeCell="I1" sqref="I1"/>
    </sheetView>
  </sheetViews>
  <sheetFormatPr baseColWidth="10" defaultColWidth="8.83203125" defaultRowHeight="13" x14ac:dyDescent="0.15"/>
  <cols>
    <col min="1" max="1" width="105.5" style="2" customWidth="1"/>
    <col min="2" max="2" width="2.83203125" style="4" customWidth="1"/>
    <col min="3" max="3" width="25.83203125" style="3" customWidth="1"/>
    <col min="4" max="4" width="3.83203125" style="3" customWidth="1"/>
    <col min="5" max="16384" width="8.83203125" style="2"/>
  </cols>
  <sheetData>
    <row r="1" spans="1:4" ht="50" customHeight="1" x14ac:dyDescent="0.15">
      <c r="A1" s="16" t="s">
        <v>34</v>
      </c>
      <c r="B1" s="8"/>
      <c r="C1" s="71" t="s">
        <v>32</v>
      </c>
      <c r="D1" s="72"/>
    </row>
    <row r="2" spans="1:4" ht="40" customHeight="1" x14ac:dyDescent="0.15">
      <c r="A2" s="17" t="str">
        <f>'Beoordelen 1. Open vragen'!A1:F1</f>
        <v>1.	OPEN VRAGEN EN CASUSSEN</v>
      </c>
      <c r="B2" s="5"/>
      <c r="C2" s="73"/>
      <c r="D2" s="74"/>
    </row>
    <row r="3" spans="1:4" ht="20" customHeight="1" x14ac:dyDescent="0.15">
      <c r="A3" s="51" t="str">
        <f>'Beoordelen 1. Open vragen'!A4</f>
        <v>1. Beheer, monitoring en ondersteuning (BM&amp;O)</v>
      </c>
      <c r="B3" s="6"/>
      <c r="C3" s="67" t="s">
        <v>5</v>
      </c>
      <c r="D3" s="68"/>
    </row>
    <row r="4" spans="1:4" ht="200" customHeight="1" x14ac:dyDescent="0.15">
      <c r="A4" s="49" t="str">
        <f>'Beoordelen 1. Open vragen'!A6</f>
        <v xml:space="preserve">Inschrijver beschrijft op maximaal 3 A4:
a) 	Wat inschrijver verstaat onder BM&amp;O bovenop wat in deze aanbesteding al is beschreven en waar de grens van de dienstverlening volgens inschrijver ligt (hetgeen nog niet in deze aanbesteding is beschreven).
b) 	Waarom een gunning voor ICT componenten en volledig beheer van Nova College aan inschrijver een goede en juiste keuze is.
c) 	Welke garanties inschrijver kan bieden voor de continuïteit in het aanvullende beheer van het netwerk van Nova College bij onvoorziene omstandigheden (bijv. faillissement opdrachtnemer, niet meer beschikbaar hebben van datacentra etc.)?
d) 	Over welke specifieke kennis en ervaring beschikt inschrijver op het gebied van software-defined networking en digital experience monitoring?
e) 	Hoe ziet een SLA buiten kantoortijden (na 17:00 uur en tot 08:00 uur, in de weekenden en schoolvakanties) er uit? </v>
      </c>
      <c r="B4" s="6"/>
      <c r="C4" s="69" t="s">
        <v>33</v>
      </c>
      <c r="D4" s="70"/>
    </row>
    <row r="5" spans="1:4" ht="20" customHeight="1" x14ac:dyDescent="0.15">
      <c r="A5" s="51" t="str">
        <f>'Beoordelen 1. Open vragen'!A7</f>
        <v>2. Plan van aanpak en niveau dienstverlening</v>
      </c>
      <c r="B5" s="6"/>
      <c r="C5" s="67" t="s">
        <v>5</v>
      </c>
      <c r="D5" s="68"/>
    </row>
    <row r="6" spans="1:4" ht="200" customHeight="1" x14ac:dyDescent="0.15">
      <c r="A6" s="49" t="str">
        <f>'Beoordelen 1. Open vragen'!A9</f>
        <v>Inschrijver beschrijft op maximaal 3 A4 (toe te voegen via TenderNed) haar plan van aanpak zodat een snel en kwalitatief een goede aanvulling op het eigen beheer naar  BM&amp;O kan plaatsvinden. Inschrijver beschrijft daarbij minimaal (per letter uitgewerkt):
a) 	Welke risico’s inschrijver ziet en welke beheersmaatregelen/mitigaties stelt inschrijver voor?
b) 	Op welke wijze inschrijver de kennis van de gevraagde dienstverlening en de organisatie van de opdrachtgever borgt en vastlegt zodat bij uitval/ verlof van medewerkers of beëindiging van de overeenkomst er teruggevallen kan worden?
c) 	Hoe zij de transitie van de huidige situatie (eigen beheer) naar de nieuwe dienstverlening (aanvullende BM&amp;O) ziet kijkend naar data, licenties, huidige en toekomstig beheer en back-ups uitgewerkt in een realistisch tijdspad?
d) 	Wat inschrijver daarbij verwacht van opdrachtgever (uitgedrukt in functies, rollen en uren per periode)?
e) 	Wanneer zet inschrijver bij de implementatie welke innovatie in?
f) 	Hoe ziet inschrijver de communicatie gedurende de transitie? Geef dit vorm in een communicatiematrix voor de organisatie van de opdrachtgever.</v>
      </c>
      <c r="B6" s="6"/>
      <c r="C6" s="69" t="s">
        <v>33</v>
      </c>
      <c r="D6" s="70"/>
    </row>
    <row r="7" spans="1:4" ht="20" customHeight="1" x14ac:dyDescent="0.15">
      <c r="A7" s="51" t="str">
        <f>'Beoordelen 1. Open vragen'!A10</f>
        <v>3. Goede samenwerking, visie op partnerschap</v>
      </c>
      <c r="B7" s="6"/>
      <c r="C7" s="67" t="s">
        <v>5</v>
      </c>
      <c r="D7" s="68"/>
    </row>
    <row r="8" spans="1:4" ht="329" customHeight="1" x14ac:dyDescent="0.15">
      <c r="A8" s="49" t="str">
        <f>'Beoordelen 1. Open vragen'!A12</f>
        <v xml:space="preserve">Inschrijver dient te beschrijven op maximaal 4 A4 op welke wijze zij invulling geeft aan een goede samenwerking met de opdrachtgever en welke visie zij heeft op een zakelijk partnerschap. Inschrijver beschrijft minimaal:
a) 	Op welke wijze inschrijver een invulling geeft aan een proactieve houding in relatie tot beheer door de opdrachtnemer en de eigen regiefunctie en gedeeltelijke eigen BM&amp;O van de opdrachtgever.
b) 	Op welke wijze inschrijver een invulling geeft aan het geven van gevraagde en ongevraagde adviezen.
c) 	Op welke wijze (hoe, wanneer en hoe vaak) inschrijver een toetsing van de klanttevredenheid organiseert en welke acties daarna ingezet worden.
d) 	Welke inzichten worden er (per locatie/ afdeling etc.) in de managementinformatie gegeven? Inschrijver dient bij haar inschrijving een voorbeeld rapportage in van maximaal 10 extra pagina’s A4 waarbij de layout ‘vrij’ is maar overeenkomt met de rapportages na een gunning.
e) 	Welke middelen/ tools inschrijver hierbij gebruikt (screenshots toe te voegen in de schriftelijke beantwoording, maximaal 4 extra A4) en middels een “live” demonstratie waarbij de gebruikersvriendelijkheid van de tool inzichtelijk wordt tijdens de persoonlijke toelichting zoals beschreven in dit document (hoofdstuk 7.2).
f) 	Hoe krijgt opdrachtgever inzicht in relevante ICT-vraagstukken van haar eigen medewerkers waaronder de frequentie en aard van de vragen buiten de reguliere werktijden om.
g) 	Op welke wijze inschrijver invulling geeft aan transparantie over de grenzen van haar eigen kennis en vaardigheden.
h) 	Inschrijver voegt aanvullend (maximaal 1 A4 extra) een communicatiematrix toe waarbij een invulling is gegeven aan de communicatie op alle niveaus bij opdrachtgever en opdrachtnemer inclusief 24/7 escalatieplan.
i) 	Welke ICT kennis heeft inschrijver in huis op het gebied van onderwijs, wat heeft de opdrachtgever daar aan en/of waar verzamelt inschrijver deze kennis?
j) 	Op welke wijze handelt inschrijver proactief naar de opdrachtgever teneinde de ICT dienstverlening op een zo hoog mogelijk niveau te houden?
k) 	Hoe organiseert inschrijver dat haar medewerkers eerst communiceren voordat er werkzaamheden uitgevoerd worden? </v>
      </c>
      <c r="B8" s="6"/>
      <c r="C8" s="69" t="s">
        <v>33</v>
      </c>
      <c r="D8" s="70"/>
    </row>
    <row r="9" spans="1:4" ht="20" customHeight="1" x14ac:dyDescent="0.15">
      <c r="A9" s="51" t="str">
        <f>+'Beoordelen 1. Open vragen'!A13</f>
        <v>4. Inleving in organisatie opdrachtgever</v>
      </c>
      <c r="B9" s="6"/>
      <c r="C9" s="67" t="s">
        <v>5</v>
      </c>
      <c r="D9" s="68"/>
    </row>
    <row r="10" spans="1:4" ht="200" customHeight="1" x14ac:dyDescent="0.15">
      <c r="A10" s="49" t="str">
        <f>'Beoordelen 1. Open vragen'!A15</f>
        <v>Inschrijver beschrijft op maximaal 4 A4 op welke wijze inschrijving en dienstverlening in haar dienstverlening rekening houdt met de samenstelling van de organisatie van Nova College waarbij zij inzoomt op:
a) 	Op welke wijze zij de Nova College organisatie wenst te leren kennen, welke middelen zij daarvoor wil inzetten en wat inschrijver daarbij van Nova College verwacht aan inzet.
b) 	Samenwerking met de Nova College ICT servicedesk en werkgroep Netwerkbeheer Nova College (Wie doet wat).
c) 	De ontwikkeling van het onderwijs en ondersteunende beroepen en de veranderende ICT behoefte bij Nova College.
d) 	In welke mate en op welk niveau zij periodieke (relevante) overleggen wenst te hebben teneinde een optimale dienstverlening te kunnen bieden?
e) 	Over welke relevante kennis beschikt inschrijver over een MBO of een HBO/WO onderwijsorganisatie?
f) 	Welke kennis en ervaring heeft inschrijver met SURF omgevingen en welke vraagstukken is inschrijver de afgelopen jaren hierbij tegengekomen?
g) 	Welke ervaring heeft inschrijver met een identity omgeving?
h) 	Welke ervaring heeft inschrijver met een BYOD omgeving?
i) 	Welke ervaring heeft inschrijver met een IoT omgeving?</v>
      </c>
      <c r="B10" s="6"/>
      <c r="C10" s="69" t="s">
        <v>33</v>
      </c>
      <c r="D10" s="70"/>
    </row>
    <row r="11" spans="1:4" ht="20" customHeight="1" x14ac:dyDescent="0.15">
      <c r="A11" s="51" t="str">
        <f>+'Beoordelen 1. Open vragen'!A16</f>
        <v>5. Aanvragen vanuit opdrachtgever aan de servicedesk en de helpdesk van inschrijver</v>
      </c>
      <c r="B11" s="6"/>
      <c r="C11" s="67" t="s">
        <v>5</v>
      </c>
      <c r="D11" s="68"/>
    </row>
    <row r="12" spans="1:4" ht="220" customHeight="1" x14ac:dyDescent="0.15">
      <c r="A12" s="49" t="str">
        <f>'Beoordelen 1. Open vragen'!A18</f>
        <v>Inschrijver dient te beschrijven op maximaal 4 A4 op welke wijze de servicemeldingen vanuit de opdrachtgever door de helpdesk van de inschrijver verwerkt worden en beschrijft daarbij minimaal:
a) 	Wat het concrete verschil is bij inschrijver tussen de helpdesk en de servicedesk.
b) 	Een procesbeschrijving voor beide desks op welke wijze de opdrachtgever een melding kan plaatsen.
c) 	Op welke wijze opvolging voor beide desks plaatsvindt.
d) 	Op welke wijze bewaking voor beide desks plaatsvindt. 
e) 	Op welke wijze statusupdates voor beide desks plaatsvinden en op welke wijze een servicemelding opgelost is.
l) 	Op welke wijze wordt voor beide desks aan opdrachtnemer realtime inzicht verschaft in openstaande meldingen (voorbeeld van dashboard) bestaande uit soorten meldingen en verbeteringen (acteren op herhaalde meldingen); (screenshots toe te voegen in de schriftelijke beantwoording, maximaal 4 extra A4) en middels een “live” demonstratie waarbij de gebruikersvriendelijkheid van de tool inzichtelijk wordt tijdens de persoonlijke toelichting zoals beschreven in dit document (hoofdstuk 7.2).
f) 	Op welke wijze wordt voor beide desks gerapporteerd over de meldingen per periode [maand/jaar] (inschrijver verstrekt een voorbeeld van rapport, maximaal 4 A4).
g) 	Op welke wijze wordt voor beide desks op repeterende meldingen geacteerd om verdere herhaling te voorkomen.</v>
      </c>
      <c r="B12" s="6"/>
      <c r="C12" s="69" t="s">
        <v>33</v>
      </c>
      <c r="D12" s="70"/>
    </row>
    <row r="13" spans="1:4" ht="20" customHeight="1" x14ac:dyDescent="0.15">
      <c r="A13" s="51" t="str">
        <f>'Beoordelen 1. Open vragen'!A19</f>
        <v>6. Milieu, duurzaamheid en SROI</v>
      </c>
      <c r="B13" s="6"/>
      <c r="C13" s="67" t="s">
        <v>5</v>
      </c>
      <c r="D13" s="68"/>
    </row>
    <row r="14" spans="1:4" ht="200" customHeight="1" x14ac:dyDescent="0.15">
      <c r="A14" s="49" t="str">
        <f>'Beoordelen 1. Open vragen'!A21</f>
        <v>Inschrijver beschrijft op maximaal 1 A4 op welke wijze zij bijdraagt aan een beter milieu en duurzaamheid en geeft antwoord op de volgende vragen:
a) 	Op welke wijze geeft zij invulling aan duurzaamheid in de keuzes die zij maakt in het uitvoeren van de in deze aanbesteding gevraagde diensten en gebruik van eigen datacentra.
b) 	Op welke wijze inschrijver duurzaamheid in de eigen bedrijfsvoering laat terugkomen kijkend naar fossiele brandstoffen, energieconsumptie en afvalverwerking.
c) 	In welke mate inschrijver CO2 neutraal of negatief werkt, haar bedrijfsvoering heeft ingericht en op welke wijze zij dit toepast in de dienstverlening.
d) 	Wat inschrijver kan betekenen bij het retournemen van oude componenten en in welk circulair kanaal deze componenten verwerkt worden.
e) 	Op welke wijze inschrijver invulling geeft aan SROI waaronder het enthousiasmeren en mogelijk inzetten van studenten van de Aanbestedende dienst binnen haar organisatie of het geven van gastlessen.</v>
      </c>
      <c r="B14" s="6"/>
      <c r="C14" s="69" t="s">
        <v>33</v>
      </c>
      <c r="D14" s="70"/>
    </row>
    <row r="15" spans="1:4" ht="20" customHeight="1" x14ac:dyDescent="0.15">
      <c r="A15" s="51" t="str">
        <f>'Beoordelen 1. Open vragen'!A22</f>
        <v>7. Casus 1</v>
      </c>
      <c r="B15" s="6"/>
      <c r="C15" s="46" t="s">
        <v>5</v>
      </c>
      <c r="D15" s="47"/>
    </row>
    <row r="16" spans="1:4" ht="200" customHeight="1" x14ac:dyDescent="0.15">
      <c r="A16" s="50" t="str">
        <f>'Beoordelen 1. Open vragen'!A24</f>
        <v>Het is maandagmorgen 8:00 uur. De ICT servicedesk van het Nova start met de werkweek. Ze worden met een mobiel toestel gebeld door de receptie van onderwijslocatie Hoofddorp met de vraag waarom het internet het niet doet. Paniek alom want het is deze week toetsweek. De betreffende servicedesk medewerker maakt een ticket aan in TopDesk en informeert telefonisch bij de afdeling Netwerkbeheer of er een storing bekend is.
De netwerkbeheerder weet van niets en gaat op onderzoek uit. Remote is de locatie niet meer te bereiken. De lokale systeembeheerder weet inmiddels te melden dat alle led-indicatie lampjes van de distributie switch niet meer branden terwijl er wel spanning op het stopcontact staat. De netwerkbeheerder besluit contact op te nemen met de supportdesk van de opdrachtnemer.
Vraag 1: Hoe gaat opdrachtnemer vanaf nu te werk om ervoor te zorgen dat de digitale toetsen die om 11:00 uur die dag staan gepland toch door kunnen gaan?
Vraag 2: Hoe gaat opdrachtnemer er voor zorgen dat dit soort storingen in een eerder stadium worden geconstateerd?</v>
      </c>
      <c r="B16" s="6"/>
      <c r="C16" s="45" t="s">
        <v>33</v>
      </c>
      <c r="D16" s="44"/>
    </row>
    <row r="17" spans="1:4" ht="20" customHeight="1" x14ac:dyDescent="0.15">
      <c r="A17" s="51" t="str">
        <f>'Beoordelen 1. Open vragen'!A25</f>
        <v>8. Casus 2</v>
      </c>
      <c r="B17" s="6"/>
      <c r="C17" s="67" t="s">
        <v>5</v>
      </c>
      <c r="D17" s="68"/>
    </row>
    <row r="18" spans="1:4" ht="200" customHeight="1" x14ac:dyDescent="0.15">
      <c r="A18" s="49" t="str">
        <f>'Beoordelen 1. Open vragen'!A27</f>
        <v>Het is augustus en het is al de hele week broeierig warm. Vrijdagavond barst er een hevig onweersbui los boven Haarlem. Diverse blikseminslagen worden gemeld door het KNMI. De locatiebeheerder van de onderwijslocatie Nassaulaan besluit zaterdagmorgen een kijkje te gaan nemen op zijn locatie. Het valt hem op dat in het gebouw er van een groot deel van WiFi access point het groene of blauwe lampje niet brandt. Hij besluit zijn bevindingen te delen met de manager ICT. Deze neemt vervolgens actie en onderzoekt samen met een netwerkbeheerder ter plaatste wat er aan de hand is. Op het eerste gezicht lijkt alle netwerkapparatuur te draaien en is er hier en daar nog wel enige WiFi dekking. Maar wat er nu precies aan de hand is, is een raadsel. De netwerkbeheerder besluit contact op te nemen met de supportdesk van de opdrachtnemer.
Vraag 1: Hoe gaat opdrachtnemer vanaf nu te werk om ervoor te zorgen dat maandagmorgen het WiFi netwerk weer up and running is?
Vraag 2: Hoe gaat opdrachtnemer er voor zorgen dat dit soort storingen in een eerder stadium worden geconstateerd?</v>
      </c>
      <c r="B18" s="6"/>
      <c r="C18" s="69" t="s">
        <v>33</v>
      </c>
      <c r="D18" s="70"/>
    </row>
    <row r="19" spans="1:4" ht="20" customHeight="1" x14ac:dyDescent="0.15">
      <c r="A19" s="51" t="str">
        <f>'Beoordelen 1. Open vragen'!A28</f>
        <v>9.Casus 3</v>
      </c>
      <c r="B19" s="6"/>
      <c r="C19" s="67" t="s">
        <v>5</v>
      </c>
      <c r="D19" s="68"/>
    </row>
    <row r="20" spans="1:4" ht="200" customHeight="1" x14ac:dyDescent="0.15">
      <c r="A20" s="49" t="str">
        <f>'Beoordelen 1. Open vragen'!A30</f>
        <v>Vanuit de opleiding CIOS ontvangt de afdeling IVT het verzoek om tijdelijk de grote zaal van het Kennemer Sportcenter (drie delen van 38x18 meter) van WiFi te voorzien om digitale toetsen op anderhalve meter te kunnen afnemen. Op zo’n 90 meter van deze zaal bevindt zich de MER met netwerk connectie.
Vraag: Hoe gaat opdrachtnemer vanaf nu te werk om ervoor te zorgen dat binnen een week het tijdelijke WiFi netwerk in de grote zaal up and running is?</v>
      </c>
      <c r="B20" s="6"/>
      <c r="C20" s="69" t="s">
        <v>33</v>
      </c>
      <c r="D20" s="70"/>
    </row>
    <row r="21" spans="1:4" x14ac:dyDescent="0.15">
      <c r="A21" s="18"/>
      <c r="B21" s="7"/>
      <c r="C21" s="19"/>
      <c r="D21" s="19"/>
    </row>
  </sheetData>
  <sheetProtection algorithmName="SHA-512" hashValue="Nng8MhiB68sUa5Ak2JVkNgu6Kt6fdHcgoKUS8kZBoroQTOtzV0oVi5wkfa+12kGxmTje4A+4SkABqU075GdnMw==" saltValue="OFS9qZ7wKDY99Il4UIOb+Q==" spinCount="100000" sheet="1" objects="1" scenarios="1"/>
  <mergeCells count="18">
    <mergeCell ref="C18:D18"/>
    <mergeCell ref="C19:D19"/>
    <mergeCell ref="C20:D20"/>
    <mergeCell ref="C1:D1"/>
    <mergeCell ref="C2:D2"/>
    <mergeCell ref="C4:D4"/>
    <mergeCell ref="C6:D6"/>
    <mergeCell ref="C3:D3"/>
    <mergeCell ref="C5:D5"/>
    <mergeCell ref="C13:D13"/>
    <mergeCell ref="C14:D14"/>
    <mergeCell ref="C7:D7"/>
    <mergeCell ref="C9:D9"/>
    <mergeCell ref="C11:D11"/>
    <mergeCell ref="C12:D12"/>
    <mergeCell ref="C10:D10"/>
    <mergeCell ref="C8:D8"/>
    <mergeCell ref="C17:D17"/>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037628F4-7B4E-BC4A-9963-8ADFB39A9569}">
          <x14:formula1>
            <xm:f>'Beoordelen 1. Open vragen'!$H$4:$M$4</xm:f>
          </x14:formula1>
          <xm:sqref>C3 C15 C17 C19 C13 C11 C9 C7 C5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1"/>
  <sheetViews>
    <sheetView showGridLines="0" zoomScaleNormal="100" zoomScalePageLayoutView="85" workbookViewId="0">
      <pane ySplit="1" topLeftCell="A16" activePane="bottomLeft" state="frozen"/>
      <selection pane="bottomLeft" activeCell="G18" sqref="G18"/>
    </sheetView>
  </sheetViews>
  <sheetFormatPr baseColWidth="10" defaultColWidth="8.83203125" defaultRowHeight="13" x14ac:dyDescent="0.15"/>
  <cols>
    <col min="1" max="1" width="105.5" style="2" customWidth="1"/>
    <col min="2" max="2" width="2.83203125" style="4" customWidth="1"/>
    <col min="3" max="3" width="25.83203125" style="3" customWidth="1"/>
    <col min="4" max="4" width="3.83203125" style="3" customWidth="1"/>
    <col min="5" max="16384" width="8.83203125" style="2"/>
  </cols>
  <sheetData>
    <row r="1" spans="1:4" ht="50" customHeight="1" x14ac:dyDescent="0.15">
      <c r="A1" s="16" t="s">
        <v>35</v>
      </c>
      <c r="B1" s="8"/>
      <c r="C1" s="71" t="s">
        <v>32</v>
      </c>
      <c r="D1" s="72"/>
    </row>
    <row r="2" spans="1:4" ht="40" customHeight="1" x14ac:dyDescent="0.15">
      <c r="A2" s="17" t="str">
        <f>'Beoordelen 1. Open vragen'!A1:F1</f>
        <v>1.	OPEN VRAGEN EN CASUSSEN</v>
      </c>
      <c r="B2" s="5"/>
      <c r="C2" s="73"/>
      <c r="D2" s="74"/>
    </row>
    <row r="3" spans="1:4" ht="20" customHeight="1" x14ac:dyDescent="0.15">
      <c r="A3" s="51" t="str">
        <f>'Beoordelen 1. Open vragen'!A4</f>
        <v>1. Beheer, monitoring en ondersteuning (BM&amp;O)</v>
      </c>
      <c r="B3" s="6"/>
      <c r="C3" s="67" t="s">
        <v>5</v>
      </c>
      <c r="D3" s="68"/>
    </row>
    <row r="4" spans="1:4" ht="200" customHeight="1" x14ac:dyDescent="0.15">
      <c r="A4" s="49" t="str">
        <f>'Beoordelen 1. Open vragen'!A6</f>
        <v xml:space="preserve">Inschrijver beschrijft op maximaal 3 A4:
a) 	Wat inschrijver verstaat onder BM&amp;O bovenop wat in deze aanbesteding al is beschreven en waar de grens van de dienstverlening volgens inschrijver ligt (hetgeen nog niet in deze aanbesteding is beschreven).
b) 	Waarom een gunning voor ICT componenten en volledig beheer van Nova College aan inschrijver een goede en juiste keuze is.
c) 	Welke garanties inschrijver kan bieden voor de continuïteit in het aanvullende beheer van het netwerk van Nova College bij onvoorziene omstandigheden (bijv. faillissement opdrachtnemer, niet meer beschikbaar hebben van datacentra etc.)?
d) 	Over welke specifieke kennis en ervaring beschikt inschrijver op het gebied van software-defined networking en digital experience monitoring?
e) 	Hoe ziet een SLA buiten kantoortijden (na 17:00 uur en tot 08:00 uur, in de weekenden en schoolvakanties) er uit? </v>
      </c>
      <c r="B4" s="6"/>
      <c r="C4" s="69" t="s">
        <v>33</v>
      </c>
      <c r="D4" s="70"/>
    </row>
    <row r="5" spans="1:4" ht="20" customHeight="1" x14ac:dyDescent="0.15">
      <c r="A5" s="51" t="str">
        <f>'Beoordelen 1. Open vragen'!A7</f>
        <v>2. Plan van aanpak en niveau dienstverlening</v>
      </c>
      <c r="B5" s="6"/>
      <c r="C5" s="67" t="s">
        <v>5</v>
      </c>
      <c r="D5" s="68"/>
    </row>
    <row r="6" spans="1:4" ht="200" customHeight="1" x14ac:dyDescent="0.15">
      <c r="A6" s="49" t="str">
        <f>'Beoordelen 1. Open vragen'!A9</f>
        <v>Inschrijver beschrijft op maximaal 3 A4 (toe te voegen via TenderNed) haar plan van aanpak zodat een snel en kwalitatief een goede aanvulling op het eigen beheer naar  BM&amp;O kan plaatsvinden. Inschrijver beschrijft daarbij minimaal (per letter uitgewerkt):
a) 	Welke risico’s inschrijver ziet en welke beheersmaatregelen/mitigaties stelt inschrijver voor?
b) 	Op welke wijze inschrijver de kennis van de gevraagde dienstverlening en de organisatie van de opdrachtgever borgt en vastlegt zodat bij uitval/ verlof van medewerkers of beëindiging van de overeenkomst er teruggevallen kan worden?
c) 	Hoe zij de transitie van de huidige situatie (eigen beheer) naar de nieuwe dienstverlening (aanvullende BM&amp;O) ziet kijkend naar data, licenties, huidige en toekomstig beheer en back-ups uitgewerkt in een realistisch tijdspad?
d) 	Wat inschrijver daarbij verwacht van opdrachtgever (uitgedrukt in functies, rollen en uren per periode)?
e) 	Wanneer zet inschrijver bij de implementatie welke innovatie in?
f) 	Hoe ziet inschrijver de communicatie gedurende de transitie? Geef dit vorm in een communicatiematrix voor de organisatie van de opdrachtgever.</v>
      </c>
      <c r="B6" s="6"/>
      <c r="C6" s="69" t="s">
        <v>33</v>
      </c>
      <c r="D6" s="70"/>
    </row>
    <row r="7" spans="1:4" ht="20" customHeight="1" x14ac:dyDescent="0.15">
      <c r="A7" s="51" t="str">
        <f>'Beoordelen 1. Open vragen'!A10</f>
        <v>3. Goede samenwerking, visie op partnerschap</v>
      </c>
      <c r="B7" s="6"/>
      <c r="C7" s="67" t="s">
        <v>5</v>
      </c>
      <c r="D7" s="68"/>
    </row>
    <row r="8" spans="1:4" ht="329" customHeight="1" x14ac:dyDescent="0.15">
      <c r="A8" s="49" t="str">
        <f>'Beoordelen 1. Open vragen'!A12</f>
        <v xml:space="preserve">Inschrijver dient te beschrijven op maximaal 4 A4 op welke wijze zij invulling geeft aan een goede samenwerking met de opdrachtgever en welke visie zij heeft op een zakelijk partnerschap. Inschrijver beschrijft minimaal:
a) 	Op welke wijze inschrijver een invulling geeft aan een proactieve houding in relatie tot beheer door de opdrachtnemer en de eigen regiefunctie en gedeeltelijke eigen BM&amp;O van de opdrachtgever.
b) 	Op welke wijze inschrijver een invulling geeft aan het geven van gevraagde en ongevraagde adviezen.
c) 	Op welke wijze (hoe, wanneer en hoe vaak) inschrijver een toetsing van de klanttevredenheid organiseert en welke acties daarna ingezet worden.
d) 	Welke inzichten worden er (per locatie/ afdeling etc.) in de managementinformatie gegeven? Inschrijver dient bij haar inschrijving een voorbeeld rapportage in van maximaal 10 extra pagina’s A4 waarbij de layout ‘vrij’ is maar overeenkomt met de rapportages na een gunning.
e) 	Welke middelen/ tools inschrijver hierbij gebruikt (screenshots toe te voegen in de schriftelijke beantwoording, maximaal 4 extra A4) en middels een “live” demonstratie waarbij de gebruikersvriendelijkheid van de tool inzichtelijk wordt tijdens de persoonlijke toelichting zoals beschreven in dit document (hoofdstuk 7.2).
f) 	Hoe krijgt opdrachtgever inzicht in relevante ICT-vraagstukken van haar eigen medewerkers waaronder de frequentie en aard van de vragen buiten de reguliere werktijden om.
g) 	Op welke wijze inschrijver invulling geeft aan transparantie over de grenzen van haar eigen kennis en vaardigheden.
h) 	Inschrijver voegt aanvullend (maximaal 1 A4 extra) een communicatiematrix toe waarbij een invulling is gegeven aan de communicatie op alle niveaus bij opdrachtgever en opdrachtnemer inclusief 24/7 escalatieplan.
i) 	Welke ICT kennis heeft inschrijver in huis op het gebied van onderwijs, wat heeft de opdrachtgever daar aan en/of waar verzamelt inschrijver deze kennis?
j) 	Op welke wijze handelt inschrijver proactief naar de opdrachtgever teneinde de ICT dienstverlening op een zo hoog mogelijk niveau te houden?
k) 	Hoe organiseert inschrijver dat haar medewerkers eerst communiceren voordat er werkzaamheden uitgevoerd worden? </v>
      </c>
      <c r="B8" s="6"/>
      <c r="C8" s="69" t="s">
        <v>33</v>
      </c>
      <c r="D8" s="70"/>
    </row>
    <row r="9" spans="1:4" ht="20" customHeight="1" x14ac:dyDescent="0.15">
      <c r="A9" s="51" t="str">
        <f>+'Beoordelen 1. Open vragen'!A13</f>
        <v>4. Inleving in organisatie opdrachtgever</v>
      </c>
      <c r="B9" s="6"/>
      <c r="C9" s="67" t="s">
        <v>5</v>
      </c>
      <c r="D9" s="68"/>
    </row>
    <row r="10" spans="1:4" ht="200" customHeight="1" x14ac:dyDescent="0.15">
      <c r="A10" s="49" t="str">
        <f>'Beoordelen 1. Open vragen'!A15</f>
        <v>Inschrijver beschrijft op maximaal 4 A4 op welke wijze inschrijving en dienstverlening in haar dienstverlening rekening houdt met de samenstelling van de organisatie van Nova College waarbij zij inzoomt op:
a) 	Op welke wijze zij de Nova College organisatie wenst te leren kennen, welke middelen zij daarvoor wil inzetten en wat inschrijver daarbij van Nova College verwacht aan inzet.
b) 	Samenwerking met de Nova College ICT servicedesk en werkgroep Netwerkbeheer Nova College (Wie doet wat).
c) 	De ontwikkeling van het onderwijs en ondersteunende beroepen en de veranderende ICT behoefte bij Nova College.
d) 	In welke mate en op welk niveau zij periodieke (relevante) overleggen wenst te hebben teneinde een optimale dienstverlening te kunnen bieden?
e) 	Over welke relevante kennis beschikt inschrijver over een MBO of een HBO/WO onderwijsorganisatie?
f) 	Welke kennis en ervaring heeft inschrijver met SURF omgevingen en welke vraagstukken is inschrijver de afgelopen jaren hierbij tegengekomen?
g) 	Welke ervaring heeft inschrijver met een identity omgeving?
h) 	Welke ervaring heeft inschrijver met een BYOD omgeving?
i) 	Welke ervaring heeft inschrijver met een IoT omgeving?</v>
      </c>
      <c r="B10" s="6"/>
      <c r="C10" s="69" t="s">
        <v>33</v>
      </c>
      <c r="D10" s="70"/>
    </row>
    <row r="11" spans="1:4" ht="20" customHeight="1" x14ac:dyDescent="0.15">
      <c r="A11" s="51" t="str">
        <f>+'Beoordelen 1. Open vragen'!A16</f>
        <v>5. Aanvragen vanuit opdrachtgever aan de servicedesk en de helpdesk van inschrijver</v>
      </c>
      <c r="B11" s="6"/>
      <c r="C11" s="67" t="s">
        <v>5</v>
      </c>
      <c r="D11" s="68"/>
    </row>
    <row r="12" spans="1:4" ht="220" customHeight="1" x14ac:dyDescent="0.15">
      <c r="A12" s="49" t="str">
        <f>'Beoordelen 1. Open vragen'!A18</f>
        <v>Inschrijver dient te beschrijven op maximaal 4 A4 op welke wijze de servicemeldingen vanuit de opdrachtgever door de helpdesk van de inschrijver verwerkt worden en beschrijft daarbij minimaal:
a) 	Wat het concrete verschil is bij inschrijver tussen de helpdesk en de servicedesk.
b) 	Een procesbeschrijving voor beide desks op welke wijze de opdrachtgever een melding kan plaatsen.
c) 	Op welke wijze opvolging voor beide desks plaatsvindt.
d) 	Op welke wijze bewaking voor beide desks plaatsvindt. 
e) 	Op welke wijze statusupdates voor beide desks plaatsvinden en op welke wijze een servicemelding opgelost is.
l) 	Op welke wijze wordt voor beide desks aan opdrachtnemer realtime inzicht verschaft in openstaande meldingen (voorbeeld van dashboard) bestaande uit soorten meldingen en verbeteringen (acteren op herhaalde meldingen); (screenshots toe te voegen in de schriftelijke beantwoording, maximaal 4 extra A4) en middels een “live” demonstratie waarbij de gebruikersvriendelijkheid van de tool inzichtelijk wordt tijdens de persoonlijke toelichting zoals beschreven in dit document (hoofdstuk 7.2).
f) 	Op welke wijze wordt voor beide desks gerapporteerd over de meldingen per periode [maand/jaar] (inschrijver verstrekt een voorbeeld van rapport, maximaal 4 A4).
g) 	Op welke wijze wordt voor beide desks op repeterende meldingen geacteerd om verdere herhaling te voorkomen.</v>
      </c>
      <c r="B12" s="6"/>
      <c r="C12" s="69" t="s">
        <v>33</v>
      </c>
      <c r="D12" s="70"/>
    </row>
    <row r="13" spans="1:4" ht="20" customHeight="1" x14ac:dyDescent="0.15">
      <c r="A13" s="51" t="str">
        <f>'Beoordelen 1. Open vragen'!A19</f>
        <v>6. Milieu, duurzaamheid en SROI</v>
      </c>
      <c r="B13" s="6"/>
      <c r="C13" s="67" t="s">
        <v>5</v>
      </c>
      <c r="D13" s="68"/>
    </row>
    <row r="14" spans="1:4" ht="200" customHeight="1" x14ac:dyDescent="0.15">
      <c r="A14" s="49" t="str">
        <f>'Beoordelen 1. Open vragen'!A21</f>
        <v>Inschrijver beschrijft op maximaal 1 A4 op welke wijze zij bijdraagt aan een beter milieu en duurzaamheid en geeft antwoord op de volgende vragen:
a) 	Op welke wijze geeft zij invulling aan duurzaamheid in de keuzes die zij maakt in het uitvoeren van de in deze aanbesteding gevraagde diensten en gebruik van eigen datacentra.
b) 	Op welke wijze inschrijver duurzaamheid in de eigen bedrijfsvoering laat terugkomen kijkend naar fossiele brandstoffen, energieconsumptie en afvalverwerking.
c) 	In welke mate inschrijver CO2 neutraal of negatief werkt, haar bedrijfsvoering heeft ingericht en op welke wijze zij dit toepast in de dienstverlening.
d) 	Wat inschrijver kan betekenen bij het retournemen van oude componenten en in welk circulair kanaal deze componenten verwerkt worden.
e) 	Op welke wijze inschrijver invulling geeft aan SROI waaronder het enthousiasmeren en mogelijk inzetten van studenten van de Aanbestedende dienst binnen haar organisatie of het geven van gastlessen.</v>
      </c>
      <c r="B14" s="6"/>
      <c r="C14" s="69" t="s">
        <v>33</v>
      </c>
      <c r="D14" s="70"/>
    </row>
    <row r="15" spans="1:4" ht="20" customHeight="1" x14ac:dyDescent="0.15">
      <c r="A15" s="51" t="str">
        <f>'Beoordelen 1. Open vragen'!A22</f>
        <v>7. Casus 1</v>
      </c>
      <c r="B15" s="6"/>
      <c r="C15" s="46" t="s">
        <v>5</v>
      </c>
      <c r="D15" s="47"/>
    </row>
    <row r="16" spans="1:4" ht="200" customHeight="1" x14ac:dyDescent="0.15">
      <c r="A16" s="50" t="str">
        <f>'Beoordelen 1. Open vragen'!A24</f>
        <v>Het is maandagmorgen 8:00 uur. De ICT servicedesk van het Nova start met de werkweek. Ze worden met een mobiel toestel gebeld door de receptie van onderwijslocatie Hoofddorp met de vraag waarom het internet het niet doet. Paniek alom want het is deze week toetsweek. De betreffende servicedesk medewerker maakt een ticket aan in TopDesk en informeert telefonisch bij de afdeling Netwerkbeheer of er een storing bekend is.
De netwerkbeheerder weet van niets en gaat op onderzoek uit. Remote is de locatie niet meer te bereiken. De lokale systeembeheerder weet inmiddels te melden dat alle led-indicatie lampjes van de distributie switch niet meer branden terwijl er wel spanning op het stopcontact staat. De netwerkbeheerder besluit contact op te nemen met de supportdesk van de opdrachtnemer.
Vraag 1: Hoe gaat opdrachtnemer vanaf nu te werk om ervoor te zorgen dat de digitale toetsen die om 11:00 uur die dag staan gepland toch door kunnen gaan?
Vraag 2: Hoe gaat opdrachtnemer er voor zorgen dat dit soort storingen in een eerder stadium worden geconstateerd?</v>
      </c>
      <c r="B16" s="6"/>
      <c r="C16" s="45" t="s">
        <v>33</v>
      </c>
      <c r="D16" s="44"/>
    </row>
    <row r="17" spans="1:4" ht="20" customHeight="1" x14ac:dyDescent="0.15">
      <c r="A17" s="51" t="str">
        <f>'Beoordelen 1. Open vragen'!A25</f>
        <v>8. Casus 2</v>
      </c>
      <c r="B17" s="6"/>
      <c r="C17" s="67" t="s">
        <v>5</v>
      </c>
      <c r="D17" s="68"/>
    </row>
    <row r="18" spans="1:4" ht="200" customHeight="1" x14ac:dyDescent="0.15">
      <c r="A18" s="49" t="str">
        <f>'Beoordelen 1. Open vragen'!A27</f>
        <v>Het is augustus en het is al de hele week broeierig warm. Vrijdagavond barst er een hevig onweersbui los boven Haarlem. Diverse blikseminslagen worden gemeld door het KNMI. De locatiebeheerder van de onderwijslocatie Nassaulaan besluit zaterdagmorgen een kijkje te gaan nemen op zijn locatie. Het valt hem op dat in het gebouw er van een groot deel van WiFi access point het groene of blauwe lampje niet brandt. Hij besluit zijn bevindingen te delen met de manager ICT. Deze neemt vervolgens actie en onderzoekt samen met een netwerkbeheerder ter plaatste wat er aan de hand is. Op het eerste gezicht lijkt alle netwerkapparatuur te draaien en is er hier en daar nog wel enige WiFi dekking. Maar wat er nu precies aan de hand is, is een raadsel. De netwerkbeheerder besluit contact op te nemen met de supportdesk van de opdrachtnemer.
Vraag 1: Hoe gaat opdrachtnemer vanaf nu te werk om ervoor te zorgen dat maandagmorgen het WiFi netwerk weer up and running is?
Vraag 2: Hoe gaat opdrachtnemer er voor zorgen dat dit soort storingen in een eerder stadium worden geconstateerd?</v>
      </c>
      <c r="B18" s="6"/>
      <c r="C18" s="69" t="s">
        <v>33</v>
      </c>
      <c r="D18" s="70"/>
    </row>
    <row r="19" spans="1:4" ht="20" customHeight="1" x14ac:dyDescent="0.15">
      <c r="A19" s="51" t="str">
        <f>'Beoordelen 1. Open vragen'!A28</f>
        <v>9.Casus 3</v>
      </c>
      <c r="B19" s="6"/>
      <c r="C19" s="67" t="s">
        <v>5</v>
      </c>
      <c r="D19" s="68"/>
    </row>
    <row r="20" spans="1:4" ht="200" customHeight="1" x14ac:dyDescent="0.15">
      <c r="A20" s="49" t="str">
        <f>'Beoordelen 1. Open vragen'!A30</f>
        <v>Vanuit de opleiding CIOS ontvangt de afdeling IVT het verzoek om tijdelijk de grote zaal van het Kennemer Sportcenter (drie delen van 38x18 meter) van WiFi te voorzien om digitale toetsen op anderhalve meter te kunnen afnemen. Op zo’n 90 meter van deze zaal bevindt zich de MER met netwerk connectie.
Vraag: Hoe gaat opdrachtnemer vanaf nu te werk om ervoor te zorgen dat binnen een week het tijdelijke WiFi netwerk in de grote zaal up and running is?</v>
      </c>
      <c r="B20" s="6"/>
      <c r="C20" s="69" t="s">
        <v>33</v>
      </c>
      <c r="D20" s="70"/>
    </row>
    <row r="21" spans="1:4" x14ac:dyDescent="0.15">
      <c r="A21" s="18"/>
      <c r="B21" s="7"/>
      <c r="C21" s="19"/>
      <c r="D21" s="19"/>
    </row>
  </sheetData>
  <sheetProtection algorithmName="SHA-512" hashValue="BOyWLCRNE9+ZRpPB8rwfbI6XH88kd609yww9f7IaAuttilGcDPkixv2mL4JoeakSwUAkXKL8Fu+/06eNoMo4cg==" saltValue="vzJk8rzNyeeE6trskt5jBg==" spinCount="100000" sheet="1" objects="1" scenarios="1"/>
  <mergeCells count="18">
    <mergeCell ref="C18:D18"/>
    <mergeCell ref="C19:D19"/>
    <mergeCell ref="C20:D20"/>
    <mergeCell ref="C1:D1"/>
    <mergeCell ref="C2:D2"/>
    <mergeCell ref="C4:D4"/>
    <mergeCell ref="C6:D6"/>
    <mergeCell ref="C3:D3"/>
    <mergeCell ref="C5:D5"/>
    <mergeCell ref="C13:D13"/>
    <mergeCell ref="C14:D14"/>
    <mergeCell ref="C7:D7"/>
    <mergeCell ref="C9:D9"/>
    <mergeCell ref="C11:D11"/>
    <mergeCell ref="C12:D12"/>
    <mergeCell ref="C10:D10"/>
    <mergeCell ref="C8:D8"/>
    <mergeCell ref="C17:D17"/>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AB235EC6-E411-1A46-800D-564856828C9C}">
          <x14:formula1>
            <xm:f>'Beoordelen 1. Open vragen'!$H$4:$M$4</xm:f>
          </x14:formula1>
          <xm:sqref>C3 C15 C17 C19 C13 C11 C9 C7 C5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E49"/>
  <sheetViews>
    <sheetView showGridLines="0" zoomScaleNormal="100" workbookViewId="0">
      <pane ySplit="1" topLeftCell="A2" activePane="bottomLeft" state="frozen"/>
      <selection pane="bottomLeft" activeCell="H48" sqref="H48"/>
    </sheetView>
  </sheetViews>
  <sheetFormatPr baseColWidth="10" defaultColWidth="8.83203125" defaultRowHeight="15" x14ac:dyDescent="0.2"/>
  <cols>
    <col min="1" max="1" width="80.83203125" customWidth="1"/>
    <col min="2" max="2" width="15.6640625" customWidth="1"/>
    <col min="3" max="3" width="2.83203125" style="4" customWidth="1"/>
    <col min="4" max="5" width="28.83203125" customWidth="1"/>
  </cols>
  <sheetData>
    <row r="1" spans="1:5" ht="40" customHeight="1" x14ac:dyDescent="0.2">
      <c r="A1" s="85" t="s">
        <v>36</v>
      </c>
      <c r="B1" s="86"/>
      <c r="C1" s="8"/>
      <c r="D1" s="78" t="str">
        <f>'Beoordelaar 1'!C1</f>
        <v>Inschrijver 1</v>
      </c>
      <c r="E1" s="79"/>
    </row>
    <row r="2" spans="1:5" ht="36" customHeight="1" x14ac:dyDescent="0.2">
      <c r="A2" s="20" t="str">
        <f>'Beoordelen 1. Open vragen'!A1:F1</f>
        <v>1.	OPEN VRAGEN EN CASUSSEN</v>
      </c>
      <c r="B2" s="21"/>
      <c r="C2" s="5"/>
      <c r="D2" s="22"/>
      <c r="E2" s="23" t="s">
        <v>37</v>
      </c>
    </row>
    <row r="3" spans="1:5" ht="40" customHeight="1" x14ac:dyDescent="0.2">
      <c r="A3" s="81" t="str">
        <f>'Beoordelen 1. Open vragen'!A4</f>
        <v>1. Beheer, monitoring en ondersteuning (BM&amp;O)</v>
      </c>
      <c r="B3" s="26" t="s">
        <v>38</v>
      </c>
      <c r="C3" s="6"/>
      <c r="D3" s="24" t="str">
        <f>'Beoordelaar 1'!C3</f>
        <v>SCORE:</v>
      </c>
      <c r="E3" s="80" t="s">
        <v>33</v>
      </c>
    </row>
    <row r="4" spans="1:5" ht="40" customHeight="1" x14ac:dyDescent="0.2">
      <c r="A4" s="82"/>
      <c r="B4" s="26" t="s">
        <v>39</v>
      </c>
      <c r="C4" s="6"/>
      <c r="D4" s="24" t="str">
        <f>'Beoordelaar 2'!C3</f>
        <v>SCORE:</v>
      </c>
      <c r="E4" s="80"/>
    </row>
    <row r="5" spans="1:5" ht="40" customHeight="1" x14ac:dyDescent="0.2">
      <c r="A5" s="82"/>
      <c r="B5" s="26" t="s">
        <v>40</v>
      </c>
      <c r="C5" s="6"/>
      <c r="D5" s="24" t="str">
        <f>'Beoordelaar 3'!C3</f>
        <v>SCORE:</v>
      </c>
      <c r="E5" s="80"/>
    </row>
    <row r="6" spans="1:5" ht="20" customHeight="1" x14ac:dyDescent="0.2">
      <c r="A6" s="83" t="s">
        <v>41</v>
      </c>
      <c r="B6" s="83"/>
      <c r="C6" s="6"/>
      <c r="D6" s="27" t="s">
        <v>42</v>
      </c>
      <c r="E6" s="80"/>
    </row>
    <row r="7" spans="1:5" ht="20" customHeight="1" x14ac:dyDescent="0.2">
      <c r="A7" s="84"/>
      <c r="B7" s="84"/>
      <c r="C7" s="6"/>
      <c r="D7" s="25" t="str">
        <f>IF(D6="Uitmuntend","€ 45.000",IF(D6="Goed","€ 22.500",IF(D6="Voldoende","€ 11.250",IF(D6="Matig","€ 0",IF(D6="Onvoldoende","UITSLUITING"," ")))))</f>
        <v xml:space="preserve"> </v>
      </c>
      <c r="E7" s="80"/>
    </row>
    <row r="8" spans="1:5" ht="40" customHeight="1" x14ac:dyDescent="0.2">
      <c r="A8" s="81" t="str">
        <f>'Beoordelen 1. Open vragen'!A7</f>
        <v>2. Plan van aanpak en niveau dienstverlening</v>
      </c>
      <c r="B8" s="26" t="s">
        <v>38</v>
      </c>
      <c r="C8" s="6"/>
      <c r="D8" s="24" t="str">
        <f>'Beoordelaar 1'!C5</f>
        <v>SCORE:</v>
      </c>
      <c r="E8" s="80" t="s">
        <v>33</v>
      </c>
    </row>
    <row r="9" spans="1:5" ht="40" customHeight="1" x14ac:dyDescent="0.2">
      <c r="A9" s="82"/>
      <c r="B9" s="26" t="s">
        <v>39</v>
      </c>
      <c r="C9" s="6"/>
      <c r="D9" s="24" t="str">
        <f>'Beoordelaar 2'!C5</f>
        <v>SCORE:</v>
      </c>
      <c r="E9" s="80"/>
    </row>
    <row r="10" spans="1:5" ht="40" customHeight="1" x14ac:dyDescent="0.2">
      <c r="A10" s="82"/>
      <c r="B10" s="26" t="s">
        <v>40</v>
      </c>
      <c r="C10" s="6"/>
      <c r="D10" s="24" t="str">
        <f>'Beoordelaar 3'!C5</f>
        <v>SCORE:</v>
      </c>
      <c r="E10" s="80"/>
    </row>
    <row r="11" spans="1:5" ht="20" customHeight="1" x14ac:dyDescent="0.2">
      <c r="A11" s="83" t="s">
        <v>41</v>
      </c>
      <c r="B11" s="83"/>
      <c r="C11" s="6"/>
      <c r="D11" s="27" t="s">
        <v>42</v>
      </c>
      <c r="E11" s="80"/>
    </row>
    <row r="12" spans="1:5" ht="20" customHeight="1" x14ac:dyDescent="0.2">
      <c r="A12" s="84"/>
      <c r="B12" s="84"/>
      <c r="C12" s="6"/>
      <c r="D12" s="25" t="str">
        <f>IF(D11="Uitmuntend","€ 45.000",IF(D11="Goed","€ 22.500",IF(D11="Voldoende","€ 11.250",IF(D11="Matig","€ 0",IF(D11="Onvoldoende","UITSLUITING"," ")))))</f>
        <v xml:space="preserve"> </v>
      </c>
      <c r="E12" s="80"/>
    </row>
    <row r="13" spans="1:5" ht="40" customHeight="1" x14ac:dyDescent="0.2">
      <c r="A13" s="81" t="str">
        <f>'Beoordelen 1. Open vragen'!A10</f>
        <v>3. Goede samenwerking, visie op partnerschap</v>
      </c>
      <c r="B13" s="26" t="s">
        <v>38</v>
      </c>
      <c r="C13" s="6"/>
      <c r="D13" s="24" t="str">
        <f>'Beoordelaar 1'!C7</f>
        <v>SCORE:</v>
      </c>
      <c r="E13" s="80" t="s">
        <v>33</v>
      </c>
    </row>
    <row r="14" spans="1:5" ht="40" customHeight="1" x14ac:dyDescent="0.2">
      <c r="A14" s="82"/>
      <c r="B14" s="26" t="s">
        <v>39</v>
      </c>
      <c r="C14" s="6"/>
      <c r="D14" s="24" t="str">
        <f>'Beoordelaar 2'!C7</f>
        <v>SCORE:</v>
      </c>
      <c r="E14" s="80"/>
    </row>
    <row r="15" spans="1:5" ht="40" customHeight="1" x14ac:dyDescent="0.2">
      <c r="A15" s="82"/>
      <c r="B15" s="26" t="s">
        <v>40</v>
      </c>
      <c r="C15" s="6"/>
      <c r="D15" s="24" t="str">
        <f>'Beoordelaar 3'!C7</f>
        <v>SCORE:</v>
      </c>
      <c r="E15" s="80"/>
    </row>
    <row r="16" spans="1:5" ht="20" customHeight="1" x14ac:dyDescent="0.2">
      <c r="A16" s="83" t="s">
        <v>41</v>
      </c>
      <c r="B16" s="83"/>
      <c r="C16" s="6"/>
      <c r="D16" s="27" t="s">
        <v>42</v>
      </c>
      <c r="E16" s="80"/>
    </row>
    <row r="17" spans="1:5" ht="20" customHeight="1" x14ac:dyDescent="0.2">
      <c r="A17" s="84"/>
      <c r="B17" s="84"/>
      <c r="C17" s="6"/>
      <c r="D17" s="25" t="str">
        <f>IF(D16="Uitmuntend","€ 40.000",IF(D16="Goed","€ 20.000",IF(D16="Voldoende","€ 10.000",IF(D16="Matig","€ 0",IF(D16="Onvoldoende","UITSLUITING"," ")))))</f>
        <v xml:space="preserve"> </v>
      </c>
      <c r="E17" s="80"/>
    </row>
    <row r="18" spans="1:5" ht="40" customHeight="1" x14ac:dyDescent="0.2">
      <c r="A18" s="81" t="str">
        <f>'Beoordelen 1. Open vragen'!A13</f>
        <v>4. Inleving in organisatie opdrachtgever</v>
      </c>
      <c r="B18" s="26" t="s">
        <v>38</v>
      </c>
      <c r="C18" s="6"/>
      <c r="D18" s="24" t="str">
        <f>'Beoordelaar 1'!C9</f>
        <v>SCORE:</v>
      </c>
      <c r="E18" s="75" t="s">
        <v>33</v>
      </c>
    </row>
    <row r="19" spans="1:5" ht="40" customHeight="1" x14ac:dyDescent="0.2">
      <c r="A19" s="82"/>
      <c r="B19" s="26" t="s">
        <v>39</v>
      </c>
      <c r="C19" s="6"/>
      <c r="D19" s="24" t="str">
        <f>'Beoordelaar 2'!C9</f>
        <v>SCORE:</v>
      </c>
      <c r="E19" s="76"/>
    </row>
    <row r="20" spans="1:5" ht="40" customHeight="1" x14ac:dyDescent="0.2">
      <c r="A20" s="82"/>
      <c r="B20" s="26" t="s">
        <v>40</v>
      </c>
      <c r="C20" s="6"/>
      <c r="D20" s="24" t="str">
        <f>'Beoordelaar 3'!C9</f>
        <v>SCORE:</v>
      </c>
      <c r="E20" s="76"/>
    </row>
    <row r="21" spans="1:5" ht="20" customHeight="1" x14ac:dyDescent="0.2">
      <c r="A21" s="83" t="s">
        <v>41</v>
      </c>
      <c r="B21" s="83"/>
      <c r="C21" s="6"/>
      <c r="D21" s="27" t="s">
        <v>42</v>
      </c>
      <c r="E21" s="76"/>
    </row>
    <row r="22" spans="1:5" ht="20" customHeight="1" x14ac:dyDescent="0.2">
      <c r="A22" s="84"/>
      <c r="B22" s="84"/>
      <c r="C22" s="6"/>
      <c r="D22" s="25" t="str">
        <f>IF(D21="Uitmuntend","€ 30.000",IF(D21="Goed","€ 15.000",IF(D21="Voldoende","€ 7.500",IF(D21="Matig","€ 0",IF(D21="Onvoldoende","UITSLUITING"," ")))))</f>
        <v xml:space="preserve"> </v>
      </c>
      <c r="E22" s="77"/>
    </row>
    <row r="23" spans="1:5" ht="40" customHeight="1" x14ac:dyDescent="0.2">
      <c r="A23" s="81" t="str">
        <f>'Beoordelen 1. Open vragen'!A16</f>
        <v>5. Aanvragen vanuit opdrachtgever aan de servicedesk en de helpdesk van inschrijver</v>
      </c>
      <c r="B23" s="26" t="s">
        <v>38</v>
      </c>
      <c r="C23" s="6"/>
      <c r="D23" s="24" t="str">
        <f>'Beoordelaar 1'!C11</f>
        <v>SCORE:</v>
      </c>
      <c r="E23" s="75" t="s">
        <v>33</v>
      </c>
    </row>
    <row r="24" spans="1:5" ht="40" customHeight="1" x14ac:dyDescent="0.2">
      <c r="A24" s="82"/>
      <c r="B24" s="26" t="s">
        <v>39</v>
      </c>
      <c r="C24" s="6"/>
      <c r="D24" s="24" t="str">
        <f>'Beoordelaar 2'!C11</f>
        <v>SCORE:</v>
      </c>
      <c r="E24" s="76"/>
    </row>
    <row r="25" spans="1:5" ht="40" customHeight="1" x14ac:dyDescent="0.2">
      <c r="A25" s="82"/>
      <c r="B25" s="26" t="s">
        <v>40</v>
      </c>
      <c r="C25" s="6"/>
      <c r="D25" s="24" t="str">
        <f>'Beoordelaar 3'!C11</f>
        <v>SCORE:</v>
      </c>
      <c r="E25" s="76"/>
    </row>
    <row r="26" spans="1:5" ht="20" customHeight="1" x14ac:dyDescent="0.2">
      <c r="A26" s="83" t="s">
        <v>41</v>
      </c>
      <c r="B26" s="83"/>
      <c r="C26" s="6"/>
      <c r="D26" s="27" t="s">
        <v>42</v>
      </c>
      <c r="E26" s="76"/>
    </row>
    <row r="27" spans="1:5" ht="20" customHeight="1" x14ac:dyDescent="0.2">
      <c r="A27" s="84"/>
      <c r="B27" s="84"/>
      <c r="C27" s="6"/>
      <c r="D27" s="25" t="str">
        <f>IF(D26="Uitmuntend","€ 35.000",IF(D26="Goed","€ 17.500",IF(D26="Voldoende","€ 8.750",IF(D26="Matig","€ 0",IF(D26="Onvoldoende","UITSLUITING"," ")))))</f>
        <v xml:space="preserve"> </v>
      </c>
      <c r="E27" s="77"/>
    </row>
    <row r="28" spans="1:5" ht="40" customHeight="1" x14ac:dyDescent="0.2">
      <c r="A28" s="81" t="str">
        <f>'Beoordelen 1. Open vragen'!A19</f>
        <v>6. Milieu, duurzaamheid en SROI</v>
      </c>
      <c r="B28" s="26" t="s">
        <v>38</v>
      </c>
      <c r="C28" s="6"/>
      <c r="D28" s="24" t="str">
        <f>'Beoordelaar 1'!C13</f>
        <v>SCORE:</v>
      </c>
      <c r="E28" s="75" t="s">
        <v>33</v>
      </c>
    </row>
    <row r="29" spans="1:5" ht="40" customHeight="1" x14ac:dyDescent="0.2">
      <c r="A29" s="82"/>
      <c r="B29" s="26" t="s">
        <v>39</v>
      </c>
      <c r="C29" s="6"/>
      <c r="D29" s="24" t="str">
        <f>'Beoordelaar 2'!C13</f>
        <v>SCORE:</v>
      </c>
      <c r="E29" s="76"/>
    </row>
    <row r="30" spans="1:5" ht="40" customHeight="1" x14ac:dyDescent="0.2">
      <c r="A30" s="82"/>
      <c r="B30" s="26" t="s">
        <v>40</v>
      </c>
      <c r="C30" s="6"/>
      <c r="D30" s="24" t="str">
        <f>'Beoordelaar 3'!C13</f>
        <v>SCORE:</v>
      </c>
      <c r="E30" s="76"/>
    </row>
    <row r="31" spans="1:5" ht="20" customHeight="1" x14ac:dyDescent="0.2">
      <c r="A31" s="83" t="s">
        <v>41</v>
      </c>
      <c r="B31" s="83"/>
      <c r="C31" s="6"/>
      <c r="D31" s="27" t="s">
        <v>42</v>
      </c>
      <c r="E31" s="76"/>
    </row>
    <row r="32" spans="1:5" ht="20" customHeight="1" x14ac:dyDescent="0.2">
      <c r="A32" s="84"/>
      <c r="B32" s="84"/>
      <c r="C32" s="6"/>
      <c r="D32" s="25" t="str">
        <f>IF(D31="Uitmuntend","€ 30.000",IF(D31="Goed","€ 15.000",IF(D31="Voldoende","€ 7.500",IF(D31="Matig","€ 0",IF(D31="Onvoldoende","UITSLUITING"," ")))))</f>
        <v xml:space="preserve"> </v>
      </c>
      <c r="E32" s="77"/>
    </row>
    <row r="33" spans="1:5" ht="40" customHeight="1" x14ac:dyDescent="0.2">
      <c r="A33" s="81" t="str">
        <f>'Beoordelen 1. Open vragen'!A22</f>
        <v>7. Casus 1</v>
      </c>
      <c r="B33" s="26" t="s">
        <v>38</v>
      </c>
      <c r="C33" s="6"/>
      <c r="D33" s="24" t="str">
        <f>'Beoordelaar 1'!C15</f>
        <v>SCORE:</v>
      </c>
      <c r="E33" s="75" t="s">
        <v>33</v>
      </c>
    </row>
    <row r="34" spans="1:5" ht="40" customHeight="1" x14ac:dyDescent="0.2">
      <c r="A34" s="82"/>
      <c r="B34" s="26" t="s">
        <v>39</v>
      </c>
      <c r="C34" s="6"/>
      <c r="D34" s="24" t="str">
        <f>'Beoordelaar 2'!C15</f>
        <v>SCORE:</v>
      </c>
      <c r="E34" s="76"/>
    </row>
    <row r="35" spans="1:5" ht="40" customHeight="1" x14ac:dyDescent="0.2">
      <c r="A35" s="82"/>
      <c r="B35" s="26" t="s">
        <v>40</v>
      </c>
      <c r="C35" s="6"/>
      <c r="D35" s="24" t="str">
        <f>'Beoordelaar 3'!C15</f>
        <v>SCORE:</v>
      </c>
      <c r="E35" s="76"/>
    </row>
    <row r="36" spans="1:5" ht="20" customHeight="1" x14ac:dyDescent="0.2">
      <c r="A36" s="83" t="s">
        <v>41</v>
      </c>
      <c r="B36" s="83"/>
      <c r="C36" s="6"/>
      <c r="D36" s="27" t="s">
        <v>42</v>
      </c>
      <c r="E36" s="76"/>
    </row>
    <row r="37" spans="1:5" ht="20" customHeight="1" x14ac:dyDescent="0.2">
      <c r="A37" s="84"/>
      <c r="B37" s="84"/>
      <c r="C37" s="6"/>
      <c r="D37" s="25" t="str">
        <f>IF(D36="Uitmuntend","€ 30.000",IF(D36="Goed","€ 15.000",IF(D36="Voldoende","€ 7.500",IF(D36="Matig","€ 0",IF(D36="Onvoldoende","UITSLUITING"," ")))))</f>
        <v xml:space="preserve"> </v>
      </c>
      <c r="E37" s="77"/>
    </row>
    <row r="38" spans="1:5" ht="40" customHeight="1" x14ac:dyDescent="0.2">
      <c r="A38" s="81" t="str">
        <f>'Beoordelen 1. Open vragen'!A25</f>
        <v>8. Casus 2</v>
      </c>
      <c r="B38" s="26" t="s">
        <v>38</v>
      </c>
      <c r="C38" s="6"/>
      <c r="D38" s="24" t="str">
        <f>'Beoordelaar 1'!C17</f>
        <v>SCORE:</v>
      </c>
      <c r="E38" s="75" t="s">
        <v>33</v>
      </c>
    </row>
    <row r="39" spans="1:5" ht="40" customHeight="1" x14ac:dyDescent="0.2">
      <c r="A39" s="82"/>
      <c r="B39" s="26" t="s">
        <v>39</v>
      </c>
      <c r="C39" s="6"/>
      <c r="D39" s="24" t="str">
        <f>'Beoordelaar 2'!C17</f>
        <v>SCORE:</v>
      </c>
      <c r="E39" s="76"/>
    </row>
    <row r="40" spans="1:5" ht="40" customHeight="1" x14ac:dyDescent="0.2">
      <c r="A40" s="82"/>
      <c r="B40" s="26" t="s">
        <v>40</v>
      </c>
      <c r="C40" s="6"/>
      <c r="D40" s="24" t="str">
        <f>'Beoordelaar 3'!C17</f>
        <v>SCORE:</v>
      </c>
      <c r="E40" s="76"/>
    </row>
    <row r="41" spans="1:5" ht="20" customHeight="1" x14ac:dyDescent="0.2">
      <c r="A41" s="83" t="s">
        <v>41</v>
      </c>
      <c r="B41" s="83"/>
      <c r="C41" s="6"/>
      <c r="D41" s="27" t="s">
        <v>42</v>
      </c>
      <c r="E41" s="76"/>
    </row>
    <row r="42" spans="1:5" ht="20" customHeight="1" x14ac:dyDescent="0.2">
      <c r="A42" s="84"/>
      <c r="B42" s="84"/>
      <c r="C42" s="6"/>
      <c r="D42" s="25" t="str">
        <f>IF(D41="Uitmuntend","€ 30.000",IF(D41="Goed","€ 15.000",IF(D41="Voldoende","€ 7.500",IF(D41="Matig","€ 0",IF(D41="Onvoldoende","UITSLUITING"," ")))))</f>
        <v xml:space="preserve"> </v>
      </c>
      <c r="E42" s="77"/>
    </row>
    <row r="43" spans="1:5" ht="40" customHeight="1" x14ac:dyDescent="0.2">
      <c r="A43" s="81" t="str">
        <f>'Beoordelen 1. Open vragen'!A28</f>
        <v>9.Casus 3</v>
      </c>
      <c r="B43" s="26" t="s">
        <v>38</v>
      </c>
      <c r="C43" s="6"/>
      <c r="D43" s="24" t="str">
        <f>'Beoordelaar 1'!C19</f>
        <v>SCORE:</v>
      </c>
      <c r="E43" s="75" t="s">
        <v>33</v>
      </c>
    </row>
    <row r="44" spans="1:5" ht="40" customHeight="1" x14ac:dyDescent="0.2">
      <c r="A44" s="82"/>
      <c r="B44" s="26" t="s">
        <v>39</v>
      </c>
      <c r="C44" s="6"/>
      <c r="D44" s="24" t="str">
        <f>'Beoordelaar 2'!C19</f>
        <v>SCORE:</v>
      </c>
      <c r="E44" s="76"/>
    </row>
    <row r="45" spans="1:5" ht="40" customHeight="1" x14ac:dyDescent="0.2">
      <c r="A45" s="82"/>
      <c r="B45" s="26" t="s">
        <v>40</v>
      </c>
      <c r="C45" s="6"/>
      <c r="D45" s="24" t="str">
        <f>'Beoordelaar 3'!C19</f>
        <v>SCORE:</v>
      </c>
      <c r="E45" s="76"/>
    </row>
    <row r="46" spans="1:5" ht="20" customHeight="1" x14ac:dyDescent="0.2">
      <c r="A46" s="83" t="s">
        <v>41</v>
      </c>
      <c r="B46" s="83"/>
      <c r="C46" s="6"/>
      <c r="D46" s="27" t="s">
        <v>42</v>
      </c>
      <c r="E46" s="76"/>
    </row>
    <row r="47" spans="1:5" ht="20" customHeight="1" x14ac:dyDescent="0.2">
      <c r="A47" s="84"/>
      <c r="B47" s="84"/>
      <c r="C47" s="6"/>
      <c r="D47" s="25" t="str">
        <f>IF(D46="Uitmuntend","€ 30.000",IF(D46="Goed","€ 15.000",IF(D46="Voldoende","€ 7.500",IF(D46="Matig","€ 0",IF(D46="Onvoldoende","UITSLUITING"," ")))))</f>
        <v xml:space="preserve"> </v>
      </c>
      <c r="E47" s="77"/>
    </row>
    <row r="49" spans="1:5" ht="34" customHeight="1" x14ac:dyDescent="0.2">
      <c r="A49" s="87" t="s">
        <v>43</v>
      </c>
      <c r="B49" s="87"/>
      <c r="C49" s="6"/>
      <c r="D49" s="28" t="e">
        <f>D7+D12+D17+D22+D27+D32+D37+D42+D47</f>
        <v>#VALUE!</v>
      </c>
      <c r="E49" s="29"/>
    </row>
  </sheetData>
  <sheetProtection algorithmName="SHA-512" hashValue="lQbR9+KM+nkhdn89NHxrG9GnFJMSF8oJuyDfsxrzxECaE0F3avf28c8K3uxMlvocFWueh2c4Oe4vBRaG7FUNPw==" saltValue="LfN6we9bwc7IciwdgZbVgA==" spinCount="100000" sheet="1" objects="1" scenarios="1"/>
  <mergeCells count="39">
    <mergeCell ref="E23:E27"/>
    <mergeCell ref="A26:B26"/>
    <mergeCell ref="A27:B27"/>
    <mergeCell ref="A28:A30"/>
    <mergeCell ref="E28:E32"/>
    <mergeCell ref="A31:B31"/>
    <mergeCell ref="A32:B32"/>
    <mergeCell ref="A49:B49"/>
    <mergeCell ref="A3:A5"/>
    <mergeCell ref="A8:A10"/>
    <mergeCell ref="A13:A15"/>
    <mergeCell ref="A21:B21"/>
    <mergeCell ref="A17:B17"/>
    <mergeCell ref="A18:A20"/>
    <mergeCell ref="A22:B22"/>
    <mergeCell ref="A23:A25"/>
    <mergeCell ref="A33:A35"/>
    <mergeCell ref="A16:B16"/>
    <mergeCell ref="A43:A45"/>
    <mergeCell ref="A46:B46"/>
    <mergeCell ref="A47:B47"/>
    <mergeCell ref="A36:B36"/>
    <mergeCell ref="A37:B37"/>
    <mergeCell ref="E43:E47"/>
    <mergeCell ref="D1:E1"/>
    <mergeCell ref="E3:E7"/>
    <mergeCell ref="E8:E12"/>
    <mergeCell ref="A38:A40"/>
    <mergeCell ref="E38:E42"/>
    <mergeCell ref="A41:B41"/>
    <mergeCell ref="A42:B42"/>
    <mergeCell ref="A1:B1"/>
    <mergeCell ref="A6:B6"/>
    <mergeCell ref="A7:B7"/>
    <mergeCell ref="A11:B11"/>
    <mergeCell ref="A12:B12"/>
    <mergeCell ref="E13:E17"/>
    <mergeCell ref="E18:E22"/>
    <mergeCell ref="E33:E37"/>
  </mergeCells>
  <dataValidations count="1">
    <dataValidation type="list" errorStyle="warning" allowBlank="1" showErrorMessage="1" sqref="D11 D16 D6 D21 D26 D31 D36 D41 D46" xr:uid="{00000000-0002-0000-0400-000000000000}">
      <formula1>SCORE</formula1>
    </dataValidation>
  </dataValidation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C18"/>
  <sheetViews>
    <sheetView showGridLines="0" tabSelected="1" workbookViewId="0">
      <selection activeCell="C4" sqref="C4"/>
    </sheetView>
  </sheetViews>
  <sheetFormatPr baseColWidth="10" defaultColWidth="11.5" defaultRowHeight="15" x14ac:dyDescent="0.2"/>
  <cols>
    <col min="1" max="1" width="96.5" customWidth="1"/>
    <col min="2" max="2" width="2.83203125" customWidth="1"/>
    <col min="3" max="3" width="28.83203125" customWidth="1"/>
  </cols>
  <sheetData>
    <row r="1" spans="1:3" ht="30" customHeight="1" x14ac:dyDescent="0.2">
      <c r="A1" s="30" t="s">
        <v>44</v>
      </c>
      <c r="B1" s="8"/>
      <c r="C1" s="31"/>
    </row>
    <row r="2" spans="1:3" ht="30" customHeight="1" x14ac:dyDescent="0.2">
      <c r="A2" s="32" t="s">
        <v>45</v>
      </c>
      <c r="B2" s="8"/>
      <c r="C2" s="33" t="str">
        <f>'Beoordelaar 1'!C1</f>
        <v>Inschrijver 1</v>
      </c>
    </row>
    <row r="3" spans="1:3" s="1" customFormat="1" ht="35" customHeight="1" x14ac:dyDescent="0.2">
      <c r="A3" s="38" t="str">
        <f>'Beoordelen 1. Open vragen'!A1:F1</f>
        <v>1.	OPEN VRAGEN EN CASUSSEN</v>
      </c>
      <c r="B3" s="8"/>
      <c r="C3" s="39" t="e">
        <f>Consensus!D49</f>
        <v>#VALUE!</v>
      </c>
    </row>
    <row r="4" spans="1:3" ht="30" customHeight="1" x14ac:dyDescent="0.2">
      <c r="A4" s="34" t="s">
        <v>46</v>
      </c>
      <c r="B4" s="8"/>
      <c r="C4" s="35" t="e">
        <f>C3</f>
        <v>#VALUE!</v>
      </c>
    </row>
    <row r="5" spans="1:3" ht="15" customHeight="1" x14ac:dyDescent="0.2"/>
    <row r="6" spans="1:3" ht="30" customHeight="1" x14ac:dyDescent="0.2">
      <c r="A6" s="34" t="s">
        <v>47</v>
      </c>
      <c r="B6" s="8"/>
      <c r="C6" s="40">
        <v>0</v>
      </c>
    </row>
    <row r="8" spans="1:3" ht="30" customHeight="1" x14ac:dyDescent="0.2">
      <c r="A8" s="36" t="s">
        <v>48</v>
      </c>
      <c r="B8" s="8"/>
      <c r="C8" s="37" t="e">
        <f>C6-C4</f>
        <v>#VALUE!</v>
      </c>
    </row>
    <row r="15" spans="1:3" ht="16" x14ac:dyDescent="0.2">
      <c r="C15" s="9"/>
    </row>
    <row r="16" spans="1:3" ht="16" x14ac:dyDescent="0.2">
      <c r="C16" s="9"/>
    </row>
    <row r="17" spans="3:3" ht="16" x14ac:dyDescent="0.2">
      <c r="C17" s="9"/>
    </row>
    <row r="18" spans="3:3" ht="16" x14ac:dyDescent="0.2">
      <c r="C18" s="9"/>
    </row>
  </sheetData>
  <sheetProtection algorithmName="SHA-512" hashValue="HwOj4OmriJff7uH1YrmWmbaSS3ifK4GgM3jk0hQD6eeDgQ7CfWSzuyKDcE8Ozr4jnbRa2H395DzDXQrpe9JvIw==" saltValue="cgMrFE11S+fqnQJ85jvPy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048095EFEF7443B20C57BA22E641AD" ma:contentTypeVersion="2" ma:contentTypeDescription="Een nieuw document maken." ma:contentTypeScope="" ma:versionID="0b5eab524f85777318ecce97622135a9">
  <xsd:schema xmlns:xsd="http://www.w3.org/2001/XMLSchema" xmlns:xs="http://www.w3.org/2001/XMLSchema" xmlns:p="http://schemas.microsoft.com/office/2006/metadata/properties" xmlns:ns2="e09efb4d-e4c8-427b-9b99-f46387690013" targetNamespace="http://schemas.microsoft.com/office/2006/metadata/properties" ma:root="true" ma:fieldsID="d233d7b047c64e0166443522c0e8cfc8" ns2:_="">
    <xsd:import namespace="e09efb4d-e4c8-427b-9b99-f4638769001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efb4d-e4c8-427b-9b99-f463876900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AB6613-CB42-4590-AE29-C5DE02E0822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6E12C7D-D762-48FE-B22B-B4BEB3D9BF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efb4d-e4c8-427b-9b99-f463876900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FBC859-6FF6-4EB1-83A8-B6F947A1D5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1. Open vragen</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2022-03-04T15:34:04Z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0x010100A8048095EFEF7443B20C57BA22E641AD</vt:lpwstr>
  </property>
</Properties>
</file>