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 Leeuwarden/BiC_Consultancy/gemeente Goes/2021 E&amp;W/nota van inlichtingen/NvI 2/Definitief/"/>
    </mc:Choice>
  </mc:AlternateContent>
  <xr:revisionPtr revIDLastSave="0" documentId="8_{E1A4CD1B-014F-9945-AF8D-8E7E6A901CE7}" xr6:coauthVersionLast="47" xr6:coauthVersionMax="47" xr10:uidLastSave="{00000000-0000-0000-0000-000000000000}"/>
  <bookViews>
    <workbookView xWindow="180" yWindow="500" windowWidth="28420" windowHeight="10420" xr2:uid="{00000000-000D-0000-FFFF-FFFF00000000}"/>
  </bookViews>
  <sheets>
    <sheet name="Perceel 1" sheetId="4" r:id="rId1"/>
    <sheet name="Perceel 2" sheetId="2" r:id="rId2"/>
    <sheet name="Perceel 3" sheetId="1" r:id="rId3"/>
    <sheet name="Perceel 4" sheetId="3" r:id="rId4"/>
  </sheets>
  <definedNames>
    <definedName name="_xlnm._FilterDatabase" localSheetId="0" hidden="1">'Perceel 1'!$A$2:$K$2</definedName>
    <definedName name="_xlnm._FilterDatabase" localSheetId="1" hidden="1">'Perceel 2'!$A$2:$H$97</definedName>
    <definedName name="_xlnm._FilterDatabase" localSheetId="2" hidden="1">'Perceel 3'!$A$2:$U$353</definedName>
    <definedName name="_xlnm._FilterDatabase" localSheetId="3" hidden="1">'Perceel 4'!$A$2:$G$19</definedName>
    <definedName name="_xlnm.Print_Area" localSheetId="2">'Perceel 3'!$A$1:$U$355</definedName>
    <definedName name="_xlnm.Print_Titles" localSheetId="2">'Perceel 3'!$2:$2</definedName>
    <definedName name="TABLE" localSheetId="2">'Perceel 3'!#REF!</definedName>
    <definedName name="TABLE_2" localSheetId="2">'Perceel 3'!#REF!</definedName>
    <definedName name="TABLE_3" localSheetId="2">'Perceel 3'!#REF!</definedName>
    <definedName name="TABLE_4" localSheetId="2">'Perceel 3'!#REF!</definedName>
    <definedName name="TABLE_5" localSheetId="2">'Perceel 3'!#REF!</definedName>
    <definedName name="TABLE_6" localSheetId="2">'Perceel 3'!#REF!</definedName>
    <definedName name="TABLE_7" localSheetId="2">'Perceel 3'!#REF!</definedName>
    <definedName name="TABLE_8" localSheetId="2">'Perceel 3'!#REF!</definedName>
    <definedName name="TABLE_9" localSheetId="2">'Perceel 3'!#REF!</definedName>
    <definedName name="Z_1FE862B6_AC11_4FCC_936C_C2FA73BF4269_.wvu.Cols" localSheetId="2" hidden="1">'Perceel 3'!#REF!,'Perceel 3'!#REF!</definedName>
    <definedName name="Z_1FE862B6_AC11_4FCC_936C_C2FA73BF4269_.wvu.PrintArea" localSheetId="2" hidden="1">'Perceel 3'!#REF!</definedName>
    <definedName name="Z_1FE862B6_AC11_4FCC_936C_C2FA73BF4269_.wvu.PrintTitles" localSheetId="2" hidden="1">'Perceel 3'!#REF!</definedName>
    <definedName name="Z_4583CE88_2AF4_44EF_BF57_58755EF45B53_.wvu.Cols" localSheetId="2" hidden="1">'Perceel 3'!#REF!,'Perceel 3'!#REF!,'Perceel 3'!#REF!,'Perceel 3'!#REF!</definedName>
    <definedName name="Z_4583CE88_2AF4_44EF_BF57_58755EF45B53_.wvu.PrintArea" localSheetId="2" hidden="1">'Perceel 3'!#REF!</definedName>
    <definedName name="Z_4583CE88_2AF4_44EF_BF57_58755EF45B53_.wvu.PrintTitles" localSheetId="2" hidden="1">'Perceel 3'!#REF!</definedName>
  </definedNames>
  <calcPr calcId="191029"/>
  <customWorkbookViews>
    <customWorkbookView name="waalyo - Persoonlijke weergave" guid="{1FE862B6-AC11-4FCC-936C-C2FA73BF4269}" mergeInterval="0" personalView="1" maximized="1" windowWidth="1276" windowHeight="860" activeSheetId="1"/>
    <customWorkbookView name="bevech - Persoonlijke weergave" guid="{4583CE88-2AF4-44EF-BF57-58755EF45B53}" mergeInterval="0" personalView="1" maximized="1" windowWidth="1276" windowHeight="86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3" i="1" l="1"/>
  <c r="R3" i="1"/>
  <c r="N272" i="1" s="1"/>
  <c r="L252" i="1"/>
  <c r="L251" i="1"/>
  <c r="L250" i="1"/>
  <c r="K251" i="1"/>
  <c r="M251" i="1" s="1"/>
  <c r="K252" i="1"/>
  <c r="M252" i="1" s="1"/>
  <c r="K250" i="1"/>
  <c r="M250" i="1" s="1"/>
  <c r="L8" i="1"/>
  <c r="L4" i="1"/>
  <c r="L5" i="1"/>
  <c r="L6" i="1"/>
  <c r="L7" i="1"/>
  <c r="L3" i="1"/>
  <c r="L23" i="1"/>
  <c r="L44" i="1"/>
  <c r="L310" i="1"/>
  <c r="L309" i="1"/>
  <c r="L282" i="1"/>
  <c r="L231" i="1"/>
  <c r="L217" i="1"/>
  <c r="L214" i="1"/>
  <c r="L213" i="1"/>
  <c r="L203" i="1"/>
  <c r="L202" i="1"/>
  <c r="L201" i="1"/>
  <c r="L200" i="1"/>
  <c r="L172" i="1"/>
  <c r="L164" i="1"/>
  <c r="L158" i="1"/>
  <c r="L147" i="1"/>
  <c r="L143" i="1"/>
  <c r="L137" i="1"/>
  <c r="L118" i="1"/>
  <c r="L22" i="1"/>
  <c r="K22" i="1"/>
  <c r="M22" i="1" s="1"/>
  <c r="L12" i="1"/>
  <c r="L266" i="1"/>
  <c r="L349" i="1"/>
  <c r="L345" i="1"/>
  <c r="L339" i="1"/>
  <c r="L332" i="1"/>
  <c r="L324" i="1"/>
  <c r="L316" i="1"/>
  <c r="L301" i="1"/>
  <c r="L296" i="1"/>
  <c r="L287" i="1"/>
  <c r="L274" i="1"/>
  <c r="L273" i="1"/>
  <c r="L272" i="1"/>
  <c r="L261" i="1"/>
  <c r="L249" i="1"/>
  <c r="L230" i="1"/>
  <c r="L229" i="1"/>
  <c r="L185" i="1"/>
  <c r="L182" i="1"/>
  <c r="L168" i="1"/>
  <c r="L162" i="1"/>
  <c r="L156" i="1"/>
  <c r="L151" i="1"/>
  <c r="L141" i="1"/>
  <c r="L135" i="1"/>
  <c r="L110" i="1"/>
  <c r="L99" i="1"/>
  <c r="L87" i="1"/>
  <c r="L72" i="1"/>
  <c r="L68" i="1"/>
  <c r="L58" i="1"/>
  <c r="L48" i="1"/>
  <c r="L34" i="1"/>
  <c r="L26" i="1"/>
  <c r="L19" i="1"/>
  <c r="L9" i="1"/>
  <c r="L221" i="1"/>
  <c r="K353" i="1"/>
  <c r="M353" i="1" s="1"/>
  <c r="K352" i="1"/>
  <c r="M352" i="1" s="1"/>
  <c r="K351" i="1"/>
  <c r="M351" i="1" s="1"/>
  <c r="K350" i="1"/>
  <c r="M350" i="1" s="1"/>
  <c r="K349" i="1"/>
  <c r="M349" i="1" s="1"/>
  <c r="K348" i="1"/>
  <c r="M348" i="1" s="1"/>
  <c r="K347" i="1"/>
  <c r="M347" i="1" s="1"/>
  <c r="K346" i="1"/>
  <c r="M346" i="1" s="1"/>
  <c r="K345" i="1"/>
  <c r="M345" i="1" s="1"/>
  <c r="K344" i="1"/>
  <c r="M344" i="1" s="1"/>
  <c r="K343" i="1"/>
  <c r="M343" i="1" s="1"/>
  <c r="K342" i="1"/>
  <c r="M342" i="1" s="1"/>
  <c r="K341" i="1"/>
  <c r="M341" i="1" s="1"/>
  <c r="K340" i="1"/>
  <c r="M340" i="1" s="1"/>
  <c r="K339" i="1"/>
  <c r="M339" i="1" s="1"/>
  <c r="K338" i="1"/>
  <c r="M338" i="1" s="1"/>
  <c r="K337" i="1"/>
  <c r="M337" i="1" s="1"/>
  <c r="K336" i="1"/>
  <c r="M336" i="1" s="1"/>
  <c r="K335" i="1"/>
  <c r="M335" i="1" s="1"/>
  <c r="K334" i="1"/>
  <c r="M334" i="1" s="1"/>
  <c r="K333" i="1"/>
  <c r="M333" i="1" s="1"/>
  <c r="K332" i="1"/>
  <c r="M332" i="1" s="1"/>
  <c r="K331" i="1"/>
  <c r="M331" i="1" s="1"/>
  <c r="K330" i="1"/>
  <c r="M330" i="1" s="1"/>
  <c r="K329" i="1"/>
  <c r="M329" i="1" s="1"/>
  <c r="K328" i="1"/>
  <c r="M328" i="1" s="1"/>
  <c r="K327" i="1"/>
  <c r="M327" i="1" s="1"/>
  <c r="K326" i="1"/>
  <c r="M326" i="1" s="1"/>
  <c r="K324" i="1"/>
  <c r="M324" i="1" s="1"/>
  <c r="K323" i="1"/>
  <c r="M323" i="1" s="1"/>
  <c r="K322" i="1"/>
  <c r="M322" i="1" s="1"/>
  <c r="K321" i="1"/>
  <c r="M321" i="1" s="1"/>
  <c r="K320" i="1"/>
  <c r="M320" i="1" s="1"/>
  <c r="K319" i="1"/>
  <c r="M319" i="1" s="1"/>
  <c r="K318" i="1"/>
  <c r="M318" i="1" s="1"/>
  <c r="K317" i="1"/>
  <c r="M317" i="1" s="1"/>
  <c r="K316" i="1"/>
  <c r="M316" i="1" s="1"/>
  <c r="K314" i="1"/>
  <c r="M314" i="1" s="1"/>
  <c r="K313" i="1"/>
  <c r="M313" i="1" s="1"/>
  <c r="K312" i="1"/>
  <c r="M312" i="1" s="1"/>
  <c r="K311" i="1"/>
  <c r="M311" i="1" s="1"/>
  <c r="K310" i="1"/>
  <c r="M310" i="1" s="1"/>
  <c r="K309" i="1"/>
  <c r="M309" i="1" s="1"/>
  <c r="K308" i="1"/>
  <c r="M308" i="1" s="1"/>
  <c r="K307" i="1"/>
  <c r="M307" i="1" s="1"/>
  <c r="K306" i="1"/>
  <c r="M306" i="1" s="1"/>
  <c r="K305" i="1"/>
  <c r="M305" i="1" s="1"/>
  <c r="K304" i="1"/>
  <c r="M304" i="1" s="1"/>
  <c r="K303" i="1"/>
  <c r="M303" i="1" s="1"/>
  <c r="K302" i="1"/>
  <c r="M302" i="1" s="1"/>
  <c r="K301" i="1"/>
  <c r="M301" i="1" s="1"/>
  <c r="K300" i="1"/>
  <c r="M300" i="1" s="1"/>
  <c r="K299" i="1"/>
  <c r="M299" i="1" s="1"/>
  <c r="K298" i="1"/>
  <c r="M298" i="1" s="1"/>
  <c r="K297" i="1"/>
  <c r="M297" i="1" s="1"/>
  <c r="K296" i="1"/>
  <c r="M296" i="1" s="1"/>
  <c r="K295" i="1"/>
  <c r="M295" i="1" s="1"/>
  <c r="K294" i="1"/>
  <c r="M294" i="1" s="1"/>
  <c r="K293" i="1"/>
  <c r="M293" i="1" s="1"/>
  <c r="K291" i="1"/>
  <c r="M291" i="1" s="1"/>
  <c r="K290" i="1"/>
  <c r="M290" i="1" s="1"/>
  <c r="K289" i="1"/>
  <c r="M289" i="1" s="1"/>
  <c r="K288" i="1"/>
  <c r="M288" i="1" s="1"/>
  <c r="K287" i="1"/>
  <c r="M287" i="1" s="1"/>
  <c r="K286" i="1"/>
  <c r="M286" i="1" s="1"/>
  <c r="K285" i="1"/>
  <c r="M285" i="1" s="1"/>
  <c r="K284" i="1"/>
  <c r="M284" i="1" s="1"/>
  <c r="K283" i="1"/>
  <c r="M283" i="1" s="1"/>
  <c r="K282" i="1"/>
  <c r="M282" i="1" s="1"/>
  <c r="K281" i="1"/>
  <c r="M281" i="1" s="1"/>
  <c r="K280" i="1"/>
  <c r="M280" i="1" s="1"/>
  <c r="K279" i="1"/>
  <c r="M279" i="1" s="1"/>
  <c r="K278" i="1"/>
  <c r="M278" i="1" s="1"/>
  <c r="K277" i="1"/>
  <c r="M277" i="1" s="1"/>
  <c r="K276" i="1"/>
  <c r="M276" i="1" s="1"/>
  <c r="K275" i="1"/>
  <c r="M275" i="1" s="1"/>
  <c r="K274" i="1"/>
  <c r="M274" i="1" s="1"/>
  <c r="K273" i="1"/>
  <c r="M273" i="1" s="1"/>
  <c r="K272" i="1"/>
  <c r="M272" i="1" s="1"/>
  <c r="K271" i="1"/>
  <c r="M271" i="1" s="1"/>
  <c r="K270" i="1"/>
  <c r="M270" i="1" s="1"/>
  <c r="K269" i="1"/>
  <c r="M269" i="1" s="1"/>
  <c r="K268" i="1"/>
  <c r="M268" i="1" s="1"/>
  <c r="K267" i="1"/>
  <c r="M267" i="1" s="1"/>
  <c r="K266" i="1"/>
  <c r="M266" i="1" s="1"/>
  <c r="K265" i="1"/>
  <c r="M265" i="1" s="1"/>
  <c r="K264" i="1"/>
  <c r="M264" i="1" s="1"/>
  <c r="K263" i="1"/>
  <c r="M263" i="1" s="1"/>
  <c r="K262" i="1"/>
  <c r="M262" i="1" s="1"/>
  <c r="K261" i="1"/>
  <c r="M261" i="1" s="1"/>
  <c r="K260" i="1"/>
  <c r="M260" i="1" s="1"/>
  <c r="K259" i="1"/>
  <c r="M259" i="1" s="1"/>
  <c r="K258" i="1"/>
  <c r="M258" i="1" s="1"/>
  <c r="K257" i="1"/>
  <c r="M257" i="1" s="1"/>
  <c r="K256" i="1"/>
  <c r="M256" i="1" s="1"/>
  <c r="K255" i="1"/>
  <c r="M255" i="1" s="1"/>
  <c r="K254" i="1"/>
  <c r="M254" i="1" s="1"/>
  <c r="K253" i="1"/>
  <c r="M253" i="1" s="1"/>
  <c r="K249" i="1"/>
  <c r="M249" i="1" s="1"/>
  <c r="K247" i="1"/>
  <c r="M247" i="1" s="1"/>
  <c r="K242" i="1"/>
  <c r="M242" i="1" s="1"/>
  <c r="K241" i="1"/>
  <c r="M241" i="1" s="1"/>
  <c r="K240" i="1"/>
  <c r="M240" i="1" s="1"/>
  <c r="K239" i="1"/>
  <c r="M239" i="1" s="1"/>
  <c r="K238" i="1"/>
  <c r="M238" i="1" s="1"/>
  <c r="K237" i="1"/>
  <c r="M237" i="1" s="1"/>
  <c r="K235" i="1"/>
  <c r="M235" i="1" s="1"/>
  <c r="K234" i="1"/>
  <c r="M234" i="1" s="1"/>
  <c r="K233" i="1"/>
  <c r="M233" i="1" s="1"/>
  <c r="K232" i="1"/>
  <c r="M232" i="1" s="1"/>
  <c r="K231" i="1"/>
  <c r="M231" i="1" s="1"/>
  <c r="K230" i="1"/>
  <c r="M230" i="1" s="1"/>
  <c r="K229" i="1"/>
  <c r="M229" i="1" s="1"/>
  <c r="K228" i="1"/>
  <c r="M228" i="1" s="1"/>
  <c r="K227" i="1"/>
  <c r="M227" i="1" s="1"/>
  <c r="K226" i="1"/>
  <c r="M226" i="1" s="1"/>
  <c r="K225" i="1"/>
  <c r="M225" i="1" s="1"/>
  <c r="K224" i="1"/>
  <c r="M224" i="1" s="1"/>
  <c r="K223" i="1"/>
  <c r="M223" i="1" s="1"/>
  <c r="K222" i="1"/>
  <c r="M222" i="1" s="1"/>
  <c r="K221" i="1"/>
  <c r="M221" i="1" s="1"/>
  <c r="K220" i="1"/>
  <c r="M220" i="1" s="1"/>
  <c r="K219" i="1"/>
  <c r="M219" i="1" s="1"/>
  <c r="K218" i="1"/>
  <c r="M218" i="1" s="1"/>
  <c r="K217" i="1"/>
  <c r="M217" i="1" s="1"/>
  <c r="K216" i="1"/>
  <c r="M216" i="1" s="1"/>
  <c r="K215" i="1"/>
  <c r="M215" i="1" s="1"/>
  <c r="K214" i="1"/>
  <c r="M214" i="1" s="1"/>
  <c r="K213" i="1"/>
  <c r="M213" i="1" s="1"/>
  <c r="K212" i="1"/>
  <c r="M212" i="1" s="1"/>
  <c r="K211" i="1"/>
  <c r="M211" i="1" s="1"/>
  <c r="K210" i="1"/>
  <c r="M210" i="1" s="1"/>
  <c r="K209" i="1"/>
  <c r="M209" i="1" s="1"/>
  <c r="K206" i="1"/>
  <c r="M206" i="1" s="1"/>
  <c r="K205" i="1"/>
  <c r="M205" i="1" s="1"/>
  <c r="K204" i="1"/>
  <c r="M204" i="1" s="1"/>
  <c r="K203" i="1"/>
  <c r="M203" i="1" s="1"/>
  <c r="K202" i="1"/>
  <c r="M202" i="1" s="1"/>
  <c r="K201" i="1"/>
  <c r="M201" i="1" s="1"/>
  <c r="K200" i="1"/>
  <c r="M200" i="1" s="1"/>
  <c r="K199" i="1"/>
  <c r="M199" i="1" s="1"/>
  <c r="K198" i="1"/>
  <c r="M198" i="1" s="1"/>
  <c r="K197" i="1"/>
  <c r="M197" i="1" s="1"/>
  <c r="K196" i="1"/>
  <c r="M196" i="1" s="1"/>
  <c r="K195" i="1"/>
  <c r="M195" i="1" s="1"/>
  <c r="K194" i="1"/>
  <c r="M194" i="1" s="1"/>
  <c r="K193" i="1"/>
  <c r="M193" i="1" s="1"/>
  <c r="K192" i="1"/>
  <c r="M192" i="1" s="1"/>
  <c r="K191" i="1"/>
  <c r="M191" i="1" s="1"/>
  <c r="K190" i="1"/>
  <c r="M190" i="1" s="1"/>
  <c r="K189" i="1"/>
  <c r="M189" i="1" s="1"/>
  <c r="K187" i="1"/>
  <c r="M187" i="1" s="1"/>
  <c r="K186" i="1"/>
  <c r="M186" i="1" s="1"/>
  <c r="K185" i="1"/>
  <c r="M185" i="1" s="1"/>
  <c r="K182" i="1"/>
  <c r="M182" i="1" s="1"/>
  <c r="K174" i="1"/>
  <c r="M174" i="1" s="1"/>
  <c r="K172" i="1"/>
  <c r="M172" i="1" s="1"/>
  <c r="K171" i="1"/>
  <c r="M171" i="1" s="1"/>
  <c r="K170" i="1"/>
  <c r="M170" i="1" s="1"/>
  <c r="K169" i="1"/>
  <c r="M169" i="1" s="1"/>
  <c r="K168" i="1"/>
  <c r="M168" i="1" s="1"/>
  <c r="K167" i="1"/>
  <c r="M167" i="1" s="1"/>
  <c r="K166" i="1"/>
  <c r="M166" i="1" s="1"/>
  <c r="K165" i="1"/>
  <c r="M165" i="1" s="1"/>
  <c r="K164" i="1"/>
  <c r="M164" i="1" s="1"/>
  <c r="K163" i="1"/>
  <c r="M163" i="1" s="1"/>
  <c r="K162" i="1"/>
  <c r="M162" i="1" s="1"/>
  <c r="K161" i="1"/>
  <c r="M161" i="1" s="1"/>
  <c r="K160" i="1"/>
  <c r="M160" i="1" s="1"/>
  <c r="K159" i="1"/>
  <c r="M159" i="1" s="1"/>
  <c r="K158" i="1"/>
  <c r="M158" i="1" s="1"/>
  <c r="K157" i="1"/>
  <c r="M157" i="1" s="1"/>
  <c r="K156" i="1"/>
  <c r="M156" i="1" s="1"/>
  <c r="K155" i="1"/>
  <c r="M155" i="1" s="1"/>
  <c r="K154" i="1"/>
  <c r="M154" i="1" s="1"/>
  <c r="K153" i="1"/>
  <c r="M153" i="1" s="1"/>
  <c r="M315" i="1"/>
  <c r="M181" i="1"/>
  <c r="K152" i="1"/>
  <c r="M152" i="1" s="1"/>
  <c r="M109" i="1"/>
  <c r="K151" i="1"/>
  <c r="M151" i="1" s="1"/>
  <c r="K150" i="1"/>
  <c r="M150" i="1" s="1"/>
  <c r="K149" i="1"/>
  <c r="M149" i="1" s="1"/>
  <c r="K148" i="1"/>
  <c r="M148" i="1" s="1"/>
  <c r="K147" i="1"/>
  <c r="M147" i="1" s="1"/>
  <c r="K146" i="1"/>
  <c r="M146" i="1" s="1"/>
  <c r="K145" i="1"/>
  <c r="M145" i="1" s="1"/>
  <c r="K144" i="1"/>
  <c r="M144" i="1" s="1"/>
  <c r="K143" i="1"/>
  <c r="M143" i="1" s="1"/>
  <c r="K142" i="1"/>
  <c r="M142" i="1" s="1"/>
  <c r="K141" i="1"/>
  <c r="M141" i="1" s="1"/>
  <c r="K140" i="1"/>
  <c r="M140" i="1" s="1"/>
  <c r="K139" i="1"/>
  <c r="M139" i="1" s="1"/>
  <c r="K138" i="1"/>
  <c r="M138" i="1" s="1"/>
  <c r="K137" i="1"/>
  <c r="M137" i="1" s="1"/>
  <c r="K136" i="1"/>
  <c r="M136" i="1" s="1"/>
  <c r="K135" i="1"/>
  <c r="M135" i="1" s="1"/>
  <c r="K118" i="1"/>
  <c r="M118" i="1" s="1"/>
  <c r="K117" i="1"/>
  <c r="M117" i="1" s="1"/>
  <c r="K116" i="1"/>
  <c r="M116" i="1" s="1"/>
  <c r="K115" i="1"/>
  <c r="M115" i="1" s="1"/>
  <c r="K114" i="1"/>
  <c r="M114" i="1" s="1"/>
  <c r="K113" i="1"/>
  <c r="M113" i="1" s="1"/>
  <c r="K112" i="1"/>
  <c r="M112" i="1" s="1"/>
  <c r="K111" i="1"/>
  <c r="M111" i="1" s="1"/>
  <c r="K110" i="1"/>
  <c r="M110" i="1" s="1"/>
  <c r="M100" i="1"/>
  <c r="M98" i="1"/>
  <c r="M97" i="1"/>
  <c r="M96" i="1"/>
  <c r="M95" i="1"/>
  <c r="M86" i="1"/>
  <c r="K104" i="1"/>
  <c r="M104" i="1" s="1"/>
  <c r="K103" i="1"/>
  <c r="M103" i="1" s="1"/>
  <c r="K102" i="1"/>
  <c r="M102" i="1" s="1"/>
  <c r="K101" i="1"/>
  <c r="M101" i="1" s="1"/>
  <c r="K99" i="1"/>
  <c r="M99" i="1" s="1"/>
  <c r="K94" i="1"/>
  <c r="M94" i="1" s="1"/>
  <c r="K93" i="1"/>
  <c r="M93" i="1" s="1"/>
  <c r="K92" i="1"/>
  <c r="M92" i="1" s="1"/>
  <c r="K91" i="1"/>
  <c r="M91" i="1" s="1"/>
  <c r="K90" i="1"/>
  <c r="M90" i="1" s="1"/>
  <c r="K88" i="1"/>
  <c r="M88" i="1" s="1"/>
  <c r="K87" i="1"/>
  <c r="M87" i="1" s="1"/>
  <c r="K76" i="1"/>
  <c r="M76" i="1" s="1"/>
  <c r="K75" i="1"/>
  <c r="M75" i="1" s="1"/>
  <c r="K74" i="1"/>
  <c r="M74" i="1" s="1"/>
  <c r="K73" i="1"/>
  <c r="M73" i="1" s="1"/>
  <c r="K72" i="1"/>
  <c r="M72" i="1" s="1"/>
  <c r="K71" i="1"/>
  <c r="M71" i="1" s="1"/>
  <c r="K70" i="1"/>
  <c r="M70" i="1" s="1"/>
  <c r="K69" i="1"/>
  <c r="M69" i="1" s="1"/>
  <c r="K68" i="1"/>
  <c r="M68" i="1" s="1"/>
  <c r="K65" i="1"/>
  <c r="M65" i="1" s="1"/>
  <c r="K64" i="1"/>
  <c r="M64" i="1" s="1"/>
  <c r="K63" i="1"/>
  <c r="M63" i="1" s="1"/>
  <c r="K62" i="1"/>
  <c r="M62" i="1" s="1"/>
  <c r="K61" i="1"/>
  <c r="M61" i="1" s="1"/>
  <c r="K60" i="1"/>
  <c r="M60" i="1" s="1"/>
  <c r="K59" i="1"/>
  <c r="M59" i="1" s="1"/>
  <c r="K58" i="1"/>
  <c r="M58" i="1" s="1"/>
  <c r="K57" i="1"/>
  <c r="M57" i="1" s="1"/>
  <c r="K55" i="1"/>
  <c r="M55" i="1" s="1"/>
  <c r="K54" i="1"/>
  <c r="M54" i="1" s="1"/>
  <c r="K53" i="1"/>
  <c r="M53" i="1" s="1"/>
  <c r="K52" i="1"/>
  <c r="M52" i="1" s="1"/>
  <c r="K51" i="1"/>
  <c r="M51" i="1" s="1"/>
  <c r="K50" i="1"/>
  <c r="M50" i="1" s="1"/>
  <c r="K49" i="1"/>
  <c r="M49" i="1" s="1"/>
  <c r="K48" i="1"/>
  <c r="M48" i="1" s="1"/>
  <c r="K47" i="1"/>
  <c r="M47" i="1" s="1"/>
  <c r="K46" i="1"/>
  <c r="M46" i="1" s="1"/>
  <c r="K45" i="1"/>
  <c r="M45" i="1" s="1"/>
  <c r="K44" i="1"/>
  <c r="M44" i="1" s="1"/>
  <c r="K43" i="1"/>
  <c r="M43" i="1" s="1"/>
  <c r="K42" i="1"/>
  <c r="M42" i="1" s="1"/>
  <c r="K41" i="1"/>
  <c r="M41" i="1" s="1"/>
  <c r="K40" i="1"/>
  <c r="M40" i="1" s="1"/>
  <c r="K39" i="1"/>
  <c r="M39" i="1" s="1"/>
  <c r="K38" i="1"/>
  <c r="M38" i="1" s="1"/>
  <c r="K36" i="1"/>
  <c r="M36" i="1" s="1"/>
  <c r="K37" i="1"/>
  <c r="M37" i="1" s="1"/>
  <c r="K35" i="1"/>
  <c r="M35" i="1" s="1"/>
  <c r="K34" i="1"/>
  <c r="M34" i="1" s="1"/>
  <c r="K32" i="1"/>
  <c r="M32" i="1" s="1"/>
  <c r="K31" i="1"/>
  <c r="M31" i="1" s="1"/>
  <c r="K29" i="1"/>
  <c r="M29" i="1" s="1"/>
  <c r="K28" i="1"/>
  <c r="M28" i="1" s="1"/>
  <c r="K27" i="1"/>
  <c r="M27" i="1" s="1"/>
  <c r="K26" i="1"/>
  <c r="M26" i="1" s="1"/>
  <c r="K25" i="1"/>
  <c r="M25" i="1" s="1"/>
  <c r="K23" i="1"/>
  <c r="M23" i="1" s="1"/>
  <c r="K21" i="1"/>
  <c r="M21" i="1" s="1"/>
  <c r="K20" i="1"/>
  <c r="M20" i="1" s="1"/>
  <c r="K19" i="1"/>
  <c r="M19" i="1" s="1"/>
  <c r="K18" i="1"/>
  <c r="M18" i="1" s="1"/>
  <c r="K15" i="1"/>
  <c r="M15" i="1" s="1"/>
  <c r="K14" i="1"/>
  <c r="M14" i="1" s="1"/>
  <c r="K13" i="1"/>
  <c r="M13" i="1" s="1"/>
  <c r="K12" i="1"/>
  <c r="M12" i="1" s="1"/>
  <c r="K9" i="1"/>
  <c r="M9" i="1" s="1"/>
  <c r="K10" i="1"/>
  <c r="M10" i="1" s="1"/>
  <c r="K3" i="1"/>
  <c r="M3" i="1" s="1"/>
  <c r="K8" i="1"/>
  <c r="M8" i="1" s="1"/>
  <c r="K7" i="1"/>
  <c r="M7" i="1" s="1"/>
  <c r="K6" i="1"/>
  <c r="K5" i="1"/>
  <c r="M5" i="1" s="1"/>
  <c r="K4" i="1"/>
  <c r="M4" i="1" s="1"/>
  <c r="N249" i="1"/>
  <c r="N301" i="1"/>
  <c r="N87" i="1"/>
  <c r="N185" i="1" l="1"/>
  <c r="O3" i="1"/>
  <c r="O217" i="1"/>
  <c r="O26" i="1"/>
  <c r="O266" i="1"/>
  <c r="O147" i="1"/>
  <c r="O287" i="1"/>
  <c r="O349" i="1"/>
  <c r="O19" i="1"/>
  <c r="O151" i="1"/>
  <c r="O58" i="1"/>
  <c r="O135" i="1"/>
  <c r="O261" i="1"/>
  <c r="O182" i="1"/>
  <c r="O324" i="1"/>
  <c r="O72" i="1"/>
  <c r="O99" i="1"/>
  <c r="O339" i="1"/>
  <c r="O156" i="1"/>
  <c r="M6" i="1"/>
  <c r="K355" i="1"/>
  <c r="O34" i="1"/>
  <c r="O221" i="1"/>
  <c r="O332" i="1"/>
  <c r="O9" i="1"/>
  <c r="O272" i="1"/>
  <c r="O296" i="1"/>
  <c r="O48" i="1"/>
  <c r="O110" i="1"/>
  <c r="O162" i="1"/>
  <c r="O249" i="1"/>
  <c r="O213" i="1"/>
  <c r="O68" i="1"/>
  <c r="O168" i="1"/>
  <c r="O345" i="1"/>
  <c r="O87" i="1"/>
  <c r="O141" i="1"/>
  <c r="O316" i="1"/>
  <c r="O229" i="1"/>
  <c r="O4" i="1" l="1"/>
  <c r="O355" i="1"/>
</calcChain>
</file>

<file path=xl/sharedStrings.xml><?xml version="1.0" encoding="utf-8"?>
<sst xmlns="http://schemas.openxmlformats.org/spreadsheetml/2006/main" count="5051" uniqueCount="892">
  <si>
    <t>opstal; wijkcentrum De Pit</t>
  </si>
  <si>
    <t>opstal; dorpshuis Amicitia</t>
  </si>
  <si>
    <t>opstal; dorpshuis Heer Hendrikshuis</t>
  </si>
  <si>
    <t>opstal; wijkcentrum Jan Ligthart</t>
  </si>
  <si>
    <t>opstal; gymzaal Bergweg</t>
  </si>
  <si>
    <t>opstal; dorpshuis Wilhelminahuis</t>
  </si>
  <si>
    <t xml:space="preserve">opstal; woning Fluitekruidstraat 2 </t>
  </si>
  <si>
    <t>opstal; Openbare Ruimte, gedeelte; kantoor</t>
  </si>
  <si>
    <t>opstal; Openbare Ruimte, gedeelte; remise</t>
  </si>
  <si>
    <t>opstal; woning Groeweg 1</t>
  </si>
  <si>
    <t>opstal; dagactiviteitencentrum 't Trefpunt</t>
  </si>
  <si>
    <t>opstal; Kattendijksedijk 23 (voorste gedeelte, MEC)</t>
  </si>
  <si>
    <t xml:space="preserve">opstal; woning Kattendijksedijk 25  </t>
  </si>
  <si>
    <t>opstal; woning Lijnbaan 40</t>
  </si>
  <si>
    <t>opstal; woning Lijnbaan 42</t>
  </si>
  <si>
    <t>opstal; woning M.A. de Ruijterlaan 15</t>
  </si>
  <si>
    <t>opstal; woning M.A. de Ruyterlaan 3</t>
  </si>
  <si>
    <t>opstal; woning Trompstraat 31</t>
  </si>
  <si>
    <t xml:space="preserve">opstal; woning Trompstraat 9 </t>
  </si>
  <si>
    <t>opstal; gymzaal Noordeinde</t>
  </si>
  <si>
    <t>opstal; brandweerkazerne Oranjeweg 100</t>
  </si>
  <si>
    <t>opstal; woning Oude Singel 89</t>
  </si>
  <si>
    <t>opstal; woning Oude Singel 91</t>
  </si>
  <si>
    <t xml:space="preserve">opstal; openbaar toilet </t>
  </si>
  <si>
    <t>opstal; gymzaal Reigerstraat</t>
  </si>
  <si>
    <t xml:space="preserve">opstal; kantoor, magazijn &amp; loods </t>
  </si>
  <si>
    <t>opstal; Openbare Ruimte, gedeelte, receptie, kantoor &amp; kantine</t>
  </si>
  <si>
    <t>opstal; Openbare Ruimte, gedeelte, werkplaats &amp; magazijn</t>
  </si>
  <si>
    <t>opstal; brandweerkazerne 's-Heer Arendskerke</t>
  </si>
  <si>
    <t>opstal; dorpshuis Heer Arendhuis</t>
  </si>
  <si>
    <t>opstal; brandweerkazerne Wolphaartsdijk</t>
  </si>
  <si>
    <t xml:space="preserve">opstal; kleedaccommodatie </t>
  </si>
  <si>
    <t>opstal; gymzaal Thorbeckelaan</t>
  </si>
  <si>
    <t xml:space="preserve">opstal; woning Willem Barentszstraat 29 </t>
  </si>
  <si>
    <t>opstal; ambachtencentrum Kattendijksedijk 27</t>
  </si>
  <si>
    <t>opstal; Kattendijksedijk 23 (achterste gedeelte, kinderboerderij)</t>
  </si>
  <si>
    <t>opstal; kibeo Kuyperlaan 17</t>
  </si>
  <si>
    <t>opstal; kibeo Leliestraat 10</t>
  </si>
  <si>
    <t>opstal; stadskantoor gemeente Goes</t>
  </si>
  <si>
    <t xml:space="preserve">opstal; dorpshuis 't Blokhuis </t>
  </si>
  <si>
    <t>opstal; theater de Mythe</t>
  </si>
  <si>
    <t xml:space="preserve">opstal;  VOORMALIG dorpshuis 't Blokhuis </t>
  </si>
  <si>
    <t>opstal; monument (ZL 0101), Albert Joachimikade 5 (kantoor ruimte)</t>
  </si>
  <si>
    <t xml:space="preserve">opstal; monument (ZL 1164), theater 't Beest </t>
  </si>
  <si>
    <t xml:space="preserve">opstal; monument (ZL 0100), stadhuis </t>
  </si>
  <si>
    <t>opstal; monument (ZL 0099), soepuus, bovenverdieping</t>
  </si>
  <si>
    <t>opstal; monument (ZL 1168), dorpshuis De Griffioen</t>
  </si>
  <si>
    <t>opstal; monument (ZL 0641A/B), museum  &amp; VVV- kantoor</t>
  </si>
  <si>
    <t xml:space="preserve">opstal; monument (ZL 0935), muziekschool </t>
  </si>
  <si>
    <t xml:space="preserve">opstal; monument (ZL 1167), woning Zusterstraat 9a  </t>
  </si>
  <si>
    <t>opstal; VOORMALIG circus Hogerop</t>
  </si>
  <si>
    <t>opstal; sanitairgebouw</t>
  </si>
  <si>
    <t>ADRES</t>
  </si>
  <si>
    <t>BETREFT</t>
  </si>
  <si>
    <t>PLAATS</t>
  </si>
  <si>
    <t>GOES</t>
  </si>
  <si>
    <t>WOLPHAARTSDIJK</t>
  </si>
  <si>
    <t>WILHELMINADORP</t>
  </si>
  <si>
    <t>KATTENDIJKE</t>
  </si>
  <si>
    <t>KLOETINGE</t>
  </si>
  <si>
    <t>S-HEER ARENDSKERKE</t>
  </si>
  <si>
    <t>S-HEER HENDRIKSKINDEREN</t>
  </si>
  <si>
    <t xml:space="preserve">4461 LX </t>
  </si>
  <si>
    <t xml:space="preserve">4474 NA  </t>
  </si>
  <si>
    <t xml:space="preserve">4461 DD  </t>
  </si>
  <si>
    <t xml:space="preserve">4461 NB  </t>
  </si>
  <si>
    <t xml:space="preserve">4461 JA </t>
  </si>
  <si>
    <t xml:space="preserve">4461 HZ  </t>
  </si>
  <si>
    <t xml:space="preserve">4461 GC  </t>
  </si>
  <si>
    <t xml:space="preserve">4461 LL  </t>
  </si>
  <si>
    <t xml:space="preserve">4474 AR  </t>
  </si>
  <si>
    <t xml:space="preserve">4471 AM  </t>
  </si>
  <si>
    <t xml:space="preserve">4461 VN  </t>
  </si>
  <si>
    <t xml:space="preserve">4458 BC  </t>
  </si>
  <si>
    <t xml:space="preserve">4463 BS  </t>
  </si>
  <si>
    <t xml:space="preserve">4463 VB  </t>
  </si>
  <si>
    <t xml:space="preserve">4462 GM  </t>
  </si>
  <si>
    <t xml:space="preserve">4472 AN  </t>
  </si>
  <si>
    <t xml:space="preserve">4461 LR  </t>
  </si>
  <si>
    <t xml:space="preserve">4461 JB  </t>
  </si>
  <si>
    <t xml:space="preserve">4461 RS  </t>
  </si>
  <si>
    <t xml:space="preserve">4461 RE  </t>
  </si>
  <si>
    <t xml:space="preserve">4481 AH  </t>
  </si>
  <si>
    <t xml:space="preserve">4461 GD  </t>
  </si>
  <si>
    <t xml:space="preserve">4461 GE  </t>
  </si>
  <si>
    <t xml:space="preserve">4461 GJ  </t>
  </si>
  <si>
    <t xml:space="preserve">4481 BJ  </t>
  </si>
  <si>
    <t xml:space="preserve">4471 BB </t>
  </si>
  <si>
    <t xml:space="preserve">4461 AS  </t>
  </si>
  <si>
    <t xml:space="preserve">4463 HS  </t>
  </si>
  <si>
    <t xml:space="preserve">4461 PG  </t>
  </si>
  <si>
    <t xml:space="preserve">4461 HK  </t>
  </si>
  <si>
    <t xml:space="preserve">4462 AV  </t>
  </si>
  <si>
    <t xml:space="preserve">4463 AL  </t>
  </si>
  <si>
    <t xml:space="preserve">4463 AJ  </t>
  </si>
  <si>
    <t xml:space="preserve">4462 RC  </t>
  </si>
  <si>
    <t xml:space="preserve">4461 AH  </t>
  </si>
  <si>
    <t xml:space="preserve">4461 HM  </t>
  </si>
  <si>
    <t xml:space="preserve">4463 VW  </t>
  </si>
  <si>
    <t xml:space="preserve">4474 AK  </t>
  </si>
  <si>
    <t xml:space="preserve">4475 AP  </t>
  </si>
  <si>
    <t xml:space="preserve">4461 BG  </t>
  </si>
  <si>
    <t xml:space="preserve">4462 TL  </t>
  </si>
  <si>
    <t xml:space="preserve">4461 CR  </t>
  </si>
  <si>
    <t>POSTCODE</t>
  </si>
  <si>
    <t>NR</t>
  </si>
  <si>
    <t>5A</t>
  </si>
  <si>
    <t>2A</t>
  </si>
  <si>
    <t xml:space="preserve">Albert Joachimikade </t>
  </si>
  <si>
    <t>Albert Joachimikade</t>
  </si>
  <si>
    <t xml:space="preserve">Appelstraat </t>
  </si>
  <si>
    <t xml:space="preserve">Beestenmarkt </t>
  </si>
  <si>
    <t xml:space="preserve">Bergweg </t>
  </si>
  <si>
    <t xml:space="preserve">Brugstraat </t>
  </si>
  <si>
    <t xml:space="preserve">De Spinne </t>
  </si>
  <si>
    <t xml:space="preserve">Deltastraat </t>
  </si>
  <si>
    <t xml:space="preserve">Fluitekruidstraat </t>
  </si>
  <si>
    <t xml:space="preserve">Geldeloozepad </t>
  </si>
  <si>
    <t xml:space="preserve">Grote Markt </t>
  </si>
  <si>
    <t>23</t>
  </si>
  <si>
    <t xml:space="preserve">Groeweg </t>
  </si>
  <si>
    <t>40</t>
  </si>
  <si>
    <t>42</t>
  </si>
  <si>
    <t>46</t>
  </si>
  <si>
    <t>48</t>
  </si>
  <si>
    <t>10</t>
  </si>
  <si>
    <t>2</t>
  </si>
  <si>
    <t>27</t>
  </si>
  <si>
    <t>25</t>
  </si>
  <si>
    <t xml:space="preserve">Joannaplantsoen </t>
  </si>
  <si>
    <t xml:space="preserve">Kattendijksedijk </t>
  </si>
  <si>
    <t>43</t>
  </si>
  <si>
    <t>17</t>
  </si>
  <si>
    <t>29</t>
  </si>
  <si>
    <t xml:space="preserve">Leliestraat </t>
  </si>
  <si>
    <t xml:space="preserve">Lijnbaan </t>
  </si>
  <si>
    <t xml:space="preserve">Kuyperlaan </t>
  </si>
  <si>
    <t xml:space="preserve">Kleine Kade </t>
  </si>
  <si>
    <t>15</t>
  </si>
  <si>
    <t>18</t>
  </si>
  <si>
    <t>3</t>
  </si>
  <si>
    <t>31</t>
  </si>
  <si>
    <t>9</t>
  </si>
  <si>
    <t>1</t>
  </si>
  <si>
    <t>24</t>
  </si>
  <si>
    <t>5B</t>
  </si>
  <si>
    <t>100</t>
  </si>
  <si>
    <t xml:space="preserve">Noordeinde </t>
  </si>
  <si>
    <t xml:space="preserve">Oostkerkestraat </t>
  </si>
  <si>
    <t xml:space="preserve">Ostendestraat </t>
  </si>
  <si>
    <t>Oranjeweg</t>
  </si>
  <si>
    <t xml:space="preserve">M.H. Trompstraat </t>
  </si>
  <si>
    <t xml:space="preserve">M.A. de Ruijterlaan </t>
  </si>
  <si>
    <t>89</t>
  </si>
  <si>
    <t>91</t>
  </si>
  <si>
    <t>14</t>
  </si>
  <si>
    <t xml:space="preserve">Oude Singel </t>
  </si>
  <si>
    <t xml:space="preserve">Schimmelpenninckstraat </t>
  </si>
  <si>
    <t xml:space="preserve">Reigerstraat </t>
  </si>
  <si>
    <t>11-13</t>
  </si>
  <si>
    <t xml:space="preserve">Singelstraat </t>
  </si>
  <si>
    <t>7</t>
  </si>
  <si>
    <t>4</t>
  </si>
  <si>
    <t>12</t>
  </si>
  <si>
    <t>30</t>
  </si>
  <si>
    <t xml:space="preserve">Vogelzangspad </t>
  </si>
  <si>
    <t xml:space="preserve">Villa Novastraat </t>
  </si>
  <si>
    <t xml:space="preserve">Van Heenvlietstraat </t>
  </si>
  <si>
    <t xml:space="preserve">Van der Spiegelstraat </t>
  </si>
  <si>
    <t xml:space="preserve">Troelstralaan </t>
  </si>
  <si>
    <t xml:space="preserve">Torenring </t>
  </si>
  <si>
    <t xml:space="preserve">Thorbeckelaan </t>
  </si>
  <si>
    <t xml:space="preserve">Te Werfstraat </t>
  </si>
  <si>
    <t xml:space="preserve">Stephensonweg </t>
  </si>
  <si>
    <t>9A</t>
  </si>
  <si>
    <t xml:space="preserve">Willem Barentszstraat </t>
  </si>
  <si>
    <t xml:space="preserve">Zusterstraat </t>
  </si>
  <si>
    <t xml:space="preserve">Bleekveld </t>
  </si>
  <si>
    <t>41</t>
  </si>
  <si>
    <t xml:space="preserve">Oude Zeedijk </t>
  </si>
  <si>
    <t xml:space="preserve">opstal; monument (ZL 0754), Singelstraat 7 </t>
  </si>
  <si>
    <t>opstal; monument (ZL 0101), Albert Joachimikade 5a (woning)</t>
  </si>
  <si>
    <t>TECHNIEK</t>
  </si>
  <si>
    <t>TYPE</t>
  </si>
  <si>
    <t>JAARTAL</t>
  </si>
  <si>
    <t>AANTAL</t>
  </si>
  <si>
    <t>verwarming</t>
  </si>
  <si>
    <t xml:space="preserve">radiatoren </t>
  </si>
  <si>
    <t>geiser</t>
  </si>
  <si>
    <t>ketel</t>
  </si>
  <si>
    <t>OMSCHRIJVING</t>
  </si>
  <si>
    <t>rookgasafvoer</t>
  </si>
  <si>
    <t>expansievat</t>
  </si>
  <si>
    <t>regeling</t>
  </si>
  <si>
    <t>ventilatie</t>
  </si>
  <si>
    <t>afvoerventilator</t>
  </si>
  <si>
    <t>gaskachel</t>
  </si>
  <si>
    <t>Benraad</t>
  </si>
  <si>
    <t>boiler</t>
  </si>
  <si>
    <t xml:space="preserve">Pelgrim </t>
  </si>
  <si>
    <t>doorstroomapparaat</t>
  </si>
  <si>
    <t>luchtbehandeling</t>
  </si>
  <si>
    <t>luchtverwarming</t>
  </si>
  <si>
    <t>dakafzuigventilator</t>
  </si>
  <si>
    <t>LBK</t>
  </si>
  <si>
    <t>Remeha Quinta 65</t>
  </si>
  <si>
    <t>Radson Compact</t>
  </si>
  <si>
    <t xml:space="preserve">opstal; gymzaal De Spinne </t>
  </si>
  <si>
    <t>Bosch HRS top</t>
  </si>
  <si>
    <t>Bosch weersafhankelijk</t>
  </si>
  <si>
    <t>Daalderop close-in boiler 10 L</t>
  </si>
  <si>
    <t>Inventum close-in boiler 10 L</t>
  </si>
  <si>
    <t>Auerhaan compo u3</t>
  </si>
  <si>
    <t>LBK regeling</t>
  </si>
  <si>
    <t>Siemens rwi 65,02</t>
  </si>
  <si>
    <t>airconditioning</t>
  </si>
  <si>
    <t>airco</t>
  </si>
  <si>
    <t>Daikin AC-unit</t>
  </si>
  <si>
    <t>buffervat</t>
  </si>
  <si>
    <t>Volumax</t>
  </si>
  <si>
    <t>Radson Compact 1958 W</t>
  </si>
  <si>
    <t>circulatiepomp</t>
  </si>
  <si>
    <t>Grundfos UPS 25-40 130</t>
  </si>
  <si>
    <t>Aquapress 18L/1 bar</t>
  </si>
  <si>
    <t>Watts 25L/0,5</t>
  </si>
  <si>
    <t>Nefit Turbo HR 32 kW</t>
  </si>
  <si>
    <t>Aluminium rond 100 gevel</t>
  </si>
  <si>
    <t>Flamco 18L/0,5 bar</t>
  </si>
  <si>
    <t>Honeywell klokthermostaat</t>
  </si>
  <si>
    <t>dakventilator</t>
  </si>
  <si>
    <t>dak 300 m3/h</t>
  </si>
  <si>
    <t>wand 500 m3/h</t>
  </si>
  <si>
    <t>Nefit</t>
  </si>
  <si>
    <t>Dru ART2</t>
  </si>
  <si>
    <t>verhitter</t>
  </si>
  <si>
    <t>MARK</t>
  </si>
  <si>
    <t>Siemens Rev.</t>
  </si>
  <si>
    <t>Flamco Flexcon 25L/0,5 bar</t>
  </si>
  <si>
    <t>Grundfos UPE 25-60/130</t>
  </si>
  <si>
    <t>Daalderop 80L Mono Plus</t>
  </si>
  <si>
    <t xml:space="preserve">Flamco 18x0,5 </t>
  </si>
  <si>
    <t>Pneumatec 50L</t>
  </si>
  <si>
    <t>Vaillant 22,7 kW</t>
  </si>
  <si>
    <t>Nefit Ecomline HRC22H</t>
  </si>
  <si>
    <t>Vaillant Premium 19/2x2</t>
  </si>
  <si>
    <t>Remeha Avanta</t>
  </si>
  <si>
    <t>Rendamax R2706 374 kW</t>
  </si>
  <si>
    <t>Daalderop 10L</t>
  </si>
  <si>
    <t xml:space="preserve">Daalderop 80L  </t>
  </si>
  <si>
    <t>Priva Compri HX</t>
  </si>
  <si>
    <t>Verhulst VKT1306</t>
  </si>
  <si>
    <t>(kantoor)</t>
  </si>
  <si>
    <t>(raadszaal)</t>
  </si>
  <si>
    <t>(keuken)</t>
  </si>
  <si>
    <t>Verhulst VKT0504</t>
  </si>
  <si>
    <t>Verhulst VKT0403 BO</t>
  </si>
  <si>
    <t>warmtepomp</t>
  </si>
  <si>
    <t>Carrier Aquasnap 30RW070</t>
  </si>
  <si>
    <t>split-unit (buiten)</t>
  </si>
  <si>
    <t>split-unit (binnen)</t>
  </si>
  <si>
    <t>Lennox JADC 060/080</t>
  </si>
  <si>
    <t>platenwisselaar</t>
  </si>
  <si>
    <t xml:space="preserve">Alfa Laval M10-MFM/24 </t>
  </si>
  <si>
    <t>Alfa Laval M15-BFM8/93</t>
  </si>
  <si>
    <t>DRU Mondriaan 11,1 kW</t>
  </si>
  <si>
    <t>Vaillant MAG Turbo 275/10EW</t>
  </si>
  <si>
    <t>spiraalkachel</t>
  </si>
  <si>
    <t>Inventum</t>
  </si>
  <si>
    <t>Flexcon 25L/0,5</t>
  </si>
  <si>
    <t>Flexcon 110L/0,5</t>
  </si>
  <si>
    <t>Grundfos UPS 32-60F</t>
  </si>
  <si>
    <t>circulatiepomp (kw)</t>
  </si>
  <si>
    <t>circulatiepomp (cv)</t>
  </si>
  <si>
    <t>Grundfos UPS 32-60/180</t>
  </si>
  <si>
    <t>UNS U6, Pnom=52 kW (direct)</t>
  </si>
  <si>
    <t>UNS 45G, Pnom=52 kW (direct)</t>
  </si>
  <si>
    <t>(indirect)</t>
  </si>
  <si>
    <t>inductieunits</t>
  </si>
  <si>
    <t>Carrier 39HQ Airovision</t>
  </si>
  <si>
    <t>Daikin 4 MXS68F2V1B</t>
  </si>
  <si>
    <t>Daiking Casettes FCQ35B8V1</t>
  </si>
  <si>
    <t>Vaillant MAG 19/2, 19,2 kW</t>
  </si>
  <si>
    <t>Close-In 10L</t>
  </si>
  <si>
    <t>Xpelair</t>
  </si>
  <si>
    <t>raamventilator</t>
  </si>
  <si>
    <t>Remeha Quinta 45</t>
  </si>
  <si>
    <t>Flamco Flexcon 35/0.5</t>
  </si>
  <si>
    <t>Flamco Flexcon 50/0.5</t>
  </si>
  <si>
    <t>ventilatieconvector</t>
  </si>
  <si>
    <t>buisventilator</t>
  </si>
  <si>
    <t>Close-In 50L</t>
  </si>
  <si>
    <t>Piva HX</t>
  </si>
  <si>
    <t>wtw-unit</t>
  </si>
  <si>
    <t>Nefit Ecoline HR 65</t>
  </si>
  <si>
    <t>Danfoss</t>
  </si>
  <si>
    <t>Remeha Quinta 25S</t>
  </si>
  <si>
    <t>Remeha Quinta 35C</t>
  </si>
  <si>
    <t>wandventilator</t>
  </si>
  <si>
    <t>Smith BTT 100N 355L</t>
  </si>
  <si>
    <t>Nefit HR Combi 32H, Pnom=29kW</t>
  </si>
  <si>
    <t>1x25L/1bar</t>
  </si>
  <si>
    <t>Itho OLB300 300L</t>
  </si>
  <si>
    <t>Siemens RVL 471-B, QAW 70-B</t>
  </si>
  <si>
    <t>luchtornament</t>
  </si>
  <si>
    <t>vloerverwarming</t>
  </si>
  <si>
    <t>luchtafscheider</t>
  </si>
  <si>
    <t>Spirovent</t>
  </si>
  <si>
    <t>Grundfoss UP-20-15N</t>
  </si>
  <si>
    <t>zonnecollectorpomp</t>
  </si>
  <si>
    <t>tapwaterpomp</t>
  </si>
  <si>
    <t>voorraadvat tapwater</t>
  </si>
  <si>
    <t>Agpo PUB 500 DDS</t>
  </si>
  <si>
    <t>Inventum EDR10</t>
  </si>
  <si>
    <t>NED-Air NKD7.7 2480 m3/h</t>
  </si>
  <si>
    <t>Vageri Priva</t>
  </si>
  <si>
    <t xml:space="preserve">Johnson Controls  </t>
  </si>
  <si>
    <t>afzuigventilator</t>
  </si>
  <si>
    <t>rookkamer</t>
  </si>
  <si>
    <t>Europa GVR 061</t>
  </si>
  <si>
    <t>Rucon ERM ex25 (schilderafdeling)</t>
  </si>
  <si>
    <t>Fumex F 1000 (lasdampafzuig)</t>
  </si>
  <si>
    <t>Rovent KV 166 (remise)</t>
  </si>
  <si>
    <t>Mark GC 55 GU 52,3 kW</t>
  </si>
  <si>
    <t>Mark GS 44 GU 43,6 kW</t>
  </si>
  <si>
    <t>Mark GS 33 GU 32,7 kW</t>
  </si>
  <si>
    <t>gevelkachel</t>
  </si>
  <si>
    <t>Daalderop 15L Close-up</t>
  </si>
  <si>
    <t>ventilator</t>
  </si>
  <si>
    <t>Nibe PUB 210.12 210L</t>
  </si>
  <si>
    <t>boxventilator</t>
  </si>
  <si>
    <t>Radson</t>
  </si>
  <si>
    <t>Flexcon Flamco 18/0,5L</t>
  </si>
  <si>
    <t>NIBE PUB 210L</t>
  </si>
  <si>
    <t>Grundfoss UP-20-15N-150</t>
  </si>
  <si>
    <t>Flamco Flexcon 18/0,5 18L</t>
  </si>
  <si>
    <t>Buderus SB 615-310</t>
  </si>
  <si>
    <t>Buderus GE 515-295</t>
  </si>
  <si>
    <t>Flamco Flexcon 12L/0,5</t>
  </si>
  <si>
    <t>Grundfos UPS 40-120F (lbk theater)</t>
  </si>
  <si>
    <t>Grundfos UPS 40-60/4F (lbk alg)</t>
  </si>
  <si>
    <t>vuilwaterpomp</t>
  </si>
  <si>
    <t>brandpomp</t>
  </si>
  <si>
    <t>Saia DDC plus PDC 2 Opticom V3</t>
  </si>
  <si>
    <t>Verhulst VKT 0704 (algemeen)</t>
  </si>
  <si>
    <t>waterontharder</t>
  </si>
  <si>
    <t>Lubron C30</t>
  </si>
  <si>
    <t>Remeha Calenta</t>
  </si>
  <si>
    <t>Daalderop Close-up boiler 10 L</t>
  </si>
  <si>
    <t>Remeha Sense</t>
  </si>
  <si>
    <t>Philips Whirlpool</t>
  </si>
  <si>
    <t>Junkers Bosch Gruppe TR 21</t>
  </si>
  <si>
    <t xml:space="preserve">Junkers Bosch Gruppe  </t>
  </si>
  <si>
    <t xml:space="preserve">Nefit Ecomline  </t>
  </si>
  <si>
    <t>Remeha Quinta Pro 45S</t>
  </si>
  <si>
    <t>Remeha I-Sense</t>
  </si>
  <si>
    <t>18/0,5</t>
  </si>
  <si>
    <t>Remeha Calenta 35S 34kW</t>
  </si>
  <si>
    <t>Remeha Quintra Pro 90S 84,2 kW</t>
  </si>
  <si>
    <t>Remeha Modulerend-A</t>
  </si>
  <si>
    <t>elektrakachel</t>
  </si>
  <si>
    <t>Stievel Eltron</t>
  </si>
  <si>
    <t>Burnham Profit N13.5 - 15,7 kW</t>
  </si>
  <si>
    <t xml:space="preserve">Remeha W28 ECO 28 kW </t>
  </si>
  <si>
    <t>Daaldrop</t>
  </si>
  <si>
    <t>Wisse Techniek</t>
  </si>
  <si>
    <t>Cv-ketel &lt;50 kW</t>
  </si>
  <si>
    <t>Cv-ketel &lt;150 kW</t>
  </si>
  <si>
    <t>minuten</t>
  </si>
  <si>
    <t>Minuten</t>
  </si>
  <si>
    <t>Tarief monteur per minuut</t>
  </si>
  <si>
    <t>Boiler direct gestookt</t>
  </si>
  <si>
    <t xml:space="preserve">Radiatoren </t>
  </si>
  <si>
    <t>Rookgasafvoer</t>
  </si>
  <si>
    <t>Expansievat</t>
  </si>
  <si>
    <t>Ventilator</t>
  </si>
  <si>
    <t>Regeling eenvoudig</t>
  </si>
  <si>
    <t>Doorstroomapparaat/geiser</t>
  </si>
  <si>
    <t xml:space="preserve">Gaskachel </t>
  </si>
  <si>
    <t>Verdeler vloerverwarming</t>
  </si>
  <si>
    <t>EBI of PI</t>
  </si>
  <si>
    <t>Arbeidskosten</t>
  </si>
  <si>
    <t>Materiaal kosten</t>
  </si>
  <si>
    <t>Vuilwaterpomp</t>
  </si>
  <si>
    <t>Type installatie</t>
  </si>
  <si>
    <t>Tijd</t>
  </si>
  <si>
    <t>Aanduiding</t>
  </si>
  <si>
    <t xml:space="preserve">EBI/PI/PO </t>
  </si>
  <si>
    <t>Totaal per locatie</t>
  </si>
  <si>
    <t>UURTARIEF SERVICEMONTEUR</t>
  </si>
  <si>
    <t>Waterontharder 1x per maand (jaarbasis)</t>
  </si>
  <si>
    <t>Materiaalkosten</t>
  </si>
  <si>
    <t>cv ketel</t>
  </si>
  <si>
    <t>Intergas kompakt</t>
  </si>
  <si>
    <t>Remeha i-sense</t>
  </si>
  <si>
    <t>Siemens RVL regelaar</t>
  </si>
  <si>
    <t>Remeha Quinta Pro 65 kw</t>
  </si>
  <si>
    <t>Grundfos UPS 25-70-130</t>
  </si>
  <si>
    <t>Warmwatertoestel</t>
  </si>
  <si>
    <t>Sentry WH 56 (BAXI BV)</t>
  </si>
  <si>
    <t>Siemens RVL480</t>
  </si>
  <si>
    <t>Flexcon 80/0,5</t>
  </si>
  <si>
    <t>Dakventilator</t>
  </si>
  <si>
    <t>J.E. StorkAir VPMe</t>
  </si>
  <si>
    <t>Sentry WH 56</t>
  </si>
  <si>
    <t xml:space="preserve">Radson Compact </t>
  </si>
  <si>
    <t>Remeha Quinta 85</t>
  </si>
  <si>
    <t>4481BJ</t>
  </si>
  <si>
    <t>KlOETINGE</t>
  </si>
  <si>
    <t>Rucon</t>
  </si>
  <si>
    <t>Zehnder VPM 19/24</t>
  </si>
  <si>
    <t>Siemens RMU 710 en RMH 760</t>
  </si>
  <si>
    <t>J.E.Stork Air Compo M6 TAC3</t>
  </si>
  <si>
    <t>J.E. Stork Air Compo M4</t>
  </si>
  <si>
    <t>J.E. Stork Air VPMe</t>
  </si>
  <si>
    <t>4461NB</t>
  </si>
  <si>
    <t>J.E. Stork Air MX 210+WS</t>
  </si>
  <si>
    <t>35/0,5 flexcon</t>
  </si>
  <si>
    <t>18/0,5 flexcon</t>
  </si>
  <si>
    <t>Rucon RDM-31</t>
  </si>
  <si>
    <t>warmwater</t>
  </si>
  <si>
    <t>Flexcon 50/0,5</t>
  </si>
  <si>
    <t>Grundfoss UP 20-30N 150</t>
  </si>
  <si>
    <t>Siemens RVL 480</t>
  </si>
  <si>
    <t>Tapwaterpomp</t>
  </si>
  <si>
    <t>CV ketelpomp</t>
  </si>
  <si>
    <t>Grundfoss UPS 25-70-130</t>
  </si>
  <si>
    <t>Reflex 80 x 1,0</t>
  </si>
  <si>
    <t>Itho OLB 300 DDS-001</t>
  </si>
  <si>
    <t>Remeha Rematic 112518 AC</t>
  </si>
  <si>
    <t>Dru Art 2</t>
  </si>
  <si>
    <t>2 verdelers (6 en 7 groeps)</t>
  </si>
  <si>
    <t>Flamco Flexcon 35/0,5</t>
  </si>
  <si>
    <t>Grundfos UPM2 25/70 130 ketel</t>
  </si>
  <si>
    <t>Grundfoss UPE 32-80-180</t>
  </si>
  <si>
    <t>Grundfoss UPS 25-50-180</t>
  </si>
  <si>
    <t>Grundfoss UPS 25-60-130</t>
  </si>
  <si>
    <t>Grundfoss Alpha1 25-60 130</t>
  </si>
  <si>
    <t>Bergschenhoek B.V. WPV WS 15</t>
  </si>
  <si>
    <t>Close Up boiler</t>
  </si>
  <si>
    <t>Remeha Quinta Ace 45 kw</t>
  </si>
  <si>
    <t>regelkleppen</t>
  </si>
  <si>
    <t>Binnendeel UT30FNB0</t>
  </si>
  <si>
    <t>Buitendeel UUC1U40 1,7kg R32</t>
  </si>
  <si>
    <t>Daikin Keuken</t>
  </si>
  <si>
    <t xml:space="preserve">Buitendeel PUH-P71YHA </t>
  </si>
  <si>
    <t>Binnendeel R410A 3,6 kg</t>
  </si>
  <si>
    <t>Binnendeel R410A 1,2 kg</t>
  </si>
  <si>
    <t>Buitendeel RXS35K2V1B</t>
  </si>
  <si>
    <t xml:space="preserve">Daikin Schoonmaak </t>
  </si>
  <si>
    <t>Buitendeel RXS25E2V1B</t>
  </si>
  <si>
    <t>Binnendeel R410A 1 kg</t>
  </si>
  <si>
    <t>LG Kantoor BG</t>
  </si>
  <si>
    <t>Mitsubishi kantoor 1e</t>
  </si>
  <si>
    <t>LG Kantine 1e</t>
  </si>
  <si>
    <t>LG kantine 1e</t>
  </si>
  <si>
    <t>LG Kantine BG</t>
  </si>
  <si>
    <t>Itho klokthermostaat</t>
  </si>
  <si>
    <t>ATAG A244EC</t>
  </si>
  <si>
    <t>Daikin Koudwater syst</t>
  </si>
  <si>
    <t>Buitendeel EWAQ021CAWN-H</t>
  </si>
  <si>
    <t>Buitendeel DM09RP</t>
  </si>
  <si>
    <t>Flamco Flexcon  300/0,5</t>
  </si>
  <si>
    <t>Gebhardt RDA 31</t>
  </si>
  <si>
    <t>Grundfos (verschillende bouwjaren)</t>
  </si>
  <si>
    <t>circulatiepompen</t>
  </si>
  <si>
    <t>Daalderop 15L(verschillende jaren)</t>
  </si>
  <si>
    <t>Daalderop 150L</t>
  </si>
  <si>
    <t>Boiler</t>
  </si>
  <si>
    <t>NIBE ES 23-210 6KW 400V 3 fase</t>
  </si>
  <si>
    <t>Exhausto V240H1EB2</t>
  </si>
  <si>
    <t>Elvis Presleylaan</t>
  </si>
  <si>
    <t>101</t>
  </si>
  <si>
    <t>4462 LB</t>
  </si>
  <si>
    <t>opstal; gymzaal Elvis presleylaan</t>
  </si>
  <si>
    <t>opstal; gymzaal Elvis Presleylaan</t>
  </si>
  <si>
    <t>Nefit Trendline HRC 30 CW 5</t>
  </si>
  <si>
    <t>Remeha Gas 210 Eco Pro 120kw</t>
  </si>
  <si>
    <t>Daalderop Mono-Plus 120L</t>
  </si>
  <si>
    <t>Boiler Keuken</t>
  </si>
  <si>
    <t>Ostberg CK 200 B EC</t>
  </si>
  <si>
    <t>Boiler Cv ruimte</t>
  </si>
  <si>
    <t>Daalderop Close Up 10L</t>
  </si>
  <si>
    <t>Reflex 80/0,5</t>
  </si>
  <si>
    <t>Nefit 9000i HR50 (2017 en 2019)</t>
  </si>
  <si>
    <t>17/'19</t>
  </si>
  <si>
    <t>WTW-unit Zehnder</t>
  </si>
  <si>
    <t>Comfoair Q450 NL R VV ST</t>
  </si>
  <si>
    <t>Nefit 3000WA + MC400 casacade</t>
  </si>
  <si>
    <t>Pneumatex SD 18.3 18L/0,5</t>
  </si>
  <si>
    <t>Flexcon 35L/0,5</t>
  </si>
  <si>
    <t>Grundfos Alpha 1  32-60-180</t>
  </si>
  <si>
    <t>Grundfos UPE 25-60 180</t>
  </si>
  <si>
    <t>Remeha I-Sense W.A.</t>
  </si>
  <si>
    <t>boiler (Daalderop)</t>
  </si>
  <si>
    <t>Kantoor Ruimte's</t>
  </si>
  <si>
    <t>dakunits LBK</t>
  </si>
  <si>
    <t>itho CAS 190/4 WS</t>
  </si>
  <si>
    <t>Itho CAS 90/4 WS</t>
  </si>
  <si>
    <t>Itho CAS 120/4 WWS</t>
  </si>
  <si>
    <t>Itho CAS 45/4 WS</t>
  </si>
  <si>
    <t>Gebhardt TZAe 01-180-4</t>
  </si>
  <si>
    <t>3x 10L, en 1x 50L</t>
  </si>
  <si>
    <t>Daalderop Combi Connect 150L</t>
  </si>
  <si>
    <t xml:space="preserve">Remeha Calenta 35S </t>
  </si>
  <si>
    <t>Daalderop  Comfort Classic  30/50</t>
  </si>
  <si>
    <t>Verhulst VKT 0606 (theaterzaal)</t>
  </si>
  <si>
    <t>gebhardt DAVE 225-4</t>
  </si>
  <si>
    <t>gebhardt DAVE 400-6</t>
  </si>
  <si>
    <t>Dreizler M 201 HT</t>
  </si>
  <si>
    <t>gasventilator brander</t>
  </si>
  <si>
    <t>Flamco Flexcon 200L/0,5</t>
  </si>
  <si>
    <t>Grundfos Magna3  40-120 F 250</t>
  </si>
  <si>
    <t>Grundfos UPS 25-80-180</t>
  </si>
  <si>
    <t>Grundfos Magna3 32-120 F 220</t>
  </si>
  <si>
    <t>RXS50BVMB</t>
  </si>
  <si>
    <t>Daikin Inverter (lichtcabine)</t>
  </si>
  <si>
    <t>Grundfos (Laad en Losruimte)</t>
  </si>
  <si>
    <t>Grundfos GBI CR 3-3</t>
  </si>
  <si>
    <t>A.O. Smith BFC 30 N</t>
  </si>
  <si>
    <t>Mast Pomp K2SA (Nooduitgang)</t>
  </si>
  <si>
    <t>Vaillant ecotec</t>
  </si>
  <si>
    <t>afvoerventilatie</t>
  </si>
  <si>
    <t>S&amp;P TH-500/160 REF 06 CV 7886</t>
  </si>
  <si>
    <t>Flexcon 25/0,5</t>
  </si>
  <si>
    <t>Remeha Quinta 65 kw</t>
  </si>
  <si>
    <t>Flexcon 80L/0,5bar</t>
  </si>
  <si>
    <t>uitblaasrooster (Gymzaal)</t>
  </si>
  <si>
    <t>ThermoAir LBK 9 en 10</t>
  </si>
  <si>
    <t>Wolff 4000m3/h LBK-KG63 59kW</t>
  </si>
  <si>
    <t>Itho CAS ECO-FAN 1100</t>
  </si>
  <si>
    <t>Thermo Air</t>
  </si>
  <si>
    <t>afzuigroosters</t>
  </si>
  <si>
    <t xml:space="preserve">Inventum 80L </t>
  </si>
  <si>
    <t>boiler keuken</t>
  </si>
  <si>
    <t>WTW Unit</t>
  </si>
  <si>
    <t>Itho HRU-3 BVH-004</t>
  </si>
  <si>
    <t>Stork DAP 350/6EC</t>
  </si>
  <si>
    <t>Itho RMV 15 LC</t>
  </si>
  <si>
    <t>Itho 4S35 VW 350Z</t>
  </si>
  <si>
    <t>J.E. storkAir VDA 225/4 EC+WST</t>
  </si>
  <si>
    <t>Flamco Flexcon 50L/0,5bar</t>
  </si>
  <si>
    <t>Flamco Flexcon 18L/0,5bar</t>
  </si>
  <si>
    <t>boiler (2008 en 1994)</t>
  </si>
  <si>
    <t>sommige radiatoren zijn nieuwer.</t>
  </si>
  <si>
    <t>klokthermostaat</t>
  </si>
  <si>
    <t>siemens/remeha/Danfoss</t>
  </si>
  <si>
    <t>Remeha Quinta Pro 65kw</t>
  </si>
  <si>
    <t>Zehnder RRV 125/2</t>
  </si>
  <si>
    <t>Flexcon 35/0,5bar</t>
  </si>
  <si>
    <t>Lbk/wtw Unit</t>
  </si>
  <si>
    <t>Orcon WTU-1000-EC-E</t>
  </si>
  <si>
    <t>convectoren</t>
  </si>
  <si>
    <t>Kieback&amp;Peter DDC 420</t>
  </si>
  <si>
    <t>Remeha Quinta Ace 65 kw</t>
  </si>
  <si>
    <t>Flexcon 110/0,5bar</t>
  </si>
  <si>
    <t>Remeha Quinta Pro 45kw</t>
  </si>
  <si>
    <t>Grundfos Magna3 32-120F 220</t>
  </si>
  <si>
    <t>Remeha Celcia MC 4</t>
  </si>
  <si>
    <t xml:space="preserve">ketel </t>
  </si>
  <si>
    <t>Remeha Isense W.A.</t>
  </si>
  <si>
    <t>Remaha Quinta 65kw</t>
  </si>
  <si>
    <t xml:space="preserve">expansievat </t>
  </si>
  <si>
    <t>Orcon MVS-10 RH</t>
  </si>
  <si>
    <t>Ventilatiebox</t>
  </si>
  <si>
    <t>Remeha Quinta Pro 90kw</t>
  </si>
  <si>
    <t>Nefit CV 2016 Remeha CV 2014</t>
  </si>
  <si>
    <t>2014/16</t>
  </si>
  <si>
    <t>Totaal 2</t>
  </si>
  <si>
    <t>1x Reflex 35/0,5  1x Expando 18/1</t>
  </si>
  <si>
    <t>Nefit Trendline HRC 30cw5 II</t>
  </si>
  <si>
    <t>Grundfos UPS 25-80-130</t>
  </si>
  <si>
    <t>Remeha Quintra Pro 65 kw</t>
  </si>
  <si>
    <t>Siemens W.A.</t>
  </si>
  <si>
    <t>bouwjaar niet bekend</t>
  </si>
  <si>
    <t>Remeha Avanta 28C, 28kw</t>
  </si>
  <si>
    <t>Flexcon 18/0,5</t>
  </si>
  <si>
    <t>Honeywell Round</t>
  </si>
  <si>
    <t>Flexcon 25/0,5bar</t>
  </si>
  <si>
    <t>Orcon MP-6/14W</t>
  </si>
  <si>
    <t>Itho/Daalderop CVE-S ECO SE</t>
  </si>
  <si>
    <t>Remeha Quinta 45kw</t>
  </si>
  <si>
    <t>Plieger Klokthermostaat</t>
  </si>
  <si>
    <t>Intergas Kombi kompakt 36/30</t>
  </si>
  <si>
    <t>Flexcon 50/1 bar</t>
  </si>
  <si>
    <t>verwarmng</t>
  </si>
  <si>
    <t xml:space="preserve">Remeha Isense </t>
  </si>
  <si>
    <t>Grundfos Magna 1    25-60-180</t>
  </si>
  <si>
    <t>box ventilator</t>
  </si>
  <si>
    <t>Inatherm IRE 250 D</t>
  </si>
  <si>
    <t>Intergas kombi kompakt HRE36/30</t>
  </si>
  <si>
    <t>Faber OSLO/SR</t>
  </si>
  <si>
    <t>Dru Alto Basso</t>
  </si>
  <si>
    <t>Remeha Quinta Pro 90</t>
  </si>
  <si>
    <t>Remeha Quinta Pro 65</t>
  </si>
  <si>
    <t>Ned-Air WTA HR 1000</t>
  </si>
  <si>
    <t>Flamco Flexcon 80/0,5 bar</t>
  </si>
  <si>
    <t>Grundfos Magna 25-60 180</t>
  </si>
  <si>
    <t>Siemens SAS 31 mengklep motor</t>
  </si>
  <si>
    <t>Ned-Air HR WTA 300 LB</t>
  </si>
  <si>
    <t>Ned-Air WTA 800 L</t>
  </si>
  <si>
    <t>Famcoil Biddle Deco 100-H1-L-FS6</t>
  </si>
  <si>
    <t>Gebhardt ARA 61-450-4 E</t>
  </si>
  <si>
    <t>Daalderop Close-In 10L</t>
  </si>
  <si>
    <t>Daalderop Mono-Plus koper 80L</t>
  </si>
  <si>
    <t>Gebhardt RDA 21-1822-2E</t>
  </si>
  <si>
    <t>Gebhardt RDA 31-2528-4E</t>
  </si>
  <si>
    <t>Nu-Air DD10-10-9-IT</t>
  </si>
  <si>
    <t>Rucon MPV-7W</t>
  </si>
  <si>
    <t xml:space="preserve">Zehnder </t>
  </si>
  <si>
    <t>LG VRV systeem</t>
  </si>
  <si>
    <t>3 stuks binnendelen LG</t>
  </si>
  <si>
    <t>Solid Air KEK 6-M-DU50P-S</t>
  </si>
  <si>
    <t>Solid Air KEK 2-M-DV50P-S</t>
  </si>
  <si>
    <t>Bergschenhoek</t>
  </si>
  <si>
    <t>Orcon RDV 250-4E+WS</t>
  </si>
  <si>
    <t>ventilatiebox</t>
  </si>
  <si>
    <t>Ostberg IRE 160D1 man tp</t>
  </si>
  <si>
    <t>WTW</t>
  </si>
  <si>
    <t>Itho/Daalderop HRU Eco RFT LE</t>
  </si>
  <si>
    <t>Lijnbaan</t>
  </si>
  <si>
    <t>14-16</t>
  </si>
  <si>
    <t>4461 HK</t>
  </si>
  <si>
    <t>opstal; Voormalig school Hoornbeeck College</t>
  </si>
  <si>
    <t>Remeha W60 eco Reminox</t>
  </si>
  <si>
    <t>Remeha W40 eco Reminox</t>
  </si>
  <si>
    <t>Nefit Topline HR 30</t>
  </si>
  <si>
    <t>nefit geveldoorvoer is van 2018</t>
  </si>
  <si>
    <t>UPS 50-60/4 F 280mm</t>
  </si>
  <si>
    <t>UPS 20-60</t>
  </si>
  <si>
    <t>UPS 36-50 F 200</t>
  </si>
  <si>
    <t>Siemens SQK 33 mengklep motor</t>
  </si>
  <si>
    <t>Johnson Control regeling W.A.</t>
  </si>
  <si>
    <t>Flexcon 18/0,5bar</t>
  </si>
  <si>
    <t>Flexcon 12/0,5bar</t>
  </si>
  <si>
    <t>Reflex 50/0,5 bar</t>
  </si>
  <si>
    <t>Daalderop Close in 10 liter</t>
  </si>
  <si>
    <t>Daalderop 50 liter ?</t>
  </si>
  <si>
    <r>
      <t xml:space="preserve">Remeha Quinta 45 </t>
    </r>
    <r>
      <rPr>
        <sz val="8"/>
        <color indexed="10"/>
        <rFont val="Verdana"/>
        <family val="2"/>
      </rPr>
      <t>Buiten bedrijf</t>
    </r>
  </si>
  <si>
    <t>4461 BG</t>
  </si>
  <si>
    <t>(nood-) verlichting</t>
  </si>
  <si>
    <t>licht- en krachtinstallatie</t>
  </si>
  <si>
    <t>4461BG</t>
  </si>
  <si>
    <t>Appelstraat</t>
  </si>
  <si>
    <t>4462 TL</t>
  </si>
  <si>
    <t>verdeelkast</t>
  </si>
  <si>
    <t>pictogramverlichting</t>
  </si>
  <si>
    <t>noodverlichting</t>
  </si>
  <si>
    <t>Beestenmarkt</t>
  </si>
  <si>
    <t>4461 CS</t>
  </si>
  <si>
    <t>opstal; monument (ZL 1164), theater 't Beest</t>
  </si>
  <si>
    <t>Bergweg</t>
  </si>
  <si>
    <t>4461 NB</t>
  </si>
  <si>
    <t>verlichtingsarmaturen</t>
  </si>
  <si>
    <t>Bleekveld</t>
  </si>
  <si>
    <t>4461 DD</t>
  </si>
  <si>
    <t>Brugstraat</t>
  </si>
  <si>
    <t>4475 AP</t>
  </si>
  <si>
    <t>De Spinne</t>
  </si>
  <si>
    <t>4463 VW</t>
  </si>
  <si>
    <t>opstal; gymzaal De Spinne</t>
  </si>
  <si>
    <t>Deltastraat</t>
  </si>
  <si>
    <t>4474 AK</t>
  </si>
  <si>
    <t>opstal; voormalig dorpshuis</t>
  </si>
  <si>
    <t>Dorpsstraat</t>
  </si>
  <si>
    <t>4474 AB</t>
  </si>
  <si>
    <t>opstal; muziektent Kattendijke</t>
  </si>
  <si>
    <t>Kerktoren</t>
  </si>
  <si>
    <t>Fluitekruitstraat</t>
  </si>
  <si>
    <t>4461 HM</t>
  </si>
  <si>
    <t>opstal; Woning</t>
  </si>
  <si>
    <t>Geertsplein</t>
  </si>
  <si>
    <t>4481 AN</t>
  </si>
  <si>
    <t>Geldeloozepad</t>
  </si>
  <si>
    <t>4463 AJ</t>
  </si>
  <si>
    <t>opstal; berging begraafplaats</t>
  </si>
  <si>
    <t>Grote Markt</t>
  </si>
  <si>
    <t>4461 AH</t>
  </si>
  <si>
    <t>opstal; monument (ZL 0100), stadhuis</t>
  </si>
  <si>
    <t>Carillon</t>
  </si>
  <si>
    <t>Hilleweg</t>
  </si>
  <si>
    <t>4464 JA</t>
  </si>
  <si>
    <t>Joannaplantsoen</t>
  </si>
  <si>
    <t>4462 AV</t>
  </si>
  <si>
    <t>Kattendijksedijk</t>
  </si>
  <si>
    <t>4463 AL</t>
  </si>
  <si>
    <t>woning</t>
  </si>
  <si>
    <t>Kleine Kade</t>
  </si>
  <si>
    <t>4461 AS</t>
  </si>
  <si>
    <t>opstal; monument (ZL 0099), soepuus</t>
  </si>
  <si>
    <t>Kuyperlaan</t>
  </si>
  <si>
    <t>4463 SH</t>
  </si>
  <si>
    <t>Hoornbeekcollege</t>
  </si>
  <si>
    <t>nieuw</t>
  </si>
  <si>
    <t>M.A. de Ruijterlaan</t>
  </si>
  <si>
    <t>4461 GE</t>
  </si>
  <si>
    <t>overig</t>
  </si>
  <si>
    <t>lamellen lichtkappen</t>
  </si>
  <si>
    <t>wegdekverwarming</t>
  </si>
  <si>
    <t>4461 GD</t>
  </si>
  <si>
    <t>M.H. Trompstraat</t>
  </si>
  <si>
    <t>4461 GJ</t>
  </si>
  <si>
    <t>Noordeinde</t>
  </si>
  <si>
    <t>4481 BJ</t>
  </si>
  <si>
    <t>Oosthavendijk</t>
  </si>
  <si>
    <t>4475 ND</t>
  </si>
  <si>
    <t>sluisgebouw</t>
  </si>
  <si>
    <t>Oostkerkestraat</t>
  </si>
  <si>
    <t>4471 BA</t>
  </si>
  <si>
    <t>4471 BB</t>
  </si>
  <si>
    <t>4461 LR</t>
  </si>
  <si>
    <t>opstal; brandweerkazerne</t>
  </si>
  <si>
    <t>Ostendestraat</t>
  </si>
  <si>
    <t>4461 JB</t>
  </si>
  <si>
    <t>opstal; openbaar toilet</t>
  </si>
  <si>
    <t>Oude Singel</t>
  </si>
  <si>
    <t>4461 RS</t>
  </si>
  <si>
    <t>Oude Zeedijk</t>
  </si>
  <si>
    <t>4474 NA</t>
  </si>
  <si>
    <t>Paardeweg</t>
  </si>
  <si>
    <t>4461 BR</t>
  </si>
  <si>
    <t>Plein</t>
  </si>
  <si>
    <t>4472 AT</t>
  </si>
  <si>
    <t>Reigerstraat</t>
  </si>
  <si>
    <t>4461 RE</t>
  </si>
  <si>
    <t>Schimmelpenninckstraat</t>
  </si>
  <si>
    <t>4460 AD</t>
  </si>
  <si>
    <t>Singelstraat</t>
  </si>
  <si>
    <t>4461 HZ</t>
  </si>
  <si>
    <t>Slotstaat</t>
  </si>
  <si>
    <t>4458 BJ</t>
  </si>
  <si>
    <t>Stationspark</t>
  </si>
  <si>
    <t>4462 DZ</t>
  </si>
  <si>
    <t>opstal; gymzaal Calvijn College</t>
  </si>
  <si>
    <t>Verrekenbaar onderhoud</t>
  </si>
  <si>
    <t>Te Werfstraat</t>
  </si>
  <si>
    <t>4472 AN</t>
  </si>
  <si>
    <t>Thorbeckelaan</t>
  </si>
  <si>
    <t>4463 VB</t>
  </si>
  <si>
    <t>Torenring</t>
  </si>
  <si>
    <t>4458 BC</t>
  </si>
  <si>
    <t>Troelstralaan</t>
  </si>
  <si>
    <t>4463 BS</t>
  </si>
  <si>
    <t>Turfkade</t>
  </si>
  <si>
    <t>4461 AP</t>
  </si>
  <si>
    <t>Van Heenvlietstraat</t>
  </si>
  <si>
    <t>4474 AR</t>
  </si>
  <si>
    <t>opstal; dorpshuis 't Katshuis</t>
  </si>
  <si>
    <r>
      <rPr>
        <b/>
        <sz val="8"/>
        <color rgb="FFFFFFFF"/>
        <rFont val="Verdana"/>
        <family val="2"/>
      </rPr>
      <t>ADRES</t>
    </r>
  </si>
  <si>
    <r>
      <rPr>
        <b/>
        <sz val="8"/>
        <color rgb="FFFFFFFF"/>
        <rFont val="Verdana"/>
        <family val="2"/>
      </rPr>
      <t>NR</t>
    </r>
  </si>
  <si>
    <r>
      <rPr>
        <b/>
        <sz val="8"/>
        <color rgb="FFFFFFFF"/>
        <rFont val="Verdana"/>
        <family val="2"/>
      </rPr>
      <t>POSTCODE</t>
    </r>
  </si>
  <si>
    <r>
      <rPr>
        <b/>
        <sz val="8"/>
        <color rgb="FFFFFFFF"/>
        <rFont val="Verdana"/>
        <family val="2"/>
      </rPr>
      <t>PLAATS</t>
    </r>
  </si>
  <si>
    <r>
      <rPr>
        <b/>
        <sz val="8"/>
        <color rgb="FFFFFFFF"/>
        <rFont val="Verdana"/>
        <family val="2"/>
      </rPr>
      <t>BETREFT</t>
    </r>
  </si>
  <si>
    <r>
      <rPr>
        <b/>
        <sz val="8"/>
        <color rgb="FFFFFFFF"/>
        <rFont val="Verdana"/>
        <family val="2"/>
      </rPr>
      <t>TECHNIEK</t>
    </r>
  </si>
  <si>
    <r>
      <rPr>
        <b/>
        <sz val="8"/>
        <color rgb="FFFFFFFF"/>
        <rFont val="Verdana"/>
        <family val="2"/>
      </rPr>
      <t>Aantal</t>
    </r>
  </si>
  <si>
    <r>
      <rPr>
        <b/>
        <sz val="8"/>
        <color rgb="FFFFFFFF"/>
        <rFont val="Verdana"/>
        <family val="2"/>
      </rPr>
      <t>TYPE</t>
    </r>
  </si>
  <si>
    <t>4461 CR</t>
  </si>
  <si>
    <t>brandbeveiliging</t>
  </si>
  <si>
    <t>ajax cfp8, 4 groepen</t>
  </si>
  <si>
    <t>inbraakbeveiliging</t>
  </si>
  <si>
    <t>Galaxy Flex 100</t>
  </si>
  <si>
    <t>penta 1 lus</t>
  </si>
  <si>
    <t>aritech fp600</t>
  </si>
  <si>
    <t>observatiesystemen</t>
  </si>
  <si>
    <t>Hikvision</t>
  </si>
  <si>
    <t>Goes</t>
  </si>
  <si>
    <t>Inbraakinstallatie</t>
  </si>
  <si>
    <t>Galaxy Flex</t>
  </si>
  <si>
    <t>Brandmeldinstallatie</t>
  </si>
  <si>
    <t>geluidsinstallatie</t>
  </si>
  <si>
    <t>aritech fp804</t>
  </si>
  <si>
    <t>easy loader AV-2008D</t>
  </si>
  <si>
    <t>Penta</t>
  </si>
  <si>
    <t>4463 HS</t>
  </si>
  <si>
    <t>Siemens</t>
  </si>
  <si>
    <t>opstal; stadskantoor</t>
  </si>
  <si>
    <t>toegangscontrole</t>
  </si>
  <si>
    <t>intercominstallatie</t>
  </si>
  <si>
    <t>protec GE100 Commend</t>
  </si>
  <si>
    <t>Esser 8000</t>
  </si>
  <si>
    <t>galaxy 512</t>
  </si>
  <si>
    <t>siemens fc10</t>
  </si>
  <si>
    <t>Labor Straus</t>
  </si>
  <si>
    <t>ats aritech</t>
  </si>
  <si>
    <t>aritech fp400</t>
  </si>
  <si>
    <t>galaxy 60</t>
  </si>
  <si>
    <t>Van der Spiegelstraat</t>
  </si>
  <si>
    <t>4461 LL</t>
  </si>
  <si>
    <t>opstal; monument (ZL 0935), muziekschool</t>
  </si>
  <si>
    <t>ajax cfp708</t>
  </si>
  <si>
    <t>Westwal</t>
  </si>
  <si>
    <t>4461 CM</t>
  </si>
  <si>
    <t>opstal; parkeergarage Centrum</t>
  </si>
  <si>
    <t>Elektra</t>
  </si>
  <si>
    <t>Noodverlichting</t>
  </si>
  <si>
    <t>Telefonie</t>
  </si>
  <si>
    <t>Ignis systems</t>
  </si>
  <si>
    <t>Halin</t>
  </si>
  <si>
    <t>aritech VS96</t>
  </si>
  <si>
    <t>Perceel 1</t>
  </si>
  <si>
    <t>Perceel 2</t>
  </si>
  <si>
    <t>Perceel 4</t>
  </si>
  <si>
    <t>Type</t>
  </si>
  <si>
    <t>Jaartal</t>
  </si>
  <si>
    <t>LOCATIE</t>
  </si>
  <si>
    <t>Poppodium 't Beest</t>
  </si>
  <si>
    <t>Theater De Mythe</t>
  </si>
  <si>
    <t>Werkplaats &amp; Stalling</t>
  </si>
  <si>
    <t>Stadskantoor Goes</t>
  </si>
  <si>
    <t>Nevenkantoor &amp; Werkplaats</t>
  </si>
  <si>
    <t>Parkeergarage Centrum</t>
  </si>
  <si>
    <t>opstal; monument (ZL 0101), Albert Joachimikade 5a (Woning / appartement)</t>
  </si>
  <si>
    <t>opstal; monument (ZL 0620), kerktoren Wilhelminadorp</t>
  </si>
  <si>
    <t>opstal; monument (ZL 0107), kerktoren incl. uurwerk Wolphaartsdijk</t>
  </si>
  <si>
    <t>opstal; monument (ZL 1168), dorpshuis De Griffioen (alleen gymzaal)</t>
  </si>
  <si>
    <t>opstal; monument (ZL 1024), molen De Koornbloem</t>
  </si>
  <si>
    <t>opstal; monument (ZL 0109), kerktoren incl. uurwerk 's-Heer Hendrikskinderen</t>
  </si>
  <si>
    <t>opstal; monument (ZL 0104), kerktoren incl. uurwerk Maria Magdalenakerk</t>
  </si>
  <si>
    <t>opstal; monument (ZL 1166), visperk (incl. bankjes en hekwerken)</t>
  </si>
  <si>
    <t>opstal; school, basisonderwijs, De Wingerd, gymzaal De Mannee (Zilveren Schoe 1)</t>
  </si>
  <si>
    <t>Perceel 3</t>
  </si>
  <si>
    <t xml:space="preserve">50 L </t>
  </si>
  <si>
    <t>Brink B33 IN</t>
  </si>
  <si>
    <t>IE keyprocessor, i-protec beheer software ligt bij Synto, zie bijlage 13</t>
  </si>
  <si>
    <t>speedgate</t>
  </si>
  <si>
    <t>Combi (inrit)</t>
  </si>
  <si>
    <t>Combi (uitrit)</t>
  </si>
  <si>
    <t>raam- en deurautomaten</t>
  </si>
  <si>
    <t>Automatische schuifdeur hoofdtoegang Hollandiaplein (binnen)</t>
  </si>
  <si>
    <t>Automatische schuifdeur hoofdtoegang Hollandiaplein (buiten)</t>
  </si>
  <si>
    <t>Automatische schuifdeur hoofdtoegang Willem Barentszstraat (binnen)</t>
  </si>
  <si>
    <t>Automatische schuifdeur hoofdtoegang Willem Barentszstraat (buiten)</t>
  </si>
  <si>
    <t>Automatische draaideur (tussen ruimte -2.06 / -2.07)</t>
  </si>
  <si>
    <t>Automatische draaideur (tussen ruimte -1.17 / buiten)</t>
  </si>
  <si>
    <t>Automatische draaideur (tussen ruimte -1.07 / -1.31)</t>
  </si>
  <si>
    <t>Automatische draaideur (tussen ruimte -1.18 / -1.31)</t>
  </si>
  <si>
    <t>Automatische draaideur (tussen ruimte 0.24 / 0.50)</t>
  </si>
  <si>
    <t>Automatische draaideur (tussen ruimte 1.39 / 1.58)</t>
  </si>
  <si>
    <t>Automatische draaideur (tussen ruimte 1.33 / 1.58)</t>
  </si>
  <si>
    <t>Automatische draaideur (tussen ruimte 1.15 / 1.33)</t>
  </si>
  <si>
    <t>Automatische draaideur (tussen ruimte 2.37 / 2.58)</t>
  </si>
  <si>
    <t>Automatische draaideur (tussen ruimte 2.15 / 2.37)</t>
  </si>
  <si>
    <t>Automatische draaideur op gang 2.58</t>
  </si>
  <si>
    <t>Automatische draaideur (tussen ruimte 3.41 / gang oostvleugel)</t>
  </si>
  <si>
    <t>Automatische draaideur (tussen ruimte 3.26 / 3.58)</t>
  </si>
  <si>
    <t>Automatische draaideur (tussen ruimte 3.58 / 3.61)</t>
  </si>
  <si>
    <t>Automatische draaideur (tussen ruimte 4.39 / 4.22)</t>
  </si>
  <si>
    <t>Automatische draaideur (tussen ruimte 4.26 / 4.55)</t>
  </si>
  <si>
    <t>Automatische draaideur (tussen ruimte 4.55 / 4.51)</t>
  </si>
  <si>
    <t>Automatische draaideur (tussen ruimte 5.68 / 5.29)</t>
  </si>
  <si>
    <t>Automatische draaideur (tussen ruimte 5.58 / 5.68)</t>
  </si>
  <si>
    <t>Automatische draaideur (tussen ruimte 5.58 / 5.47)</t>
  </si>
  <si>
    <t>Elektromotoren ramen, Heycop Micro 02/92 Eroflex (ruimte 1.35)</t>
  </si>
  <si>
    <t>Elektromotoren ramen, Heycop Micro 02/92 Eroflex (ruimte 1.61)</t>
  </si>
  <si>
    <t>Elektromotoren ramen, Heycop Micro 02/92 Eroflex (ruimte 2.34)</t>
  </si>
  <si>
    <t>Elektromotoren ramen, Heycop Micro 02/92 Eroflex (ruimte 2.38)</t>
  </si>
  <si>
    <t>Elektromotoren ramen, Heycop Micro 02/92 Eroflex (ruimte 3.35)</t>
  </si>
  <si>
    <t>Elektromotoren ramen, Heycop Micro 02/92 Eroflex (ruimte 3.35 A)</t>
  </si>
  <si>
    <t>Elektromotoren ramen, Heycop Micro 02/92 Eroflex (ruimte 3.39)</t>
  </si>
  <si>
    <t>Elektromotoren ramen, Heycop Micro 02/92 Eroflex (ruimte 3.53)</t>
  </si>
  <si>
    <t>Elektromotoren ramen, Heycop Micro 02/92 Eroflex (ruimte 3.54)</t>
  </si>
  <si>
    <t>Elektromotoren ramen, Heycop Micro 02/92 Eroflex (ruimte 3.65)</t>
  </si>
  <si>
    <t>Elektromotoren ramen, Heycop Micro 02/92 Eroflex (ruimte 4.16)</t>
  </si>
  <si>
    <t>Elektromotoren ramen, Heycop Micro 02/92 Eroflex (ruimte 4.40)</t>
  </si>
  <si>
    <t>Elektromotoren ramen, Heycop Micro 02/92 Eroflex (ruimte 4.41)</t>
  </si>
  <si>
    <t>Elektromotoren ramen, Heycop Micro 02/92 Eroflex (ruimte 4.47)</t>
  </si>
  <si>
    <t>Elektromotoren ramen, Heycop Micro 02/92 Eroflex (ruimte 5.34)</t>
  </si>
  <si>
    <t>overheaddeur</t>
  </si>
  <si>
    <t>slagboominstallatie</t>
  </si>
  <si>
    <t>(buiten)</t>
  </si>
  <si>
    <t>(binnen)</t>
  </si>
  <si>
    <t>Automatische schuifdeur hoofdtoegang Kolveniershof (buiten)</t>
  </si>
  <si>
    <t>Automatische draaideur ingang lift beganegrond</t>
  </si>
  <si>
    <t>Automatische draaideur ingang lift 1e verdieping</t>
  </si>
  <si>
    <t xml:space="preserve">Automatische draaideur naast podium beganegrond </t>
  </si>
  <si>
    <t>Daikin</t>
  </si>
  <si>
    <t>Emerson</t>
  </si>
  <si>
    <t>Airconditioning (serverruimte)</t>
  </si>
  <si>
    <t>Lennox SHVN</t>
  </si>
  <si>
    <t>airconditioning (archief -2)</t>
  </si>
  <si>
    <t>conditioneringsunit (binnen)</t>
  </si>
  <si>
    <t>conditioneringsunit (buiten)</t>
  </si>
  <si>
    <t>airconditioning -1 (van keuken)</t>
  </si>
  <si>
    <t>Daikin RXS50J2V1B</t>
  </si>
  <si>
    <t>airconditioning 1 (keuken</t>
  </si>
  <si>
    <t>Daikin FEXS50BAVMB</t>
  </si>
  <si>
    <t>spli-unit (binnen)</t>
  </si>
  <si>
    <t>Daikin FTXS</t>
  </si>
  <si>
    <t>airconditioning (serverruimte 4de)</t>
  </si>
  <si>
    <t>Airco buitendelen (6de verd)</t>
  </si>
  <si>
    <t>Airconditioning ICT (3de verd)</t>
  </si>
  <si>
    <t>airconditioning buitendelen</t>
  </si>
  <si>
    <t>Update: 06-10-2021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</si>
</sst>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[Red]&quot;€&quot;\ \-#,##0.00"/>
    <numFmt numFmtId="165" formatCode="_ &quot;€&quot;\ * #,##0.00_ ;_ &quot;€&quot;\ * \-#,##0.00_ ;_ &quot;€&quot;\ * &quot;-&quot;??_ ;_ @_ "/>
    <numFmt numFmtId="166" formatCode="&quot;€&quot;\ #,##0.00"/>
  </numFmts>
  <fonts count="22">
    <font>
      <sz val="10"/>
      <name val="Arial"/>
    </font>
    <font>
      <sz val="8"/>
      <name val="Arial"/>
      <family val="2"/>
    </font>
    <font>
      <sz val="12"/>
      <name val="Helv"/>
    </font>
    <font>
      <sz val="8"/>
      <name val="Verdana"/>
      <family val="2"/>
    </font>
    <font>
      <b/>
      <sz val="8"/>
      <color theme="1"/>
      <name val="Verdana"/>
      <family val="2"/>
    </font>
    <font>
      <sz val="8"/>
      <color indexed="8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  <font>
      <sz val="8"/>
      <color indexed="10"/>
      <name val="Verdana"/>
      <family val="2"/>
    </font>
    <font>
      <sz val="8"/>
      <color indexed="17"/>
      <name val="Verdana"/>
      <family val="2"/>
    </font>
    <font>
      <b/>
      <sz val="8"/>
      <name val="Verdana"/>
      <family val="2"/>
    </font>
    <font>
      <b/>
      <sz val="16"/>
      <color rgb="FFFFFFFF"/>
      <name val="Verdana"/>
      <family val="2"/>
    </font>
    <font>
      <sz val="10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b/>
      <sz val="8"/>
      <color theme="0"/>
      <name val="Verdana"/>
      <family val="2"/>
    </font>
    <font>
      <b/>
      <sz val="8"/>
      <color indexed="9"/>
      <name val="Verdana"/>
      <family val="2"/>
    </font>
    <font>
      <sz val="16"/>
      <color rgb="FF000000"/>
      <name val="Verdana"/>
      <family val="2"/>
    </font>
    <font>
      <sz val="10"/>
      <color rgb="FFFF0000"/>
      <name val="Arial"/>
      <family val="2"/>
    </font>
    <font>
      <sz val="8"/>
      <color rgb="FFFF0000"/>
      <name val="Verdana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75AA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499984740745262"/>
        <bgColor rgb="FFFFFFFF"/>
      </patternFill>
    </fill>
    <fill>
      <patternFill patternType="solid">
        <fgColor theme="6" tint="-0.249977111117893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39" fontId="2" fillId="0" borderId="0" applyFont="0" applyFill="0" applyBorder="0" applyAlignment="0" applyProtection="0"/>
  </cellStyleXfs>
  <cellXfs count="139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6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65" fontId="3" fillId="4" borderId="1" xfId="0" applyNumberFormat="1" applyFont="1" applyFill="1" applyBorder="1" applyAlignment="1">
      <alignment horizontal="left" vertical="center" wrapText="1"/>
    </xf>
    <xf numFmtId="166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166" fontId="3" fillId="0" borderId="2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1" fontId="10" fillId="2" borderId="4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166" fontId="4" fillId="2" borderId="4" xfId="0" applyNumberFormat="1" applyFont="1" applyFill="1" applyBorder="1" applyAlignment="1">
      <alignment vertical="top" wrapText="1"/>
    </xf>
    <xf numFmtId="49" fontId="5" fillId="0" borderId="0" xfId="0" applyNumberFormat="1" applyFont="1" applyFill="1" applyAlignment="1">
      <alignment horizontal="center" vertical="top" wrapText="1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165" fontId="3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0" fillId="6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top" wrapText="1"/>
    </xf>
    <xf numFmtId="1" fontId="14" fillId="7" borderId="9" xfId="0" applyNumberFormat="1" applyFont="1" applyFill="1" applyBorder="1" applyAlignment="1">
      <alignment horizontal="left" vertical="top" shrinkToFit="1"/>
    </xf>
    <xf numFmtId="0" fontId="12" fillId="7" borderId="9" xfId="0" applyFont="1" applyFill="1" applyBorder="1" applyAlignment="1">
      <alignment horizontal="left" vertical="center" wrapText="1"/>
    </xf>
    <xf numFmtId="49" fontId="16" fillId="8" borderId="1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/>
    </xf>
    <xf numFmtId="49" fontId="5" fillId="9" borderId="1" xfId="0" applyNumberFormat="1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quotePrefix="1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9" borderId="1" xfId="0" quotePrefix="1" applyFont="1" applyFill="1" applyBorder="1" applyAlignment="1">
      <alignment horizontal="left" vertical="center" wrapText="1"/>
    </xf>
    <xf numFmtId="49" fontId="5" fillId="9" borderId="1" xfId="0" quotePrefix="1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0" fontId="13" fillId="6" borderId="9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left" wrapText="1"/>
    </xf>
    <xf numFmtId="0" fontId="3" fillId="9" borderId="9" xfId="0" applyFont="1" applyFill="1" applyBorder="1" applyAlignment="1">
      <alignment horizontal="left" vertical="top" wrapText="1"/>
    </xf>
    <xf numFmtId="1" fontId="14" fillId="9" borderId="9" xfId="0" applyNumberFormat="1" applyFont="1" applyFill="1" applyBorder="1" applyAlignment="1">
      <alignment horizontal="left" vertical="top" shrinkToFit="1"/>
    </xf>
    <xf numFmtId="0" fontId="12" fillId="9" borderId="9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0" fillId="6" borderId="9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1" fontId="14" fillId="7" borderId="9" xfId="0" applyNumberFormat="1" applyFont="1" applyFill="1" applyBorder="1" applyAlignment="1">
      <alignment horizontal="left" vertical="center" shrinkToFit="1"/>
    </xf>
    <xf numFmtId="0" fontId="3" fillId="7" borderId="1" xfId="0" applyFont="1" applyFill="1" applyBorder="1" applyAlignment="1">
      <alignment horizontal="left" vertical="center" wrapText="1"/>
    </xf>
    <xf numFmtId="1" fontId="14" fillId="7" borderId="1" xfId="0" applyNumberFormat="1" applyFont="1" applyFill="1" applyBorder="1" applyAlignment="1">
      <alignment horizontal="left" vertical="center" shrinkToFit="1"/>
    </xf>
    <xf numFmtId="1" fontId="14" fillId="9" borderId="1" xfId="0" applyNumberFormat="1" applyFont="1" applyFill="1" applyBorder="1" applyAlignment="1">
      <alignment horizontal="left" vertical="center" shrinkToFit="1"/>
    </xf>
    <xf numFmtId="0" fontId="12" fillId="7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6" fillId="9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9" fillId="10" borderId="1" xfId="0" applyFont="1" applyFill="1" applyBorder="1" applyAlignment="1">
      <alignment horizontal="left" vertical="center" wrapText="1"/>
    </xf>
    <xf numFmtId="0" fontId="19" fillId="11" borderId="1" xfId="0" applyFont="1" applyFill="1" applyBorder="1" applyAlignment="1">
      <alignment horizontal="left" vertical="center" wrapText="1"/>
    </xf>
    <xf numFmtId="49" fontId="19" fillId="11" borderId="1" xfId="0" applyNumberFormat="1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19" fillId="11" borderId="1" xfId="0" applyFont="1" applyFill="1" applyBorder="1" applyAlignment="1">
      <alignment horizontal="left" vertical="center"/>
    </xf>
    <xf numFmtId="49" fontId="19" fillId="11" borderId="1" xfId="0" applyNumberFormat="1" applyFont="1" applyFill="1" applyBorder="1" applyAlignment="1">
      <alignment horizontal="left" vertical="center"/>
    </xf>
    <xf numFmtId="0" fontId="18" fillId="11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left" vertical="top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6" fillId="2" borderId="7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left" vertical="top" wrapText="1"/>
    </xf>
    <xf numFmtId="0" fontId="11" fillId="5" borderId="13" xfId="0" applyFont="1" applyFill="1" applyBorder="1" applyAlignment="1">
      <alignment horizontal="left" vertical="top" wrapText="1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FAAC0-FCD7-A547-B113-3AA3EEE85CBA}">
  <dimension ref="A1:L203"/>
  <sheetViews>
    <sheetView tabSelected="1" zoomScale="110" zoomScaleNormal="110" workbookViewId="0">
      <selection activeCell="L1" sqref="L1"/>
    </sheetView>
  </sheetViews>
  <sheetFormatPr baseColWidth="10" defaultColWidth="10.83203125" defaultRowHeight="16" customHeight="1"/>
  <cols>
    <col min="1" max="1" width="20.33203125" style="101" bestFit="1" customWidth="1"/>
    <col min="2" max="2" width="13.83203125" style="101" customWidth="1"/>
    <col min="3" max="3" width="4.83203125" style="101" customWidth="1"/>
    <col min="4" max="4" width="10.1640625" style="101" customWidth="1"/>
    <col min="5" max="5" width="8.1640625" style="101" customWidth="1"/>
    <col min="6" max="6" width="47.1640625" style="101" customWidth="1"/>
    <col min="7" max="7" width="19.83203125" style="101" customWidth="1"/>
    <col min="8" max="8" width="49.6640625" style="101" bestFit="1" customWidth="1"/>
    <col min="9" max="9" width="18.6640625" style="101" customWidth="1"/>
    <col min="10" max="11" width="10.83203125" style="101"/>
    <col min="12" max="12" width="18.5" style="101" bestFit="1" customWidth="1"/>
    <col min="13" max="16384" width="10.83203125" style="101"/>
  </cols>
  <sheetData>
    <row r="1" spans="1:12" ht="22" customHeight="1">
      <c r="A1" s="123" t="s">
        <v>798</v>
      </c>
      <c r="B1" s="123"/>
      <c r="C1" s="123"/>
      <c r="D1" s="123"/>
      <c r="E1" s="123"/>
      <c r="F1" s="123"/>
      <c r="G1" s="123"/>
      <c r="H1" s="123"/>
      <c r="I1" s="123"/>
      <c r="J1" s="123"/>
      <c r="K1" s="124"/>
      <c r="L1" s="112" t="s">
        <v>891</v>
      </c>
    </row>
    <row r="2" spans="1:12" ht="16" customHeight="1">
      <c r="A2" s="120" t="s">
        <v>803</v>
      </c>
      <c r="B2" s="121" t="s">
        <v>747</v>
      </c>
      <c r="C2" s="121" t="s">
        <v>748</v>
      </c>
      <c r="D2" s="121" t="s">
        <v>749</v>
      </c>
      <c r="E2" s="121" t="s">
        <v>750</v>
      </c>
      <c r="F2" s="121" t="s">
        <v>751</v>
      </c>
      <c r="G2" s="121" t="s">
        <v>752</v>
      </c>
      <c r="H2" s="120" t="s">
        <v>801</v>
      </c>
      <c r="I2" s="120" t="s">
        <v>190</v>
      </c>
      <c r="J2" s="120" t="s">
        <v>802</v>
      </c>
      <c r="K2" s="121" t="s">
        <v>753</v>
      </c>
    </row>
    <row r="3" spans="1:12" ht="16" customHeight="1">
      <c r="A3" s="106" t="s">
        <v>804</v>
      </c>
      <c r="B3" s="106" t="s">
        <v>647</v>
      </c>
      <c r="C3" s="107">
        <v>3</v>
      </c>
      <c r="D3" s="106" t="s">
        <v>648</v>
      </c>
      <c r="E3" s="106" t="s">
        <v>55</v>
      </c>
      <c r="F3" s="106" t="s">
        <v>649</v>
      </c>
      <c r="G3" s="106" t="s">
        <v>640</v>
      </c>
      <c r="H3" s="106"/>
      <c r="I3" s="106" t="s">
        <v>644</v>
      </c>
      <c r="J3" s="106"/>
      <c r="K3" s="107">
        <v>7</v>
      </c>
    </row>
    <row r="4" spans="1:12" ht="16" customHeight="1">
      <c r="A4" s="106" t="s">
        <v>804</v>
      </c>
      <c r="B4" s="106" t="s">
        <v>647</v>
      </c>
      <c r="C4" s="107">
        <v>3</v>
      </c>
      <c r="D4" s="106" t="s">
        <v>648</v>
      </c>
      <c r="E4" s="106" t="s">
        <v>55</v>
      </c>
      <c r="F4" s="106" t="s">
        <v>649</v>
      </c>
      <c r="G4" s="106" t="s">
        <v>639</v>
      </c>
      <c r="H4" s="106"/>
      <c r="I4" s="106" t="s">
        <v>645</v>
      </c>
      <c r="J4" s="106"/>
      <c r="K4" s="107">
        <v>14</v>
      </c>
    </row>
    <row r="5" spans="1:12" ht="16" customHeight="1">
      <c r="A5" s="106" t="s">
        <v>804</v>
      </c>
      <c r="B5" s="106" t="s">
        <v>647</v>
      </c>
      <c r="C5" s="107">
        <v>3</v>
      </c>
      <c r="D5" s="106" t="s">
        <v>648</v>
      </c>
      <c r="E5" s="106" t="s">
        <v>55</v>
      </c>
      <c r="F5" s="106" t="s">
        <v>649</v>
      </c>
      <c r="G5" s="106" t="s">
        <v>639</v>
      </c>
      <c r="H5" s="106"/>
      <c r="I5" s="106" t="s">
        <v>646</v>
      </c>
      <c r="J5" s="106"/>
      <c r="K5" s="107">
        <v>16</v>
      </c>
    </row>
    <row r="6" spans="1:12" ht="16" customHeight="1">
      <c r="A6" s="106" t="s">
        <v>804</v>
      </c>
      <c r="B6" s="106" t="s">
        <v>647</v>
      </c>
      <c r="C6" s="107">
        <v>3</v>
      </c>
      <c r="D6" s="106" t="s">
        <v>755</v>
      </c>
      <c r="E6" s="106" t="s">
        <v>55</v>
      </c>
      <c r="F6" s="106" t="s">
        <v>649</v>
      </c>
      <c r="G6" s="106" t="s">
        <v>756</v>
      </c>
      <c r="H6" s="106" t="s">
        <v>757</v>
      </c>
      <c r="I6" s="106"/>
      <c r="J6" s="106"/>
      <c r="K6" s="106"/>
    </row>
    <row r="7" spans="1:12" ht="16" customHeight="1">
      <c r="A7" s="106" t="s">
        <v>804</v>
      </c>
      <c r="B7" s="106" t="s">
        <v>647</v>
      </c>
      <c r="C7" s="107">
        <v>3</v>
      </c>
      <c r="D7" s="106" t="s">
        <v>755</v>
      </c>
      <c r="E7" s="106" t="s">
        <v>55</v>
      </c>
      <c r="F7" s="106" t="s">
        <v>649</v>
      </c>
      <c r="G7" s="106" t="s">
        <v>758</v>
      </c>
      <c r="H7" s="106" t="s">
        <v>759</v>
      </c>
      <c r="I7" s="106"/>
      <c r="J7" s="106"/>
      <c r="K7" s="106"/>
    </row>
    <row r="8" spans="1:12" ht="16" customHeight="1">
      <c r="A8" s="106" t="s">
        <v>804</v>
      </c>
      <c r="B8" s="86" t="s">
        <v>111</v>
      </c>
      <c r="C8" s="87">
        <v>3</v>
      </c>
      <c r="D8" s="88" t="s">
        <v>103</v>
      </c>
      <c r="E8" s="88" t="s">
        <v>55</v>
      </c>
      <c r="F8" s="88" t="s">
        <v>43</v>
      </c>
      <c r="G8" s="88" t="s">
        <v>186</v>
      </c>
      <c r="H8" s="88" t="s">
        <v>189</v>
      </c>
      <c r="I8" s="89" t="s">
        <v>564</v>
      </c>
      <c r="J8" s="89">
        <v>2014</v>
      </c>
      <c r="K8" s="88">
        <v>1</v>
      </c>
    </row>
    <row r="9" spans="1:12" ht="16" customHeight="1">
      <c r="A9" s="106" t="s">
        <v>804</v>
      </c>
      <c r="B9" s="86" t="s">
        <v>111</v>
      </c>
      <c r="C9" s="87">
        <v>3</v>
      </c>
      <c r="D9" s="88" t="s">
        <v>103</v>
      </c>
      <c r="E9" s="88" t="s">
        <v>55</v>
      </c>
      <c r="F9" s="88" t="s">
        <v>43</v>
      </c>
      <c r="G9" s="88" t="s">
        <v>186</v>
      </c>
      <c r="H9" s="88" t="s">
        <v>187</v>
      </c>
      <c r="I9" s="88"/>
      <c r="J9" s="88"/>
      <c r="K9" s="88">
        <v>14</v>
      </c>
    </row>
    <row r="10" spans="1:12" ht="16" customHeight="1">
      <c r="A10" s="106" t="s">
        <v>804</v>
      </c>
      <c r="B10" s="86" t="s">
        <v>111</v>
      </c>
      <c r="C10" s="87">
        <v>3</v>
      </c>
      <c r="D10" s="88" t="s">
        <v>103</v>
      </c>
      <c r="E10" s="88" t="s">
        <v>55</v>
      </c>
      <c r="F10" s="88" t="s">
        <v>43</v>
      </c>
      <c r="G10" s="88" t="s">
        <v>186</v>
      </c>
      <c r="H10" s="88" t="s">
        <v>191</v>
      </c>
      <c r="I10" s="88" t="s">
        <v>565</v>
      </c>
      <c r="J10" s="88" t="s">
        <v>566</v>
      </c>
      <c r="K10" s="88">
        <v>2</v>
      </c>
    </row>
    <row r="11" spans="1:12" ht="16" customHeight="1">
      <c r="A11" s="106" t="s">
        <v>804</v>
      </c>
      <c r="B11" s="86" t="s">
        <v>111</v>
      </c>
      <c r="C11" s="87">
        <v>3</v>
      </c>
      <c r="D11" s="88" t="s">
        <v>103</v>
      </c>
      <c r="E11" s="88" t="s">
        <v>55</v>
      </c>
      <c r="F11" s="88" t="s">
        <v>43</v>
      </c>
      <c r="G11" s="88" t="s">
        <v>186</v>
      </c>
      <c r="H11" s="88" t="s">
        <v>192</v>
      </c>
      <c r="I11" s="88" t="s">
        <v>568</v>
      </c>
      <c r="J11" s="88" t="s">
        <v>566</v>
      </c>
      <c r="K11" s="88" t="s">
        <v>567</v>
      </c>
    </row>
    <row r="12" spans="1:12" ht="16" customHeight="1">
      <c r="A12" s="106" t="s">
        <v>804</v>
      </c>
      <c r="B12" s="86" t="s">
        <v>111</v>
      </c>
      <c r="C12" s="87">
        <v>3</v>
      </c>
      <c r="D12" s="88" t="s">
        <v>103</v>
      </c>
      <c r="E12" s="88" t="s">
        <v>55</v>
      </c>
      <c r="F12" s="88" t="s">
        <v>43</v>
      </c>
      <c r="G12" s="88" t="s">
        <v>186</v>
      </c>
      <c r="H12" s="88" t="s">
        <v>221</v>
      </c>
      <c r="I12" s="88" t="s">
        <v>570</v>
      </c>
      <c r="J12" s="88">
        <v>2014</v>
      </c>
      <c r="K12" s="88">
        <v>1</v>
      </c>
    </row>
    <row r="13" spans="1:12" ht="16" customHeight="1">
      <c r="A13" s="106" t="s">
        <v>804</v>
      </c>
      <c r="B13" s="86" t="s">
        <v>111</v>
      </c>
      <c r="C13" s="87">
        <v>3</v>
      </c>
      <c r="D13" s="88" t="s">
        <v>103</v>
      </c>
      <c r="E13" s="88" t="s">
        <v>55</v>
      </c>
      <c r="F13" s="88" t="s">
        <v>43</v>
      </c>
      <c r="G13" s="88" t="s">
        <v>186</v>
      </c>
      <c r="H13" s="88" t="s">
        <v>193</v>
      </c>
      <c r="I13" s="89" t="s">
        <v>393</v>
      </c>
      <c r="J13" s="89">
        <v>2014</v>
      </c>
      <c r="K13" s="88">
        <v>1</v>
      </c>
    </row>
    <row r="14" spans="1:12" ht="16" customHeight="1">
      <c r="A14" s="106" t="s">
        <v>804</v>
      </c>
      <c r="B14" s="86" t="s">
        <v>111</v>
      </c>
      <c r="C14" s="87">
        <v>3</v>
      </c>
      <c r="D14" s="88" t="s">
        <v>103</v>
      </c>
      <c r="E14" s="88" t="s">
        <v>55</v>
      </c>
      <c r="F14" s="88" t="s">
        <v>43</v>
      </c>
      <c r="G14" s="88" t="s">
        <v>186</v>
      </c>
      <c r="H14" s="89" t="s">
        <v>391</v>
      </c>
      <c r="I14" s="89" t="s">
        <v>569</v>
      </c>
      <c r="J14" s="89">
        <v>2016</v>
      </c>
      <c r="K14" s="88">
        <v>1</v>
      </c>
    </row>
    <row r="15" spans="1:12" ht="16" customHeight="1">
      <c r="A15" s="106" t="s">
        <v>804</v>
      </c>
      <c r="B15" s="86" t="s">
        <v>111</v>
      </c>
      <c r="C15" s="87">
        <v>3</v>
      </c>
      <c r="D15" s="88" t="s">
        <v>103</v>
      </c>
      <c r="E15" s="88" t="s">
        <v>55</v>
      </c>
      <c r="F15" s="88" t="s">
        <v>43</v>
      </c>
      <c r="G15" s="88" t="s">
        <v>201</v>
      </c>
      <c r="H15" s="88" t="s">
        <v>204</v>
      </c>
      <c r="I15" s="89" t="s">
        <v>611</v>
      </c>
      <c r="J15" s="88">
        <v>2016</v>
      </c>
      <c r="K15" s="88">
        <v>1</v>
      </c>
    </row>
    <row r="16" spans="1:12" ht="16" customHeight="1">
      <c r="A16" s="106" t="s">
        <v>804</v>
      </c>
      <c r="B16" s="86" t="s">
        <v>111</v>
      </c>
      <c r="C16" s="87">
        <v>3</v>
      </c>
      <c r="D16" s="88" t="s">
        <v>103</v>
      </c>
      <c r="E16" s="88" t="s">
        <v>55</v>
      </c>
      <c r="F16" s="88" t="s">
        <v>43</v>
      </c>
      <c r="G16" s="88" t="s">
        <v>201</v>
      </c>
      <c r="H16" s="88" t="s">
        <v>204</v>
      </c>
      <c r="I16" s="89" t="s">
        <v>612</v>
      </c>
      <c r="J16" s="89">
        <v>2016</v>
      </c>
      <c r="K16" s="88">
        <v>1</v>
      </c>
    </row>
    <row r="17" spans="1:11" ht="16" customHeight="1">
      <c r="A17" s="106" t="s">
        <v>804</v>
      </c>
      <c r="B17" s="86" t="s">
        <v>111</v>
      </c>
      <c r="C17" s="87">
        <v>3</v>
      </c>
      <c r="D17" s="88" t="s">
        <v>103</v>
      </c>
      <c r="E17" s="88" t="s">
        <v>55</v>
      </c>
      <c r="F17" s="88" t="s">
        <v>43</v>
      </c>
      <c r="G17" s="88" t="s">
        <v>194</v>
      </c>
      <c r="H17" s="88" t="s">
        <v>203</v>
      </c>
      <c r="I17" s="89" t="s">
        <v>613</v>
      </c>
      <c r="J17" s="89">
        <v>1986</v>
      </c>
      <c r="K17" s="88">
        <v>1</v>
      </c>
    </row>
    <row r="18" spans="1:11" ht="16" customHeight="1">
      <c r="A18" s="106" t="s">
        <v>804</v>
      </c>
      <c r="B18" s="86" t="s">
        <v>111</v>
      </c>
      <c r="C18" s="87">
        <v>3</v>
      </c>
      <c r="D18" s="88" t="s">
        <v>103</v>
      </c>
      <c r="E18" s="88" t="s">
        <v>55</v>
      </c>
      <c r="F18" s="88" t="s">
        <v>43</v>
      </c>
      <c r="G18" s="88" t="s">
        <v>194</v>
      </c>
      <c r="H18" s="88" t="s">
        <v>203</v>
      </c>
      <c r="I18" s="89" t="s">
        <v>614</v>
      </c>
      <c r="J18" s="89">
        <v>2012</v>
      </c>
      <c r="K18" s="88">
        <v>1</v>
      </c>
    </row>
    <row r="19" spans="1:11" ht="16" customHeight="1">
      <c r="A19" s="106" t="s">
        <v>804</v>
      </c>
      <c r="B19" s="86" t="s">
        <v>111</v>
      </c>
      <c r="C19" s="87">
        <v>3</v>
      </c>
      <c r="D19" s="88" t="s">
        <v>103</v>
      </c>
      <c r="E19" s="88" t="s">
        <v>55</v>
      </c>
      <c r="F19" s="88" t="s">
        <v>43</v>
      </c>
      <c r="G19" s="88" t="s">
        <v>194</v>
      </c>
      <c r="H19" s="88" t="s">
        <v>617</v>
      </c>
      <c r="I19" s="89" t="s">
        <v>618</v>
      </c>
      <c r="J19" s="88">
        <v>2016</v>
      </c>
      <c r="K19" s="88">
        <v>1</v>
      </c>
    </row>
    <row r="20" spans="1:11" ht="16" customHeight="1">
      <c r="A20" s="106" t="s">
        <v>804</v>
      </c>
      <c r="B20" s="86" t="s">
        <v>111</v>
      </c>
      <c r="C20" s="87">
        <v>3</v>
      </c>
      <c r="D20" s="88" t="s">
        <v>103</v>
      </c>
      <c r="E20" s="88" t="s">
        <v>55</v>
      </c>
      <c r="F20" s="88" t="s">
        <v>43</v>
      </c>
      <c r="G20" s="88" t="s">
        <v>194</v>
      </c>
      <c r="H20" s="88" t="s">
        <v>615</v>
      </c>
      <c r="I20" s="89" t="s">
        <v>616</v>
      </c>
      <c r="J20" s="88">
        <v>2016</v>
      </c>
      <c r="K20" s="88">
        <v>1</v>
      </c>
    </row>
    <row r="21" spans="1:11" ht="16" customHeight="1">
      <c r="A21" s="106" t="s">
        <v>805</v>
      </c>
      <c r="B21" s="106" t="s">
        <v>653</v>
      </c>
      <c r="C21" s="107">
        <v>1</v>
      </c>
      <c r="D21" s="106" t="s">
        <v>654</v>
      </c>
      <c r="E21" s="106" t="s">
        <v>55</v>
      </c>
      <c r="F21" s="106" t="s">
        <v>40</v>
      </c>
      <c r="G21" s="106" t="s">
        <v>640</v>
      </c>
      <c r="H21" s="106"/>
      <c r="I21" s="106" t="s">
        <v>644</v>
      </c>
      <c r="J21" s="106"/>
      <c r="K21" s="107">
        <v>10</v>
      </c>
    </row>
    <row r="22" spans="1:11" ht="16" customHeight="1">
      <c r="A22" s="106" t="s">
        <v>805</v>
      </c>
      <c r="B22" s="106" t="s">
        <v>653</v>
      </c>
      <c r="C22" s="107">
        <v>1</v>
      </c>
      <c r="D22" s="106" t="s">
        <v>654</v>
      </c>
      <c r="E22" s="106" t="s">
        <v>55</v>
      </c>
      <c r="F22" s="106" t="s">
        <v>40</v>
      </c>
      <c r="G22" s="106" t="s">
        <v>639</v>
      </c>
      <c r="H22" s="106"/>
      <c r="I22" s="106" t="s">
        <v>645</v>
      </c>
      <c r="J22" s="106"/>
      <c r="K22" s="107">
        <v>69</v>
      </c>
    </row>
    <row r="23" spans="1:11" ht="16" customHeight="1">
      <c r="A23" s="106" t="s">
        <v>805</v>
      </c>
      <c r="B23" s="106" t="s">
        <v>653</v>
      </c>
      <c r="C23" s="107">
        <v>1</v>
      </c>
      <c r="D23" s="106" t="s">
        <v>654</v>
      </c>
      <c r="E23" s="106" t="s">
        <v>55</v>
      </c>
      <c r="F23" s="106" t="s">
        <v>40</v>
      </c>
      <c r="G23" s="106" t="s">
        <v>639</v>
      </c>
      <c r="H23" s="106"/>
      <c r="I23" s="106" t="s">
        <v>646</v>
      </c>
      <c r="J23" s="106"/>
      <c r="K23" s="107">
        <v>106</v>
      </c>
    </row>
    <row r="24" spans="1:11" ht="16" customHeight="1">
      <c r="A24" s="106" t="s">
        <v>805</v>
      </c>
      <c r="B24" s="89" t="s">
        <v>653</v>
      </c>
      <c r="C24" s="108">
        <v>1</v>
      </c>
      <c r="D24" s="89" t="s">
        <v>654</v>
      </c>
      <c r="E24" s="89" t="s">
        <v>55</v>
      </c>
      <c r="F24" s="89" t="s">
        <v>40</v>
      </c>
      <c r="G24" s="89" t="s">
        <v>756</v>
      </c>
      <c r="H24" s="89" t="s">
        <v>795</v>
      </c>
      <c r="I24" s="89"/>
      <c r="J24" s="89"/>
      <c r="K24" s="89"/>
    </row>
    <row r="25" spans="1:11" ht="16" customHeight="1">
      <c r="A25" s="106" t="s">
        <v>805</v>
      </c>
      <c r="B25" s="89" t="s">
        <v>653</v>
      </c>
      <c r="C25" s="108">
        <v>1</v>
      </c>
      <c r="D25" s="89" t="s">
        <v>654</v>
      </c>
      <c r="E25" s="89" t="s">
        <v>55</v>
      </c>
      <c r="F25" s="89" t="s">
        <v>40</v>
      </c>
      <c r="G25" s="89" t="s">
        <v>768</v>
      </c>
      <c r="H25" s="89" t="s">
        <v>796</v>
      </c>
      <c r="I25" s="89"/>
      <c r="J25" s="89"/>
      <c r="K25" s="89"/>
    </row>
    <row r="26" spans="1:11" ht="16" customHeight="1">
      <c r="A26" s="106" t="s">
        <v>805</v>
      </c>
      <c r="B26" s="106" t="s">
        <v>653</v>
      </c>
      <c r="C26" s="107">
        <v>1</v>
      </c>
      <c r="D26" s="106" t="s">
        <v>654</v>
      </c>
      <c r="E26" s="106" t="s">
        <v>55</v>
      </c>
      <c r="F26" s="106" t="s">
        <v>40</v>
      </c>
      <c r="G26" s="106" t="s">
        <v>758</v>
      </c>
      <c r="H26" s="106" t="s">
        <v>797</v>
      </c>
      <c r="I26" s="106"/>
      <c r="J26" s="106"/>
      <c r="K26" s="106"/>
    </row>
    <row r="27" spans="1:11" ht="16" customHeight="1">
      <c r="A27" s="106" t="s">
        <v>805</v>
      </c>
      <c r="B27" s="86" t="s">
        <v>177</v>
      </c>
      <c r="C27" s="87" t="s">
        <v>143</v>
      </c>
      <c r="D27" s="88" t="s">
        <v>64</v>
      </c>
      <c r="E27" s="88" t="s">
        <v>55</v>
      </c>
      <c r="F27" s="88" t="s">
        <v>40</v>
      </c>
      <c r="G27" s="88" t="s">
        <v>186</v>
      </c>
      <c r="H27" s="88" t="s">
        <v>189</v>
      </c>
      <c r="I27" s="86" t="s">
        <v>335</v>
      </c>
      <c r="J27" s="86">
        <v>2002</v>
      </c>
      <c r="K27" s="86">
        <v>1</v>
      </c>
    </row>
    <row r="28" spans="1:11" ht="16" customHeight="1">
      <c r="A28" s="106" t="s">
        <v>805</v>
      </c>
      <c r="B28" s="86" t="s">
        <v>177</v>
      </c>
      <c r="C28" s="87" t="s">
        <v>143</v>
      </c>
      <c r="D28" s="88" t="s">
        <v>64</v>
      </c>
      <c r="E28" s="88" t="s">
        <v>55</v>
      </c>
      <c r="F28" s="88" t="s">
        <v>40</v>
      </c>
      <c r="G28" s="88" t="s">
        <v>186</v>
      </c>
      <c r="H28" s="88" t="s">
        <v>189</v>
      </c>
      <c r="I28" s="86" t="s">
        <v>336</v>
      </c>
      <c r="J28" s="86">
        <v>2002</v>
      </c>
      <c r="K28" s="86">
        <v>1</v>
      </c>
    </row>
    <row r="29" spans="1:11" ht="16" customHeight="1">
      <c r="A29" s="106" t="s">
        <v>805</v>
      </c>
      <c r="B29" s="86" t="s">
        <v>177</v>
      </c>
      <c r="C29" s="87" t="s">
        <v>143</v>
      </c>
      <c r="D29" s="88" t="s">
        <v>64</v>
      </c>
      <c r="E29" s="88" t="s">
        <v>55</v>
      </c>
      <c r="F29" s="88" t="s">
        <v>40</v>
      </c>
      <c r="G29" s="88" t="s">
        <v>186</v>
      </c>
      <c r="H29" s="86" t="s">
        <v>187</v>
      </c>
      <c r="I29" s="86"/>
      <c r="J29" s="86">
        <v>2002</v>
      </c>
      <c r="K29" s="86">
        <v>75</v>
      </c>
    </row>
    <row r="30" spans="1:11" ht="16" customHeight="1">
      <c r="A30" s="106" t="s">
        <v>805</v>
      </c>
      <c r="B30" s="86" t="s">
        <v>177</v>
      </c>
      <c r="C30" s="87" t="s">
        <v>143</v>
      </c>
      <c r="D30" s="88" t="s">
        <v>64</v>
      </c>
      <c r="E30" s="88" t="s">
        <v>55</v>
      </c>
      <c r="F30" s="88" t="s">
        <v>40</v>
      </c>
      <c r="G30" s="88" t="s">
        <v>186</v>
      </c>
      <c r="H30" s="88" t="s">
        <v>192</v>
      </c>
      <c r="I30" s="86" t="s">
        <v>510</v>
      </c>
      <c r="J30" s="86">
        <v>2015</v>
      </c>
      <c r="K30" s="86">
        <v>2</v>
      </c>
    </row>
    <row r="31" spans="1:11" ht="16" customHeight="1">
      <c r="A31" s="106" t="s">
        <v>805</v>
      </c>
      <c r="B31" s="86" t="s">
        <v>177</v>
      </c>
      <c r="C31" s="87" t="s">
        <v>143</v>
      </c>
      <c r="D31" s="88" t="s">
        <v>64</v>
      </c>
      <c r="E31" s="88" t="s">
        <v>55</v>
      </c>
      <c r="F31" s="88" t="s">
        <v>40</v>
      </c>
      <c r="G31" s="88" t="s">
        <v>186</v>
      </c>
      <c r="H31" s="86" t="s">
        <v>192</v>
      </c>
      <c r="I31" s="86" t="s">
        <v>337</v>
      </c>
      <c r="J31" s="86">
        <v>2021</v>
      </c>
      <c r="K31" s="86">
        <v>2</v>
      </c>
    </row>
    <row r="32" spans="1:11" ht="16" customHeight="1">
      <c r="A32" s="106" t="s">
        <v>805</v>
      </c>
      <c r="B32" s="86" t="s">
        <v>177</v>
      </c>
      <c r="C32" s="87" t="s">
        <v>143</v>
      </c>
      <c r="D32" s="88" t="s">
        <v>64</v>
      </c>
      <c r="E32" s="88" t="s">
        <v>55</v>
      </c>
      <c r="F32" s="88" t="s">
        <v>40</v>
      </c>
      <c r="G32" s="88" t="s">
        <v>186</v>
      </c>
      <c r="H32" s="86" t="s">
        <v>221</v>
      </c>
      <c r="I32" s="86" t="s">
        <v>512</v>
      </c>
      <c r="J32" s="86">
        <v>2002</v>
      </c>
      <c r="K32" s="86">
        <v>1</v>
      </c>
    </row>
    <row r="33" spans="1:11" ht="16" customHeight="1">
      <c r="A33" s="106" t="s">
        <v>805</v>
      </c>
      <c r="B33" s="86" t="s">
        <v>177</v>
      </c>
      <c r="C33" s="87" t="s">
        <v>143</v>
      </c>
      <c r="D33" s="88" t="s">
        <v>64</v>
      </c>
      <c r="E33" s="88" t="s">
        <v>55</v>
      </c>
      <c r="F33" s="88" t="s">
        <v>40</v>
      </c>
      <c r="G33" s="88" t="s">
        <v>186</v>
      </c>
      <c r="H33" s="86" t="s">
        <v>221</v>
      </c>
      <c r="I33" s="86" t="s">
        <v>511</v>
      </c>
      <c r="J33" s="86">
        <v>2016</v>
      </c>
      <c r="K33" s="86">
        <v>1</v>
      </c>
    </row>
    <row r="34" spans="1:11" ht="16" customHeight="1">
      <c r="A34" s="106" t="s">
        <v>805</v>
      </c>
      <c r="B34" s="86" t="s">
        <v>177</v>
      </c>
      <c r="C34" s="87" t="s">
        <v>143</v>
      </c>
      <c r="D34" s="88" t="s">
        <v>64</v>
      </c>
      <c r="E34" s="88" t="s">
        <v>55</v>
      </c>
      <c r="F34" s="88" t="s">
        <v>40</v>
      </c>
      <c r="G34" s="88" t="s">
        <v>186</v>
      </c>
      <c r="H34" s="86" t="s">
        <v>221</v>
      </c>
      <c r="I34" s="86" t="s">
        <v>513</v>
      </c>
      <c r="J34" s="86">
        <v>2014</v>
      </c>
      <c r="K34" s="86">
        <v>1</v>
      </c>
    </row>
    <row r="35" spans="1:11" ht="16" customHeight="1">
      <c r="A35" s="106" t="s">
        <v>805</v>
      </c>
      <c r="B35" s="86" t="s">
        <v>177</v>
      </c>
      <c r="C35" s="87" t="s">
        <v>143</v>
      </c>
      <c r="D35" s="88" t="s">
        <v>64</v>
      </c>
      <c r="E35" s="88" t="s">
        <v>55</v>
      </c>
      <c r="F35" s="88" t="s">
        <v>40</v>
      </c>
      <c r="G35" s="88" t="s">
        <v>186</v>
      </c>
      <c r="H35" s="86" t="s">
        <v>221</v>
      </c>
      <c r="I35" s="86" t="s">
        <v>338</v>
      </c>
      <c r="J35" s="86">
        <v>2002</v>
      </c>
      <c r="K35" s="86">
        <v>1</v>
      </c>
    </row>
    <row r="36" spans="1:11" ht="16" customHeight="1">
      <c r="A36" s="106" t="s">
        <v>805</v>
      </c>
      <c r="B36" s="86" t="s">
        <v>177</v>
      </c>
      <c r="C36" s="87" t="s">
        <v>143</v>
      </c>
      <c r="D36" s="88" t="s">
        <v>64</v>
      </c>
      <c r="E36" s="88" t="s">
        <v>55</v>
      </c>
      <c r="F36" s="88" t="s">
        <v>40</v>
      </c>
      <c r="G36" s="88" t="s">
        <v>186</v>
      </c>
      <c r="H36" s="86" t="s">
        <v>221</v>
      </c>
      <c r="I36" s="86" t="s">
        <v>339</v>
      </c>
      <c r="J36" s="86">
        <v>2002</v>
      </c>
      <c r="K36" s="86">
        <v>1</v>
      </c>
    </row>
    <row r="37" spans="1:11" ht="16" customHeight="1">
      <c r="A37" s="106" t="s">
        <v>805</v>
      </c>
      <c r="B37" s="86" t="s">
        <v>177</v>
      </c>
      <c r="C37" s="87" t="s">
        <v>143</v>
      </c>
      <c r="D37" s="88" t="s">
        <v>64</v>
      </c>
      <c r="E37" s="88" t="s">
        <v>55</v>
      </c>
      <c r="F37" s="88" t="s">
        <v>40</v>
      </c>
      <c r="G37" s="88" t="s">
        <v>186</v>
      </c>
      <c r="H37" s="86" t="s">
        <v>340</v>
      </c>
      <c r="I37" s="86" t="s">
        <v>519</v>
      </c>
      <c r="J37" s="86">
        <v>2003</v>
      </c>
      <c r="K37" s="86">
        <v>1</v>
      </c>
    </row>
    <row r="38" spans="1:11" ht="16" customHeight="1">
      <c r="A38" s="106" t="s">
        <v>805</v>
      </c>
      <c r="B38" s="86" t="s">
        <v>177</v>
      </c>
      <c r="C38" s="87" t="s">
        <v>143</v>
      </c>
      <c r="D38" s="88" t="s">
        <v>64</v>
      </c>
      <c r="E38" s="88" t="s">
        <v>55</v>
      </c>
      <c r="F38" s="88" t="s">
        <v>40</v>
      </c>
      <c r="G38" s="88" t="s">
        <v>186</v>
      </c>
      <c r="H38" s="86" t="s">
        <v>340</v>
      </c>
      <c r="I38" s="86" t="s">
        <v>516</v>
      </c>
      <c r="J38" s="86">
        <v>2003</v>
      </c>
      <c r="K38" s="86">
        <v>1</v>
      </c>
    </row>
    <row r="39" spans="1:11" ht="16" customHeight="1">
      <c r="A39" s="106" t="s">
        <v>805</v>
      </c>
      <c r="B39" s="86" t="s">
        <v>177</v>
      </c>
      <c r="C39" s="87" t="s">
        <v>143</v>
      </c>
      <c r="D39" s="88" t="s">
        <v>64</v>
      </c>
      <c r="E39" s="88" t="s">
        <v>55</v>
      </c>
      <c r="F39" s="88" t="s">
        <v>40</v>
      </c>
      <c r="G39" s="88" t="s">
        <v>186</v>
      </c>
      <c r="H39" s="86" t="s">
        <v>341</v>
      </c>
      <c r="I39" s="86" t="s">
        <v>517</v>
      </c>
      <c r="J39" s="86">
        <v>2003</v>
      </c>
      <c r="K39" s="86">
        <v>1</v>
      </c>
    </row>
    <row r="40" spans="1:11" ht="16" customHeight="1">
      <c r="A40" s="106" t="s">
        <v>805</v>
      </c>
      <c r="B40" s="86" t="s">
        <v>177</v>
      </c>
      <c r="C40" s="87" t="s">
        <v>143</v>
      </c>
      <c r="D40" s="88" t="s">
        <v>64</v>
      </c>
      <c r="E40" s="88" t="s">
        <v>55</v>
      </c>
      <c r="F40" s="88" t="s">
        <v>40</v>
      </c>
      <c r="G40" s="88" t="s">
        <v>186</v>
      </c>
      <c r="H40" s="88" t="s">
        <v>198</v>
      </c>
      <c r="I40" s="86" t="s">
        <v>518</v>
      </c>
      <c r="J40" s="86">
        <v>2014</v>
      </c>
      <c r="K40" s="86">
        <v>1</v>
      </c>
    </row>
    <row r="41" spans="1:11" ht="16" customHeight="1">
      <c r="A41" s="106" t="s">
        <v>805</v>
      </c>
      <c r="B41" s="86" t="s">
        <v>177</v>
      </c>
      <c r="C41" s="87" t="s">
        <v>143</v>
      </c>
      <c r="D41" s="88" t="s">
        <v>64</v>
      </c>
      <c r="E41" s="88" t="s">
        <v>55</v>
      </c>
      <c r="F41" s="88" t="s">
        <v>40</v>
      </c>
      <c r="G41" s="88" t="s">
        <v>186</v>
      </c>
      <c r="H41" s="88" t="s">
        <v>344</v>
      </c>
      <c r="I41" s="86" t="s">
        <v>345</v>
      </c>
      <c r="J41" s="86">
        <v>2002</v>
      </c>
      <c r="K41" s="86">
        <v>1</v>
      </c>
    </row>
    <row r="42" spans="1:11" ht="16" customHeight="1">
      <c r="A42" s="106" t="s">
        <v>805</v>
      </c>
      <c r="B42" s="86" t="s">
        <v>177</v>
      </c>
      <c r="C42" s="87" t="s">
        <v>143</v>
      </c>
      <c r="D42" s="88" t="s">
        <v>64</v>
      </c>
      <c r="E42" s="88" t="s">
        <v>55</v>
      </c>
      <c r="F42" s="88" t="s">
        <v>40</v>
      </c>
      <c r="G42" s="88" t="s">
        <v>186</v>
      </c>
      <c r="H42" s="88" t="s">
        <v>193</v>
      </c>
      <c r="I42" s="86" t="s">
        <v>342</v>
      </c>
      <c r="J42" s="86">
        <v>2002</v>
      </c>
      <c r="K42" s="86">
        <v>1</v>
      </c>
    </row>
    <row r="43" spans="1:11" ht="16" customHeight="1">
      <c r="A43" s="106" t="s">
        <v>805</v>
      </c>
      <c r="B43" s="86" t="s">
        <v>177</v>
      </c>
      <c r="C43" s="87" t="s">
        <v>143</v>
      </c>
      <c r="D43" s="88" t="s">
        <v>64</v>
      </c>
      <c r="E43" s="88" t="s">
        <v>55</v>
      </c>
      <c r="F43" s="88" t="s">
        <v>40</v>
      </c>
      <c r="G43" s="88" t="s">
        <v>201</v>
      </c>
      <c r="H43" s="88" t="s">
        <v>204</v>
      </c>
      <c r="I43" s="86" t="s">
        <v>505</v>
      </c>
      <c r="J43" s="86">
        <v>2002</v>
      </c>
      <c r="K43" s="86">
        <v>1</v>
      </c>
    </row>
    <row r="44" spans="1:11" ht="16" customHeight="1">
      <c r="A44" s="106" t="s">
        <v>805</v>
      </c>
      <c r="B44" s="86" t="s">
        <v>177</v>
      </c>
      <c r="C44" s="87" t="s">
        <v>143</v>
      </c>
      <c r="D44" s="88" t="s">
        <v>64</v>
      </c>
      <c r="E44" s="88" t="s">
        <v>55</v>
      </c>
      <c r="F44" s="88" t="s">
        <v>40</v>
      </c>
      <c r="G44" s="88" t="s">
        <v>201</v>
      </c>
      <c r="H44" s="88" t="s">
        <v>204</v>
      </c>
      <c r="I44" s="86" t="s">
        <v>343</v>
      </c>
      <c r="J44" s="86">
        <v>2002</v>
      </c>
      <c r="K44" s="86">
        <v>1</v>
      </c>
    </row>
    <row r="45" spans="1:11" ht="16" customHeight="1">
      <c r="A45" s="106" t="s">
        <v>805</v>
      </c>
      <c r="B45" s="86" t="s">
        <v>177</v>
      </c>
      <c r="C45" s="87" t="s">
        <v>143</v>
      </c>
      <c r="D45" s="88" t="s">
        <v>64</v>
      </c>
      <c r="E45" s="88" t="s">
        <v>55</v>
      </c>
      <c r="F45" s="88" t="s">
        <v>40</v>
      </c>
      <c r="G45" s="88" t="s">
        <v>194</v>
      </c>
      <c r="H45" s="88" t="s">
        <v>229</v>
      </c>
      <c r="I45" s="88" t="s">
        <v>507</v>
      </c>
      <c r="J45" s="86">
        <v>2002</v>
      </c>
      <c r="K45" s="86">
        <v>3</v>
      </c>
    </row>
    <row r="46" spans="1:11" ht="16" customHeight="1">
      <c r="A46" s="106" t="s">
        <v>805</v>
      </c>
      <c r="B46" s="86" t="s">
        <v>177</v>
      </c>
      <c r="C46" s="87" t="s">
        <v>143</v>
      </c>
      <c r="D46" s="88" t="s">
        <v>64</v>
      </c>
      <c r="E46" s="88" t="s">
        <v>55</v>
      </c>
      <c r="F46" s="88" t="s">
        <v>40</v>
      </c>
      <c r="G46" s="88" t="s">
        <v>194</v>
      </c>
      <c r="H46" s="86" t="s">
        <v>229</v>
      </c>
      <c r="I46" s="86" t="s">
        <v>506</v>
      </c>
      <c r="J46" s="86">
        <v>2002</v>
      </c>
      <c r="K46" s="86">
        <v>3</v>
      </c>
    </row>
    <row r="47" spans="1:11" ht="16" customHeight="1">
      <c r="A47" s="106" t="s">
        <v>805</v>
      </c>
      <c r="B47" s="86" t="s">
        <v>177</v>
      </c>
      <c r="C47" s="87" t="s">
        <v>143</v>
      </c>
      <c r="D47" s="88" t="s">
        <v>64</v>
      </c>
      <c r="E47" s="88" t="s">
        <v>55</v>
      </c>
      <c r="F47" s="88" t="s">
        <v>40</v>
      </c>
      <c r="G47" s="88" t="s">
        <v>186</v>
      </c>
      <c r="H47" s="86" t="s">
        <v>509</v>
      </c>
      <c r="I47" s="86" t="s">
        <v>508</v>
      </c>
      <c r="J47" s="86">
        <v>2002</v>
      </c>
      <c r="K47" s="86">
        <v>2</v>
      </c>
    </row>
    <row r="48" spans="1:11" ht="16" customHeight="1">
      <c r="A48" s="106" t="s">
        <v>805</v>
      </c>
      <c r="B48" s="86" t="s">
        <v>177</v>
      </c>
      <c r="C48" s="87" t="s">
        <v>143</v>
      </c>
      <c r="D48" s="88" t="s">
        <v>64</v>
      </c>
      <c r="E48" s="88" t="s">
        <v>55</v>
      </c>
      <c r="F48" s="88" t="s">
        <v>40</v>
      </c>
      <c r="G48" s="88" t="s">
        <v>215</v>
      </c>
      <c r="H48" s="86" t="s">
        <v>514</v>
      </c>
      <c r="I48" s="86" t="s">
        <v>515</v>
      </c>
      <c r="J48" s="86">
        <v>2003</v>
      </c>
      <c r="K48" s="86">
        <v>1</v>
      </c>
    </row>
    <row r="49" spans="1:11" ht="16" customHeight="1">
      <c r="A49" s="113" t="s">
        <v>805</v>
      </c>
      <c r="B49" s="117" t="s">
        <v>177</v>
      </c>
      <c r="C49" s="118" t="s">
        <v>143</v>
      </c>
      <c r="D49" s="114" t="s">
        <v>64</v>
      </c>
      <c r="E49" s="114" t="s">
        <v>55</v>
      </c>
      <c r="F49" s="114" t="s">
        <v>40</v>
      </c>
      <c r="G49" s="116" t="s">
        <v>866</v>
      </c>
      <c r="H49" s="116" t="s">
        <v>868</v>
      </c>
      <c r="I49" s="119"/>
      <c r="J49" s="117"/>
      <c r="K49" s="116">
        <v>1</v>
      </c>
    </row>
    <row r="50" spans="1:11" ht="16" customHeight="1">
      <c r="A50" s="113" t="s">
        <v>805</v>
      </c>
      <c r="B50" s="117" t="s">
        <v>177</v>
      </c>
      <c r="C50" s="118" t="s">
        <v>143</v>
      </c>
      <c r="D50" s="114" t="s">
        <v>64</v>
      </c>
      <c r="E50" s="114" t="s">
        <v>55</v>
      </c>
      <c r="F50" s="114" t="s">
        <v>40</v>
      </c>
      <c r="G50" s="116" t="s">
        <v>866</v>
      </c>
      <c r="H50" s="116" t="s">
        <v>869</v>
      </c>
      <c r="I50" s="119"/>
      <c r="J50" s="117"/>
      <c r="K50" s="116">
        <v>1</v>
      </c>
    </row>
    <row r="51" spans="1:11" ht="16" customHeight="1">
      <c r="A51" s="113" t="s">
        <v>805</v>
      </c>
      <c r="B51" s="117" t="s">
        <v>177</v>
      </c>
      <c r="C51" s="118" t="s">
        <v>143</v>
      </c>
      <c r="D51" s="114" t="s">
        <v>64</v>
      </c>
      <c r="E51" s="114" t="s">
        <v>55</v>
      </c>
      <c r="F51" s="114" t="s">
        <v>40</v>
      </c>
      <c r="G51" s="116" t="s">
        <v>826</v>
      </c>
      <c r="H51" s="116" t="s">
        <v>870</v>
      </c>
      <c r="I51" s="119"/>
      <c r="J51" s="117"/>
      <c r="K51" s="116">
        <v>1</v>
      </c>
    </row>
    <row r="52" spans="1:11" ht="16" customHeight="1">
      <c r="A52" s="113" t="s">
        <v>805</v>
      </c>
      <c r="B52" s="117" t="s">
        <v>177</v>
      </c>
      <c r="C52" s="118" t="s">
        <v>143</v>
      </c>
      <c r="D52" s="114" t="s">
        <v>64</v>
      </c>
      <c r="E52" s="114" t="s">
        <v>55</v>
      </c>
      <c r="F52" s="114" t="s">
        <v>40</v>
      </c>
      <c r="G52" s="116" t="s">
        <v>826</v>
      </c>
      <c r="H52" s="116" t="s">
        <v>871</v>
      </c>
      <c r="I52" s="119"/>
      <c r="J52" s="117"/>
      <c r="K52" s="116">
        <v>1</v>
      </c>
    </row>
    <row r="53" spans="1:11" ht="16" customHeight="1">
      <c r="A53" s="113" t="s">
        <v>805</v>
      </c>
      <c r="B53" s="117" t="s">
        <v>177</v>
      </c>
      <c r="C53" s="118" t="s">
        <v>143</v>
      </c>
      <c r="D53" s="114" t="s">
        <v>64</v>
      </c>
      <c r="E53" s="114" t="s">
        <v>55</v>
      </c>
      <c r="F53" s="114" t="s">
        <v>40</v>
      </c>
      <c r="G53" s="116" t="s">
        <v>826</v>
      </c>
      <c r="H53" s="116" t="s">
        <v>872</v>
      </c>
      <c r="I53" s="119"/>
      <c r="J53" s="117"/>
      <c r="K53" s="116">
        <v>1</v>
      </c>
    </row>
    <row r="54" spans="1:11" ht="16" customHeight="1">
      <c r="A54" s="113" t="s">
        <v>805</v>
      </c>
      <c r="B54" s="117" t="s">
        <v>177</v>
      </c>
      <c r="C54" s="118" t="s">
        <v>143</v>
      </c>
      <c r="D54" s="114" t="s">
        <v>64</v>
      </c>
      <c r="E54" s="114" t="s">
        <v>55</v>
      </c>
      <c r="F54" s="114" t="s">
        <v>40</v>
      </c>
      <c r="G54" s="116" t="s">
        <v>826</v>
      </c>
      <c r="H54" s="116" t="s">
        <v>873</v>
      </c>
      <c r="I54" s="119"/>
      <c r="J54" s="117"/>
      <c r="K54" s="116">
        <v>1</v>
      </c>
    </row>
    <row r="55" spans="1:11" ht="16" customHeight="1">
      <c r="A55" s="106" t="s">
        <v>806</v>
      </c>
      <c r="B55" s="106" t="s">
        <v>672</v>
      </c>
      <c r="C55" s="107">
        <v>1</v>
      </c>
      <c r="D55" s="106" t="s">
        <v>673</v>
      </c>
      <c r="E55" s="106" t="s">
        <v>55</v>
      </c>
      <c r="F55" s="106" t="s">
        <v>7</v>
      </c>
      <c r="G55" s="106" t="s">
        <v>640</v>
      </c>
      <c r="H55" s="106"/>
      <c r="I55" s="106" t="s">
        <v>644</v>
      </c>
      <c r="J55" s="106"/>
      <c r="K55" s="107">
        <v>4</v>
      </c>
    </row>
    <row r="56" spans="1:11" ht="16" customHeight="1">
      <c r="A56" s="106" t="s">
        <v>806</v>
      </c>
      <c r="B56" s="106" t="s">
        <v>672</v>
      </c>
      <c r="C56" s="107">
        <v>1</v>
      </c>
      <c r="D56" s="106" t="s">
        <v>673</v>
      </c>
      <c r="E56" s="106" t="s">
        <v>55</v>
      </c>
      <c r="F56" s="106" t="s">
        <v>7</v>
      </c>
      <c r="G56" s="106" t="s">
        <v>762</v>
      </c>
      <c r="H56" s="106" t="s">
        <v>763</v>
      </c>
      <c r="I56" s="106"/>
      <c r="J56" s="106"/>
      <c r="K56" s="106"/>
    </row>
    <row r="57" spans="1:11" ht="16" customHeight="1">
      <c r="A57" s="106" t="s">
        <v>806</v>
      </c>
      <c r="B57" s="86" t="s">
        <v>117</v>
      </c>
      <c r="C57" s="87">
        <v>1</v>
      </c>
      <c r="D57" s="88" t="s">
        <v>94</v>
      </c>
      <c r="E57" s="88" t="s">
        <v>55</v>
      </c>
      <c r="F57" s="88" t="s">
        <v>8</v>
      </c>
      <c r="G57" s="88" t="s">
        <v>186</v>
      </c>
      <c r="H57" s="88" t="s">
        <v>196</v>
      </c>
      <c r="I57" s="88" t="s">
        <v>233</v>
      </c>
      <c r="J57" s="88">
        <v>2003</v>
      </c>
      <c r="K57" s="88">
        <v>1</v>
      </c>
    </row>
    <row r="58" spans="1:11" ht="16" customHeight="1">
      <c r="A58" s="106" t="s">
        <v>806</v>
      </c>
      <c r="B58" s="86" t="s">
        <v>117</v>
      </c>
      <c r="C58" s="87">
        <v>1</v>
      </c>
      <c r="D58" s="88" t="s">
        <v>94</v>
      </c>
      <c r="E58" s="88" t="s">
        <v>55</v>
      </c>
      <c r="F58" s="88" t="s">
        <v>8</v>
      </c>
      <c r="G58" s="88" t="s">
        <v>186</v>
      </c>
      <c r="H58" s="88" t="s">
        <v>198</v>
      </c>
      <c r="I58" s="88" t="s">
        <v>210</v>
      </c>
      <c r="J58" s="88"/>
      <c r="K58" s="88">
        <v>1</v>
      </c>
    </row>
    <row r="59" spans="1:11" ht="16" customHeight="1">
      <c r="A59" s="106" t="s">
        <v>806</v>
      </c>
      <c r="B59" s="86" t="s">
        <v>117</v>
      </c>
      <c r="C59" s="87">
        <v>1</v>
      </c>
      <c r="D59" s="88" t="s">
        <v>94</v>
      </c>
      <c r="E59" s="88" t="s">
        <v>55</v>
      </c>
      <c r="F59" s="88" t="s">
        <v>8</v>
      </c>
      <c r="G59" s="88" t="s">
        <v>186</v>
      </c>
      <c r="H59" s="88" t="s">
        <v>193</v>
      </c>
      <c r="I59" s="88" t="s">
        <v>236</v>
      </c>
      <c r="J59" s="88"/>
      <c r="K59" s="88">
        <v>1</v>
      </c>
    </row>
    <row r="60" spans="1:11" ht="16" customHeight="1">
      <c r="A60" s="106" t="s">
        <v>806</v>
      </c>
      <c r="B60" s="86" t="s">
        <v>117</v>
      </c>
      <c r="C60" s="87">
        <v>1</v>
      </c>
      <c r="D60" s="88" t="s">
        <v>94</v>
      </c>
      <c r="E60" s="88" t="s">
        <v>55</v>
      </c>
      <c r="F60" s="88" t="s">
        <v>8</v>
      </c>
      <c r="G60" s="88" t="s">
        <v>201</v>
      </c>
      <c r="H60" s="88" t="s">
        <v>234</v>
      </c>
      <c r="I60" s="88" t="s">
        <v>235</v>
      </c>
      <c r="J60" s="88">
        <v>2006</v>
      </c>
      <c r="K60" s="88">
        <v>1</v>
      </c>
    </row>
    <row r="61" spans="1:11" ht="16" customHeight="1">
      <c r="A61" s="106" t="s">
        <v>806</v>
      </c>
      <c r="B61" s="86" t="s">
        <v>117</v>
      </c>
      <c r="C61" s="87">
        <v>1</v>
      </c>
      <c r="D61" s="88" t="s">
        <v>94</v>
      </c>
      <c r="E61" s="88" t="s">
        <v>55</v>
      </c>
      <c r="F61" s="88" t="s">
        <v>7</v>
      </c>
      <c r="G61" s="88" t="s">
        <v>186</v>
      </c>
      <c r="H61" s="88" t="s">
        <v>189</v>
      </c>
      <c r="I61" s="88" t="s">
        <v>346</v>
      </c>
      <c r="J61" s="88">
        <v>2012</v>
      </c>
      <c r="K61" s="88">
        <v>1</v>
      </c>
    </row>
    <row r="62" spans="1:11" ht="16" customHeight="1">
      <c r="A62" s="106" t="s">
        <v>806</v>
      </c>
      <c r="B62" s="86" t="s">
        <v>117</v>
      </c>
      <c r="C62" s="87">
        <v>1</v>
      </c>
      <c r="D62" s="88" t="s">
        <v>94</v>
      </c>
      <c r="E62" s="88" t="s">
        <v>55</v>
      </c>
      <c r="F62" s="88" t="s">
        <v>7</v>
      </c>
      <c r="G62" s="88" t="s">
        <v>186</v>
      </c>
      <c r="H62" s="88" t="s">
        <v>187</v>
      </c>
      <c r="I62" s="88"/>
      <c r="J62" s="88">
        <v>1982</v>
      </c>
      <c r="K62" s="88">
        <v>15</v>
      </c>
    </row>
    <row r="63" spans="1:11" ht="16" customHeight="1">
      <c r="A63" s="106" t="s">
        <v>806</v>
      </c>
      <c r="B63" s="86" t="s">
        <v>117</v>
      </c>
      <c r="C63" s="87">
        <v>1</v>
      </c>
      <c r="D63" s="88" t="s">
        <v>94</v>
      </c>
      <c r="E63" s="88" t="s">
        <v>55</v>
      </c>
      <c r="F63" s="88" t="s">
        <v>7</v>
      </c>
      <c r="G63" s="88" t="s">
        <v>186</v>
      </c>
      <c r="H63" s="88" t="s">
        <v>191</v>
      </c>
      <c r="I63" s="88"/>
      <c r="J63" s="88">
        <v>2012</v>
      </c>
      <c r="K63" s="88">
        <v>1</v>
      </c>
    </row>
    <row r="64" spans="1:11" ht="16" customHeight="1">
      <c r="A64" s="106" t="s">
        <v>806</v>
      </c>
      <c r="B64" s="86" t="s">
        <v>117</v>
      </c>
      <c r="C64" s="87">
        <v>1</v>
      </c>
      <c r="D64" s="88" t="s">
        <v>94</v>
      </c>
      <c r="E64" s="88" t="s">
        <v>55</v>
      </c>
      <c r="F64" s="88" t="s">
        <v>7</v>
      </c>
      <c r="G64" s="88" t="s">
        <v>186</v>
      </c>
      <c r="H64" s="88" t="s">
        <v>192</v>
      </c>
      <c r="I64" s="88" t="s">
        <v>237</v>
      </c>
      <c r="J64" s="88">
        <v>2012</v>
      </c>
      <c r="K64" s="88">
        <v>1</v>
      </c>
    </row>
    <row r="65" spans="1:11" ht="16" customHeight="1">
      <c r="A65" s="106" t="s">
        <v>806</v>
      </c>
      <c r="B65" s="86" t="s">
        <v>117</v>
      </c>
      <c r="C65" s="87">
        <v>1</v>
      </c>
      <c r="D65" s="88" t="s">
        <v>94</v>
      </c>
      <c r="E65" s="88" t="s">
        <v>55</v>
      </c>
      <c r="F65" s="88" t="s">
        <v>7</v>
      </c>
      <c r="G65" s="88" t="s">
        <v>186</v>
      </c>
      <c r="H65" s="88" t="s">
        <v>198</v>
      </c>
      <c r="I65" s="88" t="s">
        <v>347</v>
      </c>
      <c r="J65" s="88">
        <v>2012</v>
      </c>
      <c r="K65" s="88">
        <v>1</v>
      </c>
    </row>
    <row r="66" spans="1:11" ht="16" customHeight="1">
      <c r="A66" s="106" t="s">
        <v>806</v>
      </c>
      <c r="B66" s="86" t="s">
        <v>117</v>
      </c>
      <c r="C66" s="87">
        <v>1</v>
      </c>
      <c r="D66" s="88" t="s">
        <v>94</v>
      </c>
      <c r="E66" s="88" t="s">
        <v>55</v>
      </c>
      <c r="F66" s="88" t="s">
        <v>7</v>
      </c>
      <c r="G66" s="88" t="s">
        <v>186</v>
      </c>
      <c r="H66" s="88" t="s">
        <v>193</v>
      </c>
      <c r="I66" s="88" t="s">
        <v>348</v>
      </c>
      <c r="J66" s="88">
        <v>2012</v>
      </c>
      <c r="K66" s="88">
        <v>1</v>
      </c>
    </row>
    <row r="67" spans="1:11" ht="16" customHeight="1">
      <c r="A67" s="106" t="s">
        <v>806</v>
      </c>
      <c r="B67" s="86" t="s">
        <v>117</v>
      </c>
      <c r="C67" s="87">
        <v>1</v>
      </c>
      <c r="D67" s="88" t="s">
        <v>94</v>
      </c>
      <c r="E67" s="88" t="s">
        <v>55</v>
      </c>
      <c r="F67" s="88" t="s">
        <v>7</v>
      </c>
      <c r="G67" s="88" t="s">
        <v>194</v>
      </c>
      <c r="H67" s="88"/>
      <c r="I67" s="88" t="s">
        <v>349</v>
      </c>
      <c r="J67" s="88"/>
      <c r="K67" s="88">
        <v>1</v>
      </c>
    </row>
    <row r="68" spans="1:11" ht="16" customHeight="1">
      <c r="A68" s="106" t="s">
        <v>806</v>
      </c>
      <c r="B68" s="86" t="s">
        <v>117</v>
      </c>
      <c r="C68" s="87">
        <v>1</v>
      </c>
      <c r="D68" s="88" t="s">
        <v>94</v>
      </c>
      <c r="E68" s="88" t="s">
        <v>55</v>
      </c>
      <c r="F68" s="88" t="s">
        <v>7</v>
      </c>
      <c r="G68" s="88" t="s">
        <v>194</v>
      </c>
      <c r="H68" s="88" t="s">
        <v>195</v>
      </c>
      <c r="I68" s="88" t="s">
        <v>283</v>
      </c>
      <c r="J68" s="88">
        <v>1982</v>
      </c>
      <c r="K68" s="88">
        <v>2</v>
      </c>
    </row>
    <row r="69" spans="1:11" ht="16" customHeight="1">
      <c r="A69" s="113" t="s">
        <v>806</v>
      </c>
      <c r="B69" s="117" t="s">
        <v>117</v>
      </c>
      <c r="C69" s="118">
        <v>1</v>
      </c>
      <c r="D69" s="114" t="s">
        <v>94</v>
      </c>
      <c r="E69" s="114" t="s">
        <v>55</v>
      </c>
      <c r="F69" s="114" t="s">
        <v>7</v>
      </c>
      <c r="G69" s="116" t="s">
        <v>866</v>
      </c>
      <c r="H69" s="116"/>
      <c r="I69" s="119"/>
      <c r="J69" s="114"/>
      <c r="K69" s="116">
        <v>6</v>
      </c>
    </row>
    <row r="70" spans="1:11" ht="16" customHeight="1">
      <c r="A70" s="113" t="s">
        <v>806</v>
      </c>
      <c r="B70" s="117" t="s">
        <v>117</v>
      </c>
      <c r="C70" s="118">
        <v>1</v>
      </c>
      <c r="D70" s="114" t="s">
        <v>94</v>
      </c>
      <c r="E70" s="114" t="s">
        <v>55</v>
      </c>
      <c r="F70" s="114" t="s">
        <v>7</v>
      </c>
      <c r="G70" s="116" t="s">
        <v>867</v>
      </c>
      <c r="H70" s="116"/>
      <c r="I70" s="119"/>
      <c r="J70" s="114"/>
      <c r="K70" s="116">
        <v>1</v>
      </c>
    </row>
    <row r="71" spans="1:11" ht="16" customHeight="1">
      <c r="A71" s="106" t="s">
        <v>807</v>
      </c>
      <c r="B71" s="106" t="s">
        <v>693</v>
      </c>
      <c r="C71" s="107">
        <v>2</v>
      </c>
      <c r="D71" s="106" t="s">
        <v>694</v>
      </c>
      <c r="E71" s="106" t="s">
        <v>55</v>
      </c>
      <c r="F71" s="106" t="s">
        <v>38</v>
      </c>
      <c r="G71" s="106" t="s">
        <v>640</v>
      </c>
      <c r="H71" s="106"/>
      <c r="I71" s="106" t="s">
        <v>644</v>
      </c>
      <c r="J71" s="106"/>
      <c r="K71" s="107">
        <v>15</v>
      </c>
    </row>
    <row r="72" spans="1:11" ht="16" customHeight="1">
      <c r="A72" s="106" t="s">
        <v>807</v>
      </c>
      <c r="B72" s="106" t="s">
        <v>693</v>
      </c>
      <c r="C72" s="107">
        <v>2</v>
      </c>
      <c r="D72" s="106" t="s">
        <v>694</v>
      </c>
      <c r="E72" s="106" t="s">
        <v>55</v>
      </c>
      <c r="F72" s="106" t="s">
        <v>38</v>
      </c>
      <c r="G72" s="106" t="s">
        <v>639</v>
      </c>
      <c r="H72" s="106"/>
      <c r="I72" s="106" t="s">
        <v>645</v>
      </c>
      <c r="J72" s="106"/>
      <c r="K72" s="107">
        <v>89</v>
      </c>
    </row>
    <row r="73" spans="1:11" ht="16" customHeight="1">
      <c r="A73" s="106" t="s">
        <v>807</v>
      </c>
      <c r="B73" s="106" t="s">
        <v>693</v>
      </c>
      <c r="C73" s="107">
        <v>2</v>
      </c>
      <c r="D73" s="106" t="s">
        <v>694</v>
      </c>
      <c r="E73" s="106" t="s">
        <v>55</v>
      </c>
      <c r="F73" s="106" t="s">
        <v>38</v>
      </c>
      <c r="G73" s="106" t="s">
        <v>639</v>
      </c>
      <c r="H73" s="106"/>
      <c r="I73" s="106" t="s">
        <v>646</v>
      </c>
      <c r="J73" s="106"/>
      <c r="K73" s="107">
        <v>158</v>
      </c>
    </row>
    <row r="74" spans="1:11" ht="16" customHeight="1">
      <c r="A74" s="106" t="s">
        <v>807</v>
      </c>
      <c r="B74" s="106" t="s">
        <v>693</v>
      </c>
      <c r="C74" s="107">
        <v>2</v>
      </c>
      <c r="D74" s="106" t="s">
        <v>694</v>
      </c>
      <c r="E74" s="106" t="s">
        <v>55</v>
      </c>
      <c r="F74" s="106" t="s">
        <v>38</v>
      </c>
      <c r="G74" s="106" t="s">
        <v>695</v>
      </c>
      <c r="H74" s="106"/>
      <c r="I74" s="106" t="s">
        <v>696</v>
      </c>
      <c r="J74" s="106"/>
      <c r="K74" s="107">
        <v>2</v>
      </c>
    </row>
    <row r="75" spans="1:11" ht="16" customHeight="1">
      <c r="A75" s="106" t="s">
        <v>807</v>
      </c>
      <c r="B75" s="106" t="s">
        <v>693</v>
      </c>
      <c r="C75" s="107">
        <v>2</v>
      </c>
      <c r="D75" s="106" t="s">
        <v>694</v>
      </c>
      <c r="E75" s="106" t="s">
        <v>55</v>
      </c>
      <c r="F75" s="106" t="s">
        <v>38</v>
      </c>
      <c r="G75" s="106" t="s">
        <v>695</v>
      </c>
      <c r="H75" s="106"/>
      <c r="I75" s="106" t="s">
        <v>697</v>
      </c>
      <c r="J75" s="106"/>
      <c r="K75" s="107">
        <v>1</v>
      </c>
    </row>
    <row r="76" spans="1:11" ht="16" customHeight="1">
      <c r="A76" s="106" t="s">
        <v>807</v>
      </c>
      <c r="B76" s="106" t="s">
        <v>693</v>
      </c>
      <c r="C76" s="107">
        <v>3</v>
      </c>
      <c r="D76" s="106" t="s">
        <v>698</v>
      </c>
      <c r="E76" s="106" t="s">
        <v>55</v>
      </c>
      <c r="F76" s="106" t="s">
        <v>685</v>
      </c>
      <c r="G76" s="106" t="s">
        <v>640</v>
      </c>
      <c r="H76" s="106"/>
      <c r="I76" s="106" t="s">
        <v>644</v>
      </c>
      <c r="J76" s="106"/>
      <c r="K76" s="107">
        <v>1</v>
      </c>
    </row>
    <row r="77" spans="1:11" ht="16" customHeight="1">
      <c r="A77" s="106" t="s">
        <v>807</v>
      </c>
      <c r="B77" s="106" t="s">
        <v>693</v>
      </c>
      <c r="C77" s="107">
        <v>2</v>
      </c>
      <c r="D77" s="106" t="s">
        <v>694</v>
      </c>
      <c r="E77" s="106" t="s">
        <v>55</v>
      </c>
      <c r="F77" s="106" t="s">
        <v>774</v>
      </c>
      <c r="G77" s="106" t="s">
        <v>762</v>
      </c>
      <c r="H77" s="106" t="s">
        <v>763</v>
      </c>
      <c r="I77" s="106"/>
      <c r="J77" s="106"/>
      <c r="K77" s="106"/>
    </row>
    <row r="78" spans="1:11" ht="16" customHeight="1">
      <c r="A78" s="106" t="s">
        <v>807</v>
      </c>
      <c r="B78" s="106" t="s">
        <v>693</v>
      </c>
      <c r="C78" s="107">
        <v>2</v>
      </c>
      <c r="D78" s="106" t="s">
        <v>694</v>
      </c>
      <c r="E78" s="106" t="s">
        <v>55</v>
      </c>
      <c r="F78" s="106" t="s">
        <v>774</v>
      </c>
      <c r="G78" s="106" t="s">
        <v>775</v>
      </c>
      <c r="H78" s="113" t="s">
        <v>822</v>
      </c>
      <c r="I78" s="106"/>
      <c r="J78" s="106"/>
      <c r="K78" s="106"/>
    </row>
    <row r="79" spans="1:11" ht="16" customHeight="1">
      <c r="A79" s="106" t="s">
        <v>807</v>
      </c>
      <c r="B79" s="106" t="s">
        <v>693</v>
      </c>
      <c r="C79" s="107">
        <v>2</v>
      </c>
      <c r="D79" s="106" t="s">
        <v>694</v>
      </c>
      <c r="E79" s="106" t="s">
        <v>55</v>
      </c>
      <c r="F79" s="106" t="s">
        <v>774</v>
      </c>
      <c r="G79" s="106" t="s">
        <v>768</v>
      </c>
      <c r="H79" s="109"/>
      <c r="I79" s="106"/>
      <c r="J79" s="106"/>
      <c r="K79" s="106"/>
    </row>
    <row r="80" spans="1:11" ht="16" customHeight="1">
      <c r="A80" s="106" t="s">
        <v>807</v>
      </c>
      <c r="B80" s="106" t="s">
        <v>693</v>
      </c>
      <c r="C80" s="107">
        <v>2</v>
      </c>
      <c r="D80" s="106" t="s">
        <v>694</v>
      </c>
      <c r="E80" s="106" t="s">
        <v>55</v>
      </c>
      <c r="F80" s="106" t="s">
        <v>774</v>
      </c>
      <c r="G80" s="106" t="s">
        <v>776</v>
      </c>
      <c r="H80" s="106" t="s">
        <v>777</v>
      </c>
      <c r="I80" s="106"/>
      <c r="J80" s="106"/>
      <c r="K80" s="106"/>
    </row>
    <row r="81" spans="1:11" ht="16" customHeight="1">
      <c r="A81" s="106" t="s">
        <v>807</v>
      </c>
      <c r="B81" s="106" t="s">
        <v>693</v>
      </c>
      <c r="C81" s="107">
        <v>2</v>
      </c>
      <c r="D81" s="106" t="s">
        <v>694</v>
      </c>
      <c r="E81" s="106" t="s">
        <v>55</v>
      </c>
      <c r="F81" s="106" t="s">
        <v>774</v>
      </c>
      <c r="G81" s="106" t="s">
        <v>756</v>
      </c>
      <c r="H81" s="106" t="s">
        <v>778</v>
      </c>
      <c r="I81" s="106"/>
      <c r="J81" s="106"/>
      <c r="K81" s="106"/>
    </row>
    <row r="82" spans="1:11" ht="16" customHeight="1">
      <c r="A82" s="106" t="s">
        <v>807</v>
      </c>
      <c r="B82" s="106" t="s">
        <v>693</v>
      </c>
      <c r="C82" s="107">
        <v>2</v>
      </c>
      <c r="D82" s="106" t="s">
        <v>694</v>
      </c>
      <c r="E82" s="106" t="s">
        <v>55</v>
      </c>
      <c r="F82" s="106" t="s">
        <v>774</v>
      </c>
      <c r="G82" s="106" t="s">
        <v>758</v>
      </c>
      <c r="H82" s="106" t="s">
        <v>779</v>
      </c>
      <c r="I82" s="106"/>
      <c r="J82" s="106"/>
      <c r="K82" s="106"/>
    </row>
    <row r="83" spans="1:11" ht="16" customHeight="1">
      <c r="A83" s="106" t="s">
        <v>807</v>
      </c>
      <c r="B83" s="91" t="s">
        <v>152</v>
      </c>
      <c r="C83" s="91" t="s">
        <v>126</v>
      </c>
      <c r="D83" s="88" t="s">
        <v>84</v>
      </c>
      <c r="E83" s="88" t="s">
        <v>55</v>
      </c>
      <c r="F83" s="88" t="s">
        <v>38</v>
      </c>
      <c r="G83" s="88" t="s">
        <v>186</v>
      </c>
      <c r="H83" s="88" t="s">
        <v>189</v>
      </c>
      <c r="I83" s="88" t="s">
        <v>246</v>
      </c>
      <c r="J83" s="88">
        <v>2005</v>
      </c>
      <c r="K83" s="88">
        <v>1</v>
      </c>
    </row>
    <row r="84" spans="1:11" ht="16" customHeight="1">
      <c r="A84" s="106" t="s">
        <v>807</v>
      </c>
      <c r="B84" s="91" t="s">
        <v>152</v>
      </c>
      <c r="C84" s="91" t="s">
        <v>126</v>
      </c>
      <c r="D84" s="88" t="s">
        <v>84</v>
      </c>
      <c r="E84" s="88" t="s">
        <v>55</v>
      </c>
      <c r="F84" s="88" t="s">
        <v>38</v>
      </c>
      <c r="G84" s="88" t="s">
        <v>186</v>
      </c>
      <c r="H84" s="88" t="s">
        <v>187</v>
      </c>
      <c r="I84" s="88"/>
      <c r="J84" s="88">
        <v>2005</v>
      </c>
      <c r="K84" s="88">
        <v>20</v>
      </c>
    </row>
    <row r="85" spans="1:11" ht="16" customHeight="1">
      <c r="A85" s="106" t="s">
        <v>807</v>
      </c>
      <c r="B85" s="91" t="s">
        <v>152</v>
      </c>
      <c r="C85" s="91" t="s">
        <v>126</v>
      </c>
      <c r="D85" s="88" t="s">
        <v>84</v>
      </c>
      <c r="E85" s="88" t="s">
        <v>55</v>
      </c>
      <c r="F85" s="88" t="s">
        <v>38</v>
      </c>
      <c r="G85" s="88" t="s">
        <v>186</v>
      </c>
      <c r="H85" s="88" t="s">
        <v>191</v>
      </c>
      <c r="I85" s="88"/>
      <c r="J85" s="88">
        <v>2005</v>
      </c>
      <c r="K85" s="88">
        <v>1</v>
      </c>
    </row>
    <row r="86" spans="1:11" ht="16" customHeight="1">
      <c r="A86" s="106" t="s">
        <v>807</v>
      </c>
      <c r="B86" s="91" t="s">
        <v>152</v>
      </c>
      <c r="C86" s="91" t="s">
        <v>126</v>
      </c>
      <c r="D86" s="88" t="s">
        <v>84</v>
      </c>
      <c r="E86" s="88" t="s">
        <v>55</v>
      </c>
      <c r="F86" s="88" t="s">
        <v>38</v>
      </c>
      <c r="G86" s="88" t="s">
        <v>186</v>
      </c>
      <c r="H86" s="88" t="s">
        <v>192</v>
      </c>
      <c r="I86" s="88" t="s">
        <v>461</v>
      </c>
      <c r="J86" s="88">
        <v>2021</v>
      </c>
      <c r="K86" s="88">
        <v>2</v>
      </c>
    </row>
    <row r="87" spans="1:11" ht="16" customHeight="1">
      <c r="A87" s="106" t="s">
        <v>807</v>
      </c>
      <c r="B87" s="91" t="s">
        <v>152</v>
      </c>
      <c r="C87" s="91" t="s">
        <v>126</v>
      </c>
      <c r="D87" s="88" t="s">
        <v>84</v>
      </c>
      <c r="E87" s="88" t="s">
        <v>55</v>
      </c>
      <c r="F87" s="88" t="s">
        <v>38</v>
      </c>
      <c r="G87" s="88" t="s">
        <v>186</v>
      </c>
      <c r="H87" s="88" t="s">
        <v>464</v>
      </c>
      <c r="I87" s="88" t="s">
        <v>463</v>
      </c>
      <c r="J87" s="88">
        <v>2005</v>
      </c>
      <c r="K87" s="88">
        <v>16</v>
      </c>
    </row>
    <row r="88" spans="1:11" ht="16" customHeight="1">
      <c r="A88" s="106" t="s">
        <v>807</v>
      </c>
      <c r="B88" s="91" t="s">
        <v>152</v>
      </c>
      <c r="C88" s="91" t="s">
        <v>126</v>
      </c>
      <c r="D88" s="88" t="s">
        <v>84</v>
      </c>
      <c r="E88" s="88" t="s">
        <v>55</v>
      </c>
      <c r="F88" s="88" t="s">
        <v>38</v>
      </c>
      <c r="G88" s="88" t="s">
        <v>186</v>
      </c>
      <c r="H88" s="88" t="s">
        <v>198</v>
      </c>
      <c r="I88" s="88" t="s">
        <v>247</v>
      </c>
      <c r="J88" s="88">
        <v>2019</v>
      </c>
      <c r="K88" s="88">
        <v>1</v>
      </c>
    </row>
    <row r="89" spans="1:11" ht="16" customHeight="1">
      <c r="A89" s="106" t="s">
        <v>807</v>
      </c>
      <c r="B89" s="91" t="s">
        <v>152</v>
      </c>
      <c r="C89" s="91" t="s">
        <v>126</v>
      </c>
      <c r="D89" s="88" t="s">
        <v>84</v>
      </c>
      <c r="E89" s="88" t="s">
        <v>55</v>
      </c>
      <c r="F89" s="88" t="s">
        <v>38</v>
      </c>
      <c r="G89" s="88" t="s">
        <v>186</v>
      </c>
      <c r="H89" s="88" t="s">
        <v>198</v>
      </c>
      <c r="I89" s="88" t="s">
        <v>465</v>
      </c>
      <c r="J89" s="88">
        <v>2005</v>
      </c>
      <c r="K89" s="88">
        <v>10</v>
      </c>
    </row>
    <row r="90" spans="1:11" ht="16" customHeight="1">
      <c r="A90" s="106" t="s">
        <v>807</v>
      </c>
      <c r="B90" s="91" t="s">
        <v>152</v>
      </c>
      <c r="C90" s="91" t="s">
        <v>126</v>
      </c>
      <c r="D90" s="88" t="s">
        <v>84</v>
      </c>
      <c r="E90" s="88" t="s">
        <v>55</v>
      </c>
      <c r="F90" s="88" t="s">
        <v>38</v>
      </c>
      <c r="G90" s="88" t="s">
        <v>186</v>
      </c>
      <c r="H90" s="88" t="s">
        <v>198</v>
      </c>
      <c r="I90" s="88" t="s">
        <v>466</v>
      </c>
      <c r="J90" s="88">
        <v>2005</v>
      </c>
      <c r="K90" s="88">
        <v>1</v>
      </c>
    </row>
    <row r="91" spans="1:11" ht="16" customHeight="1">
      <c r="A91" s="106" t="s">
        <v>807</v>
      </c>
      <c r="B91" s="91" t="s">
        <v>152</v>
      </c>
      <c r="C91" s="91" t="s">
        <v>126</v>
      </c>
      <c r="D91" s="88" t="s">
        <v>84</v>
      </c>
      <c r="E91" s="88" t="s">
        <v>55</v>
      </c>
      <c r="F91" s="88" t="s">
        <v>38</v>
      </c>
      <c r="G91" s="88" t="s">
        <v>186</v>
      </c>
      <c r="H91" s="88" t="s">
        <v>198</v>
      </c>
      <c r="I91" s="88" t="s">
        <v>248</v>
      </c>
      <c r="J91" s="88">
        <v>2005</v>
      </c>
      <c r="K91" s="88">
        <v>1</v>
      </c>
    </row>
    <row r="92" spans="1:11" ht="16" customHeight="1">
      <c r="A92" s="106" t="s">
        <v>807</v>
      </c>
      <c r="B92" s="91" t="s">
        <v>152</v>
      </c>
      <c r="C92" s="91" t="s">
        <v>126</v>
      </c>
      <c r="D92" s="88" t="s">
        <v>84</v>
      </c>
      <c r="E92" s="88" t="s">
        <v>55</v>
      </c>
      <c r="F92" s="88" t="s">
        <v>38</v>
      </c>
      <c r="G92" s="88" t="s">
        <v>186</v>
      </c>
      <c r="H92" s="88" t="s">
        <v>193</v>
      </c>
      <c r="I92" s="88" t="s">
        <v>249</v>
      </c>
      <c r="J92" s="88">
        <v>2005</v>
      </c>
      <c r="K92" s="88">
        <v>2</v>
      </c>
    </row>
    <row r="93" spans="1:11" ht="16" customHeight="1">
      <c r="A93" s="106" t="s">
        <v>807</v>
      </c>
      <c r="B93" s="91" t="s">
        <v>152</v>
      </c>
      <c r="C93" s="91" t="s">
        <v>126</v>
      </c>
      <c r="D93" s="88" t="s">
        <v>84</v>
      </c>
      <c r="E93" s="88" t="s">
        <v>55</v>
      </c>
      <c r="F93" s="88" t="s">
        <v>38</v>
      </c>
      <c r="G93" s="88" t="s">
        <v>186</v>
      </c>
      <c r="H93" s="88" t="s">
        <v>256</v>
      </c>
      <c r="I93" s="88" t="s">
        <v>257</v>
      </c>
      <c r="J93" s="88">
        <v>2005</v>
      </c>
      <c r="K93" s="88">
        <v>2</v>
      </c>
    </row>
    <row r="94" spans="1:11" ht="16" customHeight="1">
      <c r="A94" s="106" t="s">
        <v>807</v>
      </c>
      <c r="B94" s="91" t="s">
        <v>152</v>
      </c>
      <c r="C94" s="91" t="s">
        <v>126</v>
      </c>
      <c r="D94" s="88" t="s">
        <v>84</v>
      </c>
      <c r="E94" s="88" t="s">
        <v>55</v>
      </c>
      <c r="F94" s="88" t="s">
        <v>38</v>
      </c>
      <c r="G94" s="88" t="s">
        <v>186</v>
      </c>
      <c r="H94" s="88" t="s">
        <v>261</v>
      </c>
      <c r="I94" s="88" t="s">
        <v>262</v>
      </c>
      <c r="J94" s="88">
        <v>2005</v>
      </c>
      <c r="K94" s="88">
        <v>1</v>
      </c>
    </row>
    <row r="95" spans="1:11" ht="16" customHeight="1">
      <c r="A95" s="106" t="s">
        <v>807</v>
      </c>
      <c r="B95" s="91" t="s">
        <v>152</v>
      </c>
      <c r="C95" s="91" t="s">
        <v>126</v>
      </c>
      <c r="D95" s="88" t="s">
        <v>84</v>
      </c>
      <c r="E95" s="88" t="s">
        <v>55</v>
      </c>
      <c r="F95" s="88" t="s">
        <v>38</v>
      </c>
      <c r="G95" s="88" t="s">
        <v>186</v>
      </c>
      <c r="H95" s="88" t="s">
        <v>261</v>
      </c>
      <c r="I95" s="88" t="s">
        <v>263</v>
      </c>
      <c r="J95" s="88">
        <v>2005</v>
      </c>
      <c r="K95" s="88">
        <v>1</v>
      </c>
    </row>
    <row r="96" spans="1:11" ht="16" customHeight="1">
      <c r="A96" s="106" t="s">
        <v>807</v>
      </c>
      <c r="B96" s="91" t="s">
        <v>152</v>
      </c>
      <c r="C96" s="91" t="s">
        <v>126</v>
      </c>
      <c r="D96" s="88" t="s">
        <v>84</v>
      </c>
      <c r="E96" s="88" t="s">
        <v>55</v>
      </c>
      <c r="F96" s="88" t="s">
        <v>38</v>
      </c>
      <c r="G96" s="88" t="s">
        <v>201</v>
      </c>
      <c r="H96" s="88" t="s">
        <v>251</v>
      </c>
      <c r="I96" s="88" t="s">
        <v>250</v>
      </c>
      <c r="J96" s="88">
        <v>2005</v>
      </c>
      <c r="K96" s="88">
        <v>1</v>
      </c>
    </row>
    <row r="97" spans="1:11" ht="16" customHeight="1">
      <c r="A97" s="106" t="s">
        <v>807</v>
      </c>
      <c r="B97" s="91" t="s">
        <v>152</v>
      </c>
      <c r="C97" s="91" t="s">
        <v>126</v>
      </c>
      <c r="D97" s="88" t="s">
        <v>84</v>
      </c>
      <c r="E97" s="88" t="s">
        <v>55</v>
      </c>
      <c r="F97" s="88" t="s">
        <v>38</v>
      </c>
      <c r="G97" s="88" t="s">
        <v>201</v>
      </c>
      <c r="H97" s="88" t="s">
        <v>252</v>
      </c>
      <c r="I97" s="88" t="s">
        <v>254</v>
      </c>
      <c r="J97" s="88">
        <v>2005</v>
      </c>
      <c r="K97" s="88">
        <v>1</v>
      </c>
    </row>
    <row r="98" spans="1:11" ht="16" customHeight="1">
      <c r="A98" s="106" t="s">
        <v>807</v>
      </c>
      <c r="B98" s="91" t="s">
        <v>152</v>
      </c>
      <c r="C98" s="91" t="s">
        <v>126</v>
      </c>
      <c r="D98" s="88" t="s">
        <v>84</v>
      </c>
      <c r="E98" s="88" t="s">
        <v>55</v>
      </c>
      <c r="F98" s="88" t="s">
        <v>38</v>
      </c>
      <c r="G98" s="88" t="s">
        <v>201</v>
      </c>
      <c r="H98" s="88" t="s">
        <v>253</v>
      </c>
      <c r="I98" s="88" t="s">
        <v>255</v>
      </c>
      <c r="J98" s="88">
        <v>2005</v>
      </c>
      <c r="K98" s="88">
        <v>1</v>
      </c>
    </row>
    <row r="99" spans="1:11" ht="16" customHeight="1">
      <c r="A99" s="106" t="s">
        <v>807</v>
      </c>
      <c r="B99" s="91" t="s">
        <v>152</v>
      </c>
      <c r="C99" s="91" t="s">
        <v>126</v>
      </c>
      <c r="D99" s="88" t="s">
        <v>84</v>
      </c>
      <c r="E99" s="88" t="s">
        <v>55</v>
      </c>
      <c r="F99" s="88" t="s">
        <v>38</v>
      </c>
      <c r="G99" s="88" t="s">
        <v>194</v>
      </c>
      <c r="H99" s="88" t="s">
        <v>229</v>
      </c>
      <c r="I99" s="88" t="s">
        <v>462</v>
      </c>
      <c r="J99" s="88">
        <v>2005</v>
      </c>
      <c r="K99" s="88">
        <v>3</v>
      </c>
    </row>
    <row r="100" spans="1:11" ht="16" customHeight="1">
      <c r="A100" s="113" t="s">
        <v>807</v>
      </c>
      <c r="B100" s="115" t="s">
        <v>152</v>
      </c>
      <c r="C100" s="115" t="s">
        <v>126</v>
      </c>
      <c r="D100" s="114" t="s">
        <v>84</v>
      </c>
      <c r="E100" s="114" t="s">
        <v>55</v>
      </c>
      <c r="F100" s="114" t="s">
        <v>38</v>
      </c>
      <c r="G100" s="114" t="s">
        <v>881</v>
      </c>
      <c r="H100" s="114" t="s">
        <v>258</v>
      </c>
      <c r="I100" s="114" t="s">
        <v>882</v>
      </c>
      <c r="J100" s="114">
        <v>2011</v>
      </c>
      <c r="K100" s="114">
        <v>1</v>
      </c>
    </row>
    <row r="101" spans="1:11" ht="16" customHeight="1">
      <c r="A101" s="113" t="s">
        <v>807</v>
      </c>
      <c r="B101" s="115" t="s">
        <v>152</v>
      </c>
      <c r="C101" s="115" t="s">
        <v>126</v>
      </c>
      <c r="D101" s="114" t="s">
        <v>84</v>
      </c>
      <c r="E101" s="114" t="s">
        <v>55</v>
      </c>
      <c r="F101" s="114" t="s">
        <v>38</v>
      </c>
      <c r="G101" s="114" t="s">
        <v>883</v>
      </c>
      <c r="H101" s="114" t="s">
        <v>259</v>
      </c>
      <c r="I101" s="114" t="s">
        <v>884</v>
      </c>
      <c r="J101" s="114">
        <v>2011</v>
      </c>
      <c r="K101" s="114">
        <v>1</v>
      </c>
    </row>
    <row r="102" spans="1:11" ht="16" customHeight="1">
      <c r="A102" s="113" t="s">
        <v>807</v>
      </c>
      <c r="B102" s="115" t="s">
        <v>152</v>
      </c>
      <c r="C102" s="115" t="s">
        <v>126</v>
      </c>
      <c r="D102" s="114" t="s">
        <v>84</v>
      </c>
      <c r="E102" s="114" t="s">
        <v>55</v>
      </c>
      <c r="F102" s="114" t="s">
        <v>38</v>
      </c>
      <c r="G102" s="114" t="s">
        <v>887</v>
      </c>
      <c r="H102" s="114" t="s">
        <v>885</v>
      </c>
      <c r="I102" s="114" t="s">
        <v>886</v>
      </c>
      <c r="J102" s="114">
        <v>2012</v>
      </c>
      <c r="K102" s="114">
        <v>1</v>
      </c>
    </row>
    <row r="103" spans="1:11" ht="16" customHeight="1">
      <c r="A103" s="113" t="s">
        <v>807</v>
      </c>
      <c r="B103" s="115" t="s">
        <v>152</v>
      </c>
      <c r="C103" s="115" t="s">
        <v>126</v>
      </c>
      <c r="D103" s="114" t="s">
        <v>84</v>
      </c>
      <c r="E103" s="114" t="s">
        <v>55</v>
      </c>
      <c r="F103" s="114" t="s">
        <v>38</v>
      </c>
      <c r="G103" s="114" t="s">
        <v>889</v>
      </c>
      <c r="H103" s="114" t="s">
        <v>885</v>
      </c>
      <c r="I103" s="114" t="s">
        <v>886</v>
      </c>
      <c r="J103" s="114">
        <v>2012</v>
      </c>
      <c r="K103" s="114">
        <v>1</v>
      </c>
    </row>
    <row r="104" spans="1:11" ht="16" customHeight="1">
      <c r="A104" s="113" t="s">
        <v>807</v>
      </c>
      <c r="B104" s="115" t="s">
        <v>152</v>
      </c>
      <c r="C104" s="115" t="s">
        <v>126</v>
      </c>
      <c r="D104" s="114" t="s">
        <v>84</v>
      </c>
      <c r="E104" s="114" t="s">
        <v>55</v>
      </c>
      <c r="F104" s="114" t="s">
        <v>38</v>
      </c>
      <c r="G104" s="114" t="s">
        <v>888</v>
      </c>
      <c r="H104" s="114" t="s">
        <v>258</v>
      </c>
      <c r="I104" s="114" t="s">
        <v>874</v>
      </c>
      <c r="J104" s="114">
        <v>2012</v>
      </c>
      <c r="K104" s="114">
        <v>2</v>
      </c>
    </row>
    <row r="105" spans="1:11" ht="16" customHeight="1">
      <c r="A105" s="113" t="s">
        <v>807</v>
      </c>
      <c r="B105" s="115" t="s">
        <v>152</v>
      </c>
      <c r="C105" s="115" t="s">
        <v>126</v>
      </c>
      <c r="D105" s="114" t="s">
        <v>84</v>
      </c>
      <c r="E105" s="114" t="s">
        <v>55</v>
      </c>
      <c r="F105" s="114" t="s">
        <v>38</v>
      </c>
      <c r="G105" s="114" t="s">
        <v>876</v>
      </c>
      <c r="H105" s="114" t="s">
        <v>259</v>
      </c>
      <c r="I105" s="114" t="s">
        <v>875</v>
      </c>
      <c r="J105" s="114">
        <v>2016</v>
      </c>
      <c r="K105" s="114">
        <v>3</v>
      </c>
    </row>
    <row r="106" spans="1:11" ht="16" customHeight="1">
      <c r="A106" s="113" t="s">
        <v>807</v>
      </c>
      <c r="B106" s="115" t="s">
        <v>152</v>
      </c>
      <c r="C106" s="115" t="s">
        <v>126</v>
      </c>
      <c r="D106" s="114" t="s">
        <v>84</v>
      </c>
      <c r="E106" s="114" t="s">
        <v>55</v>
      </c>
      <c r="F106" s="114" t="s">
        <v>38</v>
      </c>
      <c r="G106" s="114" t="s">
        <v>890</v>
      </c>
      <c r="H106" s="114" t="s">
        <v>258</v>
      </c>
      <c r="I106" s="114" t="s">
        <v>875</v>
      </c>
      <c r="J106" s="114">
        <v>2016</v>
      </c>
      <c r="K106" s="114">
        <v>3</v>
      </c>
    </row>
    <row r="107" spans="1:11" ht="16" customHeight="1">
      <c r="A107" s="113" t="s">
        <v>807</v>
      </c>
      <c r="B107" s="115" t="s">
        <v>152</v>
      </c>
      <c r="C107" s="115" t="s">
        <v>126</v>
      </c>
      <c r="D107" s="114" t="s">
        <v>84</v>
      </c>
      <c r="E107" s="114" t="s">
        <v>55</v>
      </c>
      <c r="F107" s="114" t="s">
        <v>38</v>
      </c>
      <c r="G107" s="114" t="s">
        <v>878</v>
      </c>
      <c r="H107" s="114" t="s">
        <v>879</v>
      </c>
      <c r="I107" s="114" t="s">
        <v>260</v>
      </c>
      <c r="J107" s="114">
        <v>2005</v>
      </c>
      <c r="K107" s="114">
        <v>3</v>
      </c>
    </row>
    <row r="108" spans="1:11" ht="16" customHeight="1">
      <c r="A108" s="113" t="s">
        <v>807</v>
      </c>
      <c r="B108" s="115" t="s">
        <v>152</v>
      </c>
      <c r="C108" s="115" t="s">
        <v>126</v>
      </c>
      <c r="D108" s="114" t="s">
        <v>84</v>
      </c>
      <c r="E108" s="114" t="s">
        <v>55</v>
      </c>
      <c r="F108" s="114" t="s">
        <v>38</v>
      </c>
      <c r="G108" s="114" t="s">
        <v>878</v>
      </c>
      <c r="H108" s="114" t="s">
        <v>880</v>
      </c>
      <c r="I108" s="114" t="s">
        <v>877</v>
      </c>
      <c r="J108" s="114">
        <v>2005</v>
      </c>
      <c r="K108" s="114">
        <v>3</v>
      </c>
    </row>
    <row r="109" spans="1:11" ht="16" customHeight="1">
      <c r="A109" s="113" t="s">
        <v>807</v>
      </c>
      <c r="B109" s="115" t="s">
        <v>152</v>
      </c>
      <c r="C109" s="115" t="s">
        <v>126</v>
      </c>
      <c r="D109" s="114" t="s">
        <v>84</v>
      </c>
      <c r="E109" s="114" t="s">
        <v>55</v>
      </c>
      <c r="F109" s="116" t="s">
        <v>38</v>
      </c>
      <c r="G109" s="116" t="s">
        <v>823</v>
      </c>
      <c r="H109" s="116" t="s">
        <v>824</v>
      </c>
      <c r="I109" s="119"/>
      <c r="J109" s="114">
        <v>2005</v>
      </c>
      <c r="K109" s="116">
        <v>1</v>
      </c>
    </row>
    <row r="110" spans="1:11" ht="16" customHeight="1">
      <c r="A110" s="113" t="s">
        <v>807</v>
      </c>
      <c r="B110" s="115" t="s">
        <v>152</v>
      </c>
      <c r="C110" s="115" t="s">
        <v>126</v>
      </c>
      <c r="D110" s="114" t="s">
        <v>84</v>
      </c>
      <c r="E110" s="114" t="s">
        <v>55</v>
      </c>
      <c r="F110" s="116" t="s">
        <v>38</v>
      </c>
      <c r="G110" s="116" t="s">
        <v>823</v>
      </c>
      <c r="H110" s="116" t="s">
        <v>825</v>
      </c>
      <c r="I110" s="119"/>
      <c r="J110" s="114">
        <v>2005</v>
      </c>
      <c r="K110" s="116">
        <v>1</v>
      </c>
    </row>
    <row r="111" spans="1:11" ht="36">
      <c r="A111" s="113" t="s">
        <v>807</v>
      </c>
      <c r="B111" s="115" t="s">
        <v>152</v>
      </c>
      <c r="C111" s="115" t="s">
        <v>126</v>
      </c>
      <c r="D111" s="114" t="s">
        <v>84</v>
      </c>
      <c r="E111" s="114" t="s">
        <v>55</v>
      </c>
      <c r="F111" s="116" t="s">
        <v>38</v>
      </c>
      <c r="G111" s="116" t="s">
        <v>826</v>
      </c>
      <c r="H111" s="116" t="s">
        <v>827</v>
      </c>
      <c r="I111" s="119"/>
      <c r="J111" s="114">
        <v>2005</v>
      </c>
      <c r="K111" s="116">
        <v>1</v>
      </c>
    </row>
    <row r="112" spans="1:11" ht="16" customHeight="1">
      <c r="A112" s="113" t="s">
        <v>807</v>
      </c>
      <c r="B112" s="115" t="s">
        <v>152</v>
      </c>
      <c r="C112" s="115" t="s">
        <v>126</v>
      </c>
      <c r="D112" s="114" t="s">
        <v>84</v>
      </c>
      <c r="E112" s="114" t="s">
        <v>55</v>
      </c>
      <c r="F112" s="116" t="s">
        <v>38</v>
      </c>
      <c r="G112" s="116" t="s">
        <v>826</v>
      </c>
      <c r="H112" s="116" t="s">
        <v>828</v>
      </c>
      <c r="I112" s="119"/>
      <c r="J112" s="114">
        <v>2005</v>
      </c>
      <c r="K112" s="116">
        <v>1</v>
      </c>
    </row>
    <row r="113" spans="1:11" ht="16" customHeight="1">
      <c r="A113" s="113" t="s">
        <v>807</v>
      </c>
      <c r="B113" s="115" t="s">
        <v>152</v>
      </c>
      <c r="C113" s="115" t="s">
        <v>126</v>
      </c>
      <c r="D113" s="114" t="s">
        <v>84</v>
      </c>
      <c r="E113" s="114" t="s">
        <v>55</v>
      </c>
      <c r="F113" s="116" t="s">
        <v>38</v>
      </c>
      <c r="G113" s="116" t="s">
        <v>826</v>
      </c>
      <c r="H113" s="116" t="s">
        <v>829</v>
      </c>
      <c r="I113" s="119"/>
      <c r="J113" s="114">
        <v>2005</v>
      </c>
      <c r="K113" s="116">
        <v>1</v>
      </c>
    </row>
    <row r="114" spans="1:11" ht="16" customHeight="1">
      <c r="A114" s="113" t="s">
        <v>807</v>
      </c>
      <c r="B114" s="115" t="s">
        <v>152</v>
      </c>
      <c r="C114" s="115" t="s">
        <v>126</v>
      </c>
      <c r="D114" s="114" t="s">
        <v>84</v>
      </c>
      <c r="E114" s="114" t="s">
        <v>55</v>
      </c>
      <c r="F114" s="116" t="s">
        <v>38</v>
      </c>
      <c r="G114" s="116" t="s">
        <v>826</v>
      </c>
      <c r="H114" s="116" t="s">
        <v>830</v>
      </c>
      <c r="I114" s="119"/>
      <c r="J114" s="114">
        <v>2005</v>
      </c>
      <c r="K114" s="116">
        <v>1</v>
      </c>
    </row>
    <row r="115" spans="1:11" ht="16" customHeight="1">
      <c r="A115" s="113" t="s">
        <v>807</v>
      </c>
      <c r="B115" s="115" t="s">
        <v>152</v>
      </c>
      <c r="C115" s="115" t="s">
        <v>126</v>
      </c>
      <c r="D115" s="114" t="s">
        <v>84</v>
      </c>
      <c r="E115" s="114" t="s">
        <v>55</v>
      </c>
      <c r="F115" s="116" t="s">
        <v>38</v>
      </c>
      <c r="G115" s="116" t="s">
        <v>826</v>
      </c>
      <c r="H115" s="116" t="s">
        <v>831</v>
      </c>
      <c r="I115" s="119"/>
      <c r="J115" s="114">
        <v>2005</v>
      </c>
      <c r="K115" s="116">
        <v>1</v>
      </c>
    </row>
    <row r="116" spans="1:11" ht="16" customHeight="1">
      <c r="A116" s="113" t="s">
        <v>807</v>
      </c>
      <c r="B116" s="115" t="s">
        <v>152</v>
      </c>
      <c r="C116" s="115" t="s">
        <v>126</v>
      </c>
      <c r="D116" s="114" t="s">
        <v>84</v>
      </c>
      <c r="E116" s="114" t="s">
        <v>55</v>
      </c>
      <c r="F116" s="116" t="s">
        <v>38</v>
      </c>
      <c r="G116" s="116" t="s">
        <v>826</v>
      </c>
      <c r="H116" s="116" t="s">
        <v>832</v>
      </c>
      <c r="I116" s="119"/>
      <c r="J116" s="114">
        <v>2005</v>
      </c>
      <c r="K116" s="116">
        <v>1</v>
      </c>
    </row>
    <row r="117" spans="1:11" ht="16" customHeight="1">
      <c r="A117" s="113" t="s">
        <v>807</v>
      </c>
      <c r="B117" s="115" t="s">
        <v>152</v>
      </c>
      <c r="C117" s="115" t="s">
        <v>126</v>
      </c>
      <c r="D117" s="114" t="s">
        <v>84</v>
      </c>
      <c r="E117" s="114" t="s">
        <v>55</v>
      </c>
      <c r="F117" s="116" t="s">
        <v>38</v>
      </c>
      <c r="G117" s="116" t="s">
        <v>826</v>
      </c>
      <c r="H117" s="116" t="s">
        <v>833</v>
      </c>
      <c r="I117" s="119"/>
      <c r="J117" s="114">
        <v>2005</v>
      </c>
      <c r="K117" s="116">
        <v>1</v>
      </c>
    </row>
    <row r="118" spans="1:11" ht="16" customHeight="1">
      <c r="A118" s="113" t="s">
        <v>807</v>
      </c>
      <c r="B118" s="115" t="s">
        <v>152</v>
      </c>
      <c r="C118" s="115" t="s">
        <v>126</v>
      </c>
      <c r="D118" s="114" t="s">
        <v>84</v>
      </c>
      <c r="E118" s="114" t="s">
        <v>55</v>
      </c>
      <c r="F118" s="116" t="s">
        <v>38</v>
      </c>
      <c r="G118" s="116" t="s">
        <v>826</v>
      </c>
      <c r="H118" s="116" t="s">
        <v>834</v>
      </c>
      <c r="I118" s="119"/>
      <c r="J118" s="114">
        <v>2005</v>
      </c>
      <c r="K118" s="116">
        <v>1</v>
      </c>
    </row>
    <row r="119" spans="1:11" ht="16" customHeight="1">
      <c r="A119" s="113" t="s">
        <v>807</v>
      </c>
      <c r="B119" s="115" t="s">
        <v>152</v>
      </c>
      <c r="C119" s="115" t="s">
        <v>126</v>
      </c>
      <c r="D119" s="114" t="s">
        <v>84</v>
      </c>
      <c r="E119" s="114" t="s">
        <v>55</v>
      </c>
      <c r="F119" s="116" t="s">
        <v>38</v>
      </c>
      <c r="G119" s="116" t="s">
        <v>826</v>
      </c>
      <c r="H119" s="116" t="s">
        <v>835</v>
      </c>
      <c r="I119" s="119"/>
      <c r="J119" s="114">
        <v>2005</v>
      </c>
      <c r="K119" s="116">
        <v>1</v>
      </c>
    </row>
    <row r="120" spans="1:11" ht="16" customHeight="1">
      <c r="A120" s="113" t="s">
        <v>807</v>
      </c>
      <c r="B120" s="115" t="s">
        <v>152</v>
      </c>
      <c r="C120" s="115" t="s">
        <v>126</v>
      </c>
      <c r="D120" s="114" t="s">
        <v>84</v>
      </c>
      <c r="E120" s="114" t="s">
        <v>55</v>
      </c>
      <c r="F120" s="116" t="s">
        <v>38</v>
      </c>
      <c r="G120" s="116" t="s">
        <v>826</v>
      </c>
      <c r="H120" s="116" t="s">
        <v>836</v>
      </c>
      <c r="I120" s="119"/>
      <c r="J120" s="114">
        <v>2005</v>
      </c>
      <c r="K120" s="116">
        <v>1</v>
      </c>
    </row>
    <row r="121" spans="1:11" ht="16" customHeight="1">
      <c r="A121" s="113" t="s">
        <v>807</v>
      </c>
      <c r="B121" s="115" t="s">
        <v>152</v>
      </c>
      <c r="C121" s="115" t="s">
        <v>126</v>
      </c>
      <c r="D121" s="114" t="s">
        <v>84</v>
      </c>
      <c r="E121" s="114" t="s">
        <v>55</v>
      </c>
      <c r="F121" s="116" t="s">
        <v>38</v>
      </c>
      <c r="G121" s="116" t="s">
        <v>826</v>
      </c>
      <c r="H121" s="116" t="s">
        <v>837</v>
      </c>
      <c r="I121" s="119"/>
      <c r="J121" s="114">
        <v>2005</v>
      </c>
      <c r="K121" s="116">
        <v>1</v>
      </c>
    </row>
    <row r="122" spans="1:11" ht="16" customHeight="1">
      <c r="A122" s="113" t="s">
        <v>807</v>
      </c>
      <c r="B122" s="115" t="s">
        <v>152</v>
      </c>
      <c r="C122" s="115" t="s">
        <v>126</v>
      </c>
      <c r="D122" s="114" t="s">
        <v>84</v>
      </c>
      <c r="E122" s="114" t="s">
        <v>55</v>
      </c>
      <c r="F122" s="116" t="s">
        <v>38</v>
      </c>
      <c r="G122" s="116" t="s">
        <v>826</v>
      </c>
      <c r="H122" s="116" t="s">
        <v>838</v>
      </c>
      <c r="I122" s="119"/>
      <c r="J122" s="114">
        <v>2005</v>
      </c>
      <c r="K122" s="116">
        <v>1</v>
      </c>
    </row>
    <row r="123" spans="1:11" ht="16" customHeight="1">
      <c r="A123" s="113" t="s">
        <v>807</v>
      </c>
      <c r="B123" s="115" t="s">
        <v>152</v>
      </c>
      <c r="C123" s="115" t="s">
        <v>126</v>
      </c>
      <c r="D123" s="114" t="s">
        <v>84</v>
      </c>
      <c r="E123" s="114" t="s">
        <v>55</v>
      </c>
      <c r="F123" s="116" t="s">
        <v>38</v>
      </c>
      <c r="G123" s="116" t="s">
        <v>826</v>
      </c>
      <c r="H123" s="116" t="s">
        <v>839</v>
      </c>
      <c r="I123" s="119"/>
      <c r="J123" s="114">
        <v>2005</v>
      </c>
      <c r="K123" s="116">
        <v>1</v>
      </c>
    </row>
    <row r="124" spans="1:11" ht="16" customHeight="1">
      <c r="A124" s="113" t="s">
        <v>807</v>
      </c>
      <c r="B124" s="115" t="s">
        <v>152</v>
      </c>
      <c r="C124" s="115" t="s">
        <v>126</v>
      </c>
      <c r="D124" s="114" t="s">
        <v>84</v>
      </c>
      <c r="E124" s="114" t="s">
        <v>55</v>
      </c>
      <c r="F124" s="116" t="s">
        <v>38</v>
      </c>
      <c r="G124" s="116" t="s">
        <v>826</v>
      </c>
      <c r="H124" s="116" t="s">
        <v>840</v>
      </c>
      <c r="I124" s="119"/>
      <c r="J124" s="114">
        <v>2005</v>
      </c>
      <c r="K124" s="116">
        <v>1</v>
      </c>
    </row>
    <row r="125" spans="1:11" ht="16" customHeight="1">
      <c r="A125" s="113" t="s">
        <v>807</v>
      </c>
      <c r="B125" s="115" t="s">
        <v>152</v>
      </c>
      <c r="C125" s="115" t="s">
        <v>126</v>
      </c>
      <c r="D125" s="114" t="s">
        <v>84</v>
      </c>
      <c r="E125" s="114" t="s">
        <v>55</v>
      </c>
      <c r="F125" s="116" t="s">
        <v>38</v>
      </c>
      <c r="G125" s="116" t="s">
        <v>826</v>
      </c>
      <c r="H125" s="116" t="s">
        <v>841</v>
      </c>
      <c r="I125" s="119"/>
      <c r="J125" s="114">
        <v>2005</v>
      </c>
      <c r="K125" s="116">
        <v>1</v>
      </c>
    </row>
    <row r="126" spans="1:11" ht="16" customHeight="1">
      <c r="A126" s="113" t="s">
        <v>807</v>
      </c>
      <c r="B126" s="115" t="s">
        <v>152</v>
      </c>
      <c r="C126" s="115" t="s">
        <v>126</v>
      </c>
      <c r="D126" s="114" t="s">
        <v>84</v>
      </c>
      <c r="E126" s="114" t="s">
        <v>55</v>
      </c>
      <c r="F126" s="116" t="s">
        <v>38</v>
      </c>
      <c r="G126" s="116" t="s">
        <v>826</v>
      </c>
      <c r="H126" s="116" t="s">
        <v>842</v>
      </c>
      <c r="I126" s="119"/>
      <c r="J126" s="114">
        <v>2005</v>
      </c>
      <c r="K126" s="116">
        <v>1</v>
      </c>
    </row>
    <row r="127" spans="1:11" ht="16" customHeight="1">
      <c r="A127" s="113" t="s">
        <v>807</v>
      </c>
      <c r="B127" s="115" t="s">
        <v>152</v>
      </c>
      <c r="C127" s="115" t="s">
        <v>126</v>
      </c>
      <c r="D127" s="114" t="s">
        <v>84</v>
      </c>
      <c r="E127" s="114" t="s">
        <v>55</v>
      </c>
      <c r="F127" s="116" t="s">
        <v>38</v>
      </c>
      <c r="G127" s="116" t="s">
        <v>826</v>
      </c>
      <c r="H127" s="116" t="s">
        <v>843</v>
      </c>
      <c r="I127" s="119"/>
      <c r="J127" s="114">
        <v>2005</v>
      </c>
      <c r="K127" s="116">
        <v>1</v>
      </c>
    </row>
    <row r="128" spans="1:11" ht="16" customHeight="1">
      <c r="A128" s="113" t="s">
        <v>807</v>
      </c>
      <c r="B128" s="115" t="s">
        <v>152</v>
      </c>
      <c r="C128" s="115" t="s">
        <v>126</v>
      </c>
      <c r="D128" s="114" t="s">
        <v>84</v>
      </c>
      <c r="E128" s="114" t="s">
        <v>55</v>
      </c>
      <c r="F128" s="116" t="s">
        <v>38</v>
      </c>
      <c r="G128" s="116" t="s">
        <v>826</v>
      </c>
      <c r="H128" s="116" t="s">
        <v>844</v>
      </c>
      <c r="I128" s="119"/>
      <c r="J128" s="114">
        <v>2005</v>
      </c>
      <c r="K128" s="116">
        <v>1</v>
      </c>
    </row>
    <row r="129" spans="1:11" ht="16" customHeight="1">
      <c r="A129" s="113" t="s">
        <v>807</v>
      </c>
      <c r="B129" s="115" t="s">
        <v>152</v>
      </c>
      <c r="C129" s="115" t="s">
        <v>126</v>
      </c>
      <c r="D129" s="114" t="s">
        <v>84</v>
      </c>
      <c r="E129" s="114" t="s">
        <v>55</v>
      </c>
      <c r="F129" s="116" t="s">
        <v>38</v>
      </c>
      <c r="G129" s="116" t="s">
        <v>826</v>
      </c>
      <c r="H129" s="116" t="s">
        <v>845</v>
      </c>
      <c r="I129" s="119"/>
      <c r="J129" s="114">
        <v>2005</v>
      </c>
      <c r="K129" s="116">
        <v>1</v>
      </c>
    </row>
    <row r="130" spans="1:11" ht="16" customHeight="1">
      <c r="A130" s="113" t="s">
        <v>807</v>
      </c>
      <c r="B130" s="115" t="s">
        <v>152</v>
      </c>
      <c r="C130" s="115" t="s">
        <v>126</v>
      </c>
      <c r="D130" s="114" t="s">
        <v>84</v>
      </c>
      <c r="E130" s="114" t="s">
        <v>55</v>
      </c>
      <c r="F130" s="116" t="s">
        <v>38</v>
      </c>
      <c r="G130" s="116" t="s">
        <v>826</v>
      </c>
      <c r="H130" s="116" t="s">
        <v>846</v>
      </c>
      <c r="I130" s="119"/>
      <c r="J130" s="114">
        <v>2005</v>
      </c>
      <c r="K130" s="116">
        <v>1</v>
      </c>
    </row>
    <row r="131" spans="1:11" ht="16" customHeight="1">
      <c r="A131" s="113" t="s">
        <v>807</v>
      </c>
      <c r="B131" s="115" t="s">
        <v>152</v>
      </c>
      <c r="C131" s="115" t="s">
        <v>126</v>
      </c>
      <c r="D131" s="114" t="s">
        <v>84</v>
      </c>
      <c r="E131" s="114" t="s">
        <v>55</v>
      </c>
      <c r="F131" s="116" t="s">
        <v>38</v>
      </c>
      <c r="G131" s="116" t="s">
        <v>826</v>
      </c>
      <c r="H131" s="116" t="s">
        <v>847</v>
      </c>
      <c r="I131" s="119"/>
      <c r="J131" s="114">
        <v>2005</v>
      </c>
      <c r="K131" s="116">
        <v>1</v>
      </c>
    </row>
    <row r="132" spans="1:11" ht="16" customHeight="1">
      <c r="A132" s="113" t="s">
        <v>807</v>
      </c>
      <c r="B132" s="115" t="s">
        <v>152</v>
      </c>
      <c r="C132" s="115" t="s">
        <v>126</v>
      </c>
      <c r="D132" s="114" t="s">
        <v>84</v>
      </c>
      <c r="E132" s="114" t="s">
        <v>55</v>
      </c>
      <c r="F132" s="116" t="s">
        <v>38</v>
      </c>
      <c r="G132" s="116" t="s">
        <v>826</v>
      </c>
      <c r="H132" s="116" t="s">
        <v>848</v>
      </c>
      <c r="I132" s="119"/>
      <c r="J132" s="114">
        <v>2005</v>
      </c>
      <c r="K132" s="116">
        <v>1</v>
      </c>
    </row>
    <row r="133" spans="1:11" ht="16" customHeight="1">
      <c r="A133" s="113" t="s">
        <v>807</v>
      </c>
      <c r="B133" s="115" t="s">
        <v>152</v>
      </c>
      <c r="C133" s="115" t="s">
        <v>126</v>
      </c>
      <c r="D133" s="114" t="s">
        <v>84</v>
      </c>
      <c r="E133" s="114" t="s">
        <v>55</v>
      </c>
      <c r="F133" s="116" t="s">
        <v>38</v>
      </c>
      <c r="G133" s="116" t="s">
        <v>826</v>
      </c>
      <c r="H133" s="116" t="s">
        <v>849</v>
      </c>
      <c r="I133" s="119"/>
      <c r="J133" s="114">
        <v>2005</v>
      </c>
      <c r="K133" s="116">
        <v>1</v>
      </c>
    </row>
    <row r="134" spans="1:11" ht="16" customHeight="1">
      <c r="A134" s="113" t="s">
        <v>807</v>
      </c>
      <c r="B134" s="115" t="s">
        <v>152</v>
      </c>
      <c r="C134" s="115" t="s">
        <v>126</v>
      </c>
      <c r="D134" s="114" t="s">
        <v>84</v>
      </c>
      <c r="E134" s="114" t="s">
        <v>55</v>
      </c>
      <c r="F134" s="116" t="s">
        <v>38</v>
      </c>
      <c r="G134" s="116" t="s">
        <v>826</v>
      </c>
      <c r="H134" s="116" t="s">
        <v>850</v>
      </c>
      <c r="I134" s="119"/>
      <c r="J134" s="114">
        <v>2005</v>
      </c>
      <c r="K134" s="116">
        <v>1</v>
      </c>
    </row>
    <row r="135" spans="1:11" ht="16" customHeight="1">
      <c r="A135" s="113" t="s">
        <v>807</v>
      </c>
      <c r="B135" s="115" t="s">
        <v>152</v>
      </c>
      <c r="C135" s="115" t="s">
        <v>126</v>
      </c>
      <c r="D135" s="114" t="s">
        <v>84</v>
      </c>
      <c r="E135" s="114" t="s">
        <v>55</v>
      </c>
      <c r="F135" s="116" t="s">
        <v>38</v>
      </c>
      <c r="G135" s="116" t="s">
        <v>826</v>
      </c>
      <c r="H135" s="116" t="s">
        <v>851</v>
      </c>
      <c r="I135" s="119"/>
      <c r="J135" s="114">
        <v>2005</v>
      </c>
      <c r="K135" s="116">
        <v>3</v>
      </c>
    </row>
    <row r="136" spans="1:11" ht="16" customHeight="1">
      <c r="A136" s="113" t="s">
        <v>807</v>
      </c>
      <c r="B136" s="115" t="s">
        <v>152</v>
      </c>
      <c r="C136" s="115" t="s">
        <v>126</v>
      </c>
      <c r="D136" s="114" t="s">
        <v>84</v>
      </c>
      <c r="E136" s="114" t="s">
        <v>55</v>
      </c>
      <c r="F136" s="116" t="s">
        <v>38</v>
      </c>
      <c r="G136" s="116" t="s">
        <v>826</v>
      </c>
      <c r="H136" s="116" t="s">
        <v>852</v>
      </c>
      <c r="I136" s="119"/>
      <c r="J136" s="114">
        <v>2005</v>
      </c>
      <c r="K136" s="116">
        <v>2</v>
      </c>
    </row>
    <row r="137" spans="1:11" ht="16" customHeight="1">
      <c r="A137" s="113" t="s">
        <v>807</v>
      </c>
      <c r="B137" s="115" t="s">
        <v>152</v>
      </c>
      <c r="C137" s="115" t="s">
        <v>126</v>
      </c>
      <c r="D137" s="114" t="s">
        <v>84</v>
      </c>
      <c r="E137" s="114" t="s">
        <v>55</v>
      </c>
      <c r="F137" s="116" t="s">
        <v>38</v>
      </c>
      <c r="G137" s="116" t="s">
        <v>826</v>
      </c>
      <c r="H137" s="116" t="s">
        <v>853</v>
      </c>
      <c r="I137" s="119"/>
      <c r="J137" s="114">
        <v>2005</v>
      </c>
      <c r="K137" s="116">
        <v>3</v>
      </c>
    </row>
    <row r="138" spans="1:11" ht="16" customHeight="1">
      <c r="A138" s="113" t="s">
        <v>807</v>
      </c>
      <c r="B138" s="115" t="s">
        <v>152</v>
      </c>
      <c r="C138" s="115" t="s">
        <v>126</v>
      </c>
      <c r="D138" s="114" t="s">
        <v>84</v>
      </c>
      <c r="E138" s="114" t="s">
        <v>55</v>
      </c>
      <c r="F138" s="116" t="s">
        <v>38</v>
      </c>
      <c r="G138" s="116" t="s">
        <v>826</v>
      </c>
      <c r="H138" s="116" t="s">
        <v>854</v>
      </c>
      <c r="I138" s="119"/>
      <c r="J138" s="114">
        <v>2005</v>
      </c>
      <c r="K138" s="116">
        <v>1</v>
      </c>
    </row>
    <row r="139" spans="1:11" ht="16" customHeight="1">
      <c r="A139" s="113" t="s">
        <v>807</v>
      </c>
      <c r="B139" s="115" t="s">
        <v>152</v>
      </c>
      <c r="C139" s="115" t="s">
        <v>126</v>
      </c>
      <c r="D139" s="114" t="s">
        <v>84</v>
      </c>
      <c r="E139" s="114" t="s">
        <v>55</v>
      </c>
      <c r="F139" s="116" t="s">
        <v>38</v>
      </c>
      <c r="G139" s="116" t="s">
        <v>826</v>
      </c>
      <c r="H139" s="116" t="s">
        <v>855</v>
      </c>
      <c r="I139" s="119"/>
      <c r="J139" s="114">
        <v>2005</v>
      </c>
      <c r="K139" s="116">
        <v>2</v>
      </c>
    </row>
    <row r="140" spans="1:11" ht="16" customHeight="1">
      <c r="A140" s="113" t="s">
        <v>807</v>
      </c>
      <c r="B140" s="115" t="s">
        <v>152</v>
      </c>
      <c r="C140" s="115" t="s">
        <v>126</v>
      </c>
      <c r="D140" s="114" t="s">
        <v>84</v>
      </c>
      <c r="E140" s="114" t="s">
        <v>55</v>
      </c>
      <c r="F140" s="116" t="s">
        <v>38</v>
      </c>
      <c r="G140" s="116" t="s">
        <v>826</v>
      </c>
      <c r="H140" s="116" t="s">
        <v>856</v>
      </c>
      <c r="I140" s="119"/>
      <c r="J140" s="114">
        <v>2005</v>
      </c>
      <c r="K140" s="116">
        <v>1</v>
      </c>
    </row>
    <row r="141" spans="1:11" ht="16" customHeight="1">
      <c r="A141" s="113" t="s">
        <v>807</v>
      </c>
      <c r="B141" s="115" t="s">
        <v>152</v>
      </c>
      <c r="C141" s="115" t="s">
        <v>126</v>
      </c>
      <c r="D141" s="114" t="s">
        <v>84</v>
      </c>
      <c r="E141" s="114" t="s">
        <v>55</v>
      </c>
      <c r="F141" s="116" t="s">
        <v>38</v>
      </c>
      <c r="G141" s="116" t="s">
        <v>826</v>
      </c>
      <c r="H141" s="116" t="s">
        <v>857</v>
      </c>
      <c r="I141" s="119"/>
      <c r="J141" s="114">
        <v>2005</v>
      </c>
      <c r="K141" s="116">
        <v>2</v>
      </c>
    </row>
    <row r="142" spans="1:11" ht="16" customHeight="1">
      <c r="A142" s="113" t="s">
        <v>807</v>
      </c>
      <c r="B142" s="115" t="s">
        <v>152</v>
      </c>
      <c r="C142" s="115" t="s">
        <v>126</v>
      </c>
      <c r="D142" s="114" t="s">
        <v>84</v>
      </c>
      <c r="E142" s="114" t="s">
        <v>55</v>
      </c>
      <c r="F142" s="116" t="s">
        <v>38</v>
      </c>
      <c r="G142" s="116" t="s">
        <v>826</v>
      </c>
      <c r="H142" s="116" t="s">
        <v>858</v>
      </c>
      <c r="I142" s="119"/>
      <c r="J142" s="114">
        <v>2005</v>
      </c>
      <c r="K142" s="116">
        <v>1</v>
      </c>
    </row>
    <row r="143" spans="1:11" ht="16" customHeight="1">
      <c r="A143" s="113" t="s">
        <v>807</v>
      </c>
      <c r="B143" s="115" t="s">
        <v>152</v>
      </c>
      <c r="C143" s="115" t="s">
        <v>126</v>
      </c>
      <c r="D143" s="114" t="s">
        <v>84</v>
      </c>
      <c r="E143" s="114" t="s">
        <v>55</v>
      </c>
      <c r="F143" s="116" t="s">
        <v>38</v>
      </c>
      <c r="G143" s="116" t="s">
        <v>826</v>
      </c>
      <c r="H143" s="116" t="s">
        <v>859</v>
      </c>
      <c r="I143" s="119"/>
      <c r="J143" s="114">
        <v>2005</v>
      </c>
      <c r="K143" s="116">
        <v>1</v>
      </c>
    </row>
    <row r="144" spans="1:11" ht="16" customHeight="1">
      <c r="A144" s="113" t="s">
        <v>807</v>
      </c>
      <c r="B144" s="115" t="s">
        <v>152</v>
      </c>
      <c r="C144" s="115" t="s">
        <v>126</v>
      </c>
      <c r="D144" s="114" t="s">
        <v>84</v>
      </c>
      <c r="E144" s="114" t="s">
        <v>55</v>
      </c>
      <c r="F144" s="116" t="s">
        <v>38</v>
      </c>
      <c r="G144" s="116" t="s">
        <v>826</v>
      </c>
      <c r="H144" s="116" t="s">
        <v>860</v>
      </c>
      <c r="I144" s="119"/>
      <c r="J144" s="114">
        <v>2005</v>
      </c>
      <c r="K144" s="116">
        <v>1</v>
      </c>
    </row>
    <row r="145" spans="1:11" ht="16" customHeight="1">
      <c r="A145" s="113" t="s">
        <v>807</v>
      </c>
      <c r="B145" s="115" t="s">
        <v>152</v>
      </c>
      <c r="C145" s="115" t="s">
        <v>126</v>
      </c>
      <c r="D145" s="114" t="s">
        <v>84</v>
      </c>
      <c r="E145" s="114" t="s">
        <v>55</v>
      </c>
      <c r="F145" s="116" t="s">
        <v>38</v>
      </c>
      <c r="G145" s="116" t="s">
        <v>826</v>
      </c>
      <c r="H145" s="116" t="s">
        <v>861</v>
      </c>
      <c r="I145" s="119"/>
      <c r="J145" s="114">
        <v>2005</v>
      </c>
      <c r="K145" s="116">
        <v>1</v>
      </c>
    </row>
    <row r="146" spans="1:11" ht="16" customHeight="1">
      <c r="A146" s="113" t="s">
        <v>807</v>
      </c>
      <c r="B146" s="115" t="s">
        <v>152</v>
      </c>
      <c r="C146" s="115" t="s">
        <v>126</v>
      </c>
      <c r="D146" s="114" t="s">
        <v>84</v>
      </c>
      <c r="E146" s="114" t="s">
        <v>55</v>
      </c>
      <c r="F146" s="116" t="s">
        <v>38</v>
      </c>
      <c r="G146" s="116" t="s">
        <v>826</v>
      </c>
      <c r="H146" s="116" t="s">
        <v>862</v>
      </c>
      <c r="I146" s="119"/>
      <c r="J146" s="114">
        <v>2005</v>
      </c>
      <c r="K146" s="116">
        <v>1</v>
      </c>
    </row>
    <row r="147" spans="1:11" ht="16" customHeight="1">
      <c r="A147" s="113" t="s">
        <v>807</v>
      </c>
      <c r="B147" s="115" t="s">
        <v>152</v>
      </c>
      <c r="C147" s="115" t="s">
        <v>126</v>
      </c>
      <c r="D147" s="114" t="s">
        <v>84</v>
      </c>
      <c r="E147" s="114" t="s">
        <v>55</v>
      </c>
      <c r="F147" s="116" t="s">
        <v>38</v>
      </c>
      <c r="G147" s="116" t="s">
        <v>826</v>
      </c>
      <c r="H147" s="116" t="s">
        <v>863</v>
      </c>
      <c r="I147" s="119"/>
      <c r="J147" s="114">
        <v>2005</v>
      </c>
      <c r="K147" s="116">
        <v>1</v>
      </c>
    </row>
    <row r="148" spans="1:11" ht="16" customHeight="1">
      <c r="A148" s="113" t="s">
        <v>807</v>
      </c>
      <c r="B148" s="115" t="s">
        <v>152</v>
      </c>
      <c r="C148" s="115" t="s">
        <v>126</v>
      </c>
      <c r="D148" s="114" t="s">
        <v>84</v>
      </c>
      <c r="E148" s="114" t="s">
        <v>55</v>
      </c>
      <c r="F148" s="116" t="s">
        <v>38</v>
      </c>
      <c r="G148" s="116" t="s">
        <v>826</v>
      </c>
      <c r="H148" s="116" t="s">
        <v>864</v>
      </c>
      <c r="I148" s="119"/>
      <c r="J148" s="114">
        <v>2005</v>
      </c>
      <c r="K148" s="116">
        <v>1</v>
      </c>
    </row>
    <row r="149" spans="1:11" ht="16" customHeight="1">
      <c r="A149" s="113" t="s">
        <v>807</v>
      </c>
      <c r="B149" s="115" t="s">
        <v>152</v>
      </c>
      <c r="C149" s="115" t="s">
        <v>126</v>
      </c>
      <c r="D149" s="114" t="s">
        <v>84</v>
      </c>
      <c r="E149" s="114" t="s">
        <v>55</v>
      </c>
      <c r="F149" s="116" t="s">
        <v>38</v>
      </c>
      <c r="G149" s="116" t="s">
        <v>826</v>
      </c>
      <c r="H149" s="116" t="s">
        <v>865</v>
      </c>
      <c r="I149" s="119"/>
      <c r="J149" s="114">
        <v>2005</v>
      </c>
      <c r="K149" s="116">
        <v>2</v>
      </c>
    </row>
    <row r="150" spans="1:11" ht="16" customHeight="1">
      <c r="A150" s="106" t="s">
        <v>808</v>
      </c>
      <c r="B150" s="106" t="s">
        <v>740</v>
      </c>
      <c r="C150" s="107">
        <v>1</v>
      </c>
      <c r="D150" s="106" t="s">
        <v>741</v>
      </c>
      <c r="E150" s="106" t="s">
        <v>55</v>
      </c>
      <c r="F150" s="106" t="s">
        <v>26</v>
      </c>
      <c r="G150" s="106" t="s">
        <v>640</v>
      </c>
      <c r="H150" s="106"/>
      <c r="I150" s="106" t="s">
        <v>644</v>
      </c>
      <c r="J150" s="106"/>
      <c r="K150" s="107">
        <v>5</v>
      </c>
    </row>
    <row r="151" spans="1:11" ht="16" customHeight="1">
      <c r="A151" s="106" t="s">
        <v>808</v>
      </c>
      <c r="B151" s="106" t="s">
        <v>740</v>
      </c>
      <c r="C151" s="107">
        <v>1</v>
      </c>
      <c r="D151" s="106" t="s">
        <v>741</v>
      </c>
      <c r="E151" s="106" t="s">
        <v>55</v>
      </c>
      <c r="F151" s="106" t="s">
        <v>26</v>
      </c>
      <c r="G151" s="106" t="s">
        <v>639</v>
      </c>
      <c r="H151" s="106"/>
      <c r="I151" s="106" t="s">
        <v>645</v>
      </c>
      <c r="J151" s="106"/>
      <c r="K151" s="107">
        <v>10</v>
      </c>
    </row>
    <row r="152" spans="1:11" ht="16" customHeight="1">
      <c r="A152" s="106" t="s">
        <v>808</v>
      </c>
      <c r="B152" s="106" t="s">
        <v>740</v>
      </c>
      <c r="C152" s="107">
        <v>1</v>
      </c>
      <c r="D152" s="106" t="s">
        <v>741</v>
      </c>
      <c r="E152" s="106" t="s">
        <v>55</v>
      </c>
      <c r="F152" s="106" t="s">
        <v>26</v>
      </c>
      <c r="G152" s="106" t="s">
        <v>639</v>
      </c>
      <c r="H152" s="106"/>
      <c r="I152" s="106" t="s">
        <v>646</v>
      </c>
      <c r="J152" s="106"/>
      <c r="K152" s="107">
        <v>11</v>
      </c>
    </row>
    <row r="153" spans="1:11" ht="16" customHeight="1">
      <c r="A153" s="106" t="s">
        <v>808</v>
      </c>
      <c r="B153" s="106" t="s">
        <v>740</v>
      </c>
      <c r="C153" s="107">
        <v>1</v>
      </c>
      <c r="D153" s="106" t="s">
        <v>741</v>
      </c>
      <c r="E153" s="106" t="s">
        <v>55</v>
      </c>
      <c r="F153" s="106" t="s">
        <v>26</v>
      </c>
      <c r="G153" s="106" t="s">
        <v>762</v>
      </c>
      <c r="H153" s="106" t="s">
        <v>763</v>
      </c>
      <c r="I153" s="106"/>
      <c r="J153" s="106"/>
      <c r="K153" s="106"/>
    </row>
    <row r="154" spans="1:11" ht="16" customHeight="1">
      <c r="A154" s="106" t="s">
        <v>808</v>
      </c>
      <c r="B154" s="106" t="s">
        <v>740</v>
      </c>
      <c r="C154" s="107">
        <v>1</v>
      </c>
      <c r="D154" s="106" t="s">
        <v>741</v>
      </c>
      <c r="E154" s="106" t="s">
        <v>55</v>
      </c>
      <c r="F154" s="106" t="s">
        <v>26</v>
      </c>
      <c r="G154" s="106" t="s">
        <v>768</v>
      </c>
      <c r="H154" s="109"/>
      <c r="I154" s="106"/>
      <c r="J154" s="106"/>
      <c r="K154" s="106"/>
    </row>
    <row r="155" spans="1:11" ht="16" customHeight="1">
      <c r="A155" s="106" t="s">
        <v>808</v>
      </c>
      <c r="B155" s="106" t="s">
        <v>740</v>
      </c>
      <c r="C155" s="107">
        <v>1</v>
      </c>
      <c r="D155" s="106" t="s">
        <v>741</v>
      </c>
      <c r="E155" s="106" t="s">
        <v>55</v>
      </c>
      <c r="F155" s="106" t="s">
        <v>26</v>
      </c>
      <c r="G155" s="106" t="s">
        <v>756</v>
      </c>
      <c r="H155" s="109"/>
      <c r="I155" s="106"/>
      <c r="J155" s="106"/>
      <c r="K155" s="106"/>
    </row>
    <row r="156" spans="1:11" ht="16" customHeight="1">
      <c r="A156" s="106" t="s">
        <v>808</v>
      </c>
      <c r="B156" s="106" t="s">
        <v>740</v>
      </c>
      <c r="C156" s="107">
        <v>1</v>
      </c>
      <c r="D156" s="106" t="s">
        <v>741</v>
      </c>
      <c r="E156" s="106" t="s">
        <v>55</v>
      </c>
      <c r="F156" s="106" t="s">
        <v>26</v>
      </c>
      <c r="G156" s="106" t="s">
        <v>758</v>
      </c>
      <c r="H156" s="106" t="s">
        <v>784</v>
      </c>
      <c r="I156" s="106"/>
      <c r="J156" s="106"/>
      <c r="K156" s="106"/>
    </row>
    <row r="157" spans="1:11" ht="16" customHeight="1">
      <c r="A157" s="106" t="s">
        <v>808</v>
      </c>
      <c r="B157" s="91" t="s">
        <v>169</v>
      </c>
      <c r="C157" s="91" t="s">
        <v>143</v>
      </c>
      <c r="D157" s="91" t="s">
        <v>74</v>
      </c>
      <c r="E157" s="91" t="s">
        <v>55</v>
      </c>
      <c r="F157" s="88" t="s">
        <v>26</v>
      </c>
      <c r="G157" s="88" t="s">
        <v>186</v>
      </c>
      <c r="H157" s="88" t="s">
        <v>189</v>
      </c>
      <c r="I157" s="88" t="s">
        <v>439</v>
      </c>
      <c r="J157" s="88">
        <v>2021</v>
      </c>
      <c r="K157" s="88">
        <v>2</v>
      </c>
    </row>
    <row r="158" spans="1:11" ht="16" customHeight="1">
      <c r="A158" s="106" t="s">
        <v>808</v>
      </c>
      <c r="B158" s="91" t="s">
        <v>169</v>
      </c>
      <c r="C158" s="91" t="s">
        <v>143</v>
      </c>
      <c r="D158" s="91" t="s">
        <v>74</v>
      </c>
      <c r="E158" s="91" t="s">
        <v>55</v>
      </c>
      <c r="F158" s="88" t="s">
        <v>26</v>
      </c>
      <c r="G158" s="88" t="s">
        <v>186</v>
      </c>
      <c r="H158" s="88" t="s">
        <v>304</v>
      </c>
      <c r="I158" s="88" t="s">
        <v>430</v>
      </c>
      <c r="J158" s="88">
        <v>1999</v>
      </c>
      <c r="K158" s="88">
        <v>2</v>
      </c>
    </row>
    <row r="159" spans="1:11" ht="16" customHeight="1">
      <c r="A159" s="106" t="s">
        <v>808</v>
      </c>
      <c r="B159" s="91" t="s">
        <v>169</v>
      </c>
      <c r="C159" s="91" t="s">
        <v>143</v>
      </c>
      <c r="D159" s="91" t="s">
        <v>74</v>
      </c>
      <c r="E159" s="91" t="s">
        <v>55</v>
      </c>
      <c r="F159" s="88" t="s">
        <v>26</v>
      </c>
      <c r="G159" s="88" t="s">
        <v>186</v>
      </c>
      <c r="H159" s="88" t="s">
        <v>187</v>
      </c>
      <c r="I159" s="88"/>
      <c r="J159" s="88">
        <v>1999</v>
      </c>
      <c r="K159" s="88">
        <v>8</v>
      </c>
    </row>
    <row r="160" spans="1:11" ht="16" customHeight="1">
      <c r="A160" s="106" t="s">
        <v>808</v>
      </c>
      <c r="B160" s="91" t="s">
        <v>169</v>
      </c>
      <c r="C160" s="91" t="s">
        <v>143</v>
      </c>
      <c r="D160" s="91" t="s">
        <v>74</v>
      </c>
      <c r="E160" s="91" t="s">
        <v>55</v>
      </c>
      <c r="F160" s="88" t="s">
        <v>26</v>
      </c>
      <c r="G160" s="88" t="s">
        <v>186</v>
      </c>
      <c r="H160" s="88" t="s">
        <v>191</v>
      </c>
      <c r="I160" s="88"/>
      <c r="J160" s="88">
        <v>1999</v>
      </c>
      <c r="K160" s="88">
        <v>2</v>
      </c>
    </row>
    <row r="161" spans="1:11" ht="16" customHeight="1">
      <c r="A161" s="106" t="s">
        <v>808</v>
      </c>
      <c r="B161" s="91" t="s">
        <v>169</v>
      </c>
      <c r="C161" s="91" t="s">
        <v>143</v>
      </c>
      <c r="D161" s="91" t="s">
        <v>74</v>
      </c>
      <c r="E161" s="91" t="s">
        <v>55</v>
      </c>
      <c r="F161" s="88" t="s">
        <v>26</v>
      </c>
      <c r="G161" s="88" t="s">
        <v>186</v>
      </c>
      <c r="H161" s="88" t="s">
        <v>192</v>
      </c>
      <c r="I161" s="88" t="s">
        <v>431</v>
      </c>
      <c r="J161" s="88">
        <v>2021</v>
      </c>
      <c r="K161" s="88">
        <v>2</v>
      </c>
    </row>
    <row r="162" spans="1:11" ht="16" customHeight="1">
      <c r="A162" s="106" t="s">
        <v>808</v>
      </c>
      <c r="B162" s="91" t="s">
        <v>169</v>
      </c>
      <c r="C162" s="91" t="s">
        <v>143</v>
      </c>
      <c r="D162" s="91" t="s">
        <v>74</v>
      </c>
      <c r="E162" s="91" t="s">
        <v>55</v>
      </c>
      <c r="F162" s="88" t="s">
        <v>26</v>
      </c>
      <c r="G162" s="88" t="s">
        <v>186</v>
      </c>
      <c r="H162" s="88" t="s">
        <v>221</v>
      </c>
      <c r="I162" s="88" t="s">
        <v>432</v>
      </c>
      <c r="J162" s="88">
        <v>2021</v>
      </c>
      <c r="K162" s="88">
        <v>2</v>
      </c>
    </row>
    <row r="163" spans="1:11" ht="16" customHeight="1">
      <c r="A163" s="106" t="s">
        <v>808</v>
      </c>
      <c r="B163" s="91" t="s">
        <v>169</v>
      </c>
      <c r="C163" s="91" t="s">
        <v>143</v>
      </c>
      <c r="D163" s="91" t="s">
        <v>74</v>
      </c>
      <c r="E163" s="91" t="s">
        <v>55</v>
      </c>
      <c r="F163" s="88" t="s">
        <v>26</v>
      </c>
      <c r="G163" s="88" t="s">
        <v>186</v>
      </c>
      <c r="H163" s="88" t="s">
        <v>221</v>
      </c>
      <c r="I163" s="88" t="s">
        <v>435</v>
      </c>
      <c r="J163" s="88">
        <v>1999</v>
      </c>
      <c r="K163" s="88">
        <v>1</v>
      </c>
    </row>
    <row r="164" spans="1:11" ht="16" customHeight="1">
      <c r="A164" s="106" t="s">
        <v>808</v>
      </c>
      <c r="B164" s="91" t="s">
        <v>169</v>
      </c>
      <c r="C164" s="91" t="s">
        <v>143</v>
      </c>
      <c r="D164" s="91" t="s">
        <v>74</v>
      </c>
      <c r="E164" s="91" t="s">
        <v>55</v>
      </c>
      <c r="F164" s="88" t="s">
        <v>26</v>
      </c>
      <c r="G164" s="88" t="s">
        <v>186</v>
      </c>
      <c r="H164" s="88" t="s">
        <v>221</v>
      </c>
      <c r="I164" s="88" t="s">
        <v>434</v>
      </c>
      <c r="J164" s="88">
        <v>1999</v>
      </c>
      <c r="K164" s="88">
        <v>1</v>
      </c>
    </row>
    <row r="165" spans="1:11" ht="16" customHeight="1">
      <c r="A165" s="106" t="s">
        <v>808</v>
      </c>
      <c r="B165" s="91" t="s">
        <v>169</v>
      </c>
      <c r="C165" s="91" t="s">
        <v>143</v>
      </c>
      <c r="D165" s="91" t="s">
        <v>74</v>
      </c>
      <c r="E165" s="91" t="s">
        <v>55</v>
      </c>
      <c r="F165" s="88" t="s">
        <v>26</v>
      </c>
      <c r="G165" s="88" t="s">
        <v>186</v>
      </c>
      <c r="H165" s="88" t="s">
        <v>221</v>
      </c>
      <c r="I165" s="88" t="s">
        <v>433</v>
      </c>
      <c r="J165" s="88">
        <v>1999</v>
      </c>
      <c r="K165" s="88">
        <v>1</v>
      </c>
    </row>
    <row r="166" spans="1:11" ht="16" customHeight="1">
      <c r="A166" s="106" t="s">
        <v>808</v>
      </c>
      <c r="B166" s="91" t="s">
        <v>169</v>
      </c>
      <c r="C166" s="91" t="s">
        <v>143</v>
      </c>
      <c r="D166" s="91" t="s">
        <v>74</v>
      </c>
      <c r="E166" s="91" t="s">
        <v>55</v>
      </c>
      <c r="F166" s="88" t="s">
        <v>26</v>
      </c>
      <c r="G166" s="88" t="s">
        <v>186</v>
      </c>
      <c r="H166" s="88" t="s">
        <v>309</v>
      </c>
      <c r="I166" s="88" t="s">
        <v>307</v>
      </c>
      <c r="J166" s="88">
        <v>1999</v>
      </c>
      <c r="K166" s="88">
        <v>1</v>
      </c>
    </row>
    <row r="167" spans="1:11" ht="16" customHeight="1">
      <c r="A167" s="106" t="s">
        <v>808</v>
      </c>
      <c r="B167" s="91" t="s">
        <v>169</v>
      </c>
      <c r="C167" s="91" t="s">
        <v>143</v>
      </c>
      <c r="D167" s="91" t="s">
        <v>74</v>
      </c>
      <c r="E167" s="91" t="s">
        <v>55</v>
      </c>
      <c r="F167" s="88" t="s">
        <v>26</v>
      </c>
      <c r="G167" s="88" t="s">
        <v>186</v>
      </c>
      <c r="H167" s="88" t="s">
        <v>308</v>
      </c>
      <c r="I167" s="88" t="s">
        <v>436</v>
      </c>
      <c r="J167" s="88">
        <v>2020</v>
      </c>
      <c r="K167" s="88">
        <v>1</v>
      </c>
    </row>
    <row r="168" spans="1:11" ht="16" customHeight="1">
      <c r="A168" s="106" t="s">
        <v>808</v>
      </c>
      <c r="B168" s="91" t="s">
        <v>169</v>
      </c>
      <c r="C168" s="91" t="s">
        <v>143</v>
      </c>
      <c r="D168" s="91" t="s">
        <v>74</v>
      </c>
      <c r="E168" s="91" t="s">
        <v>55</v>
      </c>
      <c r="F168" s="88" t="s">
        <v>26</v>
      </c>
      <c r="G168" s="88" t="s">
        <v>186</v>
      </c>
      <c r="H168" s="88" t="s">
        <v>438</v>
      </c>
      <c r="I168" s="88" t="s">
        <v>312</v>
      </c>
      <c r="J168" s="88">
        <v>1999</v>
      </c>
      <c r="K168" s="88">
        <v>1</v>
      </c>
    </row>
    <row r="169" spans="1:11" ht="16" customHeight="1">
      <c r="A169" s="106" t="s">
        <v>808</v>
      </c>
      <c r="B169" s="91" t="s">
        <v>169</v>
      </c>
      <c r="C169" s="91" t="s">
        <v>143</v>
      </c>
      <c r="D169" s="91" t="s">
        <v>74</v>
      </c>
      <c r="E169" s="91" t="s">
        <v>55</v>
      </c>
      <c r="F169" s="88" t="s">
        <v>26</v>
      </c>
      <c r="G169" s="88" t="s">
        <v>186</v>
      </c>
      <c r="H169" s="88" t="s">
        <v>310</v>
      </c>
      <c r="I169" s="88" t="s">
        <v>311</v>
      </c>
      <c r="J169" s="88">
        <v>1998</v>
      </c>
      <c r="K169" s="88">
        <v>1</v>
      </c>
    </row>
    <row r="170" spans="1:11" ht="16" customHeight="1">
      <c r="A170" s="106" t="s">
        <v>808</v>
      </c>
      <c r="B170" s="91" t="s">
        <v>169</v>
      </c>
      <c r="C170" s="91" t="s">
        <v>143</v>
      </c>
      <c r="D170" s="91" t="s">
        <v>74</v>
      </c>
      <c r="E170" s="91" t="s">
        <v>55</v>
      </c>
      <c r="F170" s="88" t="s">
        <v>26</v>
      </c>
      <c r="G170" s="88" t="s">
        <v>186</v>
      </c>
      <c r="H170" s="88" t="s">
        <v>305</v>
      </c>
      <c r="I170" s="88" t="s">
        <v>306</v>
      </c>
      <c r="J170" s="88">
        <v>1999</v>
      </c>
      <c r="K170" s="88">
        <v>1</v>
      </c>
    </row>
    <row r="171" spans="1:11" ht="16" customHeight="1">
      <c r="A171" s="106" t="s">
        <v>808</v>
      </c>
      <c r="B171" s="91" t="s">
        <v>169</v>
      </c>
      <c r="C171" s="91" t="s">
        <v>143</v>
      </c>
      <c r="D171" s="91" t="s">
        <v>74</v>
      </c>
      <c r="E171" s="91" t="s">
        <v>55</v>
      </c>
      <c r="F171" s="88" t="s">
        <v>26</v>
      </c>
      <c r="G171" s="88" t="s">
        <v>186</v>
      </c>
      <c r="H171" s="88" t="s">
        <v>193</v>
      </c>
      <c r="I171" s="88" t="s">
        <v>314</v>
      </c>
      <c r="J171" s="88">
        <v>1999</v>
      </c>
      <c r="K171" s="88">
        <v>1</v>
      </c>
    </row>
    <row r="172" spans="1:11" ht="16" customHeight="1">
      <c r="A172" s="106" t="s">
        <v>808</v>
      </c>
      <c r="B172" s="91" t="s">
        <v>169</v>
      </c>
      <c r="C172" s="91" t="s">
        <v>143</v>
      </c>
      <c r="D172" s="91" t="s">
        <v>74</v>
      </c>
      <c r="E172" s="91" t="s">
        <v>55</v>
      </c>
      <c r="F172" s="88" t="s">
        <v>26</v>
      </c>
      <c r="G172" s="88" t="s">
        <v>186</v>
      </c>
      <c r="H172" s="88" t="s">
        <v>440</v>
      </c>
      <c r="I172" s="88" t="s">
        <v>315</v>
      </c>
      <c r="J172" s="88">
        <v>1999</v>
      </c>
      <c r="K172" s="88">
        <v>4</v>
      </c>
    </row>
    <row r="173" spans="1:11" ht="16" customHeight="1">
      <c r="A173" s="106" t="s">
        <v>808</v>
      </c>
      <c r="B173" s="91" t="s">
        <v>169</v>
      </c>
      <c r="C173" s="91" t="s">
        <v>143</v>
      </c>
      <c r="D173" s="91" t="s">
        <v>74</v>
      </c>
      <c r="E173" s="91" t="s">
        <v>55</v>
      </c>
      <c r="F173" s="88" t="s">
        <v>26</v>
      </c>
      <c r="G173" s="88" t="s">
        <v>201</v>
      </c>
      <c r="H173" s="88" t="s">
        <v>204</v>
      </c>
      <c r="I173" s="88" t="s">
        <v>313</v>
      </c>
      <c r="J173" s="88">
        <v>1999</v>
      </c>
      <c r="K173" s="88">
        <v>1</v>
      </c>
    </row>
    <row r="174" spans="1:11" ht="16" customHeight="1">
      <c r="A174" s="106" t="s">
        <v>808</v>
      </c>
      <c r="B174" s="91" t="s">
        <v>169</v>
      </c>
      <c r="C174" s="91" t="s">
        <v>143</v>
      </c>
      <c r="D174" s="91" t="s">
        <v>74</v>
      </c>
      <c r="E174" s="91" t="s">
        <v>55</v>
      </c>
      <c r="F174" s="88" t="s">
        <v>26</v>
      </c>
      <c r="G174" s="88" t="s">
        <v>194</v>
      </c>
      <c r="H174" s="88" t="s">
        <v>316</v>
      </c>
      <c r="I174" s="88" t="s">
        <v>317</v>
      </c>
      <c r="J174" s="88">
        <v>1999</v>
      </c>
      <c r="K174" s="88">
        <v>1</v>
      </c>
    </row>
    <row r="175" spans="1:11" ht="16" customHeight="1">
      <c r="A175" s="106" t="s">
        <v>808</v>
      </c>
      <c r="B175" s="91" t="s">
        <v>169</v>
      </c>
      <c r="C175" s="91" t="s">
        <v>143</v>
      </c>
      <c r="D175" s="91" t="s">
        <v>74</v>
      </c>
      <c r="E175" s="91" t="s">
        <v>55</v>
      </c>
      <c r="F175" s="88" t="s">
        <v>26</v>
      </c>
      <c r="G175" s="88" t="s">
        <v>194</v>
      </c>
      <c r="H175" s="88" t="s">
        <v>288</v>
      </c>
      <c r="I175" s="88" t="s">
        <v>318</v>
      </c>
      <c r="J175" s="88">
        <v>1999</v>
      </c>
      <c r="K175" s="88">
        <v>9</v>
      </c>
    </row>
    <row r="176" spans="1:11" ht="16" customHeight="1">
      <c r="A176" s="106" t="s">
        <v>808</v>
      </c>
      <c r="B176" s="91" t="s">
        <v>169</v>
      </c>
      <c r="C176" s="91" t="s">
        <v>143</v>
      </c>
      <c r="D176" s="91" t="s">
        <v>74</v>
      </c>
      <c r="E176" s="91" t="s">
        <v>55</v>
      </c>
      <c r="F176" s="88" t="s">
        <v>26</v>
      </c>
      <c r="G176" s="88" t="s">
        <v>194</v>
      </c>
      <c r="H176" s="88" t="s">
        <v>316</v>
      </c>
      <c r="I176" s="88" t="s">
        <v>437</v>
      </c>
      <c r="J176" s="88">
        <v>1999</v>
      </c>
      <c r="K176" s="88">
        <v>1</v>
      </c>
    </row>
    <row r="177" spans="1:11" ht="16" customHeight="1">
      <c r="A177" s="106" t="s">
        <v>808</v>
      </c>
      <c r="B177" s="91" t="s">
        <v>169</v>
      </c>
      <c r="C177" s="91" t="s">
        <v>143</v>
      </c>
      <c r="D177" s="91" t="s">
        <v>74</v>
      </c>
      <c r="E177" s="91" t="s">
        <v>55</v>
      </c>
      <c r="F177" s="88" t="s">
        <v>26</v>
      </c>
      <c r="G177" s="88" t="s">
        <v>194</v>
      </c>
      <c r="H177" s="88" t="s">
        <v>316</v>
      </c>
      <c r="I177" s="88" t="s">
        <v>319</v>
      </c>
      <c r="J177" s="88">
        <v>1999</v>
      </c>
      <c r="K177" s="88">
        <v>1</v>
      </c>
    </row>
    <row r="178" spans="1:11" ht="16" customHeight="1">
      <c r="A178" s="106" t="s">
        <v>808</v>
      </c>
      <c r="B178" s="91" t="s">
        <v>169</v>
      </c>
      <c r="C178" s="91" t="s">
        <v>143</v>
      </c>
      <c r="D178" s="91" t="s">
        <v>74</v>
      </c>
      <c r="E178" s="91" t="s">
        <v>55</v>
      </c>
      <c r="F178" s="88" t="s">
        <v>26</v>
      </c>
      <c r="G178" s="88" t="s">
        <v>194</v>
      </c>
      <c r="H178" s="88" t="s">
        <v>316</v>
      </c>
      <c r="I178" s="88" t="s">
        <v>320</v>
      </c>
      <c r="J178" s="88">
        <v>1999</v>
      </c>
      <c r="K178" s="88">
        <v>1</v>
      </c>
    </row>
    <row r="179" spans="1:11" ht="16" customHeight="1">
      <c r="A179" s="106" t="s">
        <v>808</v>
      </c>
      <c r="B179" s="91" t="s">
        <v>169</v>
      </c>
      <c r="C179" s="91" t="s">
        <v>143</v>
      </c>
      <c r="D179" s="91" t="s">
        <v>74</v>
      </c>
      <c r="E179" s="91" t="s">
        <v>55</v>
      </c>
      <c r="F179" s="88" t="s">
        <v>26</v>
      </c>
      <c r="G179" s="88" t="s">
        <v>194</v>
      </c>
      <c r="H179" s="88" t="s">
        <v>316</v>
      </c>
      <c r="I179" s="88" t="s">
        <v>321</v>
      </c>
      <c r="J179" s="88">
        <v>1999</v>
      </c>
      <c r="K179" s="88">
        <v>1</v>
      </c>
    </row>
    <row r="180" spans="1:11" ht="16" customHeight="1">
      <c r="A180" s="106" t="s">
        <v>808</v>
      </c>
      <c r="B180" s="91" t="s">
        <v>169</v>
      </c>
      <c r="C180" s="91" t="s">
        <v>143</v>
      </c>
      <c r="D180" s="91" t="s">
        <v>74</v>
      </c>
      <c r="E180" s="91" t="s">
        <v>55</v>
      </c>
      <c r="F180" s="88" t="s">
        <v>26</v>
      </c>
      <c r="G180" s="88" t="s">
        <v>215</v>
      </c>
      <c r="H180" s="88" t="s">
        <v>453</v>
      </c>
      <c r="I180" s="88" t="s">
        <v>441</v>
      </c>
      <c r="J180" s="88">
        <v>2020</v>
      </c>
      <c r="K180" s="88">
        <v>2</v>
      </c>
    </row>
    <row r="181" spans="1:11" ht="16" customHeight="1">
      <c r="A181" s="106" t="s">
        <v>808</v>
      </c>
      <c r="B181" s="91" t="s">
        <v>169</v>
      </c>
      <c r="C181" s="91" t="s">
        <v>143</v>
      </c>
      <c r="D181" s="91" t="s">
        <v>74</v>
      </c>
      <c r="E181" s="91" t="s">
        <v>55</v>
      </c>
      <c r="F181" s="88" t="s">
        <v>26</v>
      </c>
      <c r="G181" s="88" t="s">
        <v>215</v>
      </c>
      <c r="H181" s="88" t="s">
        <v>454</v>
      </c>
      <c r="I181" s="88" t="s">
        <v>442</v>
      </c>
      <c r="J181" s="88">
        <v>2020</v>
      </c>
      <c r="K181" s="88">
        <v>2</v>
      </c>
    </row>
    <row r="182" spans="1:11" ht="16" customHeight="1">
      <c r="A182" s="106" t="s">
        <v>808</v>
      </c>
      <c r="B182" s="91" t="s">
        <v>169</v>
      </c>
      <c r="C182" s="91" t="s">
        <v>143</v>
      </c>
      <c r="D182" s="91" t="s">
        <v>74</v>
      </c>
      <c r="E182" s="91" t="s">
        <v>55</v>
      </c>
      <c r="F182" s="88" t="s">
        <v>26</v>
      </c>
      <c r="G182" s="88" t="s">
        <v>215</v>
      </c>
      <c r="H182" s="88" t="s">
        <v>443</v>
      </c>
      <c r="I182" s="88" t="s">
        <v>447</v>
      </c>
      <c r="J182" s="88">
        <v>2013</v>
      </c>
      <c r="K182" s="88">
        <v>1</v>
      </c>
    </row>
    <row r="183" spans="1:11" ht="16" customHeight="1">
      <c r="A183" s="106" t="s">
        <v>808</v>
      </c>
      <c r="B183" s="91" t="s">
        <v>169</v>
      </c>
      <c r="C183" s="91" t="s">
        <v>143</v>
      </c>
      <c r="D183" s="91" t="s">
        <v>74</v>
      </c>
      <c r="E183" s="91" t="s">
        <v>55</v>
      </c>
      <c r="F183" s="88" t="s">
        <v>26</v>
      </c>
      <c r="G183" s="88" t="s">
        <v>215</v>
      </c>
      <c r="H183" s="88" t="s">
        <v>443</v>
      </c>
      <c r="I183" s="88" t="s">
        <v>446</v>
      </c>
      <c r="J183" s="88">
        <v>2013</v>
      </c>
      <c r="K183" s="88">
        <v>1</v>
      </c>
    </row>
    <row r="184" spans="1:11" ht="16" customHeight="1">
      <c r="A184" s="106" t="s">
        <v>808</v>
      </c>
      <c r="B184" s="91" t="s">
        <v>169</v>
      </c>
      <c r="C184" s="91" t="s">
        <v>143</v>
      </c>
      <c r="D184" s="91" t="s">
        <v>74</v>
      </c>
      <c r="E184" s="91" t="s">
        <v>55</v>
      </c>
      <c r="F184" s="88" t="s">
        <v>26</v>
      </c>
      <c r="G184" s="88" t="s">
        <v>215</v>
      </c>
      <c r="H184" s="88" t="s">
        <v>452</v>
      </c>
      <c r="I184" s="88" t="s">
        <v>444</v>
      </c>
      <c r="J184" s="88">
        <v>2007</v>
      </c>
      <c r="K184" s="88">
        <v>1</v>
      </c>
    </row>
    <row r="185" spans="1:11" ht="16" customHeight="1">
      <c r="A185" s="106" t="s">
        <v>808</v>
      </c>
      <c r="B185" s="91" t="s">
        <v>169</v>
      </c>
      <c r="C185" s="91" t="s">
        <v>143</v>
      </c>
      <c r="D185" s="91" t="s">
        <v>74</v>
      </c>
      <c r="E185" s="91" t="s">
        <v>55</v>
      </c>
      <c r="F185" s="88" t="s">
        <v>26</v>
      </c>
      <c r="G185" s="88" t="s">
        <v>215</v>
      </c>
      <c r="H185" s="88" t="s">
        <v>452</v>
      </c>
      <c r="I185" s="88" t="s">
        <v>445</v>
      </c>
      <c r="J185" s="88">
        <v>2007</v>
      </c>
      <c r="K185" s="88">
        <v>2</v>
      </c>
    </row>
    <row r="186" spans="1:11" ht="16" customHeight="1">
      <c r="A186" s="106" t="s">
        <v>808</v>
      </c>
      <c r="B186" s="91" t="s">
        <v>169</v>
      </c>
      <c r="C186" s="91" t="s">
        <v>143</v>
      </c>
      <c r="D186" s="91" t="s">
        <v>74</v>
      </c>
      <c r="E186" s="91" t="s">
        <v>55</v>
      </c>
      <c r="F186" s="88" t="s">
        <v>26</v>
      </c>
      <c r="G186" s="88" t="s">
        <v>215</v>
      </c>
      <c r="H186" s="88" t="s">
        <v>448</v>
      </c>
      <c r="I186" s="88" t="s">
        <v>449</v>
      </c>
      <c r="J186" s="88">
        <v>2007</v>
      </c>
      <c r="K186" s="88">
        <v>1</v>
      </c>
    </row>
    <row r="187" spans="1:11" ht="16" customHeight="1">
      <c r="A187" s="106" t="s">
        <v>808</v>
      </c>
      <c r="B187" s="91" t="s">
        <v>169</v>
      </c>
      <c r="C187" s="91" t="s">
        <v>143</v>
      </c>
      <c r="D187" s="91" t="s">
        <v>74</v>
      </c>
      <c r="E187" s="91" t="s">
        <v>55</v>
      </c>
      <c r="F187" s="88" t="s">
        <v>26</v>
      </c>
      <c r="G187" s="88" t="s">
        <v>215</v>
      </c>
      <c r="H187" s="88" t="s">
        <v>448</v>
      </c>
      <c r="I187" s="88" t="s">
        <v>450</v>
      </c>
      <c r="J187" s="88">
        <v>2007</v>
      </c>
      <c r="K187" s="88">
        <v>1</v>
      </c>
    </row>
    <row r="188" spans="1:11" ht="16" customHeight="1">
      <c r="A188" s="106" t="s">
        <v>808</v>
      </c>
      <c r="B188" s="91" t="s">
        <v>169</v>
      </c>
      <c r="C188" s="91" t="s">
        <v>143</v>
      </c>
      <c r="D188" s="91" t="s">
        <v>74</v>
      </c>
      <c r="E188" s="91" t="s">
        <v>55</v>
      </c>
      <c r="F188" s="88" t="s">
        <v>26</v>
      </c>
      <c r="G188" s="88" t="s">
        <v>215</v>
      </c>
      <c r="H188" s="88" t="s">
        <v>451</v>
      </c>
      <c r="I188" s="88" t="s">
        <v>460</v>
      </c>
      <c r="J188" s="88">
        <v>2017</v>
      </c>
      <c r="K188" s="88">
        <v>1</v>
      </c>
    </row>
    <row r="189" spans="1:11" ht="16" customHeight="1">
      <c r="A189" s="106" t="s">
        <v>808</v>
      </c>
      <c r="B189" s="91" t="s">
        <v>169</v>
      </c>
      <c r="C189" s="91" t="s">
        <v>143</v>
      </c>
      <c r="D189" s="91" t="s">
        <v>74</v>
      </c>
      <c r="E189" s="91" t="s">
        <v>55</v>
      </c>
      <c r="F189" s="88" t="s">
        <v>26</v>
      </c>
      <c r="G189" s="88" t="s">
        <v>215</v>
      </c>
      <c r="H189" s="88" t="s">
        <v>455</v>
      </c>
      <c r="I189" s="88" t="s">
        <v>450</v>
      </c>
      <c r="J189" s="88">
        <v>2017</v>
      </c>
      <c r="K189" s="88">
        <v>1</v>
      </c>
    </row>
    <row r="190" spans="1:11" ht="16" customHeight="1">
      <c r="A190" s="106" t="s">
        <v>808</v>
      </c>
      <c r="B190" s="91" t="s">
        <v>169</v>
      </c>
      <c r="C190" s="91" t="s">
        <v>143</v>
      </c>
      <c r="D190" s="91" t="s">
        <v>74</v>
      </c>
      <c r="E190" s="91" t="s">
        <v>55</v>
      </c>
      <c r="F190" s="88" t="s">
        <v>26</v>
      </c>
      <c r="G190" s="88" t="s">
        <v>215</v>
      </c>
      <c r="H190" s="88" t="s">
        <v>458</v>
      </c>
      <c r="I190" s="88" t="s">
        <v>459</v>
      </c>
      <c r="J190" s="88">
        <v>2018</v>
      </c>
      <c r="K190" s="88">
        <v>1</v>
      </c>
    </row>
    <row r="191" spans="1:11" ht="16" customHeight="1">
      <c r="A191" s="106" t="s">
        <v>808</v>
      </c>
      <c r="B191" s="91" t="s">
        <v>169</v>
      </c>
      <c r="C191" s="91" t="s">
        <v>143</v>
      </c>
      <c r="D191" s="91" t="s">
        <v>74</v>
      </c>
      <c r="E191" s="91" t="s">
        <v>55</v>
      </c>
      <c r="F191" s="88" t="s">
        <v>27</v>
      </c>
      <c r="G191" s="88" t="s">
        <v>186</v>
      </c>
      <c r="H191" s="88" t="s">
        <v>202</v>
      </c>
      <c r="I191" s="88" t="s">
        <v>322</v>
      </c>
      <c r="J191" s="88">
        <v>1988</v>
      </c>
      <c r="K191" s="88">
        <v>1</v>
      </c>
    </row>
    <row r="192" spans="1:11" ht="16" customHeight="1">
      <c r="A192" s="106" t="s">
        <v>808</v>
      </c>
      <c r="B192" s="91" t="s">
        <v>169</v>
      </c>
      <c r="C192" s="91" t="s">
        <v>143</v>
      </c>
      <c r="D192" s="91" t="s">
        <v>74</v>
      </c>
      <c r="E192" s="91" t="s">
        <v>55</v>
      </c>
      <c r="F192" s="88" t="s">
        <v>27</v>
      </c>
      <c r="G192" s="88" t="s">
        <v>186</v>
      </c>
      <c r="H192" s="88" t="s">
        <v>202</v>
      </c>
      <c r="I192" s="88" t="s">
        <v>323</v>
      </c>
      <c r="J192" s="88">
        <v>1991</v>
      </c>
      <c r="K192" s="88">
        <v>1</v>
      </c>
    </row>
    <row r="193" spans="1:11" ht="16" customHeight="1">
      <c r="A193" s="106" t="s">
        <v>808</v>
      </c>
      <c r="B193" s="91" t="s">
        <v>169</v>
      </c>
      <c r="C193" s="91" t="s">
        <v>143</v>
      </c>
      <c r="D193" s="91" t="s">
        <v>74</v>
      </c>
      <c r="E193" s="91" t="s">
        <v>55</v>
      </c>
      <c r="F193" s="88" t="s">
        <v>27</v>
      </c>
      <c r="G193" s="88" t="s">
        <v>186</v>
      </c>
      <c r="H193" s="88" t="s">
        <v>202</v>
      </c>
      <c r="I193" s="88" t="s">
        <v>324</v>
      </c>
      <c r="J193" s="88">
        <v>1988</v>
      </c>
      <c r="K193" s="88">
        <v>1</v>
      </c>
    </row>
    <row r="194" spans="1:11" ht="16" customHeight="1">
      <c r="A194" s="106" t="s">
        <v>808</v>
      </c>
      <c r="B194" s="91" t="s">
        <v>169</v>
      </c>
      <c r="C194" s="91" t="s">
        <v>143</v>
      </c>
      <c r="D194" s="91" t="s">
        <v>74</v>
      </c>
      <c r="E194" s="91" t="s">
        <v>55</v>
      </c>
      <c r="F194" s="88" t="s">
        <v>27</v>
      </c>
      <c r="G194" s="88" t="s">
        <v>186</v>
      </c>
      <c r="H194" s="88" t="s">
        <v>325</v>
      </c>
      <c r="I194" s="88" t="s">
        <v>429</v>
      </c>
      <c r="J194" s="88">
        <v>2008</v>
      </c>
      <c r="K194" s="88">
        <v>2</v>
      </c>
    </row>
    <row r="195" spans="1:11" ht="16" customHeight="1">
      <c r="A195" s="106" t="s">
        <v>808</v>
      </c>
      <c r="B195" s="91" t="s">
        <v>169</v>
      </c>
      <c r="C195" s="91" t="s">
        <v>143</v>
      </c>
      <c r="D195" s="91" t="s">
        <v>74</v>
      </c>
      <c r="E195" s="91" t="s">
        <v>55</v>
      </c>
      <c r="F195" s="88" t="s">
        <v>27</v>
      </c>
      <c r="G195" s="88" t="s">
        <v>186</v>
      </c>
      <c r="H195" s="88" t="s">
        <v>438</v>
      </c>
      <c r="I195" s="88" t="s">
        <v>326</v>
      </c>
      <c r="J195" s="88">
        <v>1995</v>
      </c>
      <c r="K195" s="88">
        <v>1</v>
      </c>
    </row>
    <row r="196" spans="1:11" ht="16" customHeight="1">
      <c r="A196" s="106" t="s">
        <v>808</v>
      </c>
      <c r="B196" s="91" t="s">
        <v>169</v>
      </c>
      <c r="C196" s="91" t="s">
        <v>143</v>
      </c>
      <c r="D196" s="91" t="s">
        <v>74</v>
      </c>
      <c r="E196" s="91" t="s">
        <v>55</v>
      </c>
      <c r="F196" s="88" t="s">
        <v>27</v>
      </c>
      <c r="G196" s="88" t="s">
        <v>186</v>
      </c>
      <c r="H196" s="88" t="s">
        <v>193</v>
      </c>
      <c r="I196" s="88" t="s">
        <v>456</v>
      </c>
      <c r="J196" s="88">
        <v>1999</v>
      </c>
      <c r="K196" s="88">
        <v>2</v>
      </c>
    </row>
    <row r="197" spans="1:11" ht="16" customHeight="1">
      <c r="A197" s="113" t="s">
        <v>808</v>
      </c>
      <c r="B197" s="115" t="s">
        <v>169</v>
      </c>
      <c r="C197" s="115" t="s">
        <v>143</v>
      </c>
      <c r="D197" s="115" t="s">
        <v>74</v>
      </c>
      <c r="E197" s="115" t="s">
        <v>55</v>
      </c>
      <c r="F197" s="114" t="s">
        <v>27</v>
      </c>
      <c r="G197" s="116" t="s">
        <v>866</v>
      </c>
      <c r="H197" s="116"/>
      <c r="I197" s="119"/>
      <c r="J197" s="114"/>
      <c r="K197" s="122">
        <v>3</v>
      </c>
    </row>
    <row r="198" spans="1:11" ht="16" customHeight="1">
      <c r="A198" s="113" t="s">
        <v>808</v>
      </c>
      <c r="B198" s="115" t="s">
        <v>169</v>
      </c>
      <c r="C198" s="115" t="s">
        <v>143</v>
      </c>
      <c r="D198" s="115" t="s">
        <v>74</v>
      </c>
      <c r="E198" s="115" t="s">
        <v>55</v>
      </c>
      <c r="F198" s="114" t="s">
        <v>27</v>
      </c>
      <c r="G198" s="116" t="s">
        <v>867</v>
      </c>
      <c r="H198" s="116"/>
      <c r="I198" s="119"/>
      <c r="J198" s="114"/>
      <c r="K198" s="116">
        <v>2</v>
      </c>
    </row>
    <row r="199" spans="1:11" ht="16" customHeight="1">
      <c r="A199" s="106" t="s">
        <v>809</v>
      </c>
      <c r="B199" s="106" t="s">
        <v>789</v>
      </c>
      <c r="C199" s="107">
        <v>35</v>
      </c>
      <c r="D199" s="106" t="s">
        <v>790</v>
      </c>
      <c r="E199" s="106" t="s">
        <v>55</v>
      </c>
      <c r="F199" s="106" t="s">
        <v>791</v>
      </c>
      <c r="G199" s="106" t="s">
        <v>762</v>
      </c>
      <c r="H199" s="109"/>
      <c r="I199" s="106"/>
      <c r="J199" s="106"/>
      <c r="K199" s="106"/>
    </row>
    <row r="200" spans="1:11" ht="16" customHeight="1">
      <c r="A200" s="106" t="s">
        <v>809</v>
      </c>
      <c r="B200" s="106" t="s">
        <v>789</v>
      </c>
      <c r="C200" s="107">
        <v>35</v>
      </c>
      <c r="D200" s="106" t="s">
        <v>790</v>
      </c>
      <c r="E200" s="106" t="s">
        <v>55</v>
      </c>
      <c r="F200" s="106" t="s">
        <v>791</v>
      </c>
      <c r="G200" s="106" t="s">
        <v>765</v>
      </c>
      <c r="H200" s="109"/>
      <c r="I200" s="106"/>
      <c r="J200" s="106"/>
      <c r="K200" s="106"/>
    </row>
    <row r="201" spans="1:11" ht="16" customHeight="1">
      <c r="A201" s="106" t="s">
        <v>809</v>
      </c>
      <c r="B201" s="106" t="s">
        <v>789</v>
      </c>
      <c r="C201" s="107">
        <v>35</v>
      </c>
      <c r="D201" s="106" t="s">
        <v>790</v>
      </c>
      <c r="E201" s="106" t="s">
        <v>55</v>
      </c>
      <c r="F201" s="106" t="s">
        <v>791</v>
      </c>
      <c r="G201" s="106" t="s">
        <v>792</v>
      </c>
      <c r="H201" s="109"/>
      <c r="I201" s="106"/>
      <c r="J201" s="106"/>
      <c r="K201" s="106"/>
    </row>
    <row r="202" spans="1:11" ht="16" customHeight="1">
      <c r="A202" s="106" t="s">
        <v>809</v>
      </c>
      <c r="B202" s="106" t="s">
        <v>789</v>
      </c>
      <c r="C202" s="107">
        <v>35</v>
      </c>
      <c r="D202" s="106" t="s">
        <v>790</v>
      </c>
      <c r="E202" s="106" t="s">
        <v>55</v>
      </c>
      <c r="F202" s="106" t="s">
        <v>791</v>
      </c>
      <c r="G202" s="106" t="s">
        <v>793</v>
      </c>
      <c r="H202" s="109"/>
      <c r="I202" s="106"/>
      <c r="J202" s="106"/>
      <c r="K202" s="106"/>
    </row>
    <row r="203" spans="1:11" ht="16" customHeight="1">
      <c r="A203" s="106" t="s">
        <v>809</v>
      </c>
      <c r="B203" s="106" t="s">
        <v>789</v>
      </c>
      <c r="C203" s="107">
        <v>35</v>
      </c>
      <c r="D203" s="106" t="s">
        <v>790</v>
      </c>
      <c r="E203" s="106" t="s">
        <v>55</v>
      </c>
      <c r="F203" s="106" t="s">
        <v>791</v>
      </c>
      <c r="G203" s="106" t="s">
        <v>794</v>
      </c>
      <c r="H203" s="109"/>
      <c r="I203" s="106"/>
      <c r="J203" s="106"/>
      <c r="K203" s="106"/>
    </row>
  </sheetData>
  <autoFilter ref="A2:K2" xr:uid="{255FAAC0-FCD7-A547-B113-3AA3EEE85CBA}"/>
  <mergeCells count="1">
    <mergeCell ref="A1:K1"/>
  </mergeCells>
  <phoneticPr fontId="1" type="noConversion"/>
  <pageMargins left="0.7" right="0.7" top="0.75" bottom="0.75" header="0.3" footer="0.3"/>
  <pageSetup paperSize="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02DA-6B2F-C049-BEFF-059192368F0B}">
  <dimension ref="A1:I97"/>
  <sheetViews>
    <sheetView zoomScale="110" zoomScaleNormal="110" workbookViewId="0">
      <selection activeCell="I1" sqref="I1"/>
    </sheetView>
  </sheetViews>
  <sheetFormatPr baseColWidth="10" defaultColWidth="7.5" defaultRowHeight="17.25" customHeight="1"/>
  <cols>
    <col min="1" max="1" width="24.33203125" style="110" customWidth="1"/>
    <col min="2" max="2" width="7.83203125" style="110" customWidth="1"/>
    <col min="3" max="3" width="11.6640625" style="110" customWidth="1"/>
    <col min="4" max="4" width="24.83203125" style="110" customWidth="1"/>
    <col min="5" max="5" width="61" style="110" customWidth="1"/>
    <col min="6" max="6" width="25.6640625" style="110" customWidth="1"/>
    <col min="7" max="7" width="22.1640625" style="110" customWidth="1"/>
    <col min="8" max="8" width="11.6640625" style="110" customWidth="1"/>
    <col min="9" max="9" width="18.5" style="110" bestFit="1" customWidth="1"/>
    <col min="10" max="16384" width="7.5" style="110"/>
  </cols>
  <sheetData>
    <row r="1" spans="1:9" ht="27" customHeight="1">
      <c r="A1" s="125" t="s">
        <v>799</v>
      </c>
      <c r="B1" s="125"/>
      <c r="C1" s="125"/>
      <c r="D1" s="125"/>
      <c r="E1" s="125"/>
      <c r="F1" s="125"/>
      <c r="G1" s="125"/>
      <c r="H1" s="126"/>
      <c r="I1" s="112" t="s">
        <v>891</v>
      </c>
    </row>
    <row r="2" spans="1:9" ht="17.25" customHeight="1">
      <c r="A2" s="102" t="s">
        <v>747</v>
      </c>
      <c r="B2" s="102" t="s">
        <v>748</v>
      </c>
      <c r="C2" s="102" t="s">
        <v>749</v>
      </c>
      <c r="D2" s="102" t="s">
        <v>750</v>
      </c>
      <c r="E2" s="102" t="s">
        <v>751</v>
      </c>
      <c r="F2" s="102" t="s">
        <v>752</v>
      </c>
      <c r="G2" s="103" t="s">
        <v>190</v>
      </c>
      <c r="H2" s="102" t="s">
        <v>753</v>
      </c>
    </row>
    <row r="3" spans="1:9" ht="17.25" customHeight="1">
      <c r="A3" s="104" t="s">
        <v>109</v>
      </c>
      <c r="B3" s="105">
        <v>5</v>
      </c>
      <c r="C3" s="104" t="s">
        <v>638</v>
      </c>
      <c r="D3" s="104" t="s">
        <v>55</v>
      </c>
      <c r="E3" s="104" t="s">
        <v>42</v>
      </c>
      <c r="F3" s="104" t="s">
        <v>639</v>
      </c>
      <c r="G3" s="104"/>
      <c r="H3" s="105">
        <v>5</v>
      </c>
    </row>
    <row r="4" spans="1:9" ht="17.25" customHeight="1">
      <c r="A4" s="104" t="s">
        <v>109</v>
      </c>
      <c r="B4" s="105">
        <v>5</v>
      </c>
      <c r="C4" s="104" t="s">
        <v>638</v>
      </c>
      <c r="D4" s="104" t="s">
        <v>55</v>
      </c>
      <c r="E4" s="104" t="s">
        <v>42</v>
      </c>
      <c r="F4" s="104" t="s">
        <v>640</v>
      </c>
      <c r="G4" s="104"/>
      <c r="H4" s="105">
        <v>5</v>
      </c>
    </row>
    <row r="5" spans="1:9" ht="17.25" customHeight="1">
      <c r="A5" s="104" t="s">
        <v>109</v>
      </c>
      <c r="B5" s="104" t="s">
        <v>106</v>
      </c>
      <c r="C5" s="104" t="s">
        <v>641</v>
      </c>
      <c r="D5" s="104" t="s">
        <v>55</v>
      </c>
      <c r="E5" s="104" t="s">
        <v>810</v>
      </c>
      <c r="F5" s="80"/>
      <c r="G5" s="80"/>
      <c r="H5" s="80"/>
    </row>
    <row r="6" spans="1:9" ht="17.25" customHeight="1">
      <c r="A6" s="104" t="s">
        <v>642</v>
      </c>
      <c r="B6" s="104" t="s">
        <v>107</v>
      </c>
      <c r="C6" s="104" t="s">
        <v>643</v>
      </c>
      <c r="D6" s="104" t="s">
        <v>55</v>
      </c>
      <c r="E6" s="104" t="s">
        <v>0</v>
      </c>
      <c r="F6" s="104" t="s">
        <v>640</v>
      </c>
      <c r="G6" s="104" t="s">
        <v>644</v>
      </c>
      <c r="H6" s="105">
        <v>1</v>
      </c>
    </row>
    <row r="7" spans="1:9" ht="17.25" customHeight="1">
      <c r="A7" s="104" t="s">
        <v>642</v>
      </c>
      <c r="B7" s="104" t="s">
        <v>107</v>
      </c>
      <c r="C7" s="104" t="s">
        <v>643</v>
      </c>
      <c r="D7" s="104" t="s">
        <v>55</v>
      </c>
      <c r="E7" s="104" t="s">
        <v>0</v>
      </c>
      <c r="F7" s="104" t="s">
        <v>639</v>
      </c>
      <c r="G7" s="104" t="s">
        <v>645</v>
      </c>
      <c r="H7" s="105">
        <v>6</v>
      </c>
    </row>
    <row r="8" spans="1:9" ht="17.25" customHeight="1">
      <c r="A8" s="104" t="s">
        <v>642</v>
      </c>
      <c r="B8" s="104" t="s">
        <v>107</v>
      </c>
      <c r="C8" s="104" t="s">
        <v>643</v>
      </c>
      <c r="D8" s="104" t="s">
        <v>55</v>
      </c>
      <c r="E8" s="104" t="s">
        <v>0</v>
      </c>
      <c r="F8" s="104" t="s">
        <v>639</v>
      </c>
      <c r="G8" s="104" t="s">
        <v>646</v>
      </c>
      <c r="H8" s="105">
        <v>7</v>
      </c>
    </row>
    <row r="9" spans="1:9" ht="17.25" customHeight="1">
      <c r="A9" s="104" t="s">
        <v>650</v>
      </c>
      <c r="B9" s="105">
        <v>10</v>
      </c>
      <c r="C9" s="104" t="s">
        <v>651</v>
      </c>
      <c r="D9" s="104" t="s">
        <v>55</v>
      </c>
      <c r="E9" s="104" t="s">
        <v>4</v>
      </c>
      <c r="F9" s="104" t="s">
        <v>640</v>
      </c>
      <c r="G9" s="104" t="s">
        <v>644</v>
      </c>
      <c r="H9" s="105">
        <v>1</v>
      </c>
    </row>
    <row r="10" spans="1:9" ht="17.25" customHeight="1">
      <c r="A10" s="104" t="s">
        <v>650</v>
      </c>
      <c r="B10" s="105">
        <v>10</v>
      </c>
      <c r="C10" s="104" t="s">
        <v>651</v>
      </c>
      <c r="D10" s="104" t="s">
        <v>55</v>
      </c>
      <c r="E10" s="104" t="s">
        <v>4</v>
      </c>
      <c r="F10" s="104" t="s">
        <v>639</v>
      </c>
      <c r="G10" s="104" t="s">
        <v>645</v>
      </c>
      <c r="H10" s="105">
        <v>6</v>
      </c>
    </row>
    <row r="11" spans="1:9" ht="17.25" customHeight="1">
      <c r="A11" s="104" t="s">
        <v>650</v>
      </c>
      <c r="B11" s="105">
        <v>10</v>
      </c>
      <c r="C11" s="104" t="s">
        <v>651</v>
      </c>
      <c r="D11" s="104" t="s">
        <v>55</v>
      </c>
      <c r="E11" s="104" t="s">
        <v>4</v>
      </c>
      <c r="F11" s="104" t="s">
        <v>639</v>
      </c>
      <c r="G11" s="104" t="s">
        <v>646</v>
      </c>
      <c r="H11" s="105">
        <v>11</v>
      </c>
    </row>
    <row r="12" spans="1:9" ht="17.25" customHeight="1">
      <c r="A12" s="104" t="s">
        <v>650</v>
      </c>
      <c r="B12" s="105">
        <v>12</v>
      </c>
      <c r="C12" s="104" t="s">
        <v>651</v>
      </c>
      <c r="D12" s="104" t="s">
        <v>55</v>
      </c>
      <c r="E12" s="104" t="s">
        <v>3</v>
      </c>
      <c r="F12" s="104" t="s">
        <v>639</v>
      </c>
      <c r="G12" s="104" t="s">
        <v>652</v>
      </c>
      <c r="H12" s="105">
        <v>66</v>
      </c>
    </row>
    <row r="13" spans="1:9" ht="17.25" customHeight="1">
      <c r="A13" s="104" t="s">
        <v>650</v>
      </c>
      <c r="B13" s="105">
        <v>12</v>
      </c>
      <c r="C13" s="104" t="s">
        <v>651</v>
      </c>
      <c r="D13" s="104" t="s">
        <v>55</v>
      </c>
      <c r="E13" s="104" t="s">
        <v>3</v>
      </c>
      <c r="F13" s="104" t="s">
        <v>640</v>
      </c>
      <c r="G13" s="104" t="s">
        <v>644</v>
      </c>
      <c r="H13" s="105">
        <v>3</v>
      </c>
    </row>
    <row r="14" spans="1:9" ht="17.25" customHeight="1">
      <c r="A14" s="104" t="s">
        <v>650</v>
      </c>
      <c r="B14" s="105">
        <v>12</v>
      </c>
      <c r="C14" s="104" t="s">
        <v>651</v>
      </c>
      <c r="D14" s="104" t="s">
        <v>55</v>
      </c>
      <c r="E14" s="104" t="s">
        <v>3</v>
      </c>
      <c r="F14" s="104" t="s">
        <v>639</v>
      </c>
      <c r="G14" s="104" t="s">
        <v>645</v>
      </c>
      <c r="H14" s="105">
        <v>10</v>
      </c>
    </row>
    <row r="15" spans="1:9" ht="17.25" customHeight="1">
      <c r="A15" s="104" t="s">
        <v>650</v>
      </c>
      <c r="B15" s="105">
        <v>12</v>
      </c>
      <c r="C15" s="104" t="s">
        <v>651</v>
      </c>
      <c r="D15" s="104" t="s">
        <v>55</v>
      </c>
      <c r="E15" s="104" t="s">
        <v>3</v>
      </c>
      <c r="F15" s="104" t="s">
        <v>639</v>
      </c>
      <c r="G15" s="104" t="s">
        <v>646</v>
      </c>
      <c r="H15" s="105">
        <v>12</v>
      </c>
    </row>
    <row r="16" spans="1:9" ht="17.25" customHeight="1">
      <c r="A16" s="104" t="s">
        <v>655</v>
      </c>
      <c r="B16" s="105">
        <v>4</v>
      </c>
      <c r="C16" s="104" t="s">
        <v>656</v>
      </c>
      <c r="D16" s="104" t="s">
        <v>57</v>
      </c>
      <c r="E16" s="104" t="s">
        <v>5</v>
      </c>
      <c r="F16" s="104" t="s">
        <v>640</v>
      </c>
      <c r="G16" s="104" t="s">
        <v>644</v>
      </c>
      <c r="H16" s="105">
        <v>2</v>
      </c>
    </row>
    <row r="17" spans="1:8" ht="17.25" customHeight="1">
      <c r="A17" s="104" t="s">
        <v>655</v>
      </c>
      <c r="B17" s="105">
        <v>4</v>
      </c>
      <c r="C17" s="104" t="s">
        <v>656</v>
      </c>
      <c r="D17" s="104" t="s">
        <v>57</v>
      </c>
      <c r="E17" s="104" t="s">
        <v>5</v>
      </c>
      <c r="F17" s="104" t="s">
        <v>639</v>
      </c>
      <c r="G17" s="104" t="s">
        <v>645</v>
      </c>
      <c r="H17" s="105">
        <v>8</v>
      </c>
    </row>
    <row r="18" spans="1:8" ht="17.25" customHeight="1">
      <c r="A18" s="104" t="s">
        <v>655</v>
      </c>
      <c r="B18" s="105">
        <v>4</v>
      </c>
      <c r="C18" s="104" t="s">
        <v>656</v>
      </c>
      <c r="D18" s="104" t="s">
        <v>57</v>
      </c>
      <c r="E18" s="104" t="s">
        <v>5</v>
      </c>
      <c r="F18" s="104" t="s">
        <v>639</v>
      </c>
      <c r="G18" s="104" t="s">
        <v>646</v>
      </c>
      <c r="H18" s="105">
        <v>10</v>
      </c>
    </row>
    <row r="19" spans="1:8" ht="17.25" customHeight="1">
      <c r="A19" s="104" t="s">
        <v>655</v>
      </c>
      <c r="B19" s="105">
        <v>12</v>
      </c>
      <c r="C19" s="104" t="s">
        <v>656</v>
      </c>
      <c r="D19" s="104" t="s">
        <v>57</v>
      </c>
      <c r="E19" s="104" t="s">
        <v>811</v>
      </c>
      <c r="F19" s="104" t="s">
        <v>640</v>
      </c>
      <c r="G19" s="104" t="s">
        <v>644</v>
      </c>
      <c r="H19" s="105">
        <v>1</v>
      </c>
    </row>
    <row r="20" spans="1:8" ht="17.25" customHeight="1">
      <c r="A20" s="104" t="s">
        <v>657</v>
      </c>
      <c r="B20" s="105">
        <v>68</v>
      </c>
      <c r="C20" s="104" t="s">
        <v>658</v>
      </c>
      <c r="D20" s="104" t="s">
        <v>55</v>
      </c>
      <c r="E20" s="104" t="s">
        <v>659</v>
      </c>
      <c r="F20" s="104" t="s">
        <v>640</v>
      </c>
      <c r="G20" s="104" t="s">
        <v>644</v>
      </c>
      <c r="H20" s="105">
        <v>1</v>
      </c>
    </row>
    <row r="21" spans="1:8" ht="17.25" customHeight="1">
      <c r="A21" s="104" t="s">
        <v>657</v>
      </c>
      <c r="B21" s="105">
        <v>68</v>
      </c>
      <c r="C21" s="104" t="s">
        <v>658</v>
      </c>
      <c r="D21" s="104" t="s">
        <v>55</v>
      </c>
      <c r="E21" s="104" t="s">
        <v>659</v>
      </c>
      <c r="F21" s="104" t="s">
        <v>639</v>
      </c>
      <c r="G21" s="104" t="s">
        <v>645</v>
      </c>
      <c r="H21" s="105">
        <v>7</v>
      </c>
    </row>
    <row r="22" spans="1:8" ht="17.25" customHeight="1">
      <c r="A22" s="104" t="s">
        <v>657</v>
      </c>
      <c r="B22" s="105">
        <v>68</v>
      </c>
      <c r="C22" s="104" t="s">
        <v>658</v>
      </c>
      <c r="D22" s="104" t="s">
        <v>55</v>
      </c>
      <c r="E22" s="104" t="s">
        <v>659</v>
      </c>
      <c r="F22" s="104" t="s">
        <v>639</v>
      </c>
      <c r="G22" s="104" t="s">
        <v>646</v>
      </c>
      <c r="H22" s="105">
        <v>7</v>
      </c>
    </row>
    <row r="23" spans="1:8" ht="17.25" customHeight="1">
      <c r="A23" s="104" t="s">
        <v>660</v>
      </c>
      <c r="B23" s="105">
        <v>2</v>
      </c>
      <c r="C23" s="104" t="s">
        <v>661</v>
      </c>
      <c r="D23" s="104" t="s">
        <v>58</v>
      </c>
      <c r="E23" s="104" t="s">
        <v>662</v>
      </c>
      <c r="F23" s="104" t="s">
        <v>640</v>
      </c>
      <c r="G23" s="104" t="s">
        <v>644</v>
      </c>
      <c r="H23" s="105">
        <v>1</v>
      </c>
    </row>
    <row r="24" spans="1:8" ht="17.25" customHeight="1">
      <c r="A24" s="104" t="s">
        <v>660</v>
      </c>
      <c r="B24" s="105">
        <v>2</v>
      </c>
      <c r="C24" s="104" t="s">
        <v>661</v>
      </c>
      <c r="D24" s="104" t="s">
        <v>58</v>
      </c>
      <c r="E24" s="104" t="s">
        <v>662</v>
      </c>
      <c r="F24" s="104" t="s">
        <v>639</v>
      </c>
      <c r="G24" s="104" t="s">
        <v>645</v>
      </c>
      <c r="H24" s="105">
        <v>6</v>
      </c>
    </row>
    <row r="25" spans="1:8" ht="17.25" customHeight="1">
      <c r="A25" s="104" t="s">
        <v>663</v>
      </c>
      <c r="B25" s="105">
        <v>51</v>
      </c>
      <c r="C25" s="104" t="s">
        <v>664</v>
      </c>
      <c r="D25" s="104" t="s">
        <v>58</v>
      </c>
      <c r="E25" s="104" t="s">
        <v>665</v>
      </c>
      <c r="F25" s="104" t="s">
        <v>640</v>
      </c>
      <c r="G25" s="104" t="s">
        <v>644</v>
      </c>
      <c r="H25" s="105">
        <v>1</v>
      </c>
    </row>
    <row r="26" spans="1:8" ht="17.25" customHeight="1">
      <c r="A26" s="104" t="s">
        <v>663</v>
      </c>
      <c r="B26" s="105">
        <v>53</v>
      </c>
      <c r="C26" s="104" t="s">
        <v>664</v>
      </c>
      <c r="D26" s="104" t="s">
        <v>58</v>
      </c>
      <c r="E26" s="104" t="s">
        <v>666</v>
      </c>
      <c r="F26" s="104" t="s">
        <v>640</v>
      </c>
      <c r="G26" s="104" t="s">
        <v>644</v>
      </c>
      <c r="H26" s="105">
        <v>1</v>
      </c>
    </row>
    <row r="27" spans="1:8" ht="17.25" customHeight="1">
      <c r="A27" s="104" t="s">
        <v>470</v>
      </c>
      <c r="B27" s="105">
        <v>101</v>
      </c>
      <c r="C27" s="104" t="s">
        <v>472</v>
      </c>
      <c r="D27" s="104" t="s">
        <v>55</v>
      </c>
      <c r="E27" s="104" t="s">
        <v>474</v>
      </c>
      <c r="F27" s="104" t="s">
        <v>639</v>
      </c>
      <c r="G27" s="104" t="s">
        <v>645</v>
      </c>
      <c r="H27" s="105">
        <v>5</v>
      </c>
    </row>
    <row r="28" spans="1:8" ht="17.25" customHeight="1">
      <c r="A28" s="104" t="s">
        <v>470</v>
      </c>
      <c r="B28" s="105">
        <v>101</v>
      </c>
      <c r="C28" s="104" t="s">
        <v>472</v>
      </c>
      <c r="D28" s="104" t="s">
        <v>55</v>
      </c>
      <c r="E28" s="104" t="s">
        <v>474</v>
      </c>
      <c r="F28" s="104" t="s">
        <v>639</v>
      </c>
      <c r="G28" s="104" t="s">
        <v>646</v>
      </c>
      <c r="H28" s="105">
        <v>6</v>
      </c>
    </row>
    <row r="29" spans="1:8" ht="17.25" customHeight="1">
      <c r="A29" s="104" t="s">
        <v>667</v>
      </c>
      <c r="B29" s="105">
        <v>2</v>
      </c>
      <c r="C29" s="104" t="s">
        <v>668</v>
      </c>
      <c r="D29" s="104" t="s">
        <v>55</v>
      </c>
      <c r="E29" s="104" t="s">
        <v>669</v>
      </c>
      <c r="F29" s="104" t="s">
        <v>640</v>
      </c>
      <c r="G29" s="104" t="s">
        <v>644</v>
      </c>
      <c r="H29" s="105">
        <v>1</v>
      </c>
    </row>
    <row r="30" spans="1:8" ht="17.25" customHeight="1">
      <c r="A30" s="104" t="s">
        <v>670</v>
      </c>
      <c r="B30" s="105">
        <v>24</v>
      </c>
      <c r="C30" s="104" t="s">
        <v>671</v>
      </c>
      <c r="D30" s="104" t="s">
        <v>59</v>
      </c>
      <c r="E30" s="104" t="s">
        <v>666</v>
      </c>
      <c r="F30" s="104" t="s">
        <v>640</v>
      </c>
      <c r="G30" s="104" t="s">
        <v>644</v>
      </c>
      <c r="H30" s="105">
        <v>1</v>
      </c>
    </row>
    <row r="31" spans="1:8" ht="17.25" customHeight="1">
      <c r="A31" s="104" t="s">
        <v>672</v>
      </c>
      <c r="B31" s="105">
        <v>34</v>
      </c>
      <c r="C31" s="105">
        <v>4463</v>
      </c>
      <c r="D31" s="104" t="s">
        <v>55</v>
      </c>
      <c r="E31" s="104" t="s">
        <v>674</v>
      </c>
      <c r="F31" s="104" t="s">
        <v>640</v>
      </c>
      <c r="G31" s="104" t="s">
        <v>644</v>
      </c>
      <c r="H31" s="105">
        <v>1</v>
      </c>
    </row>
    <row r="32" spans="1:8" ht="17.25" customHeight="1">
      <c r="A32" s="104" t="s">
        <v>675</v>
      </c>
      <c r="B32" s="105">
        <v>23</v>
      </c>
      <c r="C32" s="104" t="s">
        <v>676</v>
      </c>
      <c r="D32" s="104" t="s">
        <v>55</v>
      </c>
      <c r="E32" s="104" t="s">
        <v>677</v>
      </c>
      <c r="F32" s="104" t="s">
        <v>640</v>
      </c>
      <c r="G32" s="104" t="s">
        <v>644</v>
      </c>
      <c r="H32" s="105">
        <v>4</v>
      </c>
    </row>
    <row r="33" spans="1:8" ht="17.25" customHeight="1">
      <c r="A33" s="104" t="s">
        <v>675</v>
      </c>
      <c r="B33" s="105">
        <v>23</v>
      </c>
      <c r="C33" s="104" t="s">
        <v>676</v>
      </c>
      <c r="D33" s="104" t="s">
        <v>55</v>
      </c>
      <c r="E33" s="104" t="s">
        <v>677</v>
      </c>
      <c r="F33" s="104" t="s">
        <v>639</v>
      </c>
      <c r="G33" s="104" t="s">
        <v>645</v>
      </c>
      <c r="H33" s="105">
        <v>10</v>
      </c>
    </row>
    <row r="34" spans="1:8" ht="17.25" customHeight="1">
      <c r="A34" s="104" t="s">
        <v>675</v>
      </c>
      <c r="B34" s="105">
        <v>23</v>
      </c>
      <c r="C34" s="104" t="s">
        <v>676</v>
      </c>
      <c r="D34" s="104" t="s">
        <v>55</v>
      </c>
      <c r="E34" s="104" t="s">
        <v>677</v>
      </c>
      <c r="F34" s="104" t="s">
        <v>639</v>
      </c>
      <c r="G34" s="104" t="s">
        <v>646</v>
      </c>
      <c r="H34" s="105">
        <v>11</v>
      </c>
    </row>
    <row r="35" spans="1:8" ht="17.25" customHeight="1">
      <c r="A35" s="104" t="s">
        <v>675</v>
      </c>
      <c r="B35" s="105">
        <v>23</v>
      </c>
      <c r="C35" s="104" t="s">
        <v>676</v>
      </c>
      <c r="D35" s="104" t="s">
        <v>55</v>
      </c>
      <c r="E35" s="104" t="s">
        <v>678</v>
      </c>
      <c r="F35" s="104" t="s">
        <v>640</v>
      </c>
      <c r="G35" s="104" t="s">
        <v>644</v>
      </c>
      <c r="H35" s="105">
        <v>1</v>
      </c>
    </row>
    <row r="36" spans="1:8" ht="17.25" customHeight="1">
      <c r="A36" s="104" t="s">
        <v>679</v>
      </c>
      <c r="B36" s="105">
        <v>1</v>
      </c>
      <c r="C36" s="104" t="s">
        <v>680</v>
      </c>
      <c r="D36" s="104" t="s">
        <v>55</v>
      </c>
      <c r="E36" s="104" t="s">
        <v>818</v>
      </c>
      <c r="F36" s="104" t="s">
        <v>640</v>
      </c>
      <c r="G36" s="104" t="s">
        <v>644</v>
      </c>
      <c r="H36" s="105">
        <v>1</v>
      </c>
    </row>
    <row r="37" spans="1:8" ht="17.25" customHeight="1">
      <c r="A37" s="104" t="s">
        <v>681</v>
      </c>
      <c r="B37" s="105">
        <v>2</v>
      </c>
      <c r="C37" s="104" t="s">
        <v>682</v>
      </c>
      <c r="D37" s="104" t="s">
        <v>55</v>
      </c>
      <c r="E37" s="104" t="s">
        <v>10</v>
      </c>
      <c r="F37" s="104" t="s">
        <v>640</v>
      </c>
      <c r="G37" s="104" t="s">
        <v>644</v>
      </c>
      <c r="H37" s="105">
        <v>1</v>
      </c>
    </row>
    <row r="38" spans="1:8" ht="17.25" customHeight="1">
      <c r="A38" s="104" t="s">
        <v>681</v>
      </c>
      <c r="B38" s="105">
        <v>2</v>
      </c>
      <c r="C38" s="104" t="s">
        <v>682</v>
      </c>
      <c r="D38" s="104" t="s">
        <v>55</v>
      </c>
      <c r="E38" s="104" t="s">
        <v>10</v>
      </c>
      <c r="F38" s="104" t="s">
        <v>639</v>
      </c>
      <c r="G38" s="104" t="s">
        <v>645</v>
      </c>
      <c r="H38" s="105">
        <v>8</v>
      </c>
    </row>
    <row r="39" spans="1:8" ht="17.25" customHeight="1">
      <c r="A39" s="104" t="s">
        <v>681</v>
      </c>
      <c r="B39" s="105">
        <v>2</v>
      </c>
      <c r="C39" s="104" t="s">
        <v>682</v>
      </c>
      <c r="D39" s="104" t="s">
        <v>55</v>
      </c>
      <c r="E39" s="104" t="s">
        <v>10</v>
      </c>
      <c r="F39" s="104" t="s">
        <v>639</v>
      </c>
      <c r="G39" s="104" t="s">
        <v>646</v>
      </c>
      <c r="H39" s="105">
        <v>1</v>
      </c>
    </row>
    <row r="40" spans="1:8" ht="17.25" customHeight="1">
      <c r="A40" s="104" t="s">
        <v>683</v>
      </c>
      <c r="B40" s="105">
        <v>23</v>
      </c>
      <c r="C40" s="104" t="s">
        <v>684</v>
      </c>
      <c r="D40" s="104" t="s">
        <v>55</v>
      </c>
      <c r="E40" s="104" t="s">
        <v>35</v>
      </c>
      <c r="F40" s="104" t="s">
        <v>640</v>
      </c>
      <c r="G40" s="104" t="s">
        <v>644</v>
      </c>
      <c r="H40" s="105">
        <v>1</v>
      </c>
    </row>
    <row r="41" spans="1:8" ht="17.25" customHeight="1">
      <c r="A41" s="104" t="s">
        <v>683</v>
      </c>
      <c r="B41" s="105">
        <v>23</v>
      </c>
      <c r="C41" s="104" t="s">
        <v>684</v>
      </c>
      <c r="D41" s="104" t="s">
        <v>55</v>
      </c>
      <c r="E41" s="104" t="s">
        <v>35</v>
      </c>
      <c r="F41" s="104" t="s">
        <v>639</v>
      </c>
      <c r="G41" s="104" t="s">
        <v>645</v>
      </c>
      <c r="H41" s="105">
        <v>4</v>
      </c>
    </row>
    <row r="42" spans="1:8" ht="17.25" customHeight="1">
      <c r="A42" s="104" t="s">
        <v>683</v>
      </c>
      <c r="B42" s="105">
        <v>23</v>
      </c>
      <c r="C42" s="104" t="s">
        <v>684</v>
      </c>
      <c r="D42" s="104" t="s">
        <v>55</v>
      </c>
      <c r="E42" s="104" t="s">
        <v>11</v>
      </c>
      <c r="F42" s="104" t="s">
        <v>640</v>
      </c>
      <c r="G42" s="104" t="s">
        <v>644</v>
      </c>
      <c r="H42" s="105">
        <v>1</v>
      </c>
    </row>
    <row r="43" spans="1:8" ht="17.25" customHeight="1">
      <c r="A43" s="104" t="s">
        <v>683</v>
      </c>
      <c r="B43" s="105">
        <v>23</v>
      </c>
      <c r="C43" s="104" t="s">
        <v>684</v>
      </c>
      <c r="D43" s="104" t="s">
        <v>55</v>
      </c>
      <c r="E43" s="104" t="s">
        <v>11</v>
      </c>
      <c r="F43" s="104" t="s">
        <v>639</v>
      </c>
      <c r="G43" s="104" t="s">
        <v>645</v>
      </c>
      <c r="H43" s="105">
        <v>6</v>
      </c>
    </row>
    <row r="44" spans="1:8" ht="17.25" customHeight="1">
      <c r="A44" s="104" t="s">
        <v>683</v>
      </c>
      <c r="B44" s="105">
        <v>23</v>
      </c>
      <c r="C44" s="104" t="s">
        <v>684</v>
      </c>
      <c r="D44" s="104" t="s">
        <v>55</v>
      </c>
      <c r="E44" s="104" t="s">
        <v>11</v>
      </c>
      <c r="F44" s="104" t="s">
        <v>639</v>
      </c>
      <c r="G44" s="104" t="s">
        <v>646</v>
      </c>
      <c r="H44" s="105">
        <v>4</v>
      </c>
    </row>
    <row r="45" spans="1:8" ht="17.25" customHeight="1">
      <c r="A45" s="104" t="s">
        <v>683</v>
      </c>
      <c r="B45" s="105">
        <v>25</v>
      </c>
      <c r="C45" s="104" t="s">
        <v>684</v>
      </c>
      <c r="D45" s="104" t="s">
        <v>55</v>
      </c>
      <c r="E45" s="104" t="s">
        <v>685</v>
      </c>
      <c r="F45" s="104" t="s">
        <v>640</v>
      </c>
      <c r="G45" s="104" t="s">
        <v>644</v>
      </c>
      <c r="H45" s="105">
        <v>1</v>
      </c>
    </row>
    <row r="46" spans="1:8" ht="17.25" customHeight="1">
      <c r="A46" s="104" t="s">
        <v>683</v>
      </c>
      <c r="B46" s="105">
        <v>27</v>
      </c>
      <c r="C46" s="104" t="s">
        <v>684</v>
      </c>
      <c r="D46" s="104" t="s">
        <v>55</v>
      </c>
      <c r="E46" s="104" t="s">
        <v>34</v>
      </c>
      <c r="F46" s="104" t="s">
        <v>640</v>
      </c>
      <c r="G46" s="104" t="s">
        <v>644</v>
      </c>
      <c r="H46" s="105">
        <v>3</v>
      </c>
    </row>
    <row r="47" spans="1:8" ht="17.25" customHeight="1">
      <c r="A47" s="104" t="s">
        <v>683</v>
      </c>
      <c r="B47" s="105">
        <v>27</v>
      </c>
      <c r="C47" s="104" t="s">
        <v>684</v>
      </c>
      <c r="D47" s="104" t="s">
        <v>55</v>
      </c>
      <c r="E47" s="104" t="s">
        <v>34</v>
      </c>
      <c r="F47" s="104" t="s">
        <v>639</v>
      </c>
      <c r="G47" s="104" t="s">
        <v>645</v>
      </c>
      <c r="H47" s="105">
        <v>18</v>
      </c>
    </row>
    <row r="48" spans="1:8" ht="17.25" customHeight="1">
      <c r="A48" s="104" t="s">
        <v>683</v>
      </c>
      <c r="B48" s="105">
        <v>27</v>
      </c>
      <c r="C48" s="104" t="s">
        <v>684</v>
      </c>
      <c r="D48" s="104" t="s">
        <v>55</v>
      </c>
      <c r="E48" s="104" t="s">
        <v>34</v>
      </c>
      <c r="F48" s="104" t="s">
        <v>639</v>
      </c>
      <c r="G48" s="104" t="s">
        <v>646</v>
      </c>
      <c r="H48" s="105">
        <v>12</v>
      </c>
    </row>
    <row r="49" spans="1:8" ht="17.25" customHeight="1">
      <c r="A49" s="104" t="s">
        <v>686</v>
      </c>
      <c r="B49" s="105">
        <v>43</v>
      </c>
      <c r="C49" s="104" t="s">
        <v>687</v>
      </c>
      <c r="D49" s="104" t="s">
        <v>55</v>
      </c>
      <c r="E49" s="104" t="s">
        <v>688</v>
      </c>
      <c r="F49" s="104" t="s">
        <v>640</v>
      </c>
      <c r="G49" s="104" t="s">
        <v>644</v>
      </c>
      <c r="H49" s="105">
        <v>1</v>
      </c>
    </row>
    <row r="50" spans="1:8" ht="17.25" customHeight="1">
      <c r="A50" s="104" t="s">
        <v>689</v>
      </c>
      <c r="B50" s="105">
        <v>17</v>
      </c>
      <c r="C50" s="104" t="s">
        <v>690</v>
      </c>
      <c r="D50" s="104" t="s">
        <v>55</v>
      </c>
      <c r="E50" s="104" t="s">
        <v>36</v>
      </c>
      <c r="F50" s="104" t="s">
        <v>640</v>
      </c>
      <c r="G50" s="104" t="s">
        <v>644</v>
      </c>
      <c r="H50" s="105">
        <v>1</v>
      </c>
    </row>
    <row r="51" spans="1:8" ht="17.25" customHeight="1">
      <c r="A51" s="104" t="s">
        <v>689</v>
      </c>
      <c r="B51" s="105">
        <v>17</v>
      </c>
      <c r="C51" s="104" t="s">
        <v>690</v>
      </c>
      <c r="D51" s="104" t="s">
        <v>55</v>
      </c>
      <c r="E51" s="104" t="s">
        <v>36</v>
      </c>
      <c r="F51" s="104" t="s">
        <v>639</v>
      </c>
      <c r="G51" s="104" t="s">
        <v>645</v>
      </c>
      <c r="H51" s="105">
        <v>13</v>
      </c>
    </row>
    <row r="52" spans="1:8" ht="17.25" customHeight="1">
      <c r="A52" s="104" t="s">
        <v>689</v>
      </c>
      <c r="B52" s="105">
        <v>17</v>
      </c>
      <c r="C52" s="104" t="s">
        <v>690</v>
      </c>
      <c r="D52" s="104" t="s">
        <v>55</v>
      </c>
      <c r="E52" s="104" t="s">
        <v>36</v>
      </c>
      <c r="F52" s="104" t="s">
        <v>639</v>
      </c>
      <c r="G52" s="104" t="s">
        <v>646</v>
      </c>
      <c r="H52" s="105">
        <v>4</v>
      </c>
    </row>
    <row r="53" spans="1:8" ht="17.25" customHeight="1">
      <c r="A53" s="104" t="s">
        <v>619</v>
      </c>
      <c r="B53" s="105">
        <v>14</v>
      </c>
      <c r="C53" s="104" t="s">
        <v>621</v>
      </c>
      <c r="D53" s="104" t="s">
        <v>55</v>
      </c>
      <c r="E53" s="104" t="s">
        <v>691</v>
      </c>
      <c r="F53" s="104" t="s">
        <v>692</v>
      </c>
      <c r="G53" s="104" t="s">
        <v>692</v>
      </c>
      <c r="H53" s="80"/>
    </row>
    <row r="54" spans="1:8" ht="17.25" customHeight="1">
      <c r="A54" s="104" t="s">
        <v>619</v>
      </c>
      <c r="B54" s="105">
        <v>40</v>
      </c>
      <c r="C54" s="104" t="s">
        <v>621</v>
      </c>
      <c r="D54" s="104" t="s">
        <v>55</v>
      </c>
      <c r="E54" s="104" t="s">
        <v>685</v>
      </c>
      <c r="F54" s="104" t="s">
        <v>640</v>
      </c>
      <c r="G54" s="104" t="s">
        <v>644</v>
      </c>
      <c r="H54" s="105">
        <v>1</v>
      </c>
    </row>
    <row r="55" spans="1:8" ht="17.25" customHeight="1">
      <c r="A55" s="104" t="s">
        <v>619</v>
      </c>
      <c r="B55" s="105">
        <v>42</v>
      </c>
      <c r="C55" s="104" t="s">
        <v>621</v>
      </c>
      <c r="D55" s="104" t="s">
        <v>55</v>
      </c>
      <c r="E55" s="104" t="s">
        <v>685</v>
      </c>
      <c r="F55" s="104" t="s">
        <v>640</v>
      </c>
      <c r="G55" s="104" t="s">
        <v>644</v>
      </c>
      <c r="H55" s="105">
        <v>1</v>
      </c>
    </row>
    <row r="56" spans="1:8" ht="17.25" customHeight="1">
      <c r="A56" s="104" t="s">
        <v>693</v>
      </c>
      <c r="B56" s="105">
        <v>15</v>
      </c>
      <c r="C56" s="104" t="s">
        <v>698</v>
      </c>
      <c r="D56" s="104" t="s">
        <v>55</v>
      </c>
      <c r="E56" s="104" t="s">
        <v>685</v>
      </c>
      <c r="F56" s="104" t="s">
        <v>640</v>
      </c>
      <c r="G56" s="104" t="s">
        <v>644</v>
      </c>
      <c r="H56" s="105">
        <v>1</v>
      </c>
    </row>
    <row r="57" spans="1:8" ht="17.25" customHeight="1">
      <c r="A57" s="104" t="s">
        <v>699</v>
      </c>
      <c r="B57" s="105">
        <v>9</v>
      </c>
      <c r="C57" s="104" t="s">
        <v>700</v>
      </c>
      <c r="D57" s="104" t="s">
        <v>55</v>
      </c>
      <c r="E57" s="104" t="s">
        <v>685</v>
      </c>
      <c r="F57" s="104" t="s">
        <v>640</v>
      </c>
      <c r="G57" s="104" t="s">
        <v>644</v>
      </c>
      <c r="H57" s="105">
        <v>1</v>
      </c>
    </row>
    <row r="58" spans="1:8" ht="17.25" customHeight="1">
      <c r="A58" s="104" t="s">
        <v>699</v>
      </c>
      <c r="B58" s="105">
        <v>31</v>
      </c>
      <c r="C58" s="104" t="s">
        <v>700</v>
      </c>
      <c r="D58" s="104" t="s">
        <v>55</v>
      </c>
      <c r="E58" s="104" t="s">
        <v>685</v>
      </c>
      <c r="F58" s="104" t="s">
        <v>640</v>
      </c>
      <c r="G58" s="104" t="s">
        <v>644</v>
      </c>
      <c r="H58" s="105">
        <v>1</v>
      </c>
    </row>
    <row r="59" spans="1:8" ht="17.25" customHeight="1">
      <c r="A59" s="104" t="s">
        <v>701</v>
      </c>
      <c r="B59" s="104" t="s">
        <v>145</v>
      </c>
      <c r="C59" s="104" t="s">
        <v>702</v>
      </c>
      <c r="D59" s="104" t="s">
        <v>59</v>
      </c>
      <c r="E59" s="104" t="s">
        <v>19</v>
      </c>
      <c r="F59" s="104" t="s">
        <v>640</v>
      </c>
      <c r="G59" s="104" t="s">
        <v>644</v>
      </c>
      <c r="H59" s="105">
        <v>1</v>
      </c>
    </row>
    <row r="60" spans="1:8" ht="17.25" customHeight="1">
      <c r="A60" s="104" t="s">
        <v>701</v>
      </c>
      <c r="B60" s="104" t="s">
        <v>145</v>
      </c>
      <c r="C60" s="104" t="s">
        <v>702</v>
      </c>
      <c r="D60" s="104" t="s">
        <v>59</v>
      </c>
      <c r="E60" s="104" t="s">
        <v>19</v>
      </c>
      <c r="F60" s="104" t="s">
        <v>639</v>
      </c>
      <c r="G60" s="104" t="s">
        <v>645</v>
      </c>
      <c r="H60" s="105">
        <v>5</v>
      </c>
    </row>
    <row r="61" spans="1:8" ht="17.25" customHeight="1">
      <c r="A61" s="104" t="s">
        <v>701</v>
      </c>
      <c r="B61" s="104" t="s">
        <v>145</v>
      </c>
      <c r="C61" s="104" t="s">
        <v>702</v>
      </c>
      <c r="D61" s="104" t="s">
        <v>59</v>
      </c>
      <c r="E61" s="104" t="s">
        <v>19</v>
      </c>
      <c r="F61" s="104" t="s">
        <v>639</v>
      </c>
      <c r="G61" s="104" t="s">
        <v>646</v>
      </c>
      <c r="H61" s="105">
        <v>8</v>
      </c>
    </row>
    <row r="62" spans="1:8" ht="17.25" customHeight="1">
      <c r="A62" s="104" t="s">
        <v>703</v>
      </c>
      <c r="B62" s="105">
        <v>2</v>
      </c>
      <c r="C62" s="104" t="s">
        <v>704</v>
      </c>
      <c r="D62" s="104" t="s">
        <v>57</v>
      </c>
      <c r="E62" s="104" t="s">
        <v>705</v>
      </c>
      <c r="F62" s="104" t="s">
        <v>640</v>
      </c>
      <c r="G62" s="104" t="s">
        <v>644</v>
      </c>
      <c r="H62" s="105">
        <v>1</v>
      </c>
    </row>
    <row r="63" spans="1:8" ht="17.25" customHeight="1">
      <c r="A63" s="104" t="s">
        <v>706</v>
      </c>
      <c r="B63" s="105">
        <v>1</v>
      </c>
      <c r="C63" s="104" t="s">
        <v>707</v>
      </c>
      <c r="D63" s="104" t="s">
        <v>56</v>
      </c>
      <c r="E63" s="104" t="s">
        <v>812</v>
      </c>
      <c r="F63" s="104" t="s">
        <v>640</v>
      </c>
      <c r="G63" s="104" t="s">
        <v>644</v>
      </c>
      <c r="H63" s="105">
        <v>1</v>
      </c>
    </row>
    <row r="64" spans="1:8" ht="17.25" customHeight="1">
      <c r="A64" s="104" t="s">
        <v>706</v>
      </c>
      <c r="B64" s="105">
        <v>24</v>
      </c>
      <c r="C64" s="104" t="s">
        <v>708</v>
      </c>
      <c r="D64" s="104" t="s">
        <v>56</v>
      </c>
      <c r="E64" s="104" t="s">
        <v>813</v>
      </c>
      <c r="F64" s="104" t="s">
        <v>640</v>
      </c>
      <c r="G64" s="104" t="s">
        <v>644</v>
      </c>
      <c r="H64" s="105">
        <v>1</v>
      </c>
    </row>
    <row r="65" spans="1:8" ht="17.25" customHeight="1">
      <c r="A65" s="104" t="s">
        <v>706</v>
      </c>
      <c r="B65" s="105">
        <v>24</v>
      </c>
      <c r="C65" s="104" t="s">
        <v>708</v>
      </c>
      <c r="D65" s="104" t="s">
        <v>56</v>
      </c>
      <c r="E65" s="104" t="s">
        <v>813</v>
      </c>
      <c r="F65" s="104" t="s">
        <v>639</v>
      </c>
      <c r="G65" s="104" t="s">
        <v>645</v>
      </c>
      <c r="H65" s="105">
        <v>5</v>
      </c>
    </row>
    <row r="66" spans="1:8" ht="17.25" customHeight="1">
      <c r="A66" s="104" t="s">
        <v>706</v>
      </c>
      <c r="B66" s="105">
        <v>24</v>
      </c>
      <c r="C66" s="104" t="s">
        <v>708</v>
      </c>
      <c r="D66" s="104" t="s">
        <v>56</v>
      </c>
      <c r="E66" s="104" t="s">
        <v>813</v>
      </c>
      <c r="F66" s="104" t="s">
        <v>639</v>
      </c>
      <c r="G66" s="104" t="s">
        <v>646</v>
      </c>
      <c r="H66" s="105">
        <v>1</v>
      </c>
    </row>
    <row r="67" spans="1:8" ht="17.25" customHeight="1">
      <c r="A67" s="104" t="s">
        <v>150</v>
      </c>
      <c r="B67" s="105">
        <v>100</v>
      </c>
      <c r="C67" s="104" t="s">
        <v>709</v>
      </c>
      <c r="D67" s="104" t="s">
        <v>55</v>
      </c>
      <c r="E67" s="104" t="s">
        <v>710</v>
      </c>
      <c r="F67" s="104" t="s">
        <v>640</v>
      </c>
      <c r="G67" s="104" t="s">
        <v>644</v>
      </c>
      <c r="H67" s="105">
        <v>3</v>
      </c>
    </row>
    <row r="68" spans="1:8" ht="17.25" customHeight="1">
      <c r="A68" s="104" t="s">
        <v>711</v>
      </c>
      <c r="B68" s="105">
        <v>9</v>
      </c>
      <c r="C68" s="104" t="s">
        <v>712</v>
      </c>
      <c r="D68" s="104" t="s">
        <v>55</v>
      </c>
      <c r="E68" s="104" t="s">
        <v>713</v>
      </c>
      <c r="F68" s="104" t="s">
        <v>640</v>
      </c>
      <c r="G68" s="104" t="s">
        <v>644</v>
      </c>
      <c r="H68" s="105">
        <v>1</v>
      </c>
    </row>
    <row r="69" spans="1:8" ht="17.25" customHeight="1">
      <c r="A69" s="104" t="s">
        <v>714</v>
      </c>
      <c r="B69" s="105">
        <v>89</v>
      </c>
      <c r="C69" s="104" t="s">
        <v>715</v>
      </c>
      <c r="D69" s="104" t="s">
        <v>55</v>
      </c>
      <c r="E69" s="104" t="s">
        <v>685</v>
      </c>
      <c r="F69" s="104" t="s">
        <v>640</v>
      </c>
      <c r="G69" s="104" t="s">
        <v>644</v>
      </c>
      <c r="H69" s="105">
        <v>1</v>
      </c>
    </row>
    <row r="70" spans="1:8" ht="17.25" customHeight="1">
      <c r="A70" s="104" t="s">
        <v>716</v>
      </c>
      <c r="B70" s="105">
        <v>48</v>
      </c>
      <c r="C70" s="104" t="s">
        <v>717</v>
      </c>
      <c r="D70" s="104" t="s">
        <v>58</v>
      </c>
      <c r="E70" s="104" t="s">
        <v>51</v>
      </c>
      <c r="F70" s="104" t="s">
        <v>640</v>
      </c>
      <c r="G70" s="104" t="s">
        <v>644</v>
      </c>
      <c r="H70" s="105">
        <v>1</v>
      </c>
    </row>
    <row r="71" spans="1:8" ht="17.25" customHeight="1">
      <c r="A71" s="104" t="s">
        <v>718</v>
      </c>
      <c r="B71" s="105">
        <v>8</v>
      </c>
      <c r="C71" s="104" t="s">
        <v>719</v>
      </c>
      <c r="D71" s="104" t="s">
        <v>55</v>
      </c>
      <c r="E71" s="104" t="s">
        <v>814</v>
      </c>
      <c r="F71" s="104" t="s">
        <v>640</v>
      </c>
      <c r="G71" s="104" t="s">
        <v>644</v>
      </c>
      <c r="H71" s="105">
        <v>1</v>
      </c>
    </row>
    <row r="72" spans="1:8" ht="17.25" customHeight="1">
      <c r="A72" s="104" t="s">
        <v>720</v>
      </c>
      <c r="B72" s="105">
        <v>1</v>
      </c>
      <c r="C72" s="104" t="s">
        <v>721</v>
      </c>
      <c r="D72" s="104" t="s">
        <v>61</v>
      </c>
      <c r="E72" s="104" t="s">
        <v>815</v>
      </c>
      <c r="F72" s="104" t="s">
        <v>640</v>
      </c>
      <c r="G72" s="104" t="s">
        <v>644</v>
      </c>
      <c r="H72" s="105">
        <v>1</v>
      </c>
    </row>
    <row r="73" spans="1:8" ht="17.25" customHeight="1">
      <c r="A73" s="104" t="s">
        <v>722</v>
      </c>
      <c r="B73" s="105">
        <v>3</v>
      </c>
      <c r="C73" s="104" t="s">
        <v>723</v>
      </c>
      <c r="D73" s="104" t="s">
        <v>55</v>
      </c>
      <c r="E73" s="104" t="s">
        <v>24</v>
      </c>
      <c r="F73" s="104" t="s">
        <v>640</v>
      </c>
      <c r="G73" s="104" t="s">
        <v>644</v>
      </c>
      <c r="H73" s="105">
        <v>1</v>
      </c>
    </row>
    <row r="74" spans="1:8" ht="17.25" customHeight="1">
      <c r="A74" s="104" t="s">
        <v>722</v>
      </c>
      <c r="B74" s="105">
        <v>3</v>
      </c>
      <c r="C74" s="104" t="s">
        <v>723</v>
      </c>
      <c r="D74" s="104" t="s">
        <v>55</v>
      </c>
      <c r="E74" s="104" t="s">
        <v>24</v>
      </c>
      <c r="F74" s="104" t="s">
        <v>639</v>
      </c>
      <c r="G74" s="104" t="s">
        <v>645</v>
      </c>
      <c r="H74" s="105">
        <v>6</v>
      </c>
    </row>
    <row r="75" spans="1:8" ht="17.25" customHeight="1">
      <c r="A75" s="104" t="s">
        <v>722</v>
      </c>
      <c r="B75" s="105">
        <v>3</v>
      </c>
      <c r="C75" s="104" t="s">
        <v>723</v>
      </c>
      <c r="D75" s="104" t="s">
        <v>55</v>
      </c>
      <c r="E75" s="104" t="s">
        <v>24</v>
      </c>
      <c r="F75" s="104" t="s">
        <v>639</v>
      </c>
      <c r="G75" s="104" t="s">
        <v>646</v>
      </c>
      <c r="H75" s="105">
        <v>10</v>
      </c>
    </row>
    <row r="76" spans="1:8" ht="17.25" customHeight="1">
      <c r="A76" s="104" t="s">
        <v>724</v>
      </c>
      <c r="B76" s="105">
        <v>14</v>
      </c>
      <c r="C76" s="104" t="s">
        <v>725</v>
      </c>
      <c r="D76" s="104" t="s">
        <v>59</v>
      </c>
      <c r="E76" s="104" t="s">
        <v>1</v>
      </c>
      <c r="F76" s="104" t="s">
        <v>640</v>
      </c>
      <c r="G76" s="104" t="s">
        <v>644</v>
      </c>
      <c r="H76" s="105">
        <v>1</v>
      </c>
    </row>
    <row r="77" spans="1:8" ht="17.25" customHeight="1">
      <c r="A77" s="104" t="s">
        <v>724</v>
      </c>
      <c r="B77" s="105">
        <v>14</v>
      </c>
      <c r="C77" s="104" t="s">
        <v>725</v>
      </c>
      <c r="D77" s="104" t="s">
        <v>59</v>
      </c>
      <c r="E77" s="104" t="s">
        <v>1</v>
      </c>
      <c r="F77" s="104" t="s">
        <v>639</v>
      </c>
      <c r="G77" s="104" t="s">
        <v>645</v>
      </c>
      <c r="H77" s="105">
        <v>5</v>
      </c>
    </row>
    <row r="78" spans="1:8" ht="17.25" customHeight="1">
      <c r="A78" s="104" t="s">
        <v>724</v>
      </c>
      <c r="B78" s="105">
        <v>14</v>
      </c>
      <c r="C78" s="104" t="s">
        <v>725</v>
      </c>
      <c r="D78" s="104" t="s">
        <v>59</v>
      </c>
      <c r="E78" s="104" t="s">
        <v>1</v>
      </c>
      <c r="F78" s="104" t="s">
        <v>639</v>
      </c>
      <c r="G78" s="104" t="s">
        <v>646</v>
      </c>
      <c r="H78" s="105">
        <v>5</v>
      </c>
    </row>
    <row r="79" spans="1:8" ht="17.25" customHeight="1">
      <c r="A79" s="104" t="s">
        <v>726</v>
      </c>
      <c r="B79" s="104" t="s">
        <v>159</v>
      </c>
      <c r="C79" s="104" t="s">
        <v>727</v>
      </c>
      <c r="D79" s="104" t="s">
        <v>55</v>
      </c>
      <c r="E79" s="104" t="s">
        <v>47</v>
      </c>
      <c r="F79" s="104" t="s">
        <v>640</v>
      </c>
      <c r="G79" s="104" t="s">
        <v>644</v>
      </c>
      <c r="H79" s="105">
        <v>3</v>
      </c>
    </row>
    <row r="80" spans="1:8" ht="17.25" customHeight="1">
      <c r="A80" s="104" t="s">
        <v>726</v>
      </c>
      <c r="B80" s="104" t="s">
        <v>159</v>
      </c>
      <c r="C80" s="104" t="s">
        <v>727</v>
      </c>
      <c r="D80" s="104" t="s">
        <v>55</v>
      </c>
      <c r="E80" s="104" t="s">
        <v>47</v>
      </c>
      <c r="F80" s="104" t="s">
        <v>639</v>
      </c>
      <c r="G80" s="104" t="s">
        <v>645</v>
      </c>
      <c r="H80" s="105">
        <v>34</v>
      </c>
    </row>
    <row r="81" spans="1:8" ht="17.25" customHeight="1">
      <c r="A81" s="104" t="s">
        <v>726</v>
      </c>
      <c r="B81" s="104" t="s">
        <v>159</v>
      </c>
      <c r="C81" s="104" t="s">
        <v>727</v>
      </c>
      <c r="D81" s="104" t="s">
        <v>55</v>
      </c>
      <c r="E81" s="104" t="s">
        <v>47</v>
      </c>
      <c r="F81" s="104" t="s">
        <v>639</v>
      </c>
      <c r="G81" s="104" t="s">
        <v>646</v>
      </c>
      <c r="H81" s="105">
        <v>26</v>
      </c>
    </row>
    <row r="82" spans="1:8" ht="17.25" customHeight="1">
      <c r="A82" s="104" t="s">
        <v>726</v>
      </c>
      <c r="B82" s="105">
        <v>21</v>
      </c>
      <c r="C82" s="104" t="s">
        <v>727</v>
      </c>
      <c r="D82" s="104" t="s">
        <v>55</v>
      </c>
      <c r="E82" s="104" t="s">
        <v>816</v>
      </c>
      <c r="F82" s="104" t="s">
        <v>640</v>
      </c>
      <c r="G82" s="104" t="s">
        <v>644</v>
      </c>
      <c r="H82" s="105">
        <v>2</v>
      </c>
    </row>
    <row r="83" spans="1:8" ht="17.25" customHeight="1">
      <c r="A83" s="104" t="s">
        <v>728</v>
      </c>
      <c r="B83" s="105">
        <v>15</v>
      </c>
      <c r="C83" s="104" t="s">
        <v>729</v>
      </c>
      <c r="D83" s="104" t="s">
        <v>60</v>
      </c>
      <c r="E83" s="104" t="s">
        <v>678</v>
      </c>
      <c r="F83" s="104" t="s">
        <v>640</v>
      </c>
      <c r="G83" s="104" t="s">
        <v>644</v>
      </c>
      <c r="H83" s="105">
        <v>1</v>
      </c>
    </row>
    <row r="84" spans="1:8" ht="17.25" customHeight="1">
      <c r="A84" s="104" t="s">
        <v>730</v>
      </c>
      <c r="B84" s="105">
        <v>25</v>
      </c>
      <c r="C84" s="104" t="s">
        <v>731</v>
      </c>
      <c r="D84" s="104" t="s">
        <v>55</v>
      </c>
      <c r="E84" s="104" t="s">
        <v>732</v>
      </c>
      <c r="F84" s="104" t="s">
        <v>733</v>
      </c>
      <c r="G84" s="80"/>
      <c r="H84" s="80"/>
    </row>
    <row r="85" spans="1:8" ht="17.25" customHeight="1">
      <c r="A85" s="104" t="s">
        <v>734</v>
      </c>
      <c r="B85" s="105">
        <v>18</v>
      </c>
      <c r="C85" s="104" t="s">
        <v>735</v>
      </c>
      <c r="D85" s="104" t="s">
        <v>61</v>
      </c>
      <c r="E85" s="104" t="s">
        <v>2</v>
      </c>
      <c r="F85" s="104" t="s">
        <v>640</v>
      </c>
      <c r="G85" s="104" t="s">
        <v>644</v>
      </c>
      <c r="H85" s="105">
        <v>3</v>
      </c>
    </row>
    <row r="86" spans="1:8" ht="17.25" customHeight="1">
      <c r="A86" s="104" t="s">
        <v>734</v>
      </c>
      <c r="B86" s="105">
        <v>18</v>
      </c>
      <c r="C86" s="104" t="s">
        <v>735</v>
      </c>
      <c r="D86" s="104" t="s">
        <v>61</v>
      </c>
      <c r="E86" s="104" t="s">
        <v>2</v>
      </c>
      <c r="F86" s="104" t="s">
        <v>639</v>
      </c>
      <c r="G86" s="104" t="s">
        <v>645</v>
      </c>
      <c r="H86" s="105">
        <v>7</v>
      </c>
    </row>
    <row r="87" spans="1:8" ht="17.25" customHeight="1">
      <c r="A87" s="104" t="s">
        <v>734</v>
      </c>
      <c r="B87" s="105">
        <v>18</v>
      </c>
      <c r="C87" s="104" t="s">
        <v>735</v>
      </c>
      <c r="D87" s="104" t="s">
        <v>61</v>
      </c>
      <c r="E87" s="104" t="s">
        <v>2</v>
      </c>
      <c r="F87" s="104" t="s">
        <v>639</v>
      </c>
      <c r="G87" s="104" t="s">
        <v>646</v>
      </c>
      <c r="H87" s="105">
        <v>3</v>
      </c>
    </row>
    <row r="88" spans="1:8" ht="17.25" customHeight="1">
      <c r="A88" s="104" t="s">
        <v>736</v>
      </c>
      <c r="B88" s="105">
        <v>2</v>
      </c>
      <c r="C88" s="104" t="s">
        <v>737</v>
      </c>
      <c r="D88" s="104" t="s">
        <v>55</v>
      </c>
      <c r="E88" s="104" t="s">
        <v>32</v>
      </c>
      <c r="F88" s="104" t="s">
        <v>640</v>
      </c>
      <c r="G88" s="104" t="s">
        <v>644</v>
      </c>
      <c r="H88" s="105">
        <v>1</v>
      </c>
    </row>
    <row r="89" spans="1:8" ht="17.25" customHeight="1">
      <c r="A89" s="104" t="s">
        <v>736</v>
      </c>
      <c r="B89" s="105">
        <v>2</v>
      </c>
      <c r="C89" s="104" t="s">
        <v>737</v>
      </c>
      <c r="D89" s="104" t="s">
        <v>55</v>
      </c>
      <c r="E89" s="104" t="s">
        <v>32</v>
      </c>
      <c r="F89" s="104" t="s">
        <v>639</v>
      </c>
      <c r="G89" s="104" t="s">
        <v>645</v>
      </c>
      <c r="H89" s="105">
        <v>7</v>
      </c>
    </row>
    <row r="90" spans="1:8" ht="17.25" customHeight="1">
      <c r="A90" s="104" t="s">
        <v>736</v>
      </c>
      <c r="B90" s="105">
        <v>2</v>
      </c>
      <c r="C90" s="104" t="s">
        <v>737</v>
      </c>
      <c r="D90" s="104" t="s">
        <v>55</v>
      </c>
      <c r="E90" s="104" t="s">
        <v>32</v>
      </c>
      <c r="F90" s="104" t="s">
        <v>639</v>
      </c>
      <c r="G90" s="104" t="s">
        <v>646</v>
      </c>
      <c r="H90" s="105">
        <v>10</v>
      </c>
    </row>
    <row r="91" spans="1:8" ht="17.25" customHeight="1">
      <c r="A91" s="104" t="s">
        <v>738</v>
      </c>
      <c r="B91" s="105">
        <v>46</v>
      </c>
      <c r="C91" s="104" t="s">
        <v>739</v>
      </c>
      <c r="D91" s="104" t="s">
        <v>60</v>
      </c>
      <c r="E91" s="104" t="s">
        <v>29</v>
      </c>
      <c r="F91" s="104" t="s">
        <v>640</v>
      </c>
      <c r="G91" s="104" t="s">
        <v>644</v>
      </c>
      <c r="H91" s="105">
        <v>1</v>
      </c>
    </row>
    <row r="92" spans="1:8" ht="17.25" customHeight="1">
      <c r="A92" s="104" t="s">
        <v>738</v>
      </c>
      <c r="B92" s="105">
        <v>46</v>
      </c>
      <c r="C92" s="104" t="s">
        <v>739</v>
      </c>
      <c r="D92" s="104" t="s">
        <v>60</v>
      </c>
      <c r="E92" s="104" t="s">
        <v>29</v>
      </c>
      <c r="F92" s="104" t="s">
        <v>639</v>
      </c>
      <c r="G92" s="104" t="s">
        <v>645</v>
      </c>
      <c r="H92" s="105">
        <v>11</v>
      </c>
    </row>
    <row r="93" spans="1:8" ht="17.25" customHeight="1">
      <c r="A93" s="104" t="s">
        <v>738</v>
      </c>
      <c r="B93" s="105">
        <v>46</v>
      </c>
      <c r="C93" s="104" t="s">
        <v>739</v>
      </c>
      <c r="D93" s="104" t="s">
        <v>60</v>
      </c>
      <c r="E93" s="104" t="s">
        <v>29</v>
      </c>
      <c r="F93" s="104" t="s">
        <v>639</v>
      </c>
      <c r="G93" s="104" t="s">
        <v>646</v>
      </c>
      <c r="H93" s="105">
        <v>7</v>
      </c>
    </row>
    <row r="94" spans="1:8" ht="17.25" customHeight="1">
      <c r="A94" s="104" t="s">
        <v>738</v>
      </c>
      <c r="B94" s="105">
        <v>1</v>
      </c>
      <c r="C94" s="104" t="s">
        <v>739</v>
      </c>
      <c r="D94" s="104" t="s">
        <v>60</v>
      </c>
      <c r="E94" s="104" t="s">
        <v>666</v>
      </c>
      <c r="F94" s="104" t="s">
        <v>640</v>
      </c>
      <c r="G94" s="104" t="s">
        <v>644</v>
      </c>
      <c r="H94" s="105">
        <v>1</v>
      </c>
    </row>
    <row r="95" spans="1:8" ht="17.25" customHeight="1">
      <c r="A95" s="104" t="s">
        <v>742</v>
      </c>
      <c r="B95" s="105">
        <v>2</v>
      </c>
      <c r="C95" s="104" t="s">
        <v>743</v>
      </c>
      <c r="D95" s="104" t="s">
        <v>55</v>
      </c>
      <c r="E95" s="104" t="s">
        <v>817</v>
      </c>
      <c r="F95" s="104" t="s">
        <v>640</v>
      </c>
      <c r="G95" s="104" t="s">
        <v>644</v>
      </c>
      <c r="H95" s="105">
        <v>1</v>
      </c>
    </row>
    <row r="96" spans="1:8" ht="17.25" customHeight="1">
      <c r="A96" s="104" t="s">
        <v>744</v>
      </c>
      <c r="B96" s="105">
        <v>12</v>
      </c>
      <c r="C96" s="104" t="s">
        <v>745</v>
      </c>
      <c r="D96" s="104" t="s">
        <v>58</v>
      </c>
      <c r="E96" s="104" t="s">
        <v>746</v>
      </c>
      <c r="F96" s="104" t="s">
        <v>640</v>
      </c>
      <c r="G96" s="104" t="s">
        <v>644</v>
      </c>
      <c r="H96" s="105">
        <v>1</v>
      </c>
    </row>
    <row r="97" spans="1:8" ht="17.25" customHeight="1">
      <c r="A97" s="104" t="s">
        <v>744</v>
      </c>
      <c r="B97" s="105">
        <v>12</v>
      </c>
      <c r="C97" s="104" t="s">
        <v>745</v>
      </c>
      <c r="D97" s="104" t="s">
        <v>58</v>
      </c>
      <c r="E97" s="104" t="s">
        <v>746</v>
      </c>
      <c r="F97" s="104" t="s">
        <v>639</v>
      </c>
      <c r="G97" s="104" t="s">
        <v>645</v>
      </c>
      <c r="H97" s="105">
        <v>5</v>
      </c>
    </row>
  </sheetData>
  <autoFilter ref="A2:H97" xr:uid="{91E802DA-6B2F-C049-BEFF-059192368F0B}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4"/>
  <sheetViews>
    <sheetView zoomScale="110" zoomScaleNormal="110" zoomScaleSheetLayoutView="80" workbookViewId="0">
      <pane xSplit="5" ySplit="2" topLeftCell="F24" activePane="bottomRight" state="frozen"/>
      <selection pane="topRight" activeCell="O1" sqref="O1"/>
      <selection pane="bottomLeft" activeCell="A2" sqref="A2"/>
      <selection pane="bottomRight" activeCell="V1" sqref="V1"/>
    </sheetView>
  </sheetViews>
  <sheetFormatPr baseColWidth="10" defaultColWidth="9.1640625" defaultRowHeight="16" customHeight="1"/>
  <cols>
    <col min="1" max="1" width="19.5" style="70" bestFit="1" customWidth="1"/>
    <col min="2" max="2" width="7.33203125" style="70" bestFit="1" customWidth="1"/>
    <col min="3" max="3" width="9.5" style="71" bestFit="1" customWidth="1"/>
    <col min="4" max="4" width="22.33203125" style="71" bestFit="1" customWidth="1"/>
    <col min="5" max="5" width="51.5" style="73" bestFit="1" customWidth="1"/>
    <col min="6" max="6" width="13.6640625" style="73" bestFit="1" customWidth="1"/>
    <col min="7" max="7" width="18.33203125" style="73" bestFit="1" customWidth="1"/>
    <col min="8" max="8" width="26.83203125" style="73" bestFit="1" customWidth="1"/>
    <col min="9" max="9" width="7.5" style="73" bestFit="1" customWidth="1"/>
    <col min="10" max="10" width="8.5" style="73" customWidth="1"/>
    <col min="11" max="11" width="8.6640625" style="4" hidden="1" customWidth="1"/>
    <col min="12" max="12" width="16.5" style="4" hidden="1" customWidth="1"/>
    <col min="13" max="13" width="14.33203125" style="4" hidden="1" customWidth="1"/>
    <col min="14" max="14" width="10.5" style="4" hidden="1" customWidth="1"/>
    <col min="15" max="15" width="17.33203125" style="4" hidden="1" customWidth="1"/>
    <col min="16" max="16" width="5.6640625" style="4" hidden="1" customWidth="1"/>
    <col min="17" max="17" width="31.5" style="4" hidden="1" customWidth="1"/>
    <col min="18" max="18" width="7.83203125" style="74" hidden="1" customWidth="1"/>
    <col min="19" max="19" width="9.33203125" style="74" hidden="1" customWidth="1"/>
    <col min="20" max="20" width="13.33203125" style="75" hidden="1" customWidth="1"/>
    <col min="21" max="21" width="5.6640625" style="4" hidden="1" customWidth="1"/>
    <col min="22" max="22" width="18.5" style="4" bestFit="1" customWidth="1"/>
    <col min="23" max="16384" width="9.1640625" style="4"/>
  </cols>
  <sheetData>
    <row r="1" spans="1:22" s="76" customFormat="1" ht="22" customHeight="1">
      <c r="A1" s="127" t="s">
        <v>819</v>
      </c>
      <c r="B1" s="128"/>
      <c r="C1" s="128"/>
      <c r="D1" s="128"/>
      <c r="E1" s="128"/>
      <c r="F1" s="128"/>
      <c r="G1" s="128"/>
      <c r="H1" s="128"/>
      <c r="I1" s="128"/>
      <c r="J1" s="128"/>
      <c r="K1" s="76" t="s">
        <v>364</v>
      </c>
      <c r="V1" s="112" t="s">
        <v>891</v>
      </c>
    </row>
    <row r="2" spans="1:22" ht="16" customHeight="1">
      <c r="A2" s="81" t="s">
        <v>52</v>
      </c>
      <c r="B2" s="81" t="s">
        <v>105</v>
      </c>
      <c r="C2" s="81" t="s">
        <v>104</v>
      </c>
      <c r="D2" s="81" t="s">
        <v>54</v>
      </c>
      <c r="E2" s="82" t="s">
        <v>53</v>
      </c>
      <c r="F2" s="82" t="s">
        <v>182</v>
      </c>
      <c r="G2" s="82" t="s">
        <v>183</v>
      </c>
      <c r="H2" s="82" t="s">
        <v>190</v>
      </c>
      <c r="I2" s="82" t="s">
        <v>184</v>
      </c>
      <c r="J2" s="82" t="s">
        <v>185</v>
      </c>
      <c r="K2" s="5" t="s">
        <v>368</v>
      </c>
      <c r="L2" s="5" t="s">
        <v>381</v>
      </c>
      <c r="M2" s="5" t="s">
        <v>380</v>
      </c>
      <c r="N2" s="5" t="s">
        <v>386</v>
      </c>
      <c r="O2" s="5" t="s">
        <v>387</v>
      </c>
      <c r="P2" s="1"/>
      <c r="Q2" s="1"/>
      <c r="R2" s="2"/>
      <c r="S2" s="2"/>
      <c r="T2" s="3"/>
      <c r="U2" s="1"/>
    </row>
    <row r="3" spans="1:22" s="14" customFormat="1" ht="16" customHeight="1">
      <c r="A3" s="86" t="s">
        <v>108</v>
      </c>
      <c r="B3" s="87">
        <v>5</v>
      </c>
      <c r="C3" s="88" t="s">
        <v>101</v>
      </c>
      <c r="D3" s="88" t="s">
        <v>55</v>
      </c>
      <c r="E3" s="88" t="s">
        <v>42</v>
      </c>
      <c r="F3" s="88" t="s">
        <v>186</v>
      </c>
      <c r="G3" s="111" t="s">
        <v>391</v>
      </c>
      <c r="H3" s="111" t="s">
        <v>392</v>
      </c>
      <c r="I3" s="111">
        <v>2017</v>
      </c>
      <c r="J3" s="88">
        <v>1</v>
      </c>
      <c r="K3" s="47">
        <f>J3*R9</f>
        <v>30</v>
      </c>
      <c r="L3" s="7">
        <f>J3*$T$9</f>
        <v>12.5</v>
      </c>
      <c r="M3" s="8">
        <f>K3*R4</f>
        <v>23.747999999999998</v>
      </c>
      <c r="N3" s="6"/>
      <c r="O3" s="9">
        <f>L3+M3</f>
        <v>36.247999999999998</v>
      </c>
      <c r="P3" s="6"/>
      <c r="Q3" s="10" t="s">
        <v>379</v>
      </c>
      <c r="R3" s="11">
        <f>((350+597)*1.15)/3</f>
        <v>363.01666666666665</v>
      </c>
      <c r="S3" s="12"/>
      <c r="T3" s="13"/>
      <c r="U3" s="6"/>
    </row>
    <row r="4" spans="1:22" s="14" customFormat="1" ht="16" customHeight="1">
      <c r="A4" s="86" t="s">
        <v>109</v>
      </c>
      <c r="B4" s="87" t="s">
        <v>106</v>
      </c>
      <c r="C4" s="88" t="s">
        <v>101</v>
      </c>
      <c r="D4" s="88" t="s">
        <v>55</v>
      </c>
      <c r="E4" s="88" t="s">
        <v>181</v>
      </c>
      <c r="F4" s="88" t="s">
        <v>186</v>
      </c>
      <c r="G4" s="88" t="s">
        <v>196</v>
      </c>
      <c r="H4" s="88" t="s">
        <v>199</v>
      </c>
      <c r="I4" s="88">
        <v>1982</v>
      </c>
      <c r="J4" s="88">
        <v>1</v>
      </c>
      <c r="K4" s="47">
        <f>J4*R9</f>
        <v>30</v>
      </c>
      <c r="L4" s="7">
        <f>J4*$T$9</f>
        <v>12.5</v>
      </c>
      <c r="M4" s="8">
        <f>K4*R4</f>
        <v>23.747999999999998</v>
      </c>
      <c r="N4" s="133"/>
      <c r="O4" s="132">
        <f>L4+M4+L5+M5+L6+M6+L7+M7+L8+M8</f>
        <v>267.488</v>
      </c>
      <c r="P4" s="6"/>
      <c r="Q4" s="10" t="s">
        <v>369</v>
      </c>
      <c r="R4" s="15">
        <v>0.79159999999999997</v>
      </c>
      <c r="S4" s="12"/>
      <c r="T4" s="13"/>
      <c r="U4" s="6"/>
    </row>
    <row r="5" spans="1:22" s="14" customFormat="1" ht="16" customHeight="1">
      <c r="A5" s="86" t="s">
        <v>109</v>
      </c>
      <c r="B5" s="87" t="s">
        <v>106</v>
      </c>
      <c r="C5" s="88" t="s">
        <v>101</v>
      </c>
      <c r="D5" s="88" t="s">
        <v>55</v>
      </c>
      <c r="E5" s="88" t="s">
        <v>181</v>
      </c>
      <c r="F5" s="88" t="s">
        <v>186</v>
      </c>
      <c r="G5" s="88" t="s">
        <v>196</v>
      </c>
      <c r="H5" s="88" t="s">
        <v>429</v>
      </c>
      <c r="I5" s="88">
        <v>2010</v>
      </c>
      <c r="J5" s="88">
        <v>1</v>
      </c>
      <c r="K5" s="47">
        <f>J5*R9</f>
        <v>30</v>
      </c>
      <c r="L5" s="7">
        <f>J5*$T$9</f>
        <v>12.5</v>
      </c>
      <c r="M5" s="8">
        <f>K5*R4</f>
        <v>23.747999999999998</v>
      </c>
      <c r="N5" s="134"/>
      <c r="O5" s="131"/>
      <c r="P5" s="6"/>
      <c r="Q5" s="10" t="s">
        <v>383</v>
      </c>
      <c r="R5" s="16" t="s">
        <v>384</v>
      </c>
      <c r="S5" s="16" t="s">
        <v>385</v>
      </c>
      <c r="T5" s="9" t="s">
        <v>390</v>
      </c>
      <c r="U5" s="6"/>
    </row>
    <row r="6" spans="1:22" s="14" customFormat="1" ht="16" customHeight="1">
      <c r="A6" s="86" t="s">
        <v>109</v>
      </c>
      <c r="B6" s="87" t="s">
        <v>106</v>
      </c>
      <c r="C6" s="88" t="s">
        <v>101</v>
      </c>
      <c r="D6" s="88" t="s">
        <v>55</v>
      </c>
      <c r="E6" s="88" t="s">
        <v>181</v>
      </c>
      <c r="F6" s="88" t="s">
        <v>186</v>
      </c>
      <c r="G6" s="88" t="s">
        <v>196</v>
      </c>
      <c r="H6" s="88" t="s">
        <v>590</v>
      </c>
      <c r="I6" s="88">
        <v>2005</v>
      </c>
      <c r="J6" s="88">
        <v>1</v>
      </c>
      <c r="K6" s="47">
        <f>J6*R9</f>
        <v>30</v>
      </c>
      <c r="L6" s="7">
        <f>J6*$T$9</f>
        <v>12.5</v>
      </c>
      <c r="M6" s="8">
        <f>K6*R4</f>
        <v>23.747999999999998</v>
      </c>
      <c r="N6" s="134"/>
      <c r="O6" s="131"/>
      <c r="P6" s="6"/>
      <c r="Q6" s="10" t="s">
        <v>365</v>
      </c>
      <c r="R6" s="17">
        <v>45</v>
      </c>
      <c r="S6" s="16" t="s">
        <v>367</v>
      </c>
      <c r="T6" s="9">
        <v>25</v>
      </c>
      <c r="U6" s="18"/>
    </row>
    <row r="7" spans="1:22" s="14" customFormat="1" ht="16" customHeight="1">
      <c r="A7" s="86" t="s">
        <v>109</v>
      </c>
      <c r="B7" s="87" t="s">
        <v>106</v>
      </c>
      <c r="C7" s="88" t="s">
        <v>101</v>
      </c>
      <c r="D7" s="88" t="s">
        <v>55</v>
      </c>
      <c r="E7" s="88" t="s">
        <v>181</v>
      </c>
      <c r="F7" s="88" t="s">
        <v>186</v>
      </c>
      <c r="G7" s="88" t="s">
        <v>196</v>
      </c>
      <c r="H7" s="88" t="s">
        <v>591</v>
      </c>
      <c r="I7" s="88">
        <v>2008</v>
      </c>
      <c r="J7" s="88">
        <v>1</v>
      </c>
      <c r="K7" s="47">
        <f>J7*R9</f>
        <v>30</v>
      </c>
      <c r="L7" s="7">
        <f>J7*$T$9</f>
        <v>12.5</v>
      </c>
      <c r="M7" s="8">
        <f>K7*R4</f>
        <v>23.747999999999998</v>
      </c>
      <c r="N7" s="134"/>
      <c r="O7" s="131"/>
      <c r="P7" s="6"/>
      <c r="Q7" s="10" t="s">
        <v>366</v>
      </c>
      <c r="R7" s="17">
        <v>75</v>
      </c>
      <c r="S7" s="16" t="s">
        <v>367</v>
      </c>
      <c r="T7" s="9">
        <v>37.5</v>
      </c>
      <c r="U7" s="18"/>
    </row>
    <row r="8" spans="1:22" s="14" customFormat="1" ht="16" customHeight="1">
      <c r="A8" s="86" t="s">
        <v>109</v>
      </c>
      <c r="B8" s="87" t="s">
        <v>106</v>
      </c>
      <c r="C8" s="88" t="s">
        <v>101</v>
      </c>
      <c r="D8" s="88" t="s">
        <v>55</v>
      </c>
      <c r="E8" s="88" t="s">
        <v>181</v>
      </c>
      <c r="F8" s="88" t="s">
        <v>186</v>
      </c>
      <c r="G8" s="88" t="s">
        <v>186</v>
      </c>
      <c r="H8" s="89" t="s">
        <v>589</v>
      </c>
      <c r="I8" s="89">
        <v>2014</v>
      </c>
      <c r="J8" s="88">
        <v>1</v>
      </c>
      <c r="K8" s="47">
        <f>J8*R8</f>
        <v>60</v>
      </c>
      <c r="L8" s="7">
        <f>J8*T8</f>
        <v>75</v>
      </c>
      <c r="M8" s="8">
        <f>K8*R4</f>
        <v>47.495999999999995</v>
      </c>
      <c r="N8" s="135"/>
      <c r="O8" s="131"/>
      <c r="P8" s="6"/>
      <c r="Q8" s="10" t="s">
        <v>370</v>
      </c>
      <c r="R8" s="16">
        <v>60</v>
      </c>
      <c r="S8" s="16" t="s">
        <v>367</v>
      </c>
      <c r="T8" s="9">
        <v>75</v>
      </c>
      <c r="U8" s="18"/>
    </row>
    <row r="9" spans="1:22" s="19" customFormat="1" ht="16" customHeight="1">
      <c r="A9" s="86" t="s">
        <v>110</v>
      </c>
      <c r="B9" s="87" t="s">
        <v>107</v>
      </c>
      <c r="C9" s="88" t="s">
        <v>102</v>
      </c>
      <c r="D9" s="88" t="s">
        <v>55</v>
      </c>
      <c r="E9" s="88" t="s">
        <v>0</v>
      </c>
      <c r="F9" s="88" t="s">
        <v>186</v>
      </c>
      <c r="G9" s="88" t="s">
        <v>189</v>
      </c>
      <c r="H9" s="89" t="s">
        <v>483</v>
      </c>
      <c r="I9" s="90" t="s">
        <v>484</v>
      </c>
      <c r="J9" s="88">
        <v>2</v>
      </c>
      <c r="K9" s="47">
        <f>J9*R6</f>
        <v>90</v>
      </c>
      <c r="L9" s="7">
        <f>J9*T6</f>
        <v>50</v>
      </c>
      <c r="M9" s="8">
        <f>K9*R4</f>
        <v>71.244</v>
      </c>
      <c r="N9" s="6"/>
      <c r="O9" s="132">
        <f>L9+M9+M10+L12+M12+M18</f>
        <v>198.65519999999998</v>
      </c>
      <c r="P9" s="6"/>
      <c r="Q9" s="10" t="s">
        <v>377</v>
      </c>
      <c r="R9" s="16">
        <v>30</v>
      </c>
      <c r="S9" s="16" t="s">
        <v>367</v>
      </c>
      <c r="T9" s="9">
        <v>12.5</v>
      </c>
      <c r="U9" s="18"/>
    </row>
    <row r="10" spans="1:22" s="19" customFormat="1" ht="16" customHeight="1">
      <c r="A10" s="86" t="s">
        <v>110</v>
      </c>
      <c r="B10" s="87" t="s">
        <v>107</v>
      </c>
      <c r="C10" s="88" t="s">
        <v>102</v>
      </c>
      <c r="D10" s="88" t="s">
        <v>55</v>
      </c>
      <c r="E10" s="88" t="s">
        <v>0</v>
      </c>
      <c r="F10" s="88" t="s">
        <v>186</v>
      </c>
      <c r="G10" s="88" t="s">
        <v>187</v>
      </c>
      <c r="H10" s="88"/>
      <c r="I10" s="88">
        <v>2019</v>
      </c>
      <c r="J10" s="88">
        <v>11</v>
      </c>
      <c r="K10" s="47">
        <f t="shared" ref="K10:K18" si="0">J10*R10</f>
        <v>22</v>
      </c>
      <c r="L10" s="6"/>
      <c r="M10" s="8">
        <f>K10*R4</f>
        <v>17.415199999999999</v>
      </c>
      <c r="N10" s="6"/>
      <c r="O10" s="131"/>
      <c r="P10" s="6"/>
      <c r="Q10" s="10" t="s">
        <v>371</v>
      </c>
      <c r="R10" s="16">
        <v>2</v>
      </c>
      <c r="S10" s="16" t="s">
        <v>367</v>
      </c>
      <c r="T10" s="9"/>
      <c r="U10" s="18"/>
    </row>
    <row r="11" spans="1:22" s="19" customFormat="1" ht="16" customHeight="1">
      <c r="A11" s="86" t="s">
        <v>110</v>
      </c>
      <c r="B11" s="87" t="s">
        <v>107</v>
      </c>
      <c r="C11" s="88" t="s">
        <v>102</v>
      </c>
      <c r="D11" s="88" t="s">
        <v>55</v>
      </c>
      <c r="E11" s="88" t="s">
        <v>0</v>
      </c>
      <c r="F11" s="88" t="s">
        <v>186</v>
      </c>
      <c r="G11" s="88" t="s">
        <v>480</v>
      </c>
      <c r="H11" s="88" t="s">
        <v>481</v>
      </c>
      <c r="I11" s="88">
        <v>2019</v>
      </c>
      <c r="J11" s="88">
        <v>1</v>
      </c>
      <c r="K11" s="47"/>
      <c r="L11" s="6"/>
      <c r="M11" s="8"/>
      <c r="N11" s="6"/>
      <c r="O11" s="131"/>
      <c r="P11" s="6"/>
      <c r="Q11" s="10"/>
      <c r="R11" s="16"/>
      <c r="S11" s="16"/>
      <c r="T11" s="9"/>
      <c r="U11" s="18"/>
    </row>
    <row r="12" spans="1:22" s="19" customFormat="1" ht="16" customHeight="1">
      <c r="A12" s="86" t="s">
        <v>110</v>
      </c>
      <c r="B12" s="87" t="s">
        <v>107</v>
      </c>
      <c r="C12" s="88" t="s">
        <v>102</v>
      </c>
      <c r="D12" s="88" t="s">
        <v>55</v>
      </c>
      <c r="E12" s="88" t="s">
        <v>0</v>
      </c>
      <c r="F12" s="88" t="s">
        <v>186</v>
      </c>
      <c r="G12" s="88" t="s">
        <v>478</v>
      </c>
      <c r="H12" s="88" t="s">
        <v>477</v>
      </c>
      <c r="I12" s="88">
        <v>2019</v>
      </c>
      <c r="J12" s="88">
        <v>1</v>
      </c>
      <c r="K12" s="47">
        <f t="shared" si="0"/>
        <v>30</v>
      </c>
      <c r="L12" s="7">
        <f>J12*T12</f>
        <v>12.5</v>
      </c>
      <c r="M12" s="8">
        <f>K12*R4</f>
        <v>23.747999999999998</v>
      </c>
      <c r="N12" s="6"/>
      <c r="O12" s="131"/>
      <c r="P12" s="6"/>
      <c r="Q12" s="10" t="s">
        <v>376</v>
      </c>
      <c r="R12" s="16">
        <v>30</v>
      </c>
      <c r="S12" s="16" t="s">
        <v>367</v>
      </c>
      <c r="T12" s="9">
        <v>12.5</v>
      </c>
      <c r="U12" s="18"/>
    </row>
    <row r="13" spans="1:22" s="19" customFormat="1" ht="16" customHeight="1">
      <c r="A13" s="86" t="s">
        <v>110</v>
      </c>
      <c r="B13" s="87" t="s">
        <v>107</v>
      </c>
      <c r="C13" s="88" t="s">
        <v>102</v>
      </c>
      <c r="D13" s="88" t="s">
        <v>55</v>
      </c>
      <c r="E13" s="88" t="s">
        <v>0</v>
      </c>
      <c r="F13" s="88" t="s">
        <v>186</v>
      </c>
      <c r="G13" s="88" t="s">
        <v>191</v>
      </c>
      <c r="H13" s="88"/>
      <c r="I13" s="88">
        <v>2019</v>
      </c>
      <c r="J13" s="88">
        <v>2</v>
      </c>
      <c r="K13" s="47">
        <f t="shared" si="0"/>
        <v>0</v>
      </c>
      <c r="L13" s="6"/>
      <c r="M13" s="8">
        <f>K13*R4</f>
        <v>0</v>
      </c>
      <c r="N13" s="6"/>
      <c r="O13" s="131"/>
      <c r="P13" s="6"/>
      <c r="Q13" s="10" t="s">
        <v>372</v>
      </c>
      <c r="R13" s="16">
        <v>0</v>
      </c>
      <c r="S13" s="16" t="s">
        <v>367</v>
      </c>
      <c r="T13" s="9"/>
      <c r="U13" s="18"/>
    </row>
    <row r="14" spans="1:22" s="19" customFormat="1" ht="16" customHeight="1">
      <c r="A14" s="86" t="s">
        <v>110</v>
      </c>
      <c r="B14" s="87" t="s">
        <v>107</v>
      </c>
      <c r="C14" s="88" t="s">
        <v>102</v>
      </c>
      <c r="D14" s="88" t="s">
        <v>55</v>
      </c>
      <c r="E14" s="88" t="s">
        <v>0</v>
      </c>
      <c r="F14" s="88" t="s">
        <v>186</v>
      </c>
      <c r="G14" s="88" t="s">
        <v>192</v>
      </c>
      <c r="H14" s="88" t="s">
        <v>482</v>
      </c>
      <c r="I14" s="88">
        <v>2019</v>
      </c>
      <c r="J14" s="88">
        <v>1</v>
      </c>
      <c r="K14" s="47">
        <f t="shared" si="0"/>
        <v>0</v>
      </c>
      <c r="L14" s="6"/>
      <c r="M14" s="8">
        <f>K14*R4</f>
        <v>0</v>
      </c>
      <c r="N14" s="6"/>
      <c r="O14" s="131"/>
      <c r="P14" s="6"/>
      <c r="Q14" s="10" t="s">
        <v>373</v>
      </c>
      <c r="R14" s="16">
        <v>0</v>
      </c>
      <c r="S14" s="16" t="s">
        <v>367</v>
      </c>
      <c r="T14" s="9"/>
      <c r="U14" s="18"/>
    </row>
    <row r="15" spans="1:22" s="19" customFormat="1" ht="16" customHeight="1">
      <c r="A15" s="86" t="s">
        <v>110</v>
      </c>
      <c r="B15" s="87" t="s">
        <v>107</v>
      </c>
      <c r="C15" s="88" t="s">
        <v>102</v>
      </c>
      <c r="D15" s="88" t="s">
        <v>55</v>
      </c>
      <c r="E15" s="88" t="s">
        <v>0</v>
      </c>
      <c r="F15" s="88" t="s">
        <v>186</v>
      </c>
      <c r="G15" s="88" t="s">
        <v>193</v>
      </c>
      <c r="H15" s="89" t="s">
        <v>487</v>
      </c>
      <c r="I15" s="88">
        <v>2019</v>
      </c>
      <c r="J15" s="88">
        <v>1</v>
      </c>
      <c r="K15" s="47">
        <f t="shared" si="0"/>
        <v>0</v>
      </c>
      <c r="L15" s="6"/>
      <c r="M15" s="8">
        <f>K15*R4</f>
        <v>0</v>
      </c>
      <c r="N15" s="6"/>
      <c r="O15" s="131"/>
      <c r="P15" s="6"/>
      <c r="Q15" s="10" t="s">
        <v>375</v>
      </c>
      <c r="R15" s="16">
        <v>0</v>
      </c>
      <c r="S15" s="16" t="s">
        <v>367</v>
      </c>
      <c r="T15" s="9"/>
      <c r="U15" s="18"/>
    </row>
    <row r="16" spans="1:22" s="19" customFormat="1" ht="16" customHeight="1">
      <c r="A16" s="86" t="s">
        <v>110</v>
      </c>
      <c r="B16" s="87" t="s">
        <v>107</v>
      </c>
      <c r="C16" s="88" t="s">
        <v>102</v>
      </c>
      <c r="D16" s="88" t="s">
        <v>55</v>
      </c>
      <c r="E16" s="88" t="s">
        <v>0</v>
      </c>
      <c r="F16" s="88" t="s">
        <v>194</v>
      </c>
      <c r="G16" s="88" t="s">
        <v>485</v>
      </c>
      <c r="H16" s="89" t="s">
        <v>486</v>
      </c>
      <c r="I16" s="88">
        <v>2019</v>
      </c>
      <c r="J16" s="88">
        <v>1</v>
      </c>
      <c r="K16" s="47"/>
      <c r="L16" s="6"/>
      <c r="M16" s="8"/>
      <c r="N16" s="6"/>
      <c r="O16" s="131"/>
      <c r="P16" s="6"/>
      <c r="Q16" s="10"/>
      <c r="R16" s="16"/>
      <c r="S16" s="16"/>
      <c r="T16" s="9"/>
      <c r="U16" s="18"/>
    </row>
    <row r="17" spans="1:21" s="19" customFormat="1" ht="16" customHeight="1">
      <c r="A17" s="86" t="s">
        <v>110</v>
      </c>
      <c r="B17" s="87" t="s">
        <v>107</v>
      </c>
      <c r="C17" s="88" t="s">
        <v>102</v>
      </c>
      <c r="D17" s="88" t="s">
        <v>55</v>
      </c>
      <c r="E17" s="88" t="s">
        <v>0</v>
      </c>
      <c r="F17" s="88" t="s">
        <v>194</v>
      </c>
      <c r="G17" s="88" t="s">
        <v>195</v>
      </c>
      <c r="H17" s="89" t="s">
        <v>479</v>
      </c>
      <c r="I17" s="88">
        <v>2019</v>
      </c>
      <c r="J17" s="88">
        <v>1</v>
      </c>
      <c r="K17" s="47"/>
      <c r="L17" s="6"/>
      <c r="M17" s="8"/>
      <c r="N17" s="6"/>
      <c r="O17" s="131"/>
      <c r="P17" s="6"/>
      <c r="Q17" s="10"/>
      <c r="R17" s="16"/>
      <c r="S17" s="16"/>
      <c r="T17" s="9"/>
      <c r="U17" s="18"/>
    </row>
    <row r="18" spans="1:21" s="19" customFormat="1" ht="16" customHeight="1">
      <c r="A18" s="86" t="s">
        <v>110</v>
      </c>
      <c r="B18" s="87" t="s">
        <v>107</v>
      </c>
      <c r="C18" s="88" t="s">
        <v>102</v>
      </c>
      <c r="D18" s="88" t="s">
        <v>55</v>
      </c>
      <c r="E18" s="88" t="s">
        <v>0</v>
      </c>
      <c r="F18" s="88" t="s">
        <v>194</v>
      </c>
      <c r="G18" s="88" t="s">
        <v>195</v>
      </c>
      <c r="H18" s="89" t="s">
        <v>479</v>
      </c>
      <c r="I18" s="88">
        <v>2019</v>
      </c>
      <c r="J18" s="88">
        <v>1</v>
      </c>
      <c r="K18" s="46">
        <f t="shared" si="0"/>
        <v>30</v>
      </c>
      <c r="L18" s="20"/>
      <c r="M18" s="21">
        <f>K18*R4</f>
        <v>23.747999999999998</v>
      </c>
      <c r="N18" s="20"/>
      <c r="O18" s="131"/>
      <c r="P18" s="6"/>
      <c r="Q18" s="10" t="s">
        <v>374</v>
      </c>
      <c r="R18" s="16">
        <v>30</v>
      </c>
      <c r="S18" s="16" t="s">
        <v>367</v>
      </c>
      <c r="T18" s="9"/>
      <c r="U18" s="18"/>
    </row>
    <row r="19" spans="1:21" s="19" customFormat="1" ht="16" customHeight="1">
      <c r="A19" s="88" t="s">
        <v>112</v>
      </c>
      <c r="B19" s="91">
        <v>10</v>
      </c>
      <c r="C19" s="88" t="s">
        <v>65</v>
      </c>
      <c r="D19" s="88" t="s">
        <v>55</v>
      </c>
      <c r="E19" s="88" t="s">
        <v>4</v>
      </c>
      <c r="F19" s="88" t="s">
        <v>186</v>
      </c>
      <c r="G19" s="88" t="s">
        <v>189</v>
      </c>
      <c r="H19" s="88" t="s">
        <v>205</v>
      </c>
      <c r="I19" s="88">
        <v>2012</v>
      </c>
      <c r="J19" s="88">
        <v>1</v>
      </c>
      <c r="K19" s="47">
        <f>J19*R7</f>
        <v>75</v>
      </c>
      <c r="L19" s="7">
        <f>J19*T7</f>
        <v>37.5</v>
      </c>
      <c r="M19" s="8">
        <f>K19*R4</f>
        <v>59.37</v>
      </c>
      <c r="N19" s="6"/>
      <c r="O19" s="132" t="e">
        <f>+L19+M19+M20+L22+M22+L23+M23+M25</f>
        <v>#REF!</v>
      </c>
      <c r="P19" s="6"/>
      <c r="Q19" s="10" t="s">
        <v>378</v>
      </c>
      <c r="R19" s="16">
        <v>0</v>
      </c>
      <c r="S19" s="16" t="s">
        <v>367</v>
      </c>
      <c r="T19" s="9"/>
      <c r="U19" s="18"/>
    </row>
    <row r="20" spans="1:21" s="19" customFormat="1" ht="16" customHeight="1">
      <c r="A20" s="88" t="s">
        <v>112</v>
      </c>
      <c r="B20" s="91">
        <v>10</v>
      </c>
      <c r="C20" s="88" t="s">
        <v>65</v>
      </c>
      <c r="D20" s="88" t="s">
        <v>55</v>
      </c>
      <c r="E20" s="88" t="s">
        <v>4</v>
      </c>
      <c r="F20" s="88" t="s">
        <v>186</v>
      </c>
      <c r="G20" s="88" t="s">
        <v>187</v>
      </c>
      <c r="H20" s="88" t="s">
        <v>206</v>
      </c>
      <c r="I20" s="88">
        <v>2012</v>
      </c>
      <c r="J20" s="88">
        <v>6</v>
      </c>
      <c r="K20" s="47">
        <f>R10</f>
        <v>2</v>
      </c>
      <c r="L20" s="6"/>
      <c r="M20" s="8">
        <f>K20*R4</f>
        <v>1.5831999999999999</v>
      </c>
      <c r="N20" s="6"/>
      <c r="O20" s="131"/>
      <c r="P20" s="6"/>
      <c r="Q20" s="10" t="s">
        <v>389</v>
      </c>
      <c r="R20" s="16">
        <v>360</v>
      </c>
      <c r="S20" s="16" t="s">
        <v>367</v>
      </c>
      <c r="T20" s="9">
        <v>15</v>
      </c>
      <c r="U20" s="18"/>
    </row>
    <row r="21" spans="1:21" s="19" customFormat="1" ht="16" customHeight="1">
      <c r="A21" s="88" t="s">
        <v>112</v>
      </c>
      <c r="B21" s="91">
        <v>10</v>
      </c>
      <c r="C21" s="88" t="s">
        <v>65</v>
      </c>
      <c r="D21" s="88" t="s">
        <v>55</v>
      </c>
      <c r="E21" s="88" t="s">
        <v>4</v>
      </c>
      <c r="F21" s="88" t="s">
        <v>186</v>
      </c>
      <c r="G21" s="88" t="s">
        <v>193</v>
      </c>
      <c r="H21" s="89" t="s">
        <v>394</v>
      </c>
      <c r="I21" s="88">
        <v>2012</v>
      </c>
      <c r="J21" s="88">
        <v>1</v>
      </c>
      <c r="K21" s="47">
        <f>J21*R15</f>
        <v>0</v>
      </c>
      <c r="L21" s="6"/>
      <c r="M21" s="8">
        <f>K21*R4</f>
        <v>0</v>
      </c>
      <c r="N21" s="6"/>
      <c r="O21" s="131"/>
      <c r="P21" s="6"/>
      <c r="Q21" s="10" t="s">
        <v>382</v>
      </c>
      <c r="R21" s="16">
        <v>60</v>
      </c>
      <c r="S21" s="16" t="s">
        <v>367</v>
      </c>
      <c r="T21" s="9"/>
      <c r="U21" s="6"/>
    </row>
    <row r="22" spans="1:21" s="19" customFormat="1" ht="16" customHeight="1" thickBot="1">
      <c r="A22" s="88" t="s">
        <v>112</v>
      </c>
      <c r="B22" s="91">
        <v>10</v>
      </c>
      <c r="C22" s="88" t="s">
        <v>65</v>
      </c>
      <c r="D22" s="88" t="s">
        <v>55</v>
      </c>
      <c r="E22" s="88" t="s">
        <v>4</v>
      </c>
      <c r="F22" s="88" t="s">
        <v>186</v>
      </c>
      <c r="G22" s="88" t="s">
        <v>198</v>
      </c>
      <c r="H22" s="88" t="s">
        <v>403</v>
      </c>
      <c r="I22" s="88">
        <v>2012</v>
      </c>
      <c r="J22" s="88">
        <v>1</v>
      </c>
      <c r="K22" s="47">
        <f>J22*R6</f>
        <v>45</v>
      </c>
      <c r="L22" s="7">
        <f>J22*T6</f>
        <v>25</v>
      </c>
      <c r="M22" s="8">
        <f>K22*R4</f>
        <v>35.622</v>
      </c>
      <c r="N22" s="6"/>
      <c r="O22" s="131"/>
      <c r="P22" s="6"/>
      <c r="Q22" s="22"/>
      <c r="R22" s="23"/>
      <c r="S22" s="24"/>
      <c r="T22" s="7"/>
      <c r="U22" s="6"/>
    </row>
    <row r="23" spans="1:21" s="19" customFormat="1" ht="16" customHeight="1" thickBot="1">
      <c r="A23" s="88" t="s">
        <v>112</v>
      </c>
      <c r="B23" s="91">
        <v>10</v>
      </c>
      <c r="C23" s="88" t="s">
        <v>65</v>
      </c>
      <c r="D23" s="88" t="s">
        <v>55</v>
      </c>
      <c r="E23" s="88" t="s">
        <v>4</v>
      </c>
      <c r="F23" s="88" t="s">
        <v>201</v>
      </c>
      <c r="G23" s="88" t="s">
        <v>204</v>
      </c>
      <c r="H23" s="88" t="s">
        <v>412</v>
      </c>
      <c r="I23" s="88">
        <v>2012</v>
      </c>
      <c r="J23" s="88">
        <v>1</v>
      </c>
      <c r="K23" s="47" t="e">
        <f>J23*#REF!</f>
        <v>#REF!</v>
      </c>
      <c r="L23" s="7" t="e">
        <f>J23*#REF!</f>
        <v>#REF!</v>
      </c>
      <c r="M23" s="8" t="e">
        <f>K23*R4</f>
        <v>#REF!</v>
      </c>
      <c r="N23" s="6"/>
      <c r="O23" s="131"/>
      <c r="P23" s="25"/>
      <c r="Q23" s="26" t="s">
        <v>388</v>
      </c>
      <c r="R23" s="27">
        <f>R4*60</f>
        <v>47.495999999999995</v>
      </c>
      <c r="S23" s="28"/>
      <c r="T23" s="7"/>
      <c r="U23" s="6"/>
    </row>
    <row r="24" spans="1:21" s="19" customFormat="1" ht="16" customHeight="1">
      <c r="A24" s="88" t="s">
        <v>112</v>
      </c>
      <c r="B24" s="91" t="s">
        <v>125</v>
      </c>
      <c r="C24" s="88" t="s">
        <v>414</v>
      </c>
      <c r="D24" s="88" t="s">
        <v>55</v>
      </c>
      <c r="E24" s="88" t="s">
        <v>4</v>
      </c>
      <c r="F24" s="88" t="s">
        <v>194</v>
      </c>
      <c r="G24" s="88" t="s">
        <v>203</v>
      </c>
      <c r="H24" s="88" t="s">
        <v>415</v>
      </c>
      <c r="I24" s="88">
        <v>2012</v>
      </c>
      <c r="J24" s="88">
        <v>1</v>
      </c>
      <c r="K24" s="47"/>
      <c r="L24" s="7"/>
      <c r="M24" s="8"/>
      <c r="N24" s="6"/>
      <c r="O24" s="131"/>
      <c r="P24" s="25"/>
      <c r="Q24" s="29"/>
      <c r="R24" s="30"/>
      <c r="S24" s="28"/>
      <c r="T24" s="7"/>
      <c r="U24" s="6"/>
    </row>
    <row r="25" spans="1:21" s="19" customFormat="1" ht="16" customHeight="1">
      <c r="A25" s="88" t="s">
        <v>112</v>
      </c>
      <c r="B25" s="91">
        <v>10</v>
      </c>
      <c r="C25" s="88" t="s">
        <v>65</v>
      </c>
      <c r="D25" s="88" t="s">
        <v>55</v>
      </c>
      <c r="E25" s="88" t="s">
        <v>4</v>
      </c>
      <c r="F25" s="88" t="s">
        <v>194</v>
      </c>
      <c r="G25" s="88" t="s">
        <v>203</v>
      </c>
      <c r="H25" s="89" t="s">
        <v>413</v>
      </c>
      <c r="I25" s="89">
        <v>2012</v>
      </c>
      <c r="J25" s="88">
        <v>2</v>
      </c>
      <c r="K25" s="46">
        <f>J25*R18</f>
        <v>60</v>
      </c>
      <c r="L25" s="20"/>
      <c r="M25" s="21">
        <f>K25*R4</f>
        <v>47.495999999999995</v>
      </c>
      <c r="N25" s="20"/>
      <c r="O25" s="131"/>
      <c r="P25" s="6"/>
      <c r="Q25" s="33"/>
      <c r="R25" s="34"/>
      <c r="S25" s="24"/>
      <c r="T25" s="7"/>
      <c r="U25" s="6"/>
    </row>
    <row r="26" spans="1:21" s="19" customFormat="1" ht="16" customHeight="1">
      <c r="A26" s="88" t="s">
        <v>112</v>
      </c>
      <c r="B26" s="91">
        <v>12</v>
      </c>
      <c r="C26" s="88" t="s">
        <v>65</v>
      </c>
      <c r="D26" s="88" t="s">
        <v>55</v>
      </c>
      <c r="E26" s="88" t="s">
        <v>3</v>
      </c>
      <c r="F26" s="88" t="s">
        <v>186</v>
      </c>
      <c r="G26" s="88" t="s">
        <v>189</v>
      </c>
      <c r="H26" s="88" t="s">
        <v>353</v>
      </c>
      <c r="I26" s="88">
        <v>2015</v>
      </c>
      <c r="J26" s="88">
        <v>2</v>
      </c>
      <c r="K26" s="47">
        <f>J26*R6</f>
        <v>90</v>
      </c>
      <c r="L26" s="7">
        <f>J26*T6</f>
        <v>50</v>
      </c>
      <c r="M26" s="8">
        <f>K26*R4</f>
        <v>71.244</v>
      </c>
      <c r="N26" s="6"/>
      <c r="O26" s="132">
        <f>L26+M26+M27+M32</f>
        <v>200.404</v>
      </c>
      <c r="P26" s="6"/>
      <c r="Q26" s="6"/>
      <c r="R26" s="24"/>
      <c r="S26" s="24"/>
      <c r="T26" s="7"/>
      <c r="U26" s="6"/>
    </row>
    <row r="27" spans="1:21" s="19" customFormat="1" ht="16" customHeight="1">
      <c r="A27" s="88" t="s">
        <v>112</v>
      </c>
      <c r="B27" s="91">
        <v>12</v>
      </c>
      <c r="C27" s="88" t="s">
        <v>65</v>
      </c>
      <c r="D27" s="88" t="s">
        <v>55</v>
      </c>
      <c r="E27" s="88" t="s">
        <v>3</v>
      </c>
      <c r="F27" s="88" t="s">
        <v>186</v>
      </c>
      <c r="G27" s="88" t="s">
        <v>187</v>
      </c>
      <c r="H27" s="88" t="s">
        <v>206</v>
      </c>
      <c r="I27" s="88"/>
      <c r="J27" s="88">
        <v>35</v>
      </c>
      <c r="K27" s="47">
        <f>J27*R10</f>
        <v>70</v>
      </c>
      <c r="L27" s="6"/>
      <c r="M27" s="8">
        <f>K27*R4</f>
        <v>55.411999999999999</v>
      </c>
      <c r="N27" s="6"/>
      <c r="O27" s="131"/>
      <c r="P27" s="6"/>
      <c r="Q27" s="6"/>
      <c r="R27" s="24"/>
      <c r="S27" s="24"/>
      <c r="T27" s="7"/>
      <c r="U27" s="6"/>
    </row>
    <row r="28" spans="1:21" s="19" customFormat="1" ht="16" customHeight="1">
      <c r="A28" s="88" t="s">
        <v>112</v>
      </c>
      <c r="B28" s="91">
        <v>12</v>
      </c>
      <c r="C28" s="88" t="s">
        <v>65</v>
      </c>
      <c r="D28" s="88" t="s">
        <v>55</v>
      </c>
      <c r="E28" s="88" t="s">
        <v>3</v>
      </c>
      <c r="F28" s="88" t="s">
        <v>186</v>
      </c>
      <c r="G28" s="88" t="s">
        <v>191</v>
      </c>
      <c r="H28" s="88"/>
      <c r="I28" s="88">
        <v>2015</v>
      </c>
      <c r="J28" s="88">
        <v>2</v>
      </c>
      <c r="K28" s="47">
        <f>J28*R13</f>
        <v>0</v>
      </c>
      <c r="L28" s="6"/>
      <c r="M28" s="8">
        <f>K28*R4</f>
        <v>0</v>
      </c>
      <c r="N28" s="6"/>
      <c r="O28" s="131"/>
      <c r="P28" s="6"/>
      <c r="Q28" s="6"/>
      <c r="R28" s="24"/>
      <c r="S28" s="24"/>
      <c r="T28" s="7"/>
      <c r="U28" s="6"/>
    </row>
    <row r="29" spans="1:21" s="19" customFormat="1" ht="16" customHeight="1">
      <c r="A29" s="88" t="s">
        <v>112</v>
      </c>
      <c r="B29" s="91">
        <v>12</v>
      </c>
      <c r="C29" s="88" t="s">
        <v>65</v>
      </c>
      <c r="D29" s="88" t="s">
        <v>55</v>
      </c>
      <c r="E29" s="88" t="s">
        <v>3</v>
      </c>
      <c r="F29" s="88" t="s">
        <v>186</v>
      </c>
      <c r="G29" s="88" t="s">
        <v>193</v>
      </c>
      <c r="H29" s="88" t="s">
        <v>354</v>
      </c>
      <c r="I29" s="88">
        <v>2015</v>
      </c>
      <c r="J29" s="88">
        <v>2</v>
      </c>
      <c r="K29" s="47">
        <f>J29*R15</f>
        <v>0</v>
      </c>
      <c r="L29" s="6"/>
      <c r="M29" s="8">
        <f>K29*R4</f>
        <v>0</v>
      </c>
      <c r="N29" s="6"/>
      <c r="O29" s="131"/>
      <c r="P29" s="6"/>
      <c r="Q29" s="6"/>
      <c r="R29" s="24"/>
      <c r="S29" s="24"/>
      <c r="T29" s="7"/>
      <c r="U29" s="6"/>
    </row>
    <row r="30" spans="1:21" s="19" customFormat="1" ht="16" customHeight="1">
      <c r="A30" s="88" t="s">
        <v>112</v>
      </c>
      <c r="B30" s="91" t="s">
        <v>163</v>
      </c>
      <c r="C30" s="88" t="s">
        <v>65</v>
      </c>
      <c r="D30" s="88" t="s">
        <v>55</v>
      </c>
      <c r="E30" s="88" t="s">
        <v>3</v>
      </c>
      <c r="F30" s="88" t="s">
        <v>186</v>
      </c>
      <c r="G30" s="88" t="s">
        <v>192</v>
      </c>
      <c r="H30" s="88" t="s">
        <v>416</v>
      </c>
      <c r="I30" s="88">
        <v>2013</v>
      </c>
      <c r="J30" s="88">
        <v>1</v>
      </c>
      <c r="K30" s="47"/>
      <c r="L30" s="6"/>
      <c r="M30" s="8"/>
      <c r="N30" s="6"/>
      <c r="O30" s="131"/>
      <c r="P30" s="6"/>
      <c r="Q30" s="6"/>
      <c r="R30" s="24"/>
      <c r="S30" s="24"/>
      <c r="T30" s="7"/>
      <c r="U30" s="6"/>
    </row>
    <row r="31" spans="1:21" s="19" customFormat="1" ht="16" customHeight="1">
      <c r="A31" s="88" t="s">
        <v>112</v>
      </c>
      <c r="B31" s="91">
        <v>12</v>
      </c>
      <c r="C31" s="88" t="s">
        <v>65</v>
      </c>
      <c r="D31" s="88" t="s">
        <v>55</v>
      </c>
      <c r="E31" s="88" t="s">
        <v>3</v>
      </c>
      <c r="F31" s="88" t="s">
        <v>186</v>
      </c>
      <c r="G31" s="88" t="s">
        <v>192</v>
      </c>
      <c r="H31" s="88" t="s">
        <v>417</v>
      </c>
      <c r="I31" s="88">
        <v>2018</v>
      </c>
      <c r="J31" s="88">
        <v>2</v>
      </c>
      <c r="K31" s="47">
        <f>J31*R14</f>
        <v>0</v>
      </c>
      <c r="L31" s="6"/>
      <c r="M31" s="8">
        <f>K31*R4</f>
        <v>0</v>
      </c>
      <c r="N31" s="6"/>
      <c r="O31" s="131"/>
      <c r="P31" s="6"/>
      <c r="Q31" s="6"/>
      <c r="R31" s="24"/>
      <c r="S31" s="24"/>
      <c r="T31" s="7"/>
      <c r="U31" s="6"/>
    </row>
    <row r="32" spans="1:21" s="19" customFormat="1" ht="16" customHeight="1">
      <c r="A32" s="88" t="s">
        <v>112</v>
      </c>
      <c r="B32" s="91">
        <v>12</v>
      </c>
      <c r="C32" s="88" t="s">
        <v>65</v>
      </c>
      <c r="D32" s="88" t="s">
        <v>55</v>
      </c>
      <c r="E32" s="88" t="s">
        <v>3</v>
      </c>
      <c r="F32" s="88" t="s">
        <v>194</v>
      </c>
      <c r="G32" s="88" t="s">
        <v>195</v>
      </c>
      <c r="H32" s="89" t="s">
        <v>418</v>
      </c>
      <c r="I32" s="89">
        <v>2015</v>
      </c>
      <c r="J32" s="88">
        <v>1</v>
      </c>
      <c r="K32" s="46">
        <f>J32*R18</f>
        <v>30</v>
      </c>
      <c r="L32" s="20"/>
      <c r="M32" s="21">
        <f>K32*R4</f>
        <v>23.747999999999998</v>
      </c>
      <c r="N32" s="20"/>
      <c r="O32" s="131"/>
      <c r="P32" s="6"/>
      <c r="Q32" s="6"/>
      <c r="R32" s="24"/>
      <c r="S32" s="24"/>
      <c r="T32" s="7"/>
      <c r="U32" s="6"/>
    </row>
    <row r="33" spans="1:21" s="19" customFormat="1" ht="16" customHeight="1">
      <c r="A33" s="88" t="s">
        <v>112</v>
      </c>
      <c r="B33" s="91">
        <v>12</v>
      </c>
      <c r="C33" s="88" t="s">
        <v>65</v>
      </c>
      <c r="D33" s="88" t="s">
        <v>55</v>
      </c>
      <c r="E33" s="88" t="s">
        <v>3</v>
      </c>
      <c r="F33" s="88" t="s">
        <v>419</v>
      </c>
      <c r="G33" s="88" t="s">
        <v>200</v>
      </c>
      <c r="H33" s="88" t="s">
        <v>210</v>
      </c>
      <c r="I33" s="89">
        <v>2015</v>
      </c>
      <c r="J33" s="88">
        <v>2</v>
      </c>
      <c r="K33" s="46"/>
      <c r="L33" s="20"/>
      <c r="M33" s="21"/>
      <c r="N33" s="20"/>
      <c r="O33" s="35"/>
      <c r="P33" s="6"/>
      <c r="Q33" s="6"/>
      <c r="R33" s="24"/>
      <c r="S33" s="24"/>
      <c r="T33" s="7"/>
      <c r="U33" s="6"/>
    </row>
    <row r="34" spans="1:21" s="14" customFormat="1" ht="16" customHeight="1">
      <c r="A34" s="88" t="s">
        <v>113</v>
      </c>
      <c r="B34" s="91">
        <v>4</v>
      </c>
      <c r="C34" s="88" t="s">
        <v>100</v>
      </c>
      <c r="D34" s="88" t="s">
        <v>57</v>
      </c>
      <c r="E34" s="88" t="s">
        <v>5</v>
      </c>
      <c r="F34" s="88" t="s">
        <v>186</v>
      </c>
      <c r="G34" s="88" t="s">
        <v>189</v>
      </c>
      <c r="H34" s="88" t="s">
        <v>208</v>
      </c>
      <c r="I34" s="88">
        <v>2006</v>
      </c>
      <c r="J34" s="88">
        <v>3</v>
      </c>
      <c r="K34" s="47">
        <f>J34*R6</f>
        <v>135</v>
      </c>
      <c r="L34" s="7">
        <f>J34*T6</f>
        <v>75</v>
      </c>
      <c r="M34" s="8">
        <f>K34*R4</f>
        <v>106.866</v>
      </c>
      <c r="N34" s="6"/>
      <c r="O34" s="132" t="e">
        <f>L34+M34+M35+L44+M44+M46+M47</f>
        <v>#REF!</v>
      </c>
      <c r="P34" s="6"/>
      <c r="Q34" s="6"/>
      <c r="R34" s="24"/>
      <c r="S34" s="24"/>
      <c r="T34" s="7"/>
      <c r="U34" s="6"/>
    </row>
    <row r="35" spans="1:21" s="14" customFormat="1" ht="16" customHeight="1">
      <c r="A35" s="88" t="s">
        <v>113</v>
      </c>
      <c r="B35" s="91">
        <v>4</v>
      </c>
      <c r="C35" s="88" t="s">
        <v>100</v>
      </c>
      <c r="D35" s="88" t="s">
        <v>57</v>
      </c>
      <c r="E35" s="88" t="s">
        <v>5</v>
      </c>
      <c r="F35" s="88" t="s">
        <v>186</v>
      </c>
      <c r="G35" s="88" t="s">
        <v>187</v>
      </c>
      <c r="H35" s="88"/>
      <c r="I35" s="88">
        <v>1975</v>
      </c>
      <c r="J35" s="88">
        <v>30</v>
      </c>
      <c r="K35" s="47">
        <f>J35*R10</f>
        <v>60</v>
      </c>
      <c r="L35" s="6"/>
      <c r="M35" s="8">
        <f>K35*R4</f>
        <v>47.495999999999995</v>
      </c>
      <c r="N35" s="6"/>
      <c r="O35" s="131"/>
      <c r="P35" s="6"/>
      <c r="Q35" s="6"/>
      <c r="R35" s="24"/>
      <c r="S35" s="24"/>
      <c r="T35" s="7"/>
      <c r="U35" s="6"/>
    </row>
    <row r="36" spans="1:21" s="14" customFormat="1" ht="16" customHeight="1">
      <c r="A36" s="88" t="s">
        <v>113</v>
      </c>
      <c r="B36" s="91">
        <v>4</v>
      </c>
      <c r="C36" s="88" t="s">
        <v>100</v>
      </c>
      <c r="D36" s="88" t="s">
        <v>57</v>
      </c>
      <c r="E36" s="88" t="s">
        <v>5</v>
      </c>
      <c r="F36" s="88" t="s">
        <v>186</v>
      </c>
      <c r="G36" s="88" t="s">
        <v>191</v>
      </c>
      <c r="H36" s="88"/>
      <c r="I36" s="88">
        <v>1990</v>
      </c>
      <c r="J36" s="88">
        <v>1</v>
      </c>
      <c r="K36" s="47">
        <f>J36*R13</f>
        <v>0</v>
      </c>
      <c r="L36" s="6"/>
      <c r="M36" s="8">
        <f>K36*R4</f>
        <v>0</v>
      </c>
      <c r="N36" s="6"/>
      <c r="O36" s="131"/>
      <c r="P36" s="6"/>
      <c r="Q36" s="6"/>
      <c r="R36" s="24"/>
      <c r="S36" s="24"/>
      <c r="T36" s="7"/>
      <c r="U36" s="6"/>
    </row>
    <row r="37" spans="1:21" s="14" customFormat="1" ht="16" customHeight="1">
      <c r="A37" s="88" t="s">
        <v>113</v>
      </c>
      <c r="B37" s="91">
        <v>4</v>
      </c>
      <c r="C37" s="88" t="s">
        <v>100</v>
      </c>
      <c r="D37" s="88" t="s">
        <v>57</v>
      </c>
      <c r="E37" s="88" t="s">
        <v>5</v>
      </c>
      <c r="F37" s="88" t="s">
        <v>186</v>
      </c>
      <c r="G37" s="88" t="s">
        <v>192</v>
      </c>
      <c r="H37" s="88" t="s">
        <v>224</v>
      </c>
      <c r="I37" s="88">
        <v>2006</v>
      </c>
      <c r="J37" s="88">
        <v>1</v>
      </c>
      <c r="K37" s="47">
        <f>J37*R14</f>
        <v>0</v>
      </c>
      <c r="L37" s="6"/>
      <c r="M37" s="8">
        <f>K37*R4</f>
        <v>0</v>
      </c>
      <c r="N37" s="6"/>
      <c r="O37" s="131"/>
      <c r="P37" s="6"/>
      <c r="Q37" s="6"/>
      <c r="R37" s="24"/>
      <c r="S37" s="24"/>
      <c r="T37" s="7"/>
      <c r="U37" s="6"/>
    </row>
    <row r="38" spans="1:21" s="14" customFormat="1" ht="16" customHeight="1">
      <c r="A38" s="88" t="s">
        <v>113</v>
      </c>
      <c r="B38" s="91">
        <v>4</v>
      </c>
      <c r="C38" s="88" t="s">
        <v>100</v>
      </c>
      <c r="D38" s="88" t="s">
        <v>57</v>
      </c>
      <c r="E38" s="88" t="s">
        <v>5</v>
      </c>
      <c r="F38" s="88" t="s">
        <v>186</v>
      </c>
      <c r="G38" s="88" t="s">
        <v>192</v>
      </c>
      <c r="H38" s="88" t="s">
        <v>223</v>
      </c>
      <c r="I38" s="88">
        <v>2006</v>
      </c>
      <c r="J38" s="88">
        <v>2</v>
      </c>
      <c r="K38" s="47">
        <f>J38*R14</f>
        <v>0</v>
      </c>
      <c r="L38" s="6"/>
      <c r="M38" s="8">
        <f>K38*R4</f>
        <v>0</v>
      </c>
      <c r="N38" s="6"/>
      <c r="O38" s="131"/>
      <c r="P38" s="6"/>
      <c r="Q38" s="6"/>
      <c r="R38" s="24"/>
      <c r="S38" s="24"/>
      <c r="T38" s="7"/>
      <c r="U38" s="6"/>
    </row>
    <row r="39" spans="1:21" s="14" customFormat="1" ht="16" customHeight="1">
      <c r="A39" s="88" t="s">
        <v>113</v>
      </c>
      <c r="B39" s="91">
        <v>4</v>
      </c>
      <c r="C39" s="88" t="s">
        <v>100</v>
      </c>
      <c r="D39" s="88" t="s">
        <v>57</v>
      </c>
      <c r="E39" s="88" t="s">
        <v>5</v>
      </c>
      <c r="F39" s="88" t="s">
        <v>186</v>
      </c>
      <c r="G39" s="88" t="s">
        <v>221</v>
      </c>
      <c r="H39" s="88" t="s">
        <v>222</v>
      </c>
      <c r="I39" s="88"/>
      <c r="J39" s="88">
        <v>1</v>
      </c>
      <c r="K39" s="46" t="e">
        <f>J39*#REF!</f>
        <v>#REF!</v>
      </c>
      <c r="L39" s="20"/>
      <c r="M39" s="21" t="e">
        <f>K39*R4</f>
        <v>#REF!</v>
      </c>
      <c r="N39" s="20"/>
      <c r="O39" s="131"/>
      <c r="P39" s="6"/>
      <c r="Q39" s="6"/>
      <c r="R39" s="24"/>
      <c r="S39" s="24"/>
      <c r="T39" s="7"/>
      <c r="U39" s="6"/>
    </row>
    <row r="40" spans="1:21" s="14" customFormat="1" ht="16" customHeight="1">
      <c r="A40" s="88" t="s">
        <v>113</v>
      </c>
      <c r="B40" s="91">
        <v>4</v>
      </c>
      <c r="C40" s="88" t="s">
        <v>100</v>
      </c>
      <c r="D40" s="88" t="s">
        <v>57</v>
      </c>
      <c r="E40" s="88" t="s">
        <v>5</v>
      </c>
      <c r="F40" s="88" t="s">
        <v>186</v>
      </c>
      <c r="G40" s="88" t="s">
        <v>218</v>
      </c>
      <c r="H40" s="88" t="s">
        <v>219</v>
      </c>
      <c r="I40" s="88"/>
      <c r="J40" s="88">
        <v>1</v>
      </c>
      <c r="K40" s="46" t="e">
        <f>J40*#REF!</f>
        <v>#REF!</v>
      </c>
      <c r="L40" s="20"/>
      <c r="M40" s="21" t="e">
        <f>K40*R4</f>
        <v>#REF!</v>
      </c>
      <c r="N40" s="20"/>
      <c r="O40" s="131"/>
      <c r="P40" s="6"/>
      <c r="Q40" s="6"/>
      <c r="R40" s="24"/>
      <c r="S40" s="24"/>
      <c r="T40" s="7"/>
      <c r="U40" s="6"/>
    </row>
    <row r="41" spans="1:21" s="14" customFormat="1" ht="16" customHeight="1">
      <c r="A41" s="88" t="s">
        <v>113</v>
      </c>
      <c r="B41" s="91">
        <v>4</v>
      </c>
      <c r="C41" s="88" t="s">
        <v>100</v>
      </c>
      <c r="D41" s="88" t="s">
        <v>57</v>
      </c>
      <c r="E41" s="88" t="s">
        <v>5</v>
      </c>
      <c r="F41" s="88" t="s">
        <v>186</v>
      </c>
      <c r="G41" s="88" t="s">
        <v>193</v>
      </c>
      <c r="H41" s="88" t="s">
        <v>209</v>
      </c>
      <c r="I41" s="88">
        <v>2006</v>
      </c>
      <c r="J41" s="88">
        <v>1</v>
      </c>
      <c r="K41" s="47">
        <f>J41*R15</f>
        <v>0</v>
      </c>
      <c r="L41" s="6"/>
      <c r="M41" s="8">
        <f>K41*R4</f>
        <v>0</v>
      </c>
      <c r="N41" s="6"/>
      <c r="O41" s="131"/>
      <c r="P41" s="6"/>
      <c r="Q41" s="6"/>
      <c r="R41" s="24"/>
      <c r="S41" s="24"/>
      <c r="T41" s="7"/>
      <c r="U41" s="6"/>
    </row>
    <row r="42" spans="1:21" s="14" customFormat="1" ht="16" customHeight="1">
      <c r="A42" s="88" t="s">
        <v>113</v>
      </c>
      <c r="B42" s="91">
        <v>4</v>
      </c>
      <c r="C42" s="88" t="s">
        <v>100</v>
      </c>
      <c r="D42" s="88" t="s">
        <v>57</v>
      </c>
      <c r="E42" s="88" t="s">
        <v>5</v>
      </c>
      <c r="F42" s="88" t="s">
        <v>186</v>
      </c>
      <c r="G42" s="88" t="s">
        <v>200</v>
      </c>
      <c r="H42" s="88" t="s">
        <v>211</v>
      </c>
      <c r="I42" s="88">
        <v>1990</v>
      </c>
      <c r="J42" s="88">
        <v>1</v>
      </c>
      <c r="K42" s="47" t="e">
        <f>J42*#REF!</f>
        <v>#REF!</v>
      </c>
      <c r="L42" s="6"/>
      <c r="M42" s="8" t="e">
        <f>K42*R4</f>
        <v>#REF!</v>
      </c>
      <c r="N42" s="6"/>
      <c r="O42" s="131"/>
      <c r="P42" s="6"/>
      <c r="Q42" s="6"/>
      <c r="R42" s="24"/>
      <c r="S42" s="24"/>
      <c r="T42" s="7"/>
      <c r="U42" s="6"/>
    </row>
    <row r="43" spans="1:21" s="14" customFormat="1" ht="16" customHeight="1">
      <c r="A43" s="88" t="s">
        <v>113</v>
      </c>
      <c r="B43" s="91">
        <v>4</v>
      </c>
      <c r="C43" s="88" t="s">
        <v>100</v>
      </c>
      <c r="D43" s="88" t="s">
        <v>57</v>
      </c>
      <c r="E43" s="88" t="s">
        <v>5</v>
      </c>
      <c r="F43" s="88" t="s">
        <v>186</v>
      </c>
      <c r="G43" s="88" t="s">
        <v>200</v>
      </c>
      <c r="H43" s="88" t="s">
        <v>210</v>
      </c>
      <c r="I43" s="88">
        <v>1990</v>
      </c>
      <c r="J43" s="88">
        <v>1</v>
      </c>
      <c r="K43" s="47" t="e">
        <f>J43*#REF!</f>
        <v>#REF!</v>
      </c>
      <c r="L43" s="6"/>
      <c r="M43" s="8" t="e">
        <f>K43*R4</f>
        <v>#REF!</v>
      </c>
      <c r="N43" s="6"/>
      <c r="O43" s="131"/>
      <c r="P43" s="6"/>
      <c r="Q43" s="6"/>
      <c r="R43" s="24"/>
      <c r="S43" s="24"/>
      <c r="T43" s="7"/>
      <c r="U43" s="6"/>
    </row>
    <row r="44" spans="1:21" s="14" customFormat="1" ht="16" customHeight="1">
      <c r="A44" s="88" t="s">
        <v>113</v>
      </c>
      <c r="B44" s="91">
        <v>4</v>
      </c>
      <c r="C44" s="88" t="s">
        <v>100</v>
      </c>
      <c r="D44" s="88" t="s">
        <v>57</v>
      </c>
      <c r="E44" s="88" t="s">
        <v>5</v>
      </c>
      <c r="F44" s="88" t="s">
        <v>201</v>
      </c>
      <c r="G44" s="88" t="s">
        <v>204</v>
      </c>
      <c r="H44" s="88" t="s">
        <v>212</v>
      </c>
      <c r="I44" s="88">
        <v>2006</v>
      </c>
      <c r="J44" s="88">
        <v>1</v>
      </c>
      <c r="K44" s="47" t="e">
        <f>J44*#REF!</f>
        <v>#REF!</v>
      </c>
      <c r="L44" s="7" t="e">
        <f>J44*#REF!</f>
        <v>#REF!</v>
      </c>
      <c r="M44" s="8" t="e">
        <f>K44*R4</f>
        <v>#REF!</v>
      </c>
      <c r="N44" s="6"/>
      <c r="O44" s="131"/>
      <c r="P44" s="6"/>
      <c r="Q44" s="6"/>
      <c r="R44" s="24"/>
      <c r="S44" s="24"/>
      <c r="T44" s="7"/>
      <c r="U44" s="6"/>
    </row>
    <row r="45" spans="1:21" s="14" customFormat="1" ht="16" customHeight="1">
      <c r="A45" s="88" t="s">
        <v>113</v>
      </c>
      <c r="B45" s="91">
        <v>4</v>
      </c>
      <c r="C45" s="88" t="s">
        <v>100</v>
      </c>
      <c r="D45" s="88" t="s">
        <v>57</v>
      </c>
      <c r="E45" s="88" t="s">
        <v>5</v>
      </c>
      <c r="F45" s="88" t="s">
        <v>201</v>
      </c>
      <c r="G45" s="88" t="s">
        <v>213</v>
      </c>
      <c r="H45" s="88" t="s">
        <v>214</v>
      </c>
      <c r="I45" s="88">
        <v>2006</v>
      </c>
      <c r="J45" s="88">
        <v>1</v>
      </c>
      <c r="K45" s="47">
        <f>J45*R15</f>
        <v>0</v>
      </c>
      <c r="L45" s="6"/>
      <c r="M45" s="8">
        <f>K45*R4</f>
        <v>0</v>
      </c>
      <c r="N45" s="6"/>
      <c r="O45" s="131"/>
      <c r="P45" s="6"/>
      <c r="Q45" s="6"/>
      <c r="R45" s="24"/>
      <c r="S45" s="24"/>
      <c r="T45" s="7"/>
      <c r="U45" s="6"/>
    </row>
    <row r="46" spans="1:21" s="14" customFormat="1" ht="16" customHeight="1">
      <c r="A46" s="88" t="s">
        <v>113</v>
      </c>
      <c r="B46" s="91">
        <v>4</v>
      </c>
      <c r="C46" s="88" t="s">
        <v>100</v>
      </c>
      <c r="D46" s="88" t="s">
        <v>57</v>
      </c>
      <c r="E46" s="88" t="s">
        <v>5</v>
      </c>
      <c r="F46" s="88" t="s">
        <v>194</v>
      </c>
      <c r="G46" s="88" t="s">
        <v>203</v>
      </c>
      <c r="H46" s="88"/>
      <c r="I46" s="88"/>
      <c r="J46" s="88">
        <v>1</v>
      </c>
      <c r="K46" s="46">
        <f>J46*R18</f>
        <v>30</v>
      </c>
      <c r="L46" s="20"/>
      <c r="M46" s="21">
        <f>K46*R4</f>
        <v>23.747999999999998</v>
      </c>
      <c r="N46" s="20"/>
      <c r="O46" s="131"/>
      <c r="P46" s="6"/>
      <c r="Q46" s="6"/>
      <c r="R46" s="24"/>
      <c r="S46" s="24"/>
      <c r="T46" s="7"/>
      <c r="U46" s="6"/>
    </row>
    <row r="47" spans="1:21" s="14" customFormat="1" ht="16" customHeight="1">
      <c r="A47" s="88" t="s">
        <v>113</v>
      </c>
      <c r="B47" s="91">
        <v>4</v>
      </c>
      <c r="C47" s="88" t="s">
        <v>100</v>
      </c>
      <c r="D47" s="88" t="s">
        <v>57</v>
      </c>
      <c r="E47" s="88" t="s">
        <v>5</v>
      </c>
      <c r="F47" s="88" t="s">
        <v>215</v>
      </c>
      <c r="G47" s="88" t="s">
        <v>216</v>
      </c>
      <c r="H47" s="88" t="s">
        <v>217</v>
      </c>
      <c r="I47" s="88">
        <v>2006</v>
      </c>
      <c r="J47" s="88">
        <v>4</v>
      </c>
      <c r="K47" s="47" t="e">
        <f>J47*#REF!</f>
        <v>#REF!</v>
      </c>
      <c r="L47" s="6"/>
      <c r="M47" s="8" t="e">
        <f>K47*R4</f>
        <v>#REF!</v>
      </c>
      <c r="N47" s="6"/>
      <c r="O47" s="131"/>
      <c r="P47" s="6"/>
      <c r="Q47" s="6"/>
      <c r="R47" s="24"/>
      <c r="S47" s="24"/>
      <c r="T47" s="7"/>
      <c r="U47" s="6"/>
    </row>
    <row r="48" spans="1:21" s="14" customFormat="1" ht="16" customHeight="1">
      <c r="A48" s="88" t="s">
        <v>114</v>
      </c>
      <c r="B48" s="91">
        <v>68</v>
      </c>
      <c r="C48" s="88" t="s">
        <v>98</v>
      </c>
      <c r="D48" s="88" t="s">
        <v>55</v>
      </c>
      <c r="E48" s="88" t="s">
        <v>207</v>
      </c>
      <c r="F48" s="88" t="s">
        <v>186</v>
      </c>
      <c r="G48" s="88" t="s">
        <v>189</v>
      </c>
      <c r="H48" s="88" t="s">
        <v>205</v>
      </c>
      <c r="I48" s="88">
        <v>2008</v>
      </c>
      <c r="J48" s="88">
        <v>1</v>
      </c>
      <c r="K48" s="47">
        <f>J48*R7</f>
        <v>75</v>
      </c>
      <c r="L48" s="7">
        <f>J48*T6</f>
        <v>25</v>
      </c>
      <c r="M48" s="8">
        <f>K48*R4</f>
        <v>59.37</v>
      </c>
      <c r="N48" s="6"/>
      <c r="O48" s="132">
        <f>L48+M48+M49+M50+M57</f>
        <v>144.5316</v>
      </c>
      <c r="P48" s="6"/>
      <c r="Q48" s="6"/>
      <c r="R48" s="24"/>
      <c r="S48" s="24"/>
      <c r="T48" s="7"/>
      <c r="U48" s="6"/>
    </row>
    <row r="49" spans="1:21" s="14" customFormat="1" ht="16" customHeight="1">
      <c r="A49" s="88" t="s">
        <v>114</v>
      </c>
      <c r="B49" s="91">
        <v>68</v>
      </c>
      <c r="C49" s="88" t="s">
        <v>98</v>
      </c>
      <c r="D49" s="88" t="s">
        <v>55</v>
      </c>
      <c r="E49" s="88" t="s">
        <v>207</v>
      </c>
      <c r="F49" s="88" t="s">
        <v>186</v>
      </c>
      <c r="G49" s="88" t="s">
        <v>187</v>
      </c>
      <c r="H49" s="88"/>
      <c r="I49" s="88">
        <v>1977</v>
      </c>
      <c r="J49" s="88">
        <v>6</v>
      </c>
      <c r="K49" s="47">
        <f>J49*R10</f>
        <v>12</v>
      </c>
      <c r="L49" s="6"/>
      <c r="M49" s="8">
        <f>K49*R4</f>
        <v>9.4992000000000001</v>
      </c>
      <c r="N49" s="6"/>
      <c r="O49" s="131"/>
      <c r="P49" s="6"/>
      <c r="Q49" s="6"/>
      <c r="R49" s="24"/>
      <c r="S49" s="24"/>
      <c r="T49" s="7"/>
      <c r="U49" s="6"/>
    </row>
    <row r="50" spans="1:21" s="14" customFormat="1" ht="16" customHeight="1">
      <c r="A50" s="88" t="s">
        <v>114</v>
      </c>
      <c r="B50" s="91">
        <v>68</v>
      </c>
      <c r="C50" s="88" t="s">
        <v>98</v>
      </c>
      <c r="D50" s="88" t="s">
        <v>55</v>
      </c>
      <c r="E50" s="88" t="s">
        <v>207</v>
      </c>
      <c r="F50" s="88" t="s">
        <v>186</v>
      </c>
      <c r="G50" s="88" t="s">
        <v>187</v>
      </c>
      <c r="H50" s="88" t="s">
        <v>220</v>
      </c>
      <c r="I50" s="88">
        <v>2012</v>
      </c>
      <c r="J50" s="88">
        <v>2</v>
      </c>
      <c r="K50" s="47">
        <f>J50*R10</f>
        <v>4</v>
      </c>
      <c r="L50" s="6"/>
      <c r="M50" s="8">
        <f>K50*R4</f>
        <v>3.1663999999999999</v>
      </c>
      <c r="N50" s="6"/>
      <c r="O50" s="131"/>
      <c r="P50" s="6"/>
      <c r="Q50" s="6"/>
      <c r="R50" s="24"/>
      <c r="S50" s="24"/>
      <c r="T50" s="7"/>
      <c r="U50" s="6"/>
    </row>
    <row r="51" spans="1:21" s="14" customFormat="1" ht="16" customHeight="1">
      <c r="A51" s="88" t="s">
        <v>114</v>
      </c>
      <c r="B51" s="91">
        <v>68</v>
      </c>
      <c r="C51" s="88" t="s">
        <v>98</v>
      </c>
      <c r="D51" s="88" t="s">
        <v>55</v>
      </c>
      <c r="E51" s="88" t="s">
        <v>207</v>
      </c>
      <c r="F51" s="88" t="s">
        <v>186</v>
      </c>
      <c r="G51" s="88" t="s">
        <v>191</v>
      </c>
      <c r="H51" s="88"/>
      <c r="I51" s="88">
        <v>2008</v>
      </c>
      <c r="J51" s="88">
        <v>1</v>
      </c>
      <c r="K51" s="47">
        <f>J51*R13</f>
        <v>0</v>
      </c>
      <c r="L51" s="6"/>
      <c r="M51" s="8">
        <f>K51*R4</f>
        <v>0</v>
      </c>
      <c r="N51" s="6"/>
      <c r="O51" s="131"/>
      <c r="P51" s="6"/>
      <c r="Q51" s="6"/>
      <c r="R51" s="24"/>
      <c r="S51" s="24"/>
      <c r="T51" s="7"/>
      <c r="U51" s="6"/>
    </row>
    <row r="52" spans="1:21" s="14" customFormat="1" ht="16" customHeight="1">
      <c r="A52" s="88" t="s">
        <v>114</v>
      </c>
      <c r="B52" s="91">
        <v>68</v>
      </c>
      <c r="C52" s="88" t="s">
        <v>98</v>
      </c>
      <c r="D52" s="88" t="s">
        <v>55</v>
      </c>
      <c r="E52" s="88" t="s">
        <v>207</v>
      </c>
      <c r="F52" s="88" t="s">
        <v>186</v>
      </c>
      <c r="G52" s="88" t="s">
        <v>192</v>
      </c>
      <c r="H52" s="88" t="s">
        <v>426</v>
      </c>
      <c r="I52" s="88">
        <v>2008</v>
      </c>
      <c r="J52" s="88">
        <v>1</v>
      </c>
      <c r="K52" s="47">
        <f>J52*R14</f>
        <v>0</v>
      </c>
      <c r="L52" s="6"/>
      <c r="M52" s="8">
        <f>K52*R4</f>
        <v>0</v>
      </c>
      <c r="N52" s="6"/>
      <c r="O52" s="131"/>
      <c r="P52" s="6"/>
      <c r="Q52" s="6"/>
      <c r="R52" s="24"/>
      <c r="S52" s="24"/>
      <c r="T52" s="7"/>
      <c r="U52" s="6"/>
    </row>
    <row r="53" spans="1:21" s="14" customFormat="1" ht="16" customHeight="1">
      <c r="A53" s="88" t="s">
        <v>114</v>
      </c>
      <c r="B53" s="91">
        <v>68</v>
      </c>
      <c r="C53" s="88" t="s">
        <v>98</v>
      </c>
      <c r="D53" s="88" t="s">
        <v>55</v>
      </c>
      <c r="E53" s="88" t="s">
        <v>207</v>
      </c>
      <c r="F53" s="88" t="s">
        <v>186</v>
      </c>
      <c r="G53" s="88" t="s">
        <v>221</v>
      </c>
      <c r="H53" s="88" t="s">
        <v>396</v>
      </c>
      <c r="I53" s="88">
        <v>2008</v>
      </c>
      <c r="J53" s="88">
        <v>2</v>
      </c>
      <c r="K53" s="47" t="e">
        <f>J53*#REF!</f>
        <v>#REF!</v>
      </c>
      <c r="L53" s="6"/>
      <c r="M53" s="8" t="e">
        <f>K53*R7</f>
        <v>#REF!</v>
      </c>
      <c r="N53" s="6"/>
      <c r="O53" s="131"/>
      <c r="P53" s="6"/>
      <c r="Q53" s="6"/>
      <c r="R53" s="24"/>
      <c r="S53" s="24"/>
      <c r="T53" s="7"/>
      <c r="U53" s="6"/>
    </row>
    <row r="54" spans="1:21" s="14" customFormat="1" ht="16" customHeight="1">
      <c r="A54" s="88" t="s">
        <v>114</v>
      </c>
      <c r="B54" s="91">
        <v>68</v>
      </c>
      <c r="C54" s="88" t="s">
        <v>98</v>
      </c>
      <c r="D54" s="88" t="s">
        <v>55</v>
      </c>
      <c r="E54" s="88" t="s">
        <v>207</v>
      </c>
      <c r="F54" s="88" t="s">
        <v>186</v>
      </c>
      <c r="G54" s="88" t="s">
        <v>198</v>
      </c>
      <c r="H54" s="88" t="s">
        <v>427</v>
      </c>
      <c r="I54" s="88">
        <v>2008</v>
      </c>
      <c r="J54" s="88">
        <v>1</v>
      </c>
      <c r="K54" s="47" t="e">
        <f>J54*#REF!</f>
        <v>#REF!</v>
      </c>
      <c r="L54" s="6"/>
      <c r="M54" s="8" t="e">
        <f>K54*R4</f>
        <v>#REF!</v>
      </c>
      <c r="N54" s="6"/>
      <c r="O54" s="131"/>
      <c r="P54" s="6"/>
      <c r="Q54" s="6"/>
      <c r="R54" s="24"/>
      <c r="S54" s="24"/>
      <c r="T54" s="7"/>
      <c r="U54" s="6"/>
    </row>
    <row r="55" spans="1:21" s="14" customFormat="1" ht="16" customHeight="1">
      <c r="A55" s="88" t="s">
        <v>114</v>
      </c>
      <c r="B55" s="91">
        <v>68</v>
      </c>
      <c r="C55" s="88" t="s">
        <v>98</v>
      </c>
      <c r="D55" s="88" t="s">
        <v>55</v>
      </c>
      <c r="E55" s="88" t="s">
        <v>207</v>
      </c>
      <c r="F55" s="88" t="s">
        <v>186</v>
      </c>
      <c r="G55" s="88" t="s">
        <v>193</v>
      </c>
      <c r="H55" s="88" t="s">
        <v>428</v>
      </c>
      <c r="I55" s="88">
        <v>2020</v>
      </c>
      <c r="J55" s="88">
        <v>1</v>
      </c>
      <c r="K55" s="47">
        <f>J55*R15</f>
        <v>0</v>
      </c>
      <c r="L55" s="6"/>
      <c r="M55" s="8">
        <f>K55*R4</f>
        <v>0</v>
      </c>
      <c r="N55" s="6"/>
      <c r="O55" s="131"/>
      <c r="P55" s="6"/>
      <c r="Q55" s="6"/>
      <c r="R55" s="24"/>
      <c r="S55" s="24"/>
      <c r="T55" s="7"/>
      <c r="U55" s="6"/>
    </row>
    <row r="56" spans="1:21" s="14" customFormat="1" ht="16" customHeight="1">
      <c r="A56" s="88" t="s">
        <v>114</v>
      </c>
      <c r="B56" s="91">
        <v>68</v>
      </c>
      <c r="C56" s="88" t="s">
        <v>98</v>
      </c>
      <c r="D56" s="88" t="s">
        <v>55</v>
      </c>
      <c r="E56" s="88" t="s">
        <v>207</v>
      </c>
      <c r="F56" s="88" t="s">
        <v>194</v>
      </c>
      <c r="G56" s="88" t="s">
        <v>203</v>
      </c>
      <c r="H56" s="88" t="s">
        <v>415</v>
      </c>
      <c r="I56" s="88">
        <v>2016</v>
      </c>
      <c r="J56" s="88">
        <v>1</v>
      </c>
      <c r="K56" s="47"/>
      <c r="L56" s="6"/>
      <c r="M56" s="8"/>
      <c r="N56" s="6"/>
      <c r="O56" s="131"/>
      <c r="P56" s="6"/>
      <c r="Q56" s="6"/>
      <c r="R56" s="24"/>
      <c r="S56" s="24"/>
      <c r="T56" s="7"/>
      <c r="U56" s="6"/>
    </row>
    <row r="57" spans="1:21" s="14" customFormat="1" ht="16" customHeight="1">
      <c r="A57" s="88" t="s">
        <v>114</v>
      </c>
      <c r="B57" s="91">
        <v>68</v>
      </c>
      <c r="C57" s="88" t="s">
        <v>98</v>
      </c>
      <c r="D57" s="88" t="s">
        <v>55</v>
      </c>
      <c r="E57" s="88" t="s">
        <v>207</v>
      </c>
      <c r="F57" s="88" t="s">
        <v>194</v>
      </c>
      <c r="G57" s="88" t="s">
        <v>203</v>
      </c>
      <c r="H57" s="88" t="s">
        <v>413</v>
      </c>
      <c r="I57" s="88">
        <v>2012</v>
      </c>
      <c r="J57" s="88">
        <v>2</v>
      </c>
      <c r="K57" s="46">
        <f>J57*R18</f>
        <v>60</v>
      </c>
      <c r="L57" s="20"/>
      <c r="M57" s="21">
        <f>K57*R4</f>
        <v>47.495999999999995</v>
      </c>
      <c r="N57" s="20"/>
      <c r="O57" s="131"/>
      <c r="P57" s="6"/>
      <c r="Q57" s="6"/>
      <c r="R57" s="24"/>
      <c r="S57" s="24"/>
      <c r="T57" s="7"/>
      <c r="U57" s="6"/>
    </row>
    <row r="58" spans="1:21" s="19" customFormat="1" ht="16" customHeight="1">
      <c r="A58" s="88" t="s">
        <v>115</v>
      </c>
      <c r="B58" s="91">
        <v>2</v>
      </c>
      <c r="C58" s="88" t="s">
        <v>99</v>
      </c>
      <c r="D58" s="88" t="s">
        <v>58</v>
      </c>
      <c r="E58" s="88" t="s">
        <v>41</v>
      </c>
      <c r="F58" s="88" t="s">
        <v>186</v>
      </c>
      <c r="G58" s="88" t="s">
        <v>189</v>
      </c>
      <c r="H58" s="88" t="s">
        <v>225</v>
      </c>
      <c r="I58" s="88">
        <v>1987</v>
      </c>
      <c r="J58" s="88">
        <v>2</v>
      </c>
      <c r="K58" s="47">
        <f>J58*R6</f>
        <v>90</v>
      </c>
      <c r="L58" s="7">
        <f>J58*T6</f>
        <v>50</v>
      </c>
      <c r="M58" s="8">
        <f>K58*R4</f>
        <v>71.244</v>
      </c>
      <c r="N58" s="6"/>
      <c r="O58" s="132">
        <f>L58+M58+M59+M64+M65</f>
        <v>184.57199999999997</v>
      </c>
      <c r="P58" s="6"/>
      <c r="Q58" s="6"/>
      <c r="R58" s="24"/>
      <c r="S58" s="24"/>
      <c r="T58" s="7"/>
      <c r="U58" s="6"/>
    </row>
    <row r="59" spans="1:21" s="19" customFormat="1" ht="16" customHeight="1">
      <c r="A59" s="88" t="s">
        <v>115</v>
      </c>
      <c r="B59" s="91">
        <v>2</v>
      </c>
      <c r="C59" s="88" t="s">
        <v>99</v>
      </c>
      <c r="D59" s="88" t="s">
        <v>58</v>
      </c>
      <c r="E59" s="88" t="s">
        <v>41</v>
      </c>
      <c r="F59" s="88" t="s">
        <v>186</v>
      </c>
      <c r="G59" s="88" t="s">
        <v>187</v>
      </c>
      <c r="H59" s="88"/>
      <c r="I59" s="88">
        <v>1987</v>
      </c>
      <c r="J59" s="88">
        <v>10</v>
      </c>
      <c r="K59" s="47">
        <f>J59*R10</f>
        <v>20</v>
      </c>
      <c r="L59" s="6"/>
      <c r="M59" s="8">
        <f>K59*R4</f>
        <v>15.831999999999999</v>
      </c>
      <c r="N59" s="6"/>
      <c r="O59" s="131"/>
      <c r="P59" s="6"/>
      <c r="Q59" s="6"/>
      <c r="R59" s="24"/>
      <c r="S59" s="24"/>
      <c r="T59" s="7"/>
      <c r="U59" s="6"/>
    </row>
    <row r="60" spans="1:21" s="19" customFormat="1" ht="16" customHeight="1">
      <c r="A60" s="88" t="s">
        <v>115</v>
      </c>
      <c r="B60" s="91">
        <v>2</v>
      </c>
      <c r="C60" s="88" t="s">
        <v>99</v>
      </c>
      <c r="D60" s="88" t="s">
        <v>58</v>
      </c>
      <c r="E60" s="88" t="s">
        <v>41</v>
      </c>
      <c r="F60" s="88" t="s">
        <v>186</v>
      </c>
      <c r="G60" s="88" t="s">
        <v>191</v>
      </c>
      <c r="H60" s="88" t="s">
        <v>226</v>
      </c>
      <c r="I60" s="88">
        <v>1987</v>
      </c>
      <c r="J60" s="88">
        <v>2</v>
      </c>
      <c r="K60" s="47">
        <f>J60*R13</f>
        <v>0</v>
      </c>
      <c r="L60" s="6"/>
      <c r="M60" s="8">
        <f>K60*R4</f>
        <v>0</v>
      </c>
      <c r="N60" s="6"/>
      <c r="O60" s="131"/>
      <c r="P60" s="6"/>
      <c r="Q60" s="6"/>
      <c r="R60" s="24"/>
      <c r="S60" s="24"/>
      <c r="T60" s="7"/>
      <c r="U60" s="6"/>
    </row>
    <row r="61" spans="1:21" s="19" customFormat="1" ht="16" customHeight="1">
      <c r="A61" s="88" t="s">
        <v>115</v>
      </c>
      <c r="B61" s="91">
        <v>2</v>
      </c>
      <c r="C61" s="88" t="s">
        <v>99</v>
      </c>
      <c r="D61" s="88" t="s">
        <v>58</v>
      </c>
      <c r="E61" s="88" t="s">
        <v>41</v>
      </c>
      <c r="F61" s="88" t="s">
        <v>186</v>
      </c>
      <c r="G61" s="88" t="s">
        <v>198</v>
      </c>
      <c r="H61" s="88" t="s">
        <v>210</v>
      </c>
      <c r="I61" s="88">
        <v>1987</v>
      </c>
      <c r="J61" s="88">
        <v>4</v>
      </c>
      <c r="K61" s="47" t="e">
        <f>J61*#REF!</f>
        <v>#REF!</v>
      </c>
      <c r="L61" s="6"/>
      <c r="M61" s="8" t="e">
        <f>K61*R4</f>
        <v>#REF!</v>
      </c>
      <c r="N61" s="6"/>
      <c r="O61" s="131"/>
      <c r="P61" s="6"/>
      <c r="Q61" s="6"/>
      <c r="R61" s="24"/>
      <c r="S61" s="24"/>
      <c r="T61" s="7"/>
      <c r="U61" s="6"/>
    </row>
    <row r="62" spans="1:21" s="19" customFormat="1" ht="16" customHeight="1">
      <c r="A62" s="88" t="s">
        <v>115</v>
      </c>
      <c r="B62" s="91">
        <v>2</v>
      </c>
      <c r="C62" s="88" t="s">
        <v>99</v>
      </c>
      <c r="D62" s="88" t="s">
        <v>58</v>
      </c>
      <c r="E62" s="88" t="s">
        <v>41</v>
      </c>
      <c r="F62" s="88" t="s">
        <v>186</v>
      </c>
      <c r="G62" s="88" t="s">
        <v>192</v>
      </c>
      <c r="H62" s="88" t="s">
        <v>227</v>
      </c>
      <c r="I62" s="88">
        <v>1987</v>
      </c>
      <c r="J62" s="88">
        <v>2</v>
      </c>
      <c r="K62" s="47">
        <f>J62*R14</f>
        <v>0</v>
      </c>
      <c r="L62" s="6"/>
      <c r="M62" s="8">
        <f>K62*R4</f>
        <v>0</v>
      </c>
      <c r="N62" s="6"/>
      <c r="O62" s="131"/>
      <c r="P62" s="6"/>
      <c r="Q62" s="6"/>
      <c r="R62" s="24"/>
      <c r="S62" s="24"/>
      <c r="T62" s="7"/>
      <c r="U62" s="6"/>
    </row>
    <row r="63" spans="1:21" s="19" customFormat="1" ht="16" customHeight="1">
      <c r="A63" s="88" t="s">
        <v>115</v>
      </c>
      <c r="B63" s="91">
        <v>2</v>
      </c>
      <c r="C63" s="88" t="s">
        <v>99</v>
      </c>
      <c r="D63" s="88" t="s">
        <v>58</v>
      </c>
      <c r="E63" s="88" t="s">
        <v>41</v>
      </c>
      <c r="F63" s="88" t="s">
        <v>186</v>
      </c>
      <c r="G63" s="88" t="s">
        <v>193</v>
      </c>
      <c r="H63" s="88" t="s">
        <v>228</v>
      </c>
      <c r="I63" s="88">
        <v>1987</v>
      </c>
      <c r="J63" s="88">
        <v>2</v>
      </c>
      <c r="K63" s="47">
        <f>J63*R15</f>
        <v>0</v>
      </c>
      <c r="L63" s="6"/>
      <c r="M63" s="8">
        <f>K63*R4</f>
        <v>0</v>
      </c>
      <c r="N63" s="6"/>
      <c r="O63" s="131"/>
      <c r="P63" s="6"/>
      <c r="Q63" s="6"/>
      <c r="R63" s="24"/>
      <c r="S63" s="24"/>
      <c r="T63" s="7"/>
      <c r="U63" s="6"/>
    </row>
    <row r="64" spans="1:21" s="19" customFormat="1" ht="16" customHeight="1">
      <c r="A64" s="88" t="s">
        <v>115</v>
      </c>
      <c r="B64" s="91">
        <v>2</v>
      </c>
      <c r="C64" s="88" t="s">
        <v>99</v>
      </c>
      <c r="D64" s="88" t="s">
        <v>58</v>
      </c>
      <c r="E64" s="88" t="s">
        <v>41</v>
      </c>
      <c r="F64" s="88" t="s">
        <v>194</v>
      </c>
      <c r="G64" s="88" t="s">
        <v>195</v>
      </c>
      <c r="H64" s="88" t="s">
        <v>231</v>
      </c>
      <c r="I64" s="88">
        <v>1987</v>
      </c>
      <c r="J64" s="88">
        <v>1</v>
      </c>
      <c r="K64" s="47">
        <f>J64*R18</f>
        <v>30</v>
      </c>
      <c r="L64" s="6"/>
      <c r="M64" s="8">
        <f>K64*R4</f>
        <v>23.747999999999998</v>
      </c>
      <c r="N64" s="6"/>
      <c r="O64" s="131"/>
      <c r="P64" s="6"/>
      <c r="Q64" s="6"/>
      <c r="R64" s="24"/>
      <c r="S64" s="24"/>
      <c r="T64" s="7"/>
      <c r="U64" s="6"/>
    </row>
    <row r="65" spans="1:21" s="19" customFormat="1" ht="16" customHeight="1">
      <c r="A65" s="88" t="s">
        <v>115</v>
      </c>
      <c r="B65" s="91">
        <v>2</v>
      </c>
      <c r="C65" s="88" t="s">
        <v>99</v>
      </c>
      <c r="D65" s="88" t="s">
        <v>58</v>
      </c>
      <c r="E65" s="88" t="s">
        <v>41</v>
      </c>
      <c r="F65" s="88" t="s">
        <v>194</v>
      </c>
      <c r="G65" s="88" t="s">
        <v>229</v>
      </c>
      <c r="H65" s="88" t="s">
        <v>230</v>
      </c>
      <c r="I65" s="88">
        <v>1987</v>
      </c>
      <c r="J65" s="88">
        <v>1</v>
      </c>
      <c r="K65" s="47">
        <f>J65*R18</f>
        <v>30</v>
      </c>
      <c r="L65" s="6"/>
      <c r="M65" s="8">
        <f>K65*R4</f>
        <v>23.747999999999998</v>
      </c>
      <c r="N65" s="6"/>
      <c r="O65" s="131"/>
      <c r="P65" s="6"/>
      <c r="Q65" s="6"/>
      <c r="R65" s="24"/>
      <c r="S65" s="24"/>
      <c r="T65" s="7"/>
      <c r="U65" s="6"/>
    </row>
    <row r="66" spans="1:21" s="19" customFormat="1" ht="16" customHeight="1">
      <c r="A66" s="88" t="s">
        <v>470</v>
      </c>
      <c r="B66" s="91" t="s">
        <v>471</v>
      </c>
      <c r="C66" s="88" t="s">
        <v>472</v>
      </c>
      <c r="D66" s="88" t="s">
        <v>55</v>
      </c>
      <c r="E66" s="88" t="s">
        <v>473</v>
      </c>
      <c r="F66" s="88" t="s">
        <v>201</v>
      </c>
      <c r="G66" s="88" t="s">
        <v>204</v>
      </c>
      <c r="H66" s="88" t="s">
        <v>469</v>
      </c>
      <c r="I66" s="88">
        <v>2021</v>
      </c>
      <c r="J66" s="88">
        <v>1</v>
      </c>
      <c r="K66" s="47"/>
      <c r="L66" s="6"/>
      <c r="M66" s="8"/>
      <c r="N66" s="6"/>
      <c r="O66" s="35"/>
      <c r="P66" s="6"/>
      <c r="Q66" s="6"/>
      <c r="R66" s="24"/>
      <c r="S66" s="24"/>
      <c r="T66" s="7"/>
      <c r="U66" s="6"/>
    </row>
    <row r="67" spans="1:21" s="19" customFormat="1" ht="16" customHeight="1">
      <c r="A67" s="88" t="s">
        <v>470</v>
      </c>
      <c r="B67" s="91" t="s">
        <v>471</v>
      </c>
      <c r="C67" s="88" t="s">
        <v>472</v>
      </c>
      <c r="D67" s="88" t="s">
        <v>55</v>
      </c>
      <c r="E67" s="88" t="s">
        <v>474</v>
      </c>
      <c r="F67" s="88" t="s">
        <v>186</v>
      </c>
      <c r="G67" s="88" t="s">
        <v>467</v>
      </c>
      <c r="H67" s="88" t="s">
        <v>468</v>
      </c>
      <c r="I67" s="88">
        <v>2002</v>
      </c>
      <c r="J67" s="88">
        <v>2</v>
      </c>
      <c r="K67" s="47"/>
      <c r="L67" s="6"/>
      <c r="M67" s="8"/>
      <c r="N67" s="6"/>
      <c r="O67" s="35"/>
      <c r="P67" s="6"/>
      <c r="Q67" s="6"/>
      <c r="R67" s="24"/>
      <c r="S67" s="24"/>
      <c r="T67" s="7"/>
      <c r="U67" s="6"/>
    </row>
    <row r="68" spans="1:21" s="19" customFormat="1" ht="16" customHeight="1">
      <c r="A68" s="86" t="s">
        <v>116</v>
      </c>
      <c r="B68" s="87">
        <v>2</v>
      </c>
      <c r="C68" s="88" t="s">
        <v>97</v>
      </c>
      <c r="D68" s="88" t="s">
        <v>55</v>
      </c>
      <c r="E68" s="88" t="s">
        <v>6</v>
      </c>
      <c r="F68" s="88" t="s">
        <v>186</v>
      </c>
      <c r="G68" s="88" t="s">
        <v>189</v>
      </c>
      <c r="H68" s="88" t="s">
        <v>232</v>
      </c>
      <c r="I68" s="88"/>
      <c r="J68" s="88">
        <v>1</v>
      </c>
      <c r="K68" s="83">
        <f>R6</f>
        <v>45</v>
      </c>
      <c r="L68" s="7">
        <f>J68*T6</f>
        <v>25</v>
      </c>
      <c r="M68" s="8">
        <f>K68*R4</f>
        <v>35.622</v>
      </c>
      <c r="N68" s="6"/>
      <c r="O68" s="132">
        <f>L68+M68+M69</f>
        <v>73.287599999999998</v>
      </c>
      <c r="P68" s="6"/>
      <c r="Q68" s="6"/>
      <c r="R68" s="24"/>
      <c r="S68" s="24"/>
      <c r="T68" s="7"/>
      <c r="U68" s="6"/>
    </row>
    <row r="69" spans="1:21" s="19" customFormat="1" ht="16" customHeight="1">
      <c r="A69" s="86" t="s">
        <v>116</v>
      </c>
      <c r="B69" s="87">
        <v>2</v>
      </c>
      <c r="C69" s="88" t="s">
        <v>97</v>
      </c>
      <c r="D69" s="88" t="s">
        <v>55</v>
      </c>
      <c r="E69" s="88" t="s">
        <v>6</v>
      </c>
      <c r="F69" s="88" t="s">
        <v>186</v>
      </c>
      <c r="G69" s="88" t="s">
        <v>187</v>
      </c>
      <c r="H69" s="88"/>
      <c r="I69" s="88"/>
      <c r="J69" s="88">
        <v>8</v>
      </c>
      <c r="K69" s="47">
        <f>J69*R10</f>
        <v>16</v>
      </c>
      <c r="L69" s="6"/>
      <c r="M69" s="8">
        <f>K69*R4</f>
        <v>12.6656</v>
      </c>
      <c r="N69" s="6"/>
      <c r="O69" s="131"/>
      <c r="P69" s="6"/>
      <c r="Q69" s="6"/>
      <c r="R69" s="24"/>
      <c r="S69" s="24"/>
      <c r="T69" s="7"/>
      <c r="U69" s="6"/>
    </row>
    <row r="70" spans="1:21" s="19" customFormat="1" ht="16" customHeight="1">
      <c r="A70" s="86" t="s">
        <v>116</v>
      </c>
      <c r="B70" s="87">
        <v>2</v>
      </c>
      <c r="C70" s="88" t="s">
        <v>97</v>
      </c>
      <c r="D70" s="88" t="s">
        <v>55</v>
      </c>
      <c r="E70" s="88" t="s">
        <v>6</v>
      </c>
      <c r="F70" s="88" t="s">
        <v>186</v>
      </c>
      <c r="G70" s="88" t="s">
        <v>191</v>
      </c>
      <c r="H70" s="88"/>
      <c r="I70" s="88"/>
      <c r="J70" s="88">
        <v>1</v>
      </c>
      <c r="K70" s="47">
        <f>J70*R13</f>
        <v>0</v>
      </c>
      <c r="L70" s="6"/>
      <c r="M70" s="8">
        <f>K70*R4</f>
        <v>0</v>
      </c>
      <c r="N70" s="6"/>
      <c r="O70" s="131"/>
      <c r="P70" s="6"/>
      <c r="Q70" s="6"/>
      <c r="R70" s="24"/>
      <c r="S70" s="24"/>
      <c r="T70" s="7"/>
      <c r="U70" s="6"/>
    </row>
    <row r="71" spans="1:21" s="19" customFormat="1" ht="16" customHeight="1">
      <c r="A71" s="86" t="s">
        <v>116</v>
      </c>
      <c r="B71" s="87">
        <v>2</v>
      </c>
      <c r="C71" s="88" t="s">
        <v>97</v>
      </c>
      <c r="D71" s="88" t="s">
        <v>55</v>
      </c>
      <c r="E71" s="88" t="s">
        <v>6</v>
      </c>
      <c r="F71" s="88" t="s">
        <v>186</v>
      </c>
      <c r="G71" s="88" t="s">
        <v>192</v>
      </c>
      <c r="H71" s="88"/>
      <c r="I71" s="88"/>
      <c r="J71" s="88">
        <v>1</v>
      </c>
      <c r="K71" s="46">
        <f>J71*R14</f>
        <v>0</v>
      </c>
      <c r="L71" s="20"/>
      <c r="M71" s="21">
        <f>K71*R4</f>
        <v>0</v>
      </c>
      <c r="N71" s="20"/>
      <c r="O71" s="131"/>
      <c r="P71" s="6"/>
      <c r="Q71" s="6"/>
      <c r="R71" s="24"/>
      <c r="S71" s="24"/>
      <c r="T71" s="7"/>
      <c r="U71" s="6"/>
    </row>
    <row r="72" spans="1:21" s="14" customFormat="1" ht="16" customHeight="1">
      <c r="A72" s="86" t="s">
        <v>120</v>
      </c>
      <c r="B72" s="87">
        <v>1</v>
      </c>
      <c r="C72" s="88" t="s">
        <v>95</v>
      </c>
      <c r="D72" s="88" t="s">
        <v>55</v>
      </c>
      <c r="E72" s="88" t="s">
        <v>9</v>
      </c>
      <c r="F72" s="88" t="s">
        <v>186</v>
      </c>
      <c r="G72" s="88" t="s">
        <v>189</v>
      </c>
      <c r="H72" s="88" t="s">
        <v>351</v>
      </c>
      <c r="I72" s="88"/>
      <c r="J72" s="88">
        <v>1</v>
      </c>
      <c r="K72" s="47">
        <f>J72*R6</f>
        <v>45</v>
      </c>
      <c r="L72" s="7">
        <f>J72*T6</f>
        <v>25</v>
      </c>
      <c r="M72" s="8">
        <f>K72*R4</f>
        <v>35.622</v>
      </c>
      <c r="N72" s="6"/>
      <c r="O72" s="132">
        <f>L72+M72+M73+M76</f>
        <v>97.035599999999988</v>
      </c>
      <c r="P72" s="6"/>
      <c r="Q72" s="6"/>
      <c r="R72" s="24"/>
      <c r="S72" s="24"/>
      <c r="T72" s="7"/>
      <c r="U72" s="6"/>
    </row>
    <row r="73" spans="1:21" s="14" customFormat="1" ht="16" customHeight="1">
      <c r="A73" s="86" t="s">
        <v>120</v>
      </c>
      <c r="B73" s="87">
        <v>1</v>
      </c>
      <c r="C73" s="88" t="s">
        <v>95</v>
      </c>
      <c r="D73" s="88" t="s">
        <v>55</v>
      </c>
      <c r="E73" s="88" t="s">
        <v>9</v>
      </c>
      <c r="F73" s="88" t="s">
        <v>186</v>
      </c>
      <c r="G73" s="88" t="s">
        <v>187</v>
      </c>
      <c r="H73" s="92"/>
      <c r="I73" s="88"/>
      <c r="J73" s="88">
        <v>8</v>
      </c>
      <c r="K73" s="47">
        <f>J73*R10</f>
        <v>16</v>
      </c>
      <c r="L73" s="6"/>
      <c r="M73" s="8">
        <f>K73*R4</f>
        <v>12.6656</v>
      </c>
      <c r="N73" s="6"/>
      <c r="O73" s="131"/>
      <c r="P73" s="6"/>
      <c r="Q73" s="6"/>
      <c r="R73" s="24"/>
      <c r="S73" s="24"/>
      <c r="T73" s="7"/>
      <c r="U73" s="6"/>
    </row>
    <row r="74" spans="1:21" s="14" customFormat="1" ht="16" customHeight="1">
      <c r="A74" s="86" t="s">
        <v>120</v>
      </c>
      <c r="B74" s="87">
        <v>1</v>
      </c>
      <c r="C74" s="88" t="s">
        <v>95</v>
      </c>
      <c r="D74" s="88" t="s">
        <v>55</v>
      </c>
      <c r="E74" s="88" t="s">
        <v>9</v>
      </c>
      <c r="F74" s="88" t="s">
        <v>186</v>
      </c>
      <c r="G74" s="88" t="s">
        <v>191</v>
      </c>
      <c r="H74" s="92"/>
      <c r="I74" s="88"/>
      <c r="J74" s="88">
        <v>1</v>
      </c>
      <c r="K74" s="47">
        <f>J74*R13</f>
        <v>0</v>
      </c>
      <c r="L74" s="6"/>
      <c r="M74" s="8">
        <f>K74*R4</f>
        <v>0</v>
      </c>
      <c r="N74" s="6"/>
      <c r="O74" s="131"/>
      <c r="P74" s="6"/>
      <c r="Q74" s="6"/>
      <c r="R74" s="24"/>
      <c r="S74" s="24"/>
      <c r="T74" s="7"/>
      <c r="U74" s="6"/>
    </row>
    <row r="75" spans="1:21" s="14" customFormat="1" ht="16" customHeight="1">
      <c r="A75" s="86" t="s">
        <v>120</v>
      </c>
      <c r="B75" s="87">
        <v>1</v>
      </c>
      <c r="C75" s="88" t="s">
        <v>95</v>
      </c>
      <c r="D75" s="88" t="s">
        <v>55</v>
      </c>
      <c r="E75" s="88" t="s">
        <v>9</v>
      </c>
      <c r="F75" s="88" t="s">
        <v>186</v>
      </c>
      <c r="G75" s="88" t="s">
        <v>193</v>
      </c>
      <c r="H75" s="88" t="s">
        <v>350</v>
      </c>
      <c r="I75" s="88"/>
      <c r="J75" s="88">
        <v>1</v>
      </c>
      <c r="K75" s="46">
        <f>R15</f>
        <v>0</v>
      </c>
      <c r="L75" s="20"/>
      <c r="M75" s="21">
        <f>K75*R4</f>
        <v>0</v>
      </c>
      <c r="N75" s="20"/>
      <c r="O75" s="131"/>
      <c r="P75" s="6"/>
      <c r="Q75" s="6"/>
      <c r="R75" s="24"/>
      <c r="S75" s="24"/>
      <c r="T75" s="7"/>
      <c r="U75" s="6"/>
    </row>
    <row r="76" spans="1:21" s="14" customFormat="1" ht="16" customHeight="1">
      <c r="A76" s="86" t="s">
        <v>120</v>
      </c>
      <c r="B76" s="87">
        <v>1</v>
      </c>
      <c r="C76" s="88" t="s">
        <v>95</v>
      </c>
      <c r="D76" s="88" t="s">
        <v>55</v>
      </c>
      <c r="E76" s="88" t="s">
        <v>9</v>
      </c>
      <c r="F76" s="88" t="s">
        <v>194</v>
      </c>
      <c r="G76" s="88" t="s">
        <v>195</v>
      </c>
      <c r="H76" s="88"/>
      <c r="I76" s="88"/>
      <c r="J76" s="88">
        <v>1</v>
      </c>
      <c r="K76" s="46">
        <f>J76*R18</f>
        <v>30</v>
      </c>
      <c r="L76" s="20"/>
      <c r="M76" s="21">
        <f>K76*R4</f>
        <v>23.747999999999998</v>
      </c>
      <c r="N76" s="20"/>
      <c r="O76" s="131"/>
      <c r="P76" s="6"/>
      <c r="Q76" s="6"/>
      <c r="R76" s="24"/>
      <c r="S76" s="24"/>
      <c r="T76" s="7"/>
      <c r="U76" s="6"/>
    </row>
    <row r="77" spans="1:21" s="14" customFormat="1" ht="16" customHeight="1">
      <c r="A77" s="86" t="s">
        <v>118</v>
      </c>
      <c r="B77" s="87" t="s">
        <v>119</v>
      </c>
      <c r="C77" s="91" t="s">
        <v>96</v>
      </c>
      <c r="D77" s="91" t="s">
        <v>55</v>
      </c>
      <c r="E77" s="88" t="s">
        <v>44</v>
      </c>
      <c r="F77" s="88" t="s">
        <v>186</v>
      </c>
      <c r="G77" s="88" t="s">
        <v>189</v>
      </c>
      <c r="H77" s="89" t="s">
        <v>546</v>
      </c>
      <c r="I77" s="88">
        <v>2015</v>
      </c>
      <c r="J77" s="88">
        <v>1</v>
      </c>
      <c r="K77" s="46"/>
      <c r="L77" s="20"/>
      <c r="M77" s="21"/>
      <c r="N77" s="20"/>
      <c r="O77" s="35"/>
      <c r="P77" s="6"/>
      <c r="Q77" s="6"/>
      <c r="R77" s="24"/>
      <c r="S77" s="24"/>
      <c r="T77" s="7"/>
      <c r="U77" s="6"/>
    </row>
    <row r="78" spans="1:21" s="14" customFormat="1" ht="16" customHeight="1">
      <c r="A78" s="86" t="s">
        <v>118</v>
      </c>
      <c r="B78" s="87" t="s">
        <v>119</v>
      </c>
      <c r="C78" s="91" t="s">
        <v>96</v>
      </c>
      <c r="D78" s="91" t="s">
        <v>55</v>
      </c>
      <c r="E78" s="88" t="s">
        <v>44</v>
      </c>
      <c r="F78" s="88" t="s">
        <v>186</v>
      </c>
      <c r="G78" s="88" t="s">
        <v>192</v>
      </c>
      <c r="H78" s="89" t="s">
        <v>548</v>
      </c>
      <c r="I78" s="88">
        <v>2015</v>
      </c>
      <c r="J78" s="88">
        <v>1</v>
      </c>
      <c r="K78" s="46"/>
      <c r="L78" s="20"/>
      <c r="M78" s="21"/>
      <c r="N78" s="20"/>
      <c r="O78" s="35"/>
      <c r="P78" s="6"/>
      <c r="Q78" s="6"/>
      <c r="R78" s="24"/>
      <c r="S78" s="24"/>
      <c r="T78" s="7"/>
      <c r="U78" s="6"/>
    </row>
    <row r="79" spans="1:21" s="14" customFormat="1" ht="16" customHeight="1">
      <c r="A79" s="86" t="s">
        <v>118</v>
      </c>
      <c r="B79" s="87" t="s">
        <v>119</v>
      </c>
      <c r="C79" s="91" t="s">
        <v>96</v>
      </c>
      <c r="D79" s="91" t="s">
        <v>55</v>
      </c>
      <c r="E79" s="88" t="s">
        <v>44</v>
      </c>
      <c r="F79" s="88" t="s">
        <v>186</v>
      </c>
      <c r="G79" s="88" t="s">
        <v>191</v>
      </c>
      <c r="H79" s="89"/>
      <c r="I79" s="88">
        <v>2015</v>
      </c>
      <c r="J79" s="88">
        <v>3</v>
      </c>
      <c r="K79" s="46"/>
      <c r="L79" s="20"/>
      <c r="M79" s="21"/>
      <c r="N79" s="20"/>
      <c r="O79" s="35"/>
      <c r="P79" s="6"/>
      <c r="Q79" s="6"/>
      <c r="R79" s="24"/>
      <c r="S79" s="24"/>
      <c r="T79" s="7"/>
      <c r="U79" s="6"/>
    </row>
    <row r="80" spans="1:21" s="14" customFormat="1" ht="16" customHeight="1">
      <c r="A80" s="86" t="s">
        <v>118</v>
      </c>
      <c r="B80" s="87" t="s">
        <v>119</v>
      </c>
      <c r="C80" s="91" t="s">
        <v>96</v>
      </c>
      <c r="D80" s="91" t="s">
        <v>55</v>
      </c>
      <c r="E80" s="88" t="s">
        <v>44</v>
      </c>
      <c r="F80" s="88" t="s">
        <v>194</v>
      </c>
      <c r="G80" s="88" t="s">
        <v>549</v>
      </c>
      <c r="H80" s="89" t="s">
        <v>550</v>
      </c>
      <c r="I80" s="88">
        <v>2015</v>
      </c>
      <c r="J80" s="88">
        <v>1</v>
      </c>
      <c r="K80" s="46"/>
      <c r="L80" s="20"/>
      <c r="M80" s="21"/>
      <c r="N80" s="20"/>
      <c r="O80" s="35"/>
      <c r="P80" s="6"/>
      <c r="Q80" s="6"/>
      <c r="R80" s="24"/>
      <c r="S80" s="24"/>
      <c r="T80" s="7"/>
      <c r="U80" s="6"/>
    </row>
    <row r="81" spans="1:21" s="14" customFormat="1" ht="16" customHeight="1">
      <c r="A81" s="86" t="s">
        <v>118</v>
      </c>
      <c r="B81" s="87" t="s">
        <v>119</v>
      </c>
      <c r="C81" s="91" t="s">
        <v>96</v>
      </c>
      <c r="D81" s="91" t="s">
        <v>55</v>
      </c>
      <c r="E81" s="88" t="s">
        <v>44</v>
      </c>
      <c r="F81" s="88" t="s">
        <v>194</v>
      </c>
      <c r="G81" s="88" t="s">
        <v>289</v>
      </c>
      <c r="H81" s="89" t="s">
        <v>547</v>
      </c>
      <c r="I81" s="88">
        <v>2015</v>
      </c>
      <c r="J81" s="88">
        <v>1</v>
      </c>
      <c r="K81" s="46"/>
      <c r="L81" s="20"/>
      <c r="M81" s="21"/>
      <c r="N81" s="20"/>
      <c r="O81" s="35"/>
      <c r="P81" s="6"/>
      <c r="Q81" s="6"/>
      <c r="R81" s="24"/>
      <c r="S81" s="24"/>
      <c r="T81" s="7"/>
      <c r="U81" s="6"/>
    </row>
    <row r="82" spans="1:21" s="14" customFormat="1" ht="16" customHeight="1">
      <c r="A82" s="86" t="s">
        <v>118</v>
      </c>
      <c r="B82" s="87" t="s">
        <v>119</v>
      </c>
      <c r="C82" s="91" t="s">
        <v>96</v>
      </c>
      <c r="D82" s="91" t="s">
        <v>55</v>
      </c>
      <c r="E82" s="88" t="s">
        <v>44</v>
      </c>
      <c r="F82" s="88" t="s">
        <v>186</v>
      </c>
      <c r="G82" s="88" t="s">
        <v>189</v>
      </c>
      <c r="H82" s="89" t="s">
        <v>553</v>
      </c>
      <c r="I82" s="88">
        <v>2019</v>
      </c>
      <c r="J82" s="88">
        <v>2</v>
      </c>
      <c r="K82" s="46"/>
      <c r="L82" s="20"/>
      <c r="M82" s="21"/>
      <c r="N82" s="20"/>
      <c r="O82" s="35"/>
      <c r="P82" s="6"/>
      <c r="Q82" s="6"/>
      <c r="R82" s="24"/>
      <c r="S82" s="24"/>
      <c r="T82" s="7"/>
      <c r="U82" s="6"/>
    </row>
    <row r="83" spans="1:21" s="14" customFormat="1" ht="16" customHeight="1">
      <c r="A83" s="86" t="s">
        <v>118</v>
      </c>
      <c r="B83" s="87" t="s">
        <v>119</v>
      </c>
      <c r="C83" s="91" t="s">
        <v>96</v>
      </c>
      <c r="D83" s="91" t="s">
        <v>55</v>
      </c>
      <c r="E83" s="88" t="s">
        <v>44</v>
      </c>
      <c r="F83" s="88" t="s">
        <v>186</v>
      </c>
      <c r="G83" s="88" t="s">
        <v>192</v>
      </c>
      <c r="H83" s="89" t="s">
        <v>554</v>
      </c>
      <c r="I83" s="88">
        <v>2019</v>
      </c>
      <c r="J83" s="88">
        <v>1</v>
      </c>
      <c r="K83" s="46"/>
      <c r="L83" s="20"/>
      <c r="M83" s="21"/>
      <c r="N83" s="20"/>
      <c r="O83" s="35"/>
      <c r="P83" s="6"/>
      <c r="Q83" s="6"/>
      <c r="R83" s="24"/>
      <c r="S83" s="24"/>
      <c r="T83" s="7"/>
      <c r="U83" s="6"/>
    </row>
    <row r="84" spans="1:21" s="14" customFormat="1" ht="16" customHeight="1">
      <c r="A84" s="86" t="s">
        <v>118</v>
      </c>
      <c r="B84" s="87" t="s">
        <v>119</v>
      </c>
      <c r="C84" s="91" t="s">
        <v>96</v>
      </c>
      <c r="D84" s="91" t="s">
        <v>55</v>
      </c>
      <c r="E84" s="88" t="s">
        <v>44</v>
      </c>
      <c r="F84" s="88" t="s">
        <v>186</v>
      </c>
      <c r="G84" s="88" t="s">
        <v>193</v>
      </c>
      <c r="H84" s="89" t="s">
        <v>552</v>
      </c>
      <c r="I84" s="88">
        <v>2015</v>
      </c>
      <c r="J84" s="88">
        <v>1</v>
      </c>
      <c r="K84" s="46"/>
      <c r="L84" s="20"/>
      <c r="M84" s="21"/>
      <c r="N84" s="20"/>
      <c r="O84" s="35"/>
      <c r="P84" s="6"/>
      <c r="Q84" s="6"/>
      <c r="R84" s="24"/>
      <c r="S84" s="24"/>
      <c r="T84" s="7"/>
      <c r="U84" s="6"/>
    </row>
    <row r="85" spans="1:21" s="14" customFormat="1" ht="16" customHeight="1">
      <c r="A85" s="86" t="s">
        <v>118</v>
      </c>
      <c r="B85" s="87" t="s">
        <v>119</v>
      </c>
      <c r="C85" s="91" t="s">
        <v>96</v>
      </c>
      <c r="D85" s="91" t="s">
        <v>55</v>
      </c>
      <c r="E85" s="88" t="s">
        <v>44</v>
      </c>
      <c r="F85" s="88" t="s">
        <v>186</v>
      </c>
      <c r="G85" s="88" t="s">
        <v>551</v>
      </c>
      <c r="H85" s="89"/>
      <c r="I85" s="88">
        <v>2000</v>
      </c>
      <c r="J85" s="88">
        <v>15</v>
      </c>
      <c r="K85" s="46"/>
      <c r="L85" s="20"/>
      <c r="M85" s="21"/>
      <c r="N85" s="20"/>
      <c r="O85" s="35"/>
      <c r="P85" s="6"/>
      <c r="Q85" s="6"/>
      <c r="R85" s="24"/>
      <c r="S85" s="24"/>
      <c r="T85" s="7"/>
      <c r="U85" s="6"/>
    </row>
    <row r="86" spans="1:21" s="40" customFormat="1" ht="16" customHeight="1">
      <c r="A86" s="86" t="s">
        <v>118</v>
      </c>
      <c r="B86" s="87" t="s">
        <v>119</v>
      </c>
      <c r="C86" s="91" t="s">
        <v>96</v>
      </c>
      <c r="D86" s="91" t="s">
        <v>55</v>
      </c>
      <c r="E86" s="88" t="s">
        <v>44</v>
      </c>
      <c r="F86" s="88" t="s">
        <v>186</v>
      </c>
      <c r="G86" s="88" t="s">
        <v>187</v>
      </c>
      <c r="H86" s="92"/>
      <c r="I86" s="88">
        <v>2015</v>
      </c>
      <c r="J86" s="88">
        <v>8</v>
      </c>
      <c r="K86" s="84"/>
      <c r="L86" s="36"/>
      <c r="M86" s="8">
        <f>K86*R4</f>
        <v>0</v>
      </c>
      <c r="N86" s="36"/>
      <c r="O86" s="37"/>
      <c r="P86" s="36"/>
      <c r="Q86" s="36"/>
      <c r="R86" s="38"/>
      <c r="S86" s="38"/>
      <c r="T86" s="39"/>
      <c r="U86" s="36"/>
    </row>
    <row r="87" spans="1:21" s="19" customFormat="1" ht="16" customHeight="1">
      <c r="A87" s="88" t="s">
        <v>129</v>
      </c>
      <c r="B87" s="91" t="s">
        <v>126</v>
      </c>
      <c r="C87" s="88" t="s">
        <v>92</v>
      </c>
      <c r="D87" s="88" t="s">
        <v>55</v>
      </c>
      <c r="E87" s="88" t="s">
        <v>10</v>
      </c>
      <c r="F87" s="88" t="s">
        <v>186</v>
      </c>
      <c r="G87" s="88" t="s">
        <v>189</v>
      </c>
      <c r="H87" s="88" t="s">
        <v>560</v>
      </c>
      <c r="I87" s="88">
        <v>2001</v>
      </c>
      <c r="J87" s="88">
        <v>1</v>
      </c>
      <c r="K87" s="46">
        <f>J87*R7</f>
        <v>75</v>
      </c>
      <c r="L87" s="41">
        <f>J87*T7</f>
        <v>37.5</v>
      </c>
      <c r="M87" s="21">
        <f>K87*R4</f>
        <v>59.37</v>
      </c>
      <c r="N87" s="41">
        <f>R3</f>
        <v>363.01666666666665</v>
      </c>
      <c r="O87" s="129" t="e">
        <f>L87+M87+N87+M88+#REF!+#REF!</f>
        <v>#REF!</v>
      </c>
      <c r="P87" s="6"/>
      <c r="Q87" s="6"/>
      <c r="R87" s="24"/>
      <c r="S87" s="24"/>
      <c r="T87" s="7"/>
      <c r="U87" s="6"/>
    </row>
    <row r="88" spans="1:21" s="19" customFormat="1" ht="16" customHeight="1">
      <c r="A88" s="88" t="s">
        <v>129</v>
      </c>
      <c r="B88" s="91" t="s">
        <v>126</v>
      </c>
      <c r="C88" s="88" t="s">
        <v>92</v>
      </c>
      <c r="D88" s="88" t="s">
        <v>55</v>
      </c>
      <c r="E88" s="88" t="s">
        <v>10</v>
      </c>
      <c r="F88" s="88" t="s">
        <v>194</v>
      </c>
      <c r="G88" s="88" t="s">
        <v>563</v>
      </c>
      <c r="H88" s="88" t="s">
        <v>562</v>
      </c>
      <c r="I88" s="88">
        <v>2011</v>
      </c>
      <c r="J88" s="88">
        <v>1</v>
      </c>
      <c r="K88" s="47">
        <f>J88*R10</f>
        <v>2</v>
      </c>
      <c r="L88" s="6"/>
      <c r="M88" s="8">
        <f>K88*R4</f>
        <v>1.5831999999999999</v>
      </c>
      <c r="N88" s="6"/>
      <c r="O88" s="130"/>
      <c r="P88" s="6"/>
      <c r="Q88" s="6"/>
      <c r="R88" s="24"/>
      <c r="S88" s="24"/>
      <c r="T88" s="7"/>
      <c r="U88" s="6"/>
    </row>
    <row r="89" spans="1:21" s="19" customFormat="1" ht="16" customHeight="1">
      <c r="A89" s="88" t="s">
        <v>129</v>
      </c>
      <c r="B89" s="91" t="s">
        <v>126</v>
      </c>
      <c r="C89" s="88" t="s">
        <v>92</v>
      </c>
      <c r="D89" s="88" t="s">
        <v>55</v>
      </c>
      <c r="E89" s="88" t="s">
        <v>10</v>
      </c>
      <c r="F89" s="88" t="s">
        <v>186</v>
      </c>
      <c r="G89" s="88" t="s">
        <v>187</v>
      </c>
      <c r="H89" s="88"/>
      <c r="I89" s="88"/>
      <c r="J89" s="88">
        <v>41</v>
      </c>
      <c r="K89" s="47"/>
      <c r="L89" s="6"/>
      <c r="M89" s="8"/>
      <c r="N89" s="6"/>
      <c r="O89" s="130"/>
      <c r="P89" s="6"/>
      <c r="Q89" s="6"/>
      <c r="R89" s="24"/>
      <c r="S89" s="24"/>
      <c r="T89" s="7"/>
      <c r="U89" s="6"/>
    </row>
    <row r="90" spans="1:21" s="19" customFormat="1" ht="16" customHeight="1">
      <c r="A90" s="88" t="s">
        <v>129</v>
      </c>
      <c r="B90" s="91" t="s">
        <v>126</v>
      </c>
      <c r="C90" s="88" t="s">
        <v>92</v>
      </c>
      <c r="D90" s="88" t="s">
        <v>55</v>
      </c>
      <c r="E90" s="88" t="s">
        <v>10</v>
      </c>
      <c r="F90" s="88" t="s">
        <v>186</v>
      </c>
      <c r="G90" s="88" t="s">
        <v>191</v>
      </c>
      <c r="H90" s="88"/>
      <c r="I90" s="88"/>
      <c r="J90" s="88">
        <v>1</v>
      </c>
      <c r="K90" s="47">
        <f>J90*R13</f>
        <v>0</v>
      </c>
      <c r="L90" s="6"/>
      <c r="M90" s="8">
        <f>K90*R4</f>
        <v>0</v>
      </c>
      <c r="N90" s="6"/>
      <c r="O90" s="130"/>
      <c r="P90" s="6"/>
      <c r="Q90" s="6"/>
      <c r="R90" s="24"/>
      <c r="S90" s="24"/>
      <c r="T90" s="7"/>
      <c r="U90" s="6"/>
    </row>
    <row r="91" spans="1:21" s="19" customFormat="1" ht="16" customHeight="1">
      <c r="A91" s="88" t="s">
        <v>129</v>
      </c>
      <c r="B91" s="91" t="s">
        <v>126</v>
      </c>
      <c r="C91" s="88" t="s">
        <v>92</v>
      </c>
      <c r="D91" s="88" t="s">
        <v>55</v>
      </c>
      <c r="E91" s="88" t="s">
        <v>10</v>
      </c>
      <c r="F91" s="88" t="s">
        <v>186</v>
      </c>
      <c r="G91" s="88" t="s">
        <v>561</v>
      </c>
      <c r="H91" s="88" t="s">
        <v>540</v>
      </c>
      <c r="I91" s="88">
        <v>2019</v>
      </c>
      <c r="J91" s="88">
        <v>1</v>
      </c>
      <c r="K91" s="46">
        <f>J91*R14</f>
        <v>0</v>
      </c>
      <c r="L91" s="20"/>
      <c r="M91" s="21">
        <f>K91*R4</f>
        <v>0</v>
      </c>
      <c r="N91" s="20"/>
      <c r="O91" s="130"/>
      <c r="P91" s="6"/>
      <c r="Q91" s="6"/>
      <c r="R91" s="24"/>
      <c r="S91" s="24"/>
      <c r="T91" s="7"/>
      <c r="U91" s="6"/>
    </row>
    <row r="92" spans="1:21" s="19" customFormat="1" ht="16" customHeight="1">
      <c r="A92" s="88" t="s">
        <v>129</v>
      </c>
      <c r="B92" s="91" t="s">
        <v>126</v>
      </c>
      <c r="C92" s="88" t="s">
        <v>92</v>
      </c>
      <c r="D92" s="88" t="s">
        <v>55</v>
      </c>
      <c r="E92" s="88" t="s">
        <v>10</v>
      </c>
      <c r="F92" s="88" t="s">
        <v>186</v>
      </c>
      <c r="G92" s="88" t="s">
        <v>221</v>
      </c>
      <c r="H92" s="88" t="s">
        <v>238</v>
      </c>
      <c r="I92" s="88">
        <v>2001</v>
      </c>
      <c r="J92" s="88">
        <v>1</v>
      </c>
      <c r="K92" s="46" t="e">
        <f>J92*#REF!</f>
        <v>#REF!</v>
      </c>
      <c r="L92" s="20"/>
      <c r="M92" s="21" t="e">
        <f>K92*R4</f>
        <v>#REF!</v>
      </c>
      <c r="N92" s="20"/>
      <c r="O92" s="130"/>
      <c r="P92" s="6"/>
      <c r="Q92" s="6"/>
      <c r="R92" s="24"/>
      <c r="S92" s="24"/>
      <c r="T92" s="7"/>
      <c r="U92" s="6"/>
    </row>
    <row r="93" spans="1:21" s="19" customFormat="1" ht="16" customHeight="1">
      <c r="A93" s="88" t="s">
        <v>129</v>
      </c>
      <c r="B93" s="91" t="s">
        <v>126</v>
      </c>
      <c r="C93" s="88" t="s">
        <v>92</v>
      </c>
      <c r="D93" s="88" t="s">
        <v>55</v>
      </c>
      <c r="E93" s="88" t="s">
        <v>10</v>
      </c>
      <c r="F93" s="88" t="s">
        <v>186</v>
      </c>
      <c r="G93" s="88" t="s">
        <v>198</v>
      </c>
      <c r="H93" s="88" t="s">
        <v>239</v>
      </c>
      <c r="I93" s="88">
        <v>2005</v>
      </c>
      <c r="J93" s="88">
        <v>1</v>
      </c>
      <c r="K93" s="46" t="e">
        <f>J93*#REF!</f>
        <v>#REF!</v>
      </c>
      <c r="L93" s="20"/>
      <c r="M93" s="21" t="e">
        <f>K93*R4</f>
        <v>#REF!</v>
      </c>
      <c r="N93" s="20"/>
      <c r="O93" s="130"/>
      <c r="P93" s="6"/>
      <c r="Q93" s="6"/>
      <c r="R93" s="24"/>
      <c r="S93" s="24"/>
      <c r="T93" s="7"/>
      <c r="U93" s="6"/>
    </row>
    <row r="94" spans="1:21" s="19" customFormat="1" ht="16" customHeight="1">
      <c r="A94" s="88" t="s">
        <v>129</v>
      </c>
      <c r="B94" s="91" t="s">
        <v>126</v>
      </c>
      <c r="C94" s="88" t="s">
        <v>92</v>
      </c>
      <c r="D94" s="88" t="s">
        <v>55</v>
      </c>
      <c r="E94" s="88" t="s">
        <v>10</v>
      </c>
      <c r="F94" s="88" t="s">
        <v>186</v>
      </c>
      <c r="G94" s="88" t="s">
        <v>193</v>
      </c>
      <c r="H94" s="88" t="s">
        <v>559</v>
      </c>
      <c r="I94" s="88">
        <v>2018</v>
      </c>
      <c r="J94" s="88">
        <v>1</v>
      </c>
      <c r="K94" s="46">
        <f>J94*R15</f>
        <v>0</v>
      </c>
      <c r="L94" s="20"/>
      <c r="M94" s="21">
        <f>K94*R4</f>
        <v>0</v>
      </c>
      <c r="N94" s="20"/>
      <c r="O94" s="130"/>
      <c r="P94" s="6"/>
      <c r="Q94" s="6"/>
      <c r="R94" s="24"/>
      <c r="S94" s="24"/>
      <c r="T94" s="7"/>
      <c r="U94" s="6"/>
    </row>
    <row r="95" spans="1:21" s="45" customFormat="1" ht="16" customHeight="1">
      <c r="A95" s="86" t="s">
        <v>130</v>
      </c>
      <c r="B95" s="87" t="s">
        <v>119</v>
      </c>
      <c r="C95" s="88" t="s">
        <v>93</v>
      </c>
      <c r="D95" s="88" t="s">
        <v>55</v>
      </c>
      <c r="E95" s="88" t="s">
        <v>35</v>
      </c>
      <c r="F95" s="88" t="s">
        <v>186</v>
      </c>
      <c r="G95" s="88" t="s">
        <v>391</v>
      </c>
      <c r="H95" s="88" t="s">
        <v>245</v>
      </c>
      <c r="I95" s="88"/>
      <c r="J95" s="88">
        <v>1</v>
      </c>
      <c r="K95" s="32"/>
      <c r="L95" s="31"/>
      <c r="M95" s="42">
        <f>K95*R4</f>
        <v>0</v>
      </c>
      <c r="N95" s="31"/>
      <c r="O95" s="131"/>
      <c r="P95" s="31"/>
      <c r="Q95" s="31"/>
      <c r="R95" s="43"/>
      <c r="S95" s="43"/>
      <c r="T95" s="44"/>
      <c r="U95" s="31"/>
    </row>
    <row r="96" spans="1:21" s="19" customFormat="1" ht="16" customHeight="1">
      <c r="A96" s="86" t="s">
        <v>130</v>
      </c>
      <c r="B96" s="87" t="s">
        <v>119</v>
      </c>
      <c r="C96" s="88" t="s">
        <v>93</v>
      </c>
      <c r="D96" s="88" t="s">
        <v>55</v>
      </c>
      <c r="E96" s="88" t="s">
        <v>11</v>
      </c>
      <c r="F96" s="88" t="s">
        <v>186</v>
      </c>
      <c r="G96" s="88" t="s">
        <v>391</v>
      </c>
      <c r="H96" s="88" t="s">
        <v>245</v>
      </c>
      <c r="I96" s="88"/>
      <c r="J96" s="88">
        <v>1</v>
      </c>
      <c r="K96" s="46"/>
      <c r="L96" s="20"/>
      <c r="M96" s="21">
        <f>K96*R4</f>
        <v>0</v>
      </c>
      <c r="N96" s="20"/>
      <c r="O96" s="131"/>
      <c r="P96" s="6"/>
      <c r="Q96" s="6"/>
      <c r="R96" s="24"/>
      <c r="S96" s="24"/>
      <c r="T96" s="7"/>
      <c r="U96" s="6"/>
    </row>
    <row r="97" spans="1:21" s="19" customFormat="1" ht="16" customHeight="1">
      <c r="A97" s="86" t="s">
        <v>130</v>
      </c>
      <c r="B97" s="87" t="s">
        <v>128</v>
      </c>
      <c r="C97" s="88" t="s">
        <v>93</v>
      </c>
      <c r="D97" s="88" t="s">
        <v>55</v>
      </c>
      <c r="E97" s="88" t="s">
        <v>12</v>
      </c>
      <c r="F97" s="88" t="s">
        <v>186</v>
      </c>
      <c r="G97" s="88" t="s">
        <v>391</v>
      </c>
      <c r="H97" s="88" t="s">
        <v>520</v>
      </c>
      <c r="I97" s="88"/>
      <c r="J97" s="88">
        <v>1</v>
      </c>
      <c r="K97" s="46"/>
      <c r="L97" s="20"/>
      <c r="M97" s="21">
        <f>K97*R4</f>
        <v>0</v>
      </c>
      <c r="N97" s="20"/>
      <c r="O97" s="131"/>
      <c r="P97" s="6"/>
      <c r="Q97" s="6"/>
      <c r="R97" s="24"/>
      <c r="S97" s="24"/>
      <c r="T97" s="7"/>
      <c r="U97" s="6"/>
    </row>
    <row r="98" spans="1:21" s="19" customFormat="1" ht="16" customHeight="1">
      <c r="A98" s="86" t="s">
        <v>130</v>
      </c>
      <c r="B98" s="87" t="s">
        <v>127</v>
      </c>
      <c r="C98" s="88" t="s">
        <v>93</v>
      </c>
      <c r="D98" s="88" t="s">
        <v>55</v>
      </c>
      <c r="E98" s="88" t="s">
        <v>34</v>
      </c>
      <c r="F98" s="88"/>
      <c r="G98" s="88"/>
      <c r="H98" s="92"/>
      <c r="I98" s="88"/>
      <c r="J98" s="88"/>
      <c r="K98" s="46"/>
      <c r="L98" s="20"/>
      <c r="M98" s="21">
        <f>K98*R4</f>
        <v>0</v>
      </c>
      <c r="N98" s="20"/>
      <c r="O98" s="131"/>
      <c r="P98" s="6"/>
      <c r="Q98" s="6"/>
      <c r="R98" s="24"/>
      <c r="S98" s="24"/>
      <c r="T98" s="7"/>
      <c r="U98" s="6"/>
    </row>
    <row r="99" spans="1:21" s="19" customFormat="1" ht="16" customHeight="1">
      <c r="A99" s="86" t="s">
        <v>137</v>
      </c>
      <c r="B99" s="87" t="s">
        <v>131</v>
      </c>
      <c r="C99" s="88" t="s">
        <v>88</v>
      </c>
      <c r="D99" s="88" t="s">
        <v>55</v>
      </c>
      <c r="E99" s="88" t="s">
        <v>45</v>
      </c>
      <c r="F99" s="88" t="s">
        <v>186</v>
      </c>
      <c r="G99" s="88" t="s">
        <v>189</v>
      </c>
      <c r="H99" s="88" t="s">
        <v>356</v>
      </c>
      <c r="I99" s="88">
        <v>2015</v>
      </c>
      <c r="J99" s="88">
        <v>1</v>
      </c>
      <c r="K99" s="47">
        <f>J99*R6</f>
        <v>45</v>
      </c>
      <c r="L99" s="7">
        <f>J99*T6</f>
        <v>25</v>
      </c>
      <c r="M99" s="8">
        <f>K99*R4</f>
        <v>35.622</v>
      </c>
      <c r="N99" s="6"/>
      <c r="O99" s="132">
        <f>L99+M99+M104</f>
        <v>108.11799999999999</v>
      </c>
      <c r="P99" s="6"/>
      <c r="Q99" s="6"/>
      <c r="R99" s="24"/>
      <c r="S99" s="24"/>
      <c r="T99" s="7"/>
      <c r="U99" s="6"/>
    </row>
    <row r="100" spans="1:21" s="19" customFormat="1" ht="16" customHeight="1">
      <c r="A100" s="86" t="s">
        <v>137</v>
      </c>
      <c r="B100" s="87" t="s">
        <v>131</v>
      </c>
      <c r="C100" s="88" t="s">
        <v>88</v>
      </c>
      <c r="D100" s="88" t="s">
        <v>55</v>
      </c>
      <c r="E100" s="88" t="s">
        <v>45</v>
      </c>
      <c r="F100" s="88" t="s">
        <v>186</v>
      </c>
      <c r="G100" s="88" t="s">
        <v>187</v>
      </c>
      <c r="H100" s="88"/>
      <c r="I100" s="88"/>
      <c r="J100" s="88"/>
      <c r="K100" s="47"/>
      <c r="L100" s="6"/>
      <c r="M100" s="8">
        <f>K100*R4</f>
        <v>0</v>
      </c>
      <c r="N100" s="6"/>
      <c r="O100" s="131"/>
      <c r="P100" s="6"/>
      <c r="Q100" s="6"/>
      <c r="R100" s="24"/>
      <c r="S100" s="24"/>
      <c r="T100" s="7"/>
      <c r="U100" s="6"/>
    </row>
    <row r="101" spans="1:21" s="19" customFormat="1" ht="16" customHeight="1">
      <c r="A101" s="86" t="s">
        <v>137</v>
      </c>
      <c r="B101" s="87" t="s">
        <v>131</v>
      </c>
      <c r="C101" s="88" t="s">
        <v>88</v>
      </c>
      <c r="D101" s="88" t="s">
        <v>55</v>
      </c>
      <c r="E101" s="88" t="s">
        <v>45</v>
      </c>
      <c r="F101" s="88" t="s">
        <v>186</v>
      </c>
      <c r="G101" s="88" t="s">
        <v>191</v>
      </c>
      <c r="H101" s="88"/>
      <c r="I101" s="88">
        <v>2015</v>
      </c>
      <c r="J101" s="88">
        <v>1</v>
      </c>
      <c r="K101" s="47">
        <f>J101*R13</f>
        <v>0</v>
      </c>
      <c r="L101" s="6"/>
      <c r="M101" s="8">
        <f>K101*R4</f>
        <v>0</v>
      </c>
      <c r="N101" s="6"/>
      <c r="O101" s="131"/>
      <c r="P101" s="6"/>
      <c r="Q101" s="6"/>
      <c r="R101" s="24"/>
      <c r="S101" s="24"/>
      <c r="T101" s="7"/>
      <c r="U101" s="6"/>
    </row>
    <row r="102" spans="1:21" s="19" customFormat="1" ht="16" customHeight="1">
      <c r="A102" s="86" t="s">
        <v>137</v>
      </c>
      <c r="B102" s="87" t="s">
        <v>131</v>
      </c>
      <c r="C102" s="88" t="s">
        <v>88</v>
      </c>
      <c r="D102" s="88" t="s">
        <v>55</v>
      </c>
      <c r="E102" s="88" t="s">
        <v>45</v>
      </c>
      <c r="F102" s="88" t="s">
        <v>186</v>
      </c>
      <c r="G102" s="88" t="s">
        <v>193</v>
      </c>
      <c r="H102" s="88" t="s">
        <v>354</v>
      </c>
      <c r="I102" s="88">
        <v>2015</v>
      </c>
      <c r="J102" s="88">
        <v>1</v>
      </c>
      <c r="K102" s="46">
        <f>J102*R15</f>
        <v>0</v>
      </c>
      <c r="L102" s="20"/>
      <c r="M102" s="21">
        <f>K102*R4</f>
        <v>0</v>
      </c>
      <c r="N102" s="20"/>
      <c r="O102" s="131"/>
      <c r="P102" s="6"/>
      <c r="Q102" s="6"/>
      <c r="R102" s="24"/>
      <c r="S102" s="24"/>
      <c r="T102" s="7"/>
      <c r="U102" s="6"/>
    </row>
    <row r="103" spans="1:21" s="19" customFormat="1" ht="16" customHeight="1">
      <c r="A103" s="86" t="s">
        <v>137</v>
      </c>
      <c r="B103" s="87" t="s">
        <v>131</v>
      </c>
      <c r="C103" s="88" t="s">
        <v>88</v>
      </c>
      <c r="D103" s="88" t="s">
        <v>55</v>
      </c>
      <c r="E103" s="88" t="s">
        <v>45</v>
      </c>
      <c r="F103" s="88" t="s">
        <v>186</v>
      </c>
      <c r="G103" s="88" t="s">
        <v>192</v>
      </c>
      <c r="H103" s="88" t="s">
        <v>355</v>
      </c>
      <c r="I103" s="88">
        <v>2015</v>
      </c>
      <c r="J103" s="88">
        <v>1</v>
      </c>
      <c r="K103" s="46">
        <f>J103*R14</f>
        <v>0</v>
      </c>
      <c r="L103" s="20"/>
      <c r="M103" s="21">
        <f>K103*R4</f>
        <v>0</v>
      </c>
      <c r="N103" s="20"/>
      <c r="O103" s="131"/>
      <c r="P103" s="6"/>
      <c r="Q103" s="6"/>
      <c r="R103" s="24"/>
      <c r="S103" s="24"/>
      <c r="T103" s="7"/>
      <c r="U103" s="6"/>
    </row>
    <row r="104" spans="1:21" s="19" customFormat="1" ht="16" customHeight="1">
      <c r="A104" s="86" t="s">
        <v>137</v>
      </c>
      <c r="B104" s="87" t="s">
        <v>131</v>
      </c>
      <c r="C104" s="88" t="s">
        <v>88</v>
      </c>
      <c r="D104" s="88" t="s">
        <v>55</v>
      </c>
      <c r="E104" s="88" t="s">
        <v>45</v>
      </c>
      <c r="F104" s="88" t="s">
        <v>194</v>
      </c>
      <c r="G104" s="88" t="s">
        <v>195</v>
      </c>
      <c r="H104" s="92"/>
      <c r="I104" s="92"/>
      <c r="J104" s="88">
        <v>2</v>
      </c>
      <c r="K104" s="46">
        <f>J104*R18</f>
        <v>60</v>
      </c>
      <c r="L104" s="20"/>
      <c r="M104" s="21">
        <f>K104*R4</f>
        <v>47.495999999999995</v>
      </c>
      <c r="N104" s="20"/>
      <c r="O104" s="131"/>
      <c r="P104" s="6"/>
      <c r="Q104" s="6"/>
      <c r="R104" s="24"/>
      <c r="S104" s="24"/>
      <c r="T104" s="7"/>
      <c r="U104" s="6"/>
    </row>
    <row r="105" spans="1:21" s="19" customFormat="1" ht="16" customHeight="1">
      <c r="A105" s="86" t="s">
        <v>136</v>
      </c>
      <c r="B105" s="87" t="s">
        <v>132</v>
      </c>
      <c r="C105" s="88" t="s">
        <v>89</v>
      </c>
      <c r="D105" s="88" t="s">
        <v>55</v>
      </c>
      <c r="E105" s="88" t="s">
        <v>36</v>
      </c>
      <c r="F105" s="88" t="s">
        <v>186</v>
      </c>
      <c r="G105" s="88" t="s">
        <v>189</v>
      </c>
      <c r="H105" s="88" t="s">
        <v>571</v>
      </c>
      <c r="I105" s="88">
        <v>2016</v>
      </c>
      <c r="J105" s="88">
        <v>1</v>
      </c>
      <c r="K105" s="46"/>
      <c r="L105" s="20"/>
      <c r="M105" s="21"/>
      <c r="N105" s="20"/>
      <c r="O105" s="35"/>
      <c r="P105" s="6"/>
      <c r="Q105" s="6"/>
      <c r="R105" s="24"/>
      <c r="S105" s="24"/>
      <c r="T105" s="7"/>
      <c r="U105" s="6"/>
    </row>
    <row r="106" spans="1:21" s="19" customFormat="1" ht="16" customHeight="1">
      <c r="A106" s="86" t="s">
        <v>136</v>
      </c>
      <c r="B106" s="87" t="s">
        <v>132</v>
      </c>
      <c r="C106" s="88" t="s">
        <v>89</v>
      </c>
      <c r="D106" s="88" t="s">
        <v>55</v>
      </c>
      <c r="E106" s="88" t="s">
        <v>36</v>
      </c>
      <c r="F106" s="88" t="s">
        <v>186</v>
      </c>
      <c r="G106" s="88" t="s">
        <v>191</v>
      </c>
      <c r="H106" s="88"/>
      <c r="I106" s="88">
        <v>2016</v>
      </c>
      <c r="J106" s="88">
        <v>1</v>
      </c>
      <c r="K106" s="46"/>
      <c r="L106" s="20"/>
      <c r="M106" s="21"/>
      <c r="N106" s="20"/>
      <c r="O106" s="35"/>
      <c r="P106" s="6"/>
      <c r="Q106" s="6"/>
      <c r="R106" s="24"/>
      <c r="S106" s="24"/>
      <c r="T106" s="7"/>
      <c r="U106" s="6"/>
    </row>
    <row r="107" spans="1:21" s="19" customFormat="1" ht="16" customHeight="1">
      <c r="A107" s="86" t="s">
        <v>136</v>
      </c>
      <c r="B107" s="87" t="s">
        <v>132</v>
      </c>
      <c r="C107" s="88" t="s">
        <v>89</v>
      </c>
      <c r="D107" s="88" t="s">
        <v>55</v>
      </c>
      <c r="E107" s="88" t="s">
        <v>36</v>
      </c>
      <c r="F107" s="88" t="s">
        <v>186</v>
      </c>
      <c r="G107" s="88" t="s">
        <v>192</v>
      </c>
      <c r="H107" s="88" t="s">
        <v>548</v>
      </c>
      <c r="I107" s="88">
        <v>2014</v>
      </c>
      <c r="J107" s="88">
        <v>1</v>
      </c>
      <c r="K107" s="46"/>
      <c r="L107" s="20"/>
      <c r="M107" s="21"/>
      <c r="N107" s="20"/>
      <c r="O107" s="35"/>
      <c r="P107" s="6"/>
      <c r="Q107" s="6"/>
      <c r="R107" s="24"/>
      <c r="S107" s="24"/>
      <c r="T107" s="7"/>
      <c r="U107" s="6"/>
    </row>
    <row r="108" spans="1:21" s="19" customFormat="1" ht="16" customHeight="1">
      <c r="A108" s="86" t="s">
        <v>136</v>
      </c>
      <c r="B108" s="87" t="s">
        <v>132</v>
      </c>
      <c r="C108" s="88" t="s">
        <v>89</v>
      </c>
      <c r="D108" s="88" t="s">
        <v>55</v>
      </c>
      <c r="E108" s="88" t="s">
        <v>36</v>
      </c>
      <c r="F108" s="88" t="s">
        <v>186</v>
      </c>
      <c r="G108" s="88" t="s">
        <v>187</v>
      </c>
      <c r="H108" s="88" t="s">
        <v>573</v>
      </c>
      <c r="I108" s="88"/>
      <c r="J108" s="88">
        <v>26</v>
      </c>
      <c r="K108" s="46"/>
      <c r="L108" s="20"/>
      <c r="M108" s="21"/>
      <c r="N108" s="20"/>
      <c r="O108" s="35"/>
      <c r="P108" s="6"/>
      <c r="Q108" s="6"/>
      <c r="R108" s="24"/>
      <c r="S108" s="24"/>
      <c r="T108" s="7"/>
      <c r="U108" s="6"/>
    </row>
    <row r="109" spans="1:21" s="19" customFormat="1" ht="16" customHeight="1">
      <c r="A109" s="86" t="s">
        <v>136</v>
      </c>
      <c r="B109" s="87" t="s">
        <v>132</v>
      </c>
      <c r="C109" s="88" t="s">
        <v>89</v>
      </c>
      <c r="D109" s="88" t="s">
        <v>55</v>
      </c>
      <c r="E109" s="88" t="s">
        <v>36</v>
      </c>
      <c r="F109" s="88" t="s">
        <v>186</v>
      </c>
      <c r="G109" s="88" t="s">
        <v>193</v>
      </c>
      <c r="H109" s="88" t="s">
        <v>572</v>
      </c>
      <c r="I109" s="88">
        <v>2001</v>
      </c>
      <c r="J109" s="88">
        <v>1</v>
      </c>
      <c r="K109" s="46"/>
      <c r="L109" s="20"/>
      <c r="M109" s="21">
        <f>K109*R4</f>
        <v>0</v>
      </c>
      <c r="N109" s="20"/>
      <c r="O109" s="10"/>
      <c r="P109" s="6"/>
      <c r="Q109" s="6"/>
      <c r="R109" s="24"/>
      <c r="S109" s="24"/>
      <c r="T109" s="7"/>
      <c r="U109" s="6"/>
    </row>
    <row r="110" spans="1:21" s="19" customFormat="1" ht="16" customHeight="1">
      <c r="A110" s="86" t="s">
        <v>134</v>
      </c>
      <c r="B110" s="87" t="s">
        <v>125</v>
      </c>
      <c r="C110" s="88" t="s">
        <v>90</v>
      </c>
      <c r="D110" s="88" t="s">
        <v>55</v>
      </c>
      <c r="E110" s="88" t="s">
        <v>37</v>
      </c>
      <c r="F110" s="88" t="s">
        <v>186</v>
      </c>
      <c r="G110" s="88" t="s">
        <v>189</v>
      </c>
      <c r="H110" s="88" t="s">
        <v>357</v>
      </c>
      <c r="I110" s="88">
        <v>2015</v>
      </c>
      <c r="J110" s="88">
        <v>1</v>
      </c>
      <c r="K110" s="47">
        <f>J110*R7</f>
        <v>75</v>
      </c>
      <c r="L110" s="7">
        <f>J110*T7</f>
        <v>37.5</v>
      </c>
      <c r="M110" s="8">
        <f>K110*R4</f>
        <v>59.37</v>
      </c>
      <c r="N110" s="6"/>
      <c r="O110" s="132">
        <f>L110+M110+M111+L118+M118</f>
        <v>152.1164</v>
      </c>
      <c r="P110" s="6"/>
      <c r="Q110" s="6"/>
      <c r="R110" s="24"/>
      <c r="S110" s="24"/>
      <c r="T110" s="7"/>
      <c r="U110" s="6"/>
    </row>
    <row r="111" spans="1:21" s="19" customFormat="1" ht="16" customHeight="1">
      <c r="A111" s="86" t="s">
        <v>134</v>
      </c>
      <c r="B111" s="87" t="s">
        <v>125</v>
      </c>
      <c r="C111" s="88" t="s">
        <v>90</v>
      </c>
      <c r="D111" s="88" t="s">
        <v>55</v>
      </c>
      <c r="E111" s="88" t="s">
        <v>37</v>
      </c>
      <c r="F111" s="88" t="s">
        <v>186</v>
      </c>
      <c r="G111" s="88" t="s">
        <v>187</v>
      </c>
      <c r="H111" s="88"/>
      <c r="I111" s="88">
        <v>1971</v>
      </c>
      <c r="J111" s="88">
        <v>12</v>
      </c>
      <c r="K111" s="47">
        <f>J111*R10</f>
        <v>24</v>
      </c>
      <c r="L111" s="6"/>
      <c r="M111" s="8">
        <f>K111*R4</f>
        <v>18.9984</v>
      </c>
      <c r="N111" s="6"/>
      <c r="O111" s="131"/>
      <c r="P111" s="6"/>
      <c r="Q111" s="6"/>
      <c r="R111" s="24"/>
      <c r="S111" s="24"/>
      <c r="T111" s="7"/>
      <c r="U111" s="6"/>
    </row>
    <row r="112" spans="1:21" s="19" customFormat="1" ht="16" customHeight="1">
      <c r="A112" s="86" t="s">
        <v>134</v>
      </c>
      <c r="B112" s="87" t="s">
        <v>125</v>
      </c>
      <c r="C112" s="88" t="s">
        <v>90</v>
      </c>
      <c r="D112" s="88" t="s">
        <v>55</v>
      </c>
      <c r="E112" s="88" t="s">
        <v>37</v>
      </c>
      <c r="F112" s="88" t="s">
        <v>186</v>
      </c>
      <c r="G112" s="88" t="s">
        <v>191</v>
      </c>
      <c r="H112" s="88"/>
      <c r="I112" s="88">
        <v>2015</v>
      </c>
      <c r="J112" s="88">
        <v>1</v>
      </c>
      <c r="K112" s="47">
        <f>J112*R13</f>
        <v>0</v>
      </c>
      <c r="L112" s="6"/>
      <c r="M112" s="8">
        <f>K112*R4</f>
        <v>0</v>
      </c>
      <c r="N112" s="6"/>
      <c r="O112" s="131"/>
      <c r="P112" s="6"/>
      <c r="Q112" s="6"/>
      <c r="R112" s="24"/>
      <c r="S112" s="24"/>
      <c r="T112" s="7"/>
      <c r="U112" s="6"/>
    </row>
    <row r="113" spans="1:21" s="19" customFormat="1" ht="16" customHeight="1">
      <c r="A113" s="86" t="s">
        <v>134</v>
      </c>
      <c r="B113" s="87" t="s">
        <v>125</v>
      </c>
      <c r="C113" s="88" t="s">
        <v>90</v>
      </c>
      <c r="D113" s="88" t="s">
        <v>55</v>
      </c>
      <c r="E113" s="88" t="s">
        <v>37</v>
      </c>
      <c r="F113" s="88" t="s">
        <v>186</v>
      </c>
      <c r="G113" s="88" t="s">
        <v>192</v>
      </c>
      <c r="H113" s="88" t="s">
        <v>240</v>
      </c>
      <c r="I113" s="88"/>
      <c r="J113" s="88">
        <v>1</v>
      </c>
      <c r="K113" s="46">
        <f>J113*R14</f>
        <v>0</v>
      </c>
      <c r="L113" s="20"/>
      <c r="M113" s="21">
        <f>K113*R4</f>
        <v>0</v>
      </c>
      <c r="N113" s="20"/>
      <c r="O113" s="131"/>
      <c r="P113" s="6"/>
      <c r="Q113" s="6"/>
      <c r="R113" s="24"/>
      <c r="S113" s="24"/>
      <c r="T113" s="7"/>
      <c r="U113" s="6"/>
    </row>
    <row r="114" spans="1:21" s="19" customFormat="1" ht="16" customHeight="1">
      <c r="A114" s="86" t="s">
        <v>134</v>
      </c>
      <c r="B114" s="87" t="s">
        <v>125</v>
      </c>
      <c r="C114" s="88" t="s">
        <v>90</v>
      </c>
      <c r="D114" s="88" t="s">
        <v>55</v>
      </c>
      <c r="E114" s="88" t="s">
        <v>37</v>
      </c>
      <c r="F114" s="88" t="s">
        <v>186</v>
      </c>
      <c r="G114" s="88" t="s">
        <v>192</v>
      </c>
      <c r="H114" s="88" t="s">
        <v>241</v>
      </c>
      <c r="I114" s="88"/>
      <c r="J114" s="88">
        <v>1</v>
      </c>
      <c r="K114" s="46">
        <f>J114*R14</f>
        <v>0</v>
      </c>
      <c r="L114" s="20"/>
      <c r="M114" s="21">
        <f>K114*R4</f>
        <v>0</v>
      </c>
      <c r="N114" s="20"/>
      <c r="O114" s="131"/>
      <c r="P114" s="6"/>
      <c r="Q114" s="6"/>
      <c r="R114" s="24"/>
      <c r="S114" s="24"/>
      <c r="T114" s="7"/>
      <c r="U114" s="6"/>
    </row>
    <row r="115" spans="1:21" s="19" customFormat="1" ht="16" customHeight="1">
      <c r="A115" s="86" t="s">
        <v>134</v>
      </c>
      <c r="B115" s="87" t="s">
        <v>125</v>
      </c>
      <c r="C115" s="88" t="s">
        <v>90</v>
      </c>
      <c r="D115" s="88" t="s">
        <v>55</v>
      </c>
      <c r="E115" s="88" t="s">
        <v>37</v>
      </c>
      <c r="F115" s="88" t="s">
        <v>186</v>
      </c>
      <c r="G115" s="88" t="s">
        <v>221</v>
      </c>
      <c r="H115" s="88" t="s">
        <v>358</v>
      </c>
      <c r="I115" s="88">
        <v>2015</v>
      </c>
      <c r="J115" s="88">
        <v>1</v>
      </c>
      <c r="K115" s="47" t="e">
        <f>J115*#REF!</f>
        <v>#REF!</v>
      </c>
      <c r="L115" s="6"/>
      <c r="M115" s="8" t="e">
        <f>K115*R4</f>
        <v>#REF!</v>
      </c>
      <c r="N115" s="6"/>
      <c r="O115" s="131"/>
      <c r="P115" s="6"/>
      <c r="Q115" s="6"/>
      <c r="R115" s="24"/>
      <c r="S115" s="24"/>
      <c r="T115" s="7"/>
      <c r="U115" s="6"/>
    </row>
    <row r="116" spans="1:21" s="19" customFormat="1" ht="16" customHeight="1">
      <c r="A116" s="86" t="s">
        <v>134</v>
      </c>
      <c r="B116" s="87" t="s">
        <v>125</v>
      </c>
      <c r="C116" s="88" t="s">
        <v>90</v>
      </c>
      <c r="D116" s="88" t="s">
        <v>55</v>
      </c>
      <c r="E116" s="88" t="s">
        <v>37</v>
      </c>
      <c r="F116" s="88" t="s">
        <v>186</v>
      </c>
      <c r="G116" s="88" t="s">
        <v>198</v>
      </c>
      <c r="H116" s="88"/>
      <c r="I116" s="88">
        <v>2010</v>
      </c>
      <c r="J116" s="88">
        <v>1</v>
      </c>
      <c r="K116" s="46" t="e">
        <f>J116*#REF!</f>
        <v>#REF!</v>
      </c>
      <c r="L116" s="20"/>
      <c r="M116" s="21" t="e">
        <f>K116*R4</f>
        <v>#REF!</v>
      </c>
      <c r="N116" s="20"/>
      <c r="O116" s="131"/>
      <c r="P116" s="6"/>
      <c r="Q116" s="6"/>
      <c r="R116" s="24"/>
      <c r="S116" s="24"/>
      <c r="T116" s="7"/>
      <c r="U116" s="6"/>
    </row>
    <row r="117" spans="1:21" s="19" customFormat="1" ht="16" customHeight="1">
      <c r="A117" s="86" t="s">
        <v>134</v>
      </c>
      <c r="B117" s="87" t="s">
        <v>125</v>
      </c>
      <c r="C117" s="88" t="s">
        <v>90</v>
      </c>
      <c r="D117" s="88" t="s">
        <v>55</v>
      </c>
      <c r="E117" s="88" t="s">
        <v>37</v>
      </c>
      <c r="F117" s="88" t="s">
        <v>186</v>
      </c>
      <c r="G117" s="88" t="s">
        <v>193</v>
      </c>
      <c r="H117" s="88" t="s">
        <v>354</v>
      </c>
      <c r="I117" s="88">
        <v>2015</v>
      </c>
      <c r="J117" s="88">
        <v>1</v>
      </c>
      <c r="K117" s="47">
        <f>J117*R15</f>
        <v>0</v>
      </c>
      <c r="L117" s="6"/>
      <c r="M117" s="8">
        <f>K117*R4</f>
        <v>0</v>
      </c>
      <c r="N117" s="6"/>
      <c r="O117" s="131"/>
      <c r="P117" s="6"/>
      <c r="Q117" s="6"/>
      <c r="R117" s="24"/>
      <c r="S117" s="24"/>
      <c r="T117" s="7"/>
      <c r="U117" s="6"/>
    </row>
    <row r="118" spans="1:21" s="19" customFormat="1" ht="16" customHeight="1">
      <c r="A118" s="86" t="s">
        <v>134</v>
      </c>
      <c r="B118" s="87" t="s">
        <v>125</v>
      </c>
      <c r="C118" s="88" t="s">
        <v>90</v>
      </c>
      <c r="D118" s="88" t="s">
        <v>55</v>
      </c>
      <c r="E118" s="88" t="s">
        <v>37</v>
      </c>
      <c r="F118" s="88" t="s">
        <v>186</v>
      </c>
      <c r="G118" s="88" t="s">
        <v>200</v>
      </c>
      <c r="H118" s="88" t="s">
        <v>242</v>
      </c>
      <c r="I118" s="88">
        <v>1989</v>
      </c>
      <c r="J118" s="88">
        <v>1</v>
      </c>
      <c r="K118" s="47">
        <f>J118*R12</f>
        <v>30</v>
      </c>
      <c r="L118" s="7">
        <f>J118*T12</f>
        <v>12.5</v>
      </c>
      <c r="M118" s="8">
        <f>K118*R4</f>
        <v>23.747999999999998</v>
      </c>
      <c r="N118" s="6"/>
      <c r="O118" s="131"/>
      <c r="P118" s="6"/>
      <c r="Q118" s="6"/>
      <c r="R118" s="24"/>
      <c r="S118" s="24"/>
      <c r="T118" s="7"/>
      <c r="U118" s="6"/>
    </row>
    <row r="119" spans="1:21" s="19" customFormat="1" ht="16" customHeight="1">
      <c r="A119" s="86" t="s">
        <v>619</v>
      </c>
      <c r="B119" s="87" t="s">
        <v>620</v>
      </c>
      <c r="C119" s="88" t="s">
        <v>621</v>
      </c>
      <c r="D119" s="88" t="s">
        <v>55</v>
      </c>
      <c r="E119" s="88" t="s">
        <v>622</v>
      </c>
      <c r="F119" s="88" t="s">
        <v>186</v>
      </c>
      <c r="G119" s="88" t="s">
        <v>189</v>
      </c>
      <c r="H119" s="88" t="s">
        <v>623</v>
      </c>
      <c r="I119" s="88">
        <v>1995</v>
      </c>
      <c r="J119" s="88">
        <v>3</v>
      </c>
      <c r="K119" s="47"/>
      <c r="L119" s="7"/>
      <c r="M119" s="8"/>
      <c r="N119" s="6"/>
      <c r="O119" s="35"/>
      <c r="P119" s="6"/>
      <c r="Q119" s="6"/>
      <c r="R119" s="24"/>
      <c r="S119" s="24"/>
      <c r="T119" s="7"/>
      <c r="U119" s="6"/>
    </row>
    <row r="120" spans="1:21" s="19" customFormat="1" ht="16" customHeight="1">
      <c r="A120" s="86" t="s">
        <v>619</v>
      </c>
      <c r="B120" s="87" t="s">
        <v>620</v>
      </c>
      <c r="C120" s="88" t="s">
        <v>621</v>
      </c>
      <c r="D120" s="88" t="s">
        <v>55</v>
      </c>
      <c r="E120" s="88" t="s">
        <v>622</v>
      </c>
      <c r="F120" s="88" t="s">
        <v>186</v>
      </c>
      <c r="G120" s="88" t="s">
        <v>189</v>
      </c>
      <c r="H120" s="88" t="s">
        <v>624</v>
      </c>
      <c r="I120" s="88">
        <v>1995</v>
      </c>
      <c r="J120" s="88">
        <v>2</v>
      </c>
      <c r="K120" s="47"/>
      <c r="L120" s="7"/>
      <c r="M120" s="8"/>
      <c r="N120" s="6"/>
      <c r="O120" s="35"/>
      <c r="P120" s="6"/>
      <c r="Q120" s="6"/>
      <c r="R120" s="24"/>
      <c r="S120" s="24"/>
      <c r="T120" s="7"/>
      <c r="U120" s="6"/>
    </row>
    <row r="121" spans="1:21" s="19" customFormat="1" ht="16" customHeight="1">
      <c r="A121" s="86" t="s">
        <v>619</v>
      </c>
      <c r="B121" s="87" t="s">
        <v>620</v>
      </c>
      <c r="C121" s="88" t="s">
        <v>621</v>
      </c>
      <c r="D121" s="88" t="s">
        <v>55</v>
      </c>
      <c r="E121" s="88" t="s">
        <v>622</v>
      </c>
      <c r="F121" s="88" t="s">
        <v>186</v>
      </c>
      <c r="G121" s="88" t="s">
        <v>189</v>
      </c>
      <c r="H121" s="88" t="s">
        <v>625</v>
      </c>
      <c r="I121" s="88">
        <v>2012</v>
      </c>
      <c r="J121" s="88">
        <v>1</v>
      </c>
      <c r="K121" s="47"/>
      <c r="L121" s="7"/>
      <c r="M121" s="8"/>
      <c r="N121" s="6"/>
      <c r="O121" s="35"/>
      <c r="P121" s="6"/>
      <c r="Q121" s="6"/>
      <c r="R121" s="24"/>
      <c r="S121" s="24"/>
      <c r="T121" s="7"/>
      <c r="U121" s="6"/>
    </row>
    <row r="122" spans="1:21" s="19" customFormat="1" ht="16" customHeight="1">
      <c r="A122" s="86" t="s">
        <v>619</v>
      </c>
      <c r="B122" s="87" t="s">
        <v>620</v>
      </c>
      <c r="C122" s="88" t="s">
        <v>621</v>
      </c>
      <c r="D122" s="88" t="s">
        <v>55</v>
      </c>
      <c r="E122" s="88" t="s">
        <v>622</v>
      </c>
      <c r="F122" s="88" t="s">
        <v>186</v>
      </c>
      <c r="G122" s="88" t="s">
        <v>191</v>
      </c>
      <c r="H122" s="88" t="s">
        <v>626</v>
      </c>
      <c r="I122" s="88">
        <v>1995</v>
      </c>
      <c r="J122" s="88">
        <v>6</v>
      </c>
      <c r="K122" s="47"/>
      <c r="L122" s="7"/>
      <c r="M122" s="8"/>
      <c r="N122" s="6"/>
      <c r="O122" s="35"/>
      <c r="P122" s="6"/>
      <c r="Q122" s="6"/>
      <c r="R122" s="24"/>
      <c r="S122" s="24"/>
      <c r="T122" s="7"/>
      <c r="U122" s="6"/>
    </row>
    <row r="123" spans="1:21" s="19" customFormat="1" ht="16" customHeight="1">
      <c r="A123" s="86" t="s">
        <v>619</v>
      </c>
      <c r="B123" s="87" t="s">
        <v>620</v>
      </c>
      <c r="C123" s="88" t="s">
        <v>621</v>
      </c>
      <c r="D123" s="88" t="s">
        <v>55</v>
      </c>
      <c r="E123" s="88" t="s">
        <v>622</v>
      </c>
      <c r="F123" s="88" t="s">
        <v>186</v>
      </c>
      <c r="G123" s="88" t="s">
        <v>187</v>
      </c>
      <c r="H123" s="88"/>
      <c r="I123" s="88">
        <v>1961</v>
      </c>
      <c r="J123" s="88">
        <v>75</v>
      </c>
      <c r="K123" s="47"/>
      <c r="L123" s="7"/>
      <c r="M123" s="8"/>
      <c r="N123" s="6"/>
      <c r="O123" s="35"/>
      <c r="P123" s="6"/>
      <c r="Q123" s="6"/>
      <c r="R123" s="24"/>
      <c r="S123" s="24"/>
      <c r="T123" s="7"/>
      <c r="U123" s="6"/>
    </row>
    <row r="124" spans="1:21" s="19" customFormat="1" ht="16" customHeight="1">
      <c r="A124" s="86" t="s">
        <v>619</v>
      </c>
      <c r="B124" s="87" t="s">
        <v>620</v>
      </c>
      <c r="C124" s="88" t="s">
        <v>621</v>
      </c>
      <c r="D124" s="88" t="s">
        <v>55</v>
      </c>
      <c r="E124" s="88" t="s">
        <v>622</v>
      </c>
      <c r="F124" s="88" t="s">
        <v>186</v>
      </c>
      <c r="G124" s="88" t="s">
        <v>221</v>
      </c>
      <c r="H124" s="88" t="s">
        <v>627</v>
      </c>
      <c r="I124" s="88">
        <v>2010</v>
      </c>
      <c r="J124" s="88">
        <v>1</v>
      </c>
      <c r="K124" s="47"/>
      <c r="L124" s="7"/>
      <c r="M124" s="8"/>
      <c r="N124" s="6"/>
      <c r="O124" s="35"/>
      <c r="P124" s="6"/>
      <c r="Q124" s="6"/>
      <c r="R124" s="24"/>
      <c r="S124" s="24"/>
      <c r="T124" s="7"/>
      <c r="U124" s="6"/>
    </row>
    <row r="125" spans="1:21" s="19" customFormat="1" ht="16" customHeight="1">
      <c r="A125" s="86" t="s">
        <v>619</v>
      </c>
      <c r="B125" s="87" t="s">
        <v>620</v>
      </c>
      <c r="C125" s="88" t="s">
        <v>621</v>
      </c>
      <c r="D125" s="88" t="s">
        <v>55</v>
      </c>
      <c r="E125" s="88" t="s">
        <v>622</v>
      </c>
      <c r="F125" s="88" t="s">
        <v>186</v>
      </c>
      <c r="G125" s="88" t="s">
        <v>221</v>
      </c>
      <c r="H125" s="88" t="s">
        <v>628</v>
      </c>
      <c r="I125" s="88">
        <v>1983</v>
      </c>
      <c r="J125" s="88">
        <v>1</v>
      </c>
      <c r="K125" s="47"/>
      <c r="L125" s="7"/>
      <c r="M125" s="8"/>
      <c r="N125" s="6"/>
      <c r="O125" s="35"/>
      <c r="P125" s="6"/>
      <c r="Q125" s="6"/>
      <c r="R125" s="24"/>
      <c r="S125" s="24"/>
      <c r="T125" s="7"/>
      <c r="U125" s="6"/>
    </row>
    <row r="126" spans="1:21" s="19" customFormat="1" ht="16" customHeight="1">
      <c r="A126" s="86" t="s">
        <v>619</v>
      </c>
      <c r="B126" s="87" t="s">
        <v>620</v>
      </c>
      <c r="C126" s="88" t="s">
        <v>621</v>
      </c>
      <c r="D126" s="88" t="s">
        <v>55</v>
      </c>
      <c r="E126" s="88" t="s">
        <v>622</v>
      </c>
      <c r="F126" s="88" t="s">
        <v>186</v>
      </c>
      <c r="G126" s="88" t="s">
        <v>221</v>
      </c>
      <c r="H126" s="88" t="s">
        <v>629</v>
      </c>
      <c r="I126" s="88">
        <v>2010</v>
      </c>
      <c r="J126" s="88">
        <v>1</v>
      </c>
      <c r="K126" s="47"/>
      <c r="L126" s="7"/>
      <c r="M126" s="8"/>
      <c r="N126" s="6"/>
      <c r="O126" s="35"/>
      <c r="P126" s="6"/>
      <c r="Q126" s="6"/>
      <c r="R126" s="24"/>
      <c r="S126" s="24"/>
      <c r="T126" s="7"/>
      <c r="U126" s="6"/>
    </row>
    <row r="127" spans="1:21" s="19" customFormat="1" ht="16" customHeight="1">
      <c r="A127" s="86" t="s">
        <v>619</v>
      </c>
      <c r="B127" s="87" t="s">
        <v>620</v>
      </c>
      <c r="C127" s="88" t="s">
        <v>621</v>
      </c>
      <c r="D127" s="88" t="s">
        <v>55</v>
      </c>
      <c r="E127" s="88" t="s">
        <v>622</v>
      </c>
      <c r="F127" s="88" t="s">
        <v>186</v>
      </c>
      <c r="G127" s="88" t="s">
        <v>193</v>
      </c>
      <c r="H127" s="88" t="s">
        <v>630</v>
      </c>
      <c r="I127" s="88">
        <v>2010</v>
      </c>
      <c r="J127" s="88">
        <v>3</v>
      </c>
      <c r="K127" s="47"/>
      <c r="L127" s="7"/>
      <c r="M127" s="8"/>
      <c r="N127" s="6"/>
      <c r="O127" s="35"/>
      <c r="P127" s="6"/>
      <c r="Q127" s="6"/>
      <c r="R127" s="24"/>
      <c r="S127" s="24"/>
      <c r="T127" s="7"/>
      <c r="U127" s="6"/>
    </row>
    <row r="128" spans="1:21" s="19" customFormat="1" ht="16" customHeight="1">
      <c r="A128" s="86" t="s">
        <v>619</v>
      </c>
      <c r="B128" s="87" t="s">
        <v>620</v>
      </c>
      <c r="C128" s="88" t="s">
        <v>621</v>
      </c>
      <c r="D128" s="88" t="s">
        <v>55</v>
      </c>
      <c r="E128" s="88" t="s">
        <v>622</v>
      </c>
      <c r="F128" s="88" t="s">
        <v>186</v>
      </c>
      <c r="G128" s="88" t="s">
        <v>193</v>
      </c>
      <c r="H128" s="88" t="s">
        <v>631</v>
      </c>
      <c r="I128" s="88">
        <v>2010</v>
      </c>
      <c r="J128" s="88">
        <v>1</v>
      </c>
      <c r="K128" s="47"/>
      <c r="L128" s="7"/>
      <c r="M128" s="8"/>
      <c r="N128" s="6"/>
      <c r="O128" s="35"/>
      <c r="P128" s="6"/>
      <c r="Q128" s="6"/>
      <c r="R128" s="24"/>
      <c r="S128" s="24"/>
      <c r="T128" s="7"/>
      <c r="U128" s="6"/>
    </row>
    <row r="129" spans="1:21" s="19" customFormat="1" ht="16" customHeight="1">
      <c r="A129" s="86" t="s">
        <v>619</v>
      </c>
      <c r="B129" s="87" t="s">
        <v>620</v>
      </c>
      <c r="C129" s="88" t="s">
        <v>621</v>
      </c>
      <c r="D129" s="88" t="s">
        <v>55</v>
      </c>
      <c r="E129" s="88" t="s">
        <v>622</v>
      </c>
      <c r="F129" s="88" t="s">
        <v>186</v>
      </c>
      <c r="G129" s="88" t="s">
        <v>192</v>
      </c>
      <c r="H129" s="88" t="s">
        <v>633</v>
      </c>
      <c r="I129" s="88">
        <v>2012</v>
      </c>
      <c r="J129" s="88">
        <v>2</v>
      </c>
      <c r="K129" s="47"/>
      <c r="L129" s="7"/>
      <c r="M129" s="8"/>
      <c r="N129" s="6"/>
      <c r="O129" s="35"/>
      <c r="P129" s="6"/>
      <c r="Q129" s="6"/>
      <c r="R129" s="24"/>
      <c r="S129" s="24"/>
      <c r="T129" s="7"/>
      <c r="U129" s="6"/>
    </row>
    <row r="130" spans="1:21" s="19" customFormat="1" ht="16" customHeight="1">
      <c r="A130" s="86" t="s">
        <v>619</v>
      </c>
      <c r="B130" s="87" t="s">
        <v>620</v>
      </c>
      <c r="C130" s="88" t="s">
        <v>621</v>
      </c>
      <c r="D130" s="88" t="s">
        <v>55</v>
      </c>
      <c r="E130" s="88" t="s">
        <v>622</v>
      </c>
      <c r="F130" s="88" t="s">
        <v>186</v>
      </c>
      <c r="G130" s="88" t="s">
        <v>192</v>
      </c>
      <c r="H130" s="88" t="s">
        <v>632</v>
      </c>
      <c r="I130" s="88">
        <v>2012</v>
      </c>
      <c r="J130" s="88">
        <v>3</v>
      </c>
      <c r="K130" s="47"/>
      <c r="L130" s="7"/>
      <c r="M130" s="8"/>
      <c r="N130" s="6"/>
      <c r="O130" s="35"/>
      <c r="P130" s="6"/>
      <c r="Q130" s="6"/>
      <c r="R130" s="24"/>
      <c r="S130" s="24"/>
      <c r="T130" s="7"/>
      <c r="U130" s="6"/>
    </row>
    <row r="131" spans="1:21" s="19" customFormat="1" ht="16" customHeight="1">
      <c r="A131" s="86" t="s">
        <v>619</v>
      </c>
      <c r="B131" s="87" t="s">
        <v>620</v>
      </c>
      <c r="C131" s="88" t="s">
        <v>621</v>
      </c>
      <c r="D131" s="88" t="s">
        <v>55</v>
      </c>
      <c r="E131" s="88" t="s">
        <v>622</v>
      </c>
      <c r="F131" s="88" t="s">
        <v>186</v>
      </c>
      <c r="G131" s="88" t="s">
        <v>192</v>
      </c>
      <c r="H131" s="88" t="s">
        <v>634</v>
      </c>
      <c r="I131" s="88">
        <v>2017</v>
      </c>
      <c r="J131" s="88">
        <v>3</v>
      </c>
      <c r="K131" s="47"/>
      <c r="L131" s="7"/>
      <c r="M131" s="8"/>
      <c r="N131" s="6"/>
      <c r="O131" s="35"/>
      <c r="P131" s="6"/>
      <c r="Q131" s="6"/>
      <c r="R131" s="24"/>
      <c r="S131" s="24"/>
      <c r="T131" s="7"/>
      <c r="U131" s="6"/>
    </row>
    <row r="132" spans="1:21" s="19" customFormat="1" ht="16" customHeight="1">
      <c r="A132" s="86" t="s">
        <v>619</v>
      </c>
      <c r="B132" s="87" t="s">
        <v>620</v>
      </c>
      <c r="C132" s="88" t="s">
        <v>621</v>
      </c>
      <c r="D132" s="88" t="s">
        <v>55</v>
      </c>
      <c r="E132" s="88" t="s">
        <v>622</v>
      </c>
      <c r="F132" s="88" t="s">
        <v>186</v>
      </c>
      <c r="G132" s="88" t="s">
        <v>198</v>
      </c>
      <c r="H132" s="88" t="s">
        <v>635</v>
      </c>
      <c r="I132" s="88">
        <v>2016</v>
      </c>
      <c r="J132" s="88">
        <v>1</v>
      </c>
      <c r="K132" s="47"/>
      <c r="L132" s="7"/>
      <c r="M132" s="8"/>
      <c r="N132" s="6"/>
      <c r="O132" s="35"/>
      <c r="P132" s="6"/>
      <c r="Q132" s="6"/>
      <c r="R132" s="24"/>
      <c r="S132" s="24"/>
      <c r="T132" s="7"/>
      <c r="U132" s="6"/>
    </row>
    <row r="133" spans="1:21" s="19" customFormat="1" ht="16" customHeight="1">
      <c r="A133" s="86" t="s">
        <v>619</v>
      </c>
      <c r="B133" s="87" t="s">
        <v>620</v>
      </c>
      <c r="C133" s="88" t="s">
        <v>621</v>
      </c>
      <c r="D133" s="88" t="s">
        <v>55</v>
      </c>
      <c r="E133" s="88" t="s">
        <v>622</v>
      </c>
      <c r="F133" s="88" t="s">
        <v>186</v>
      </c>
      <c r="G133" s="88" t="s">
        <v>198</v>
      </c>
      <c r="H133" s="88" t="s">
        <v>636</v>
      </c>
      <c r="I133" s="88"/>
      <c r="J133" s="88">
        <v>1</v>
      </c>
      <c r="K133" s="47"/>
      <c r="L133" s="7"/>
      <c r="M133" s="8"/>
      <c r="N133" s="6"/>
      <c r="O133" s="35"/>
      <c r="P133" s="6"/>
      <c r="Q133" s="6"/>
      <c r="R133" s="24"/>
      <c r="S133" s="24"/>
      <c r="T133" s="7"/>
      <c r="U133" s="6"/>
    </row>
    <row r="134" spans="1:21" s="19" customFormat="1" ht="16" customHeight="1">
      <c r="A134" s="86" t="s">
        <v>619</v>
      </c>
      <c r="B134" s="87" t="s">
        <v>620</v>
      </c>
      <c r="C134" s="88" t="s">
        <v>621</v>
      </c>
      <c r="D134" s="88" t="s">
        <v>55</v>
      </c>
      <c r="E134" s="88" t="s">
        <v>622</v>
      </c>
      <c r="F134" s="88" t="s">
        <v>186</v>
      </c>
      <c r="G134" s="88" t="s">
        <v>192</v>
      </c>
      <c r="H134" s="88" t="s">
        <v>577</v>
      </c>
      <c r="I134" s="88">
        <v>2017</v>
      </c>
      <c r="J134" s="88">
        <v>1</v>
      </c>
      <c r="K134" s="47"/>
      <c r="L134" s="7"/>
      <c r="M134" s="8"/>
      <c r="N134" s="6"/>
      <c r="O134" s="35"/>
      <c r="P134" s="6"/>
      <c r="Q134" s="6"/>
      <c r="R134" s="24"/>
      <c r="S134" s="24"/>
      <c r="T134" s="7"/>
      <c r="U134" s="6"/>
    </row>
    <row r="135" spans="1:21" s="19" customFormat="1" ht="16" customHeight="1">
      <c r="A135" s="88" t="s">
        <v>135</v>
      </c>
      <c r="B135" s="91" t="s">
        <v>121</v>
      </c>
      <c r="C135" s="88" t="s">
        <v>91</v>
      </c>
      <c r="D135" s="88" t="s">
        <v>55</v>
      </c>
      <c r="E135" s="88" t="s">
        <v>13</v>
      </c>
      <c r="F135" s="88" t="s">
        <v>186</v>
      </c>
      <c r="G135" s="88" t="s">
        <v>189</v>
      </c>
      <c r="H135" s="88" t="s">
        <v>243</v>
      </c>
      <c r="I135" s="88"/>
      <c r="J135" s="88">
        <v>1</v>
      </c>
      <c r="K135" s="47">
        <f>J135*R6</f>
        <v>45</v>
      </c>
      <c r="L135" s="7">
        <f>J135*T6</f>
        <v>25</v>
      </c>
      <c r="M135" s="8">
        <f>K135*R4</f>
        <v>35.622</v>
      </c>
      <c r="N135" s="6"/>
      <c r="O135" s="132">
        <f>L135+M135+M136+L137+M137</f>
        <v>112.702</v>
      </c>
      <c r="P135" s="6"/>
      <c r="Q135" s="6"/>
      <c r="R135" s="24"/>
      <c r="S135" s="24"/>
      <c r="T135" s="7"/>
      <c r="U135" s="6"/>
    </row>
    <row r="136" spans="1:21" s="19" customFormat="1" ht="16" customHeight="1">
      <c r="A136" s="88" t="s">
        <v>135</v>
      </c>
      <c r="B136" s="91" t="s">
        <v>121</v>
      </c>
      <c r="C136" s="88" t="s">
        <v>91</v>
      </c>
      <c r="D136" s="88" t="s">
        <v>55</v>
      </c>
      <c r="E136" s="88" t="s">
        <v>13</v>
      </c>
      <c r="F136" s="88" t="s">
        <v>186</v>
      </c>
      <c r="G136" s="88" t="s">
        <v>187</v>
      </c>
      <c r="H136" s="88"/>
      <c r="I136" s="88"/>
      <c r="J136" s="88">
        <v>10</v>
      </c>
      <c r="K136" s="47">
        <f>J136*R10</f>
        <v>20</v>
      </c>
      <c r="L136" s="6"/>
      <c r="M136" s="8">
        <f>K136*R4</f>
        <v>15.831999999999999</v>
      </c>
      <c r="N136" s="6"/>
      <c r="O136" s="131"/>
      <c r="P136" s="6"/>
      <c r="Q136" s="6"/>
      <c r="R136" s="24"/>
      <c r="S136" s="24"/>
      <c r="T136" s="7"/>
      <c r="U136" s="6"/>
    </row>
    <row r="137" spans="1:21" s="19" customFormat="1" ht="16" customHeight="1">
      <c r="A137" s="88" t="s">
        <v>135</v>
      </c>
      <c r="B137" s="91" t="s">
        <v>121</v>
      </c>
      <c r="C137" s="88" t="s">
        <v>91</v>
      </c>
      <c r="D137" s="88" t="s">
        <v>55</v>
      </c>
      <c r="E137" s="88" t="s">
        <v>13</v>
      </c>
      <c r="F137" s="88" t="s">
        <v>186</v>
      </c>
      <c r="G137" s="88" t="s">
        <v>188</v>
      </c>
      <c r="H137" s="88" t="s">
        <v>244</v>
      </c>
      <c r="I137" s="88"/>
      <c r="J137" s="88">
        <v>1</v>
      </c>
      <c r="K137" s="46">
        <f>J137*R12</f>
        <v>30</v>
      </c>
      <c r="L137" s="41">
        <f>J137*T12</f>
        <v>12.5</v>
      </c>
      <c r="M137" s="21">
        <f>K137*R4</f>
        <v>23.747999999999998</v>
      </c>
      <c r="N137" s="20"/>
      <c r="O137" s="131"/>
      <c r="P137" s="6"/>
      <c r="Q137" s="6"/>
      <c r="R137" s="24"/>
      <c r="S137" s="24"/>
      <c r="T137" s="7"/>
      <c r="U137" s="6"/>
    </row>
    <row r="138" spans="1:21" s="19" customFormat="1" ht="16" customHeight="1">
      <c r="A138" s="88" t="s">
        <v>135</v>
      </c>
      <c r="B138" s="91" t="s">
        <v>121</v>
      </c>
      <c r="C138" s="88" t="s">
        <v>91</v>
      </c>
      <c r="D138" s="88" t="s">
        <v>55</v>
      </c>
      <c r="E138" s="88" t="s">
        <v>13</v>
      </c>
      <c r="F138" s="88" t="s">
        <v>186</v>
      </c>
      <c r="G138" s="88" t="s">
        <v>191</v>
      </c>
      <c r="H138" s="88"/>
      <c r="I138" s="88"/>
      <c r="J138" s="88">
        <v>1</v>
      </c>
      <c r="K138" s="47">
        <f>J138*R13</f>
        <v>0</v>
      </c>
      <c r="L138" s="6"/>
      <c r="M138" s="8">
        <f>K138*R4</f>
        <v>0</v>
      </c>
      <c r="N138" s="6"/>
      <c r="O138" s="131"/>
      <c r="P138" s="6"/>
      <c r="Q138" s="6"/>
      <c r="R138" s="24"/>
      <c r="S138" s="24"/>
      <c r="T138" s="7"/>
      <c r="U138" s="6"/>
    </row>
    <row r="139" spans="1:21" s="19" customFormat="1" ht="16" customHeight="1">
      <c r="A139" s="88" t="s">
        <v>135</v>
      </c>
      <c r="B139" s="91" t="s">
        <v>121</v>
      </c>
      <c r="C139" s="88" t="s">
        <v>91</v>
      </c>
      <c r="D139" s="88" t="s">
        <v>55</v>
      </c>
      <c r="E139" s="88" t="s">
        <v>13</v>
      </c>
      <c r="F139" s="88" t="s">
        <v>186</v>
      </c>
      <c r="G139" s="88" t="s">
        <v>192</v>
      </c>
      <c r="H139" s="88"/>
      <c r="I139" s="88"/>
      <c r="J139" s="88">
        <v>1</v>
      </c>
      <c r="K139" s="46">
        <f>J139*R14</f>
        <v>0</v>
      </c>
      <c r="L139" s="20"/>
      <c r="M139" s="21">
        <f>K139*R4</f>
        <v>0</v>
      </c>
      <c r="N139" s="20"/>
      <c r="O139" s="131"/>
      <c r="P139" s="6"/>
      <c r="Q139" s="6"/>
      <c r="R139" s="24"/>
      <c r="S139" s="24"/>
      <c r="T139" s="7"/>
      <c r="U139" s="6"/>
    </row>
    <row r="140" spans="1:21" s="19" customFormat="1" ht="16" customHeight="1">
      <c r="A140" s="88" t="s">
        <v>135</v>
      </c>
      <c r="B140" s="91" t="s">
        <v>121</v>
      </c>
      <c r="C140" s="88" t="s">
        <v>91</v>
      </c>
      <c r="D140" s="88" t="s">
        <v>55</v>
      </c>
      <c r="E140" s="88" t="s">
        <v>13</v>
      </c>
      <c r="F140" s="88" t="s">
        <v>186</v>
      </c>
      <c r="G140" s="88" t="s">
        <v>193</v>
      </c>
      <c r="H140" s="88"/>
      <c r="I140" s="88"/>
      <c r="J140" s="88">
        <v>1</v>
      </c>
      <c r="K140" s="46">
        <f>J140*R15</f>
        <v>0</v>
      </c>
      <c r="L140" s="20"/>
      <c r="M140" s="21">
        <f>K140*R4</f>
        <v>0</v>
      </c>
      <c r="N140" s="20"/>
      <c r="O140" s="131"/>
      <c r="P140" s="6"/>
      <c r="Q140" s="6"/>
      <c r="R140" s="24"/>
      <c r="S140" s="24"/>
      <c r="T140" s="7"/>
      <c r="U140" s="6"/>
    </row>
    <row r="141" spans="1:21" s="19" customFormat="1" ht="16" customHeight="1">
      <c r="A141" s="88" t="s">
        <v>135</v>
      </c>
      <c r="B141" s="91" t="s">
        <v>122</v>
      </c>
      <c r="C141" s="88" t="s">
        <v>91</v>
      </c>
      <c r="D141" s="88" t="s">
        <v>55</v>
      </c>
      <c r="E141" s="88" t="s">
        <v>14</v>
      </c>
      <c r="F141" s="88" t="s">
        <v>186</v>
      </c>
      <c r="G141" s="88" t="s">
        <v>189</v>
      </c>
      <c r="H141" s="88" t="s">
        <v>243</v>
      </c>
      <c r="I141" s="88"/>
      <c r="J141" s="88">
        <v>1</v>
      </c>
      <c r="K141" s="46">
        <f>J141*R6</f>
        <v>45</v>
      </c>
      <c r="L141" s="41">
        <f>J141*T6</f>
        <v>25</v>
      </c>
      <c r="M141" s="21">
        <f>K141*R4</f>
        <v>35.622</v>
      </c>
      <c r="N141" s="20"/>
      <c r="O141" s="132">
        <f>L141+M141+M142+M143+L143</f>
        <v>112.702</v>
      </c>
      <c r="P141" s="6"/>
      <c r="Q141" s="6"/>
      <c r="R141" s="24"/>
      <c r="S141" s="24"/>
      <c r="T141" s="7"/>
      <c r="U141" s="6"/>
    </row>
    <row r="142" spans="1:21" s="19" customFormat="1" ht="16" customHeight="1">
      <c r="A142" s="88" t="s">
        <v>135</v>
      </c>
      <c r="B142" s="91" t="s">
        <v>122</v>
      </c>
      <c r="C142" s="88" t="s">
        <v>91</v>
      </c>
      <c r="D142" s="88" t="s">
        <v>55</v>
      </c>
      <c r="E142" s="88" t="s">
        <v>14</v>
      </c>
      <c r="F142" s="88" t="s">
        <v>186</v>
      </c>
      <c r="G142" s="88" t="s">
        <v>187</v>
      </c>
      <c r="H142" s="88"/>
      <c r="I142" s="88"/>
      <c r="J142" s="88">
        <v>10</v>
      </c>
      <c r="K142" s="47">
        <f>J142*R10</f>
        <v>20</v>
      </c>
      <c r="L142" s="6"/>
      <c r="M142" s="8">
        <f>K142*R4</f>
        <v>15.831999999999999</v>
      </c>
      <c r="N142" s="6"/>
      <c r="O142" s="131"/>
      <c r="P142" s="6"/>
      <c r="Q142" s="6"/>
      <c r="R142" s="24"/>
      <c r="S142" s="24"/>
      <c r="T142" s="7"/>
      <c r="U142" s="6"/>
    </row>
    <row r="143" spans="1:21" s="19" customFormat="1" ht="16" customHeight="1">
      <c r="A143" s="88" t="s">
        <v>135</v>
      </c>
      <c r="B143" s="91" t="s">
        <v>122</v>
      </c>
      <c r="C143" s="88" t="s">
        <v>91</v>
      </c>
      <c r="D143" s="88" t="s">
        <v>55</v>
      </c>
      <c r="E143" s="88" t="s">
        <v>14</v>
      </c>
      <c r="F143" s="88" t="s">
        <v>186</v>
      </c>
      <c r="G143" s="88" t="s">
        <v>188</v>
      </c>
      <c r="H143" s="88" t="s">
        <v>244</v>
      </c>
      <c r="I143" s="88"/>
      <c r="J143" s="88">
        <v>1</v>
      </c>
      <c r="K143" s="46">
        <f>J143*R12</f>
        <v>30</v>
      </c>
      <c r="L143" s="41">
        <f>J143*T12</f>
        <v>12.5</v>
      </c>
      <c r="M143" s="21">
        <f>K143*R4</f>
        <v>23.747999999999998</v>
      </c>
      <c r="N143" s="20"/>
      <c r="O143" s="131"/>
      <c r="P143" s="6"/>
      <c r="Q143" s="6"/>
      <c r="R143" s="24"/>
      <c r="S143" s="24"/>
      <c r="T143" s="7"/>
      <c r="U143" s="6"/>
    </row>
    <row r="144" spans="1:21" s="19" customFormat="1" ht="16" customHeight="1">
      <c r="A144" s="88" t="s">
        <v>135</v>
      </c>
      <c r="B144" s="91" t="s">
        <v>122</v>
      </c>
      <c r="C144" s="88" t="s">
        <v>91</v>
      </c>
      <c r="D144" s="88" t="s">
        <v>55</v>
      </c>
      <c r="E144" s="88" t="s">
        <v>14</v>
      </c>
      <c r="F144" s="88" t="s">
        <v>186</v>
      </c>
      <c r="G144" s="88" t="s">
        <v>191</v>
      </c>
      <c r="H144" s="88"/>
      <c r="I144" s="88"/>
      <c r="J144" s="88">
        <v>1</v>
      </c>
      <c r="K144" s="47">
        <f>J144*R13</f>
        <v>0</v>
      </c>
      <c r="L144" s="6"/>
      <c r="M144" s="8">
        <f>K144*R4</f>
        <v>0</v>
      </c>
      <c r="N144" s="6"/>
      <c r="O144" s="131"/>
      <c r="P144" s="6"/>
      <c r="Q144" s="6"/>
      <c r="R144" s="24"/>
      <c r="S144" s="24"/>
      <c r="T144" s="7"/>
      <c r="U144" s="6"/>
    </row>
    <row r="145" spans="1:21" s="19" customFormat="1" ht="16" customHeight="1">
      <c r="A145" s="88" t="s">
        <v>135</v>
      </c>
      <c r="B145" s="91" t="s">
        <v>122</v>
      </c>
      <c r="C145" s="88" t="s">
        <v>91</v>
      </c>
      <c r="D145" s="88" t="s">
        <v>55</v>
      </c>
      <c r="E145" s="88" t="s">
        <v>14</v>
      </c>
      <c r="F145" s="88" t="s">
        <v>186</v>
      </c>
      <c r="G145" s="88" t="s">
        <v>192</v>
      </c>
      <c r="H145" s="88"/>
      <c r="I145" s="88"/>
      <c r="J145" s="88">
        <v>1</v>
      </c>
      <c r="K145" s="46">
        <f>J145*R14</f>
        <v>0</v>
      </c>
      <c r="L145" s="20"/>
      <c r="M145" s="21">
        <f>K145*R4</f>
        <v>0</v>
      </c>
      <c r="N145" s="20"/>
      <c r="O145" s="131"/>
      <c r="P145" s="6"/>
      <c r="Q145" s="6"/>
      <c r="R145" s="24"/>
      <c r="S145" s="24"/>
      <c r="T145" s="7"/>
      <c r="U145" s="6"/>
    </row>
    <row r="146" spans="1:21" s="19" customFormat="1" ht="16" customHeight="1">
      <c r="A146" s="88" t="s">
        <v>135</v>
      </c>
      <c r="B146" s="91" t="s">
        <v>122</v>
      </c>
      <c r="C146" s="88" t="s">
        <v>91</v>
      </c>
      <c r="D146" s="88" t="s">
        <v>55</v>
      </c>
      <c r="E146" s="88" t="s">
        <v>14</v>
      </c>
      <c r="F146" s="88" t="s">
        <v>186</v>
      </c>
      <c r="G146" s="88" t="s">
        <v>193</v>
      </c>
      <c r="H146" s="88"/>
      <c r="I146" s="88"/>
      <c r="J146" s="88">
        <v>1</v>
      </c>
      <c r="K146" s="46">
        <f>J146*R15</f>
        <v>0</v>
      </c>
      <c r="L146" s="20"/>
      <c r="M146" s="21">
        <f>K146*R4</f>
        <v>0</v>
      </c>
      <c r="N146" s="20"/>
      <c r="O146" s="131"/>
      <c r="P146" s="6"/>
      <c r="Q146" s="6"/>
      <c r="R146" s="24"/>
      <c r="S146" s="24"/>
      <c r="T146" s="7"/>
      <c r="U146" s="6"/>
    </row>
    <row r="147" spans="1:21" s="19" customFormat="1" ht="16" customHeight="1">
      <c r="A147" s="88" t="s">
        <v>152</v>
      </c>
      <c r="B147" s="91" t="s">
        <v>138</v>
      </c>
      <c r="C147" s="88" t="s">
        <v>83</v>
      </c>
      <c r="D147" s="88" t="s">
        <v>55</v>
      </c>
      <c r="E147" s="88" t="s">
        <v>15</v>
      </c>
      <c r="F147" s="88" t="s">
        <v>186</v>
      </c>
      <c r="G147" s="88" t="s">
        <v>196</v>
      </c>
      <c r="H147" s="88"/>
      <c r="I147" s="88"/>
      <c r="J147" s="88">
        <v>2</v>
      </c>
      <c r="K147" s="46">
        <f>J147*R9</f>
        <v>60</v>
      </c>
      <c r="L147" s="41">
        <f>J147*T12</f>
        <v>25</v>
      </c>
      <c r="M147" s="21">
        <f>K147*R4</f>
        <v>47.495999999999995</v>
      </c>
      <c r="N147" s="20"/>
      <c r="O147" s="132">
        <f>L147+M147+M148</f>
        <v>96.244</v>
      </c>
      <c r="P147" s="6"/>
      <c r="Q147" s="6"/>
      <c r="R147" s="24"/>
      <c r="S147" s="24"/>
      <c r="T147" s="7"/>
      <c r="U147" s="6"/>
    </row>
    <row r="148" spans="1:21" s="19" customFormat="1" ht="16" customHeight="1">
      <c r="A148" s="88" t="s">
        <v>152</v>
      </c>
      <c r="B148" s="91" t="s">
        <v>138</v>
      </c>
      <c r="C148" s="88" t="s">
        <v>83</v>
      </c>
      <c r="D148" s="88" t="s">
        <v>55</v>
      </c>
      <c r="E148" s="88" t="s">
        <v>15</v>
      </c>
      <c r="F148" s="88" t="s">
        <v>186</v>
      </c>
      <c r="G148" s="88" t="s">
        <v>188</v>
      </c>
      <c r="H148" s="88" t="s">
        <v>244</v>
      </c>
      <c r="I148" s="88"/>
      <c r="J148" s="88">
        <v>1</v>
      </c>
      <c r="K148" s="46">
        <f>J148*R12</f>
        <v>30</v>
      </c>
      <c r="L148" s="20"/>
      <c r="M148" s="21">
        <f>K148*R4</f>
        <v>23.747999999999998</v>
      </c>
      <c r="N148" s="20"/>
      <c r="O148" s="131"/>
      <c r="P148" s="6"/>
      <c r="Q148" s="6"/>
      <c r="R148" s="24"/>
      <c r="S148" s="24"/>
      <c r="T148" s="7"/>
      <c r="U148" s="6"/>
    </row>
    <row r="149" spans="1:21" s="19" customFormat="1" ht="16" customHeight="1">
      <c r="A149" s="88" t="s">
        <v>152</v>
      </c>
      <c r="B149" s="91" t="s">
        <v>138</v>
      </c>
      <c r="C149" s="88" t="s">
        <v>83</v>
      </c>
      <c r="D149" s="88" t="s">
        <v>55</v>
      </c>
      <c r="E149" s="88" t="s">
        <v>15</v>
      </c>
      <c r="F149" s="88" t="s">
        <v>186</v>
      </c>
      <c r="G149" s="88" t="s">
        <v>191</v>
      </c>
      <c r="H149" s="88"/>
      <c r="I149" s="88"/>
      <c r="J149" s="88">
        <v>1</v>
      </c>
      <c r="K149" s="47">
        <f>J149*R13</f>
        <v>0</v>
      </c>
      <c r="L149" s="6"/>
      <c r="M149" s="8">
        <f>K149*R4</f>
        <v>0</v>
      </c>
      <c r="N149" s="6"/>
      <c r="O149" s="131"/>
      <c r="P149" s="6"/>
      <c r="Q149" s="6"/>
      <c r="R149" s="24"/>
      <c r="S149" s="24"/>
      <c r="T149" s="7"/>
      <c r="U149" s="6"/>
    </row>
    <row r="150" spans="1:21" s="19" customFormat="1" ht="16" customHeight="1">
      <c r="A150" s="88" t="s">
        <v>152</v>
      </c>
      <c r="B150" s="91" t="s">
        <v>138</v>
      </c>
      <c r="C150" s="88" t="s">
        <v>83</v>
      </c>
      <c r="D150" s="88" t="s">
        <v>55</v>
      </c>
      <c r="E150" s="88" t="s">
        <v>15</v>
      </c>
      <c r="F150" s="88" t="s">
        <v>186</v>
      </c>
      <c r="G150" s="88" t="s">
        <v>192</v>
      </c>
      <c r="H150" s="88"/>
      <c r="I150" s="88"/>
      <c r="J150" s="88">
        <v>1</v>
      </c>
      <c r="K150" s="46">
        <f>J150*R14</f>
        <v>0</v>
      </c>
      <c r="L150" s="20"/>
      <c r="M150" s="21">
        <f>K150*R4</f>
        <v>0</v>
      </c>
      <c r="N150" s="20"/>
      <c r="O150" s="131"/>
      <c r="P150" s="6"/>
      <c r="Q150" s="6"/>
      <c r="R150" s="24"/>
      <c r="S150" s="24"/>
      <c r="T150" s="7"/>
      <c r="U150" s="6"/>
    </row>
    <row r="151" spans="1:21" s="19" customFormat="1" ht="16" customHeight="1">
      <c r="A151" s="86" t="s">
        <v>152</v>
      </c>
      <c r="B151" s="87" t="s">
        <v>140</v>
      </c>
      <c r="C151" s="88" t="s">
        <v>83</v>
      </c>
      <c r="D151" s="88" t="s">
        <v>55</v>
      </c>
      <c r="E151" s="88" t="s">
        <v>16</v>
      </c>
      <c r="F151" s="88" t="s">
        <v>186</v>
      </c>
      <c r="G151" s="88" t="s">
        <v>189</v>
      </c>
      <c r="H151" s="88" t="s">
        <v>574</v>
      </c>
      <c r="I151" s="88">
        <v>2007</v>
      </c>
      <c r="J151" s="88">
        <v>1</v>
      </c>
      <c r="K151" s="46">
        <f>J151*R6</f>
        <v>45</v>
      </c>
      <c r="L151" s="41">
        <f>J151*T6</f>
        <v>25</v>
      </c>
      <c r="M151" s="21">
        <f>K151*R4</f>
        <v>35.622</v>
      </c>
      <c r="N151" s="20"/>
      <c r="O151" s="132" t="e">
        <f>L151+M151+M152+#REF!</f>
        <v>#REF!</v>
      </c>
      <c r="P151" s="6"/>
      <c r="Q151" s="6"/>
      <c r="R151" s="24"/>
      <c r="S151" s="24"/>
      <c r="T151" s="7"/>
      <c r="U151" s="6"/>
    </row>
    <row r="152" spans="1:21" s="19" customFormat="1" ht="16" customHeight="1">
      <c r="A152" s="86" t="s">
        <v>152</v>
      </c>
      <c r="B152" s="87" t="s">
        <v>140</v>
      </c>
      <c r="C152" s="88" t="s">
        <v>83</v>
      </c>
      <c r="D152" s="88" t="s">
        <v>55</v>
      </c>
      <c r="E152" s="88" t="s">
        <v>16</v>
      </c>
      <c r="F152" s="88" t="s">
        <v>186</v>
      </c>
      <c r="G152" s="88" t="s">
        <v>187</v>
      </c>
      <c r="H152" s="88"/>
      <c r="I152" s="88"/>
      <c r="J152" s="88">
        <v>10</v>
      </c>
      <c r="K152" s="47">
        <f>J152*R10</f>
        <v>20</v>
      </c>
      <c r="L152" s="6"/>
      <c r="M152" s="8">
        <f>K152*R4</f>
        <v>15.831999999999999</v>
      </c>
      <c r="N152" s="6"/>
      <c r="O152" s="131"/>
      <c r="P152" s="6"/>
      <c r="Q152" s="6"/>
      <c r="R152" s="24"/>
      <c r="S152" s="24"/>
      <c r="T152" s="7"/>
      <c r="U152" s="6"/>
    </row>
    <row r="153" spans="1:21" s="19" customFormat="1" ht="16" customHeight="1">
      <c r="A153" s="86" t="s">
        <v>152</v>
      </c>
      <c r="B153" s="87" t="s">
        <v>140</v>
      </c>
      <c r="C153" s="88" t="s">
        <v>83</v>
      </c>
      <c r="D153" s="88" t="s">
        <v>55</v>
      </c>
      <c r="E153" s="88" t="s">
        <v>16</v>
      </c>
      <c r="F153" s="88" t="s">
        <v>186</v>
      </c>
      <c r="G153" s="88" t="s">
        <v>191</v>
      </c>
      <c r="H153" s="88"/>
      <c r="I153" s="88"/>
      <c r="J153" s="88">
        <v>1</v>
      </c>
      <c r="K153" s="46">
        <f>J153*R13</f>
        <v>0</v>
      </c>
      <c r="L153" s="20"/>
      <c r="M153" s="21">
        <f>K153*R4</f>
        <v>0</v>
      </c>
      <c r="N153" s="20"/>
      <c r="O153" s="131"/>
      <c r="P153" s="6"/>
      <c r="Q153" s="6"/>
      <c r="R153" s="24"/>
      <c r="S153" s="24"/>
      <c r="T153" s="7"/>
      <c r="U153" s="6"/>
    </row>
    <row r="154" spans="1:21" s="19" customFormat="1" ht="16" customHeight="1">
      <c r="A154" s="86" t="s">
        <v>152</v>
      </c>
      <c r="B154" s="87" t="s">
        <v>140</v>
      </c>
      <c r="C154" s="88" t="s">
        <v>83</v>
      </c>
      <c r="D154" s="88" t="s">
        <v>55</v>
      </c>
      <c r="E154" s="88" t="s">
        <v>16</v>
      </c>
      <c r="F154" s="88" t="s">
        <v>186</v>
      </c>
      <c r="G154" s="88" t="s">
        <v>192</v>
      </c>
      <c r="H154" s="88" t="s">
        <v>575</v>
      </c>
      <c r="I154" s="88">
        <v>2007</v>
      </c>
      <c r="J154" s="88">
        <v>1</v>
      </c>
      <c r="K154" s="46">
        <f>J154*R14</f>
        <v>0</v>
      </c>
      <c r="L154" s="20"/>
      <c r="M154" s="21">
        <f>K154*R4</f>
        <v>0</v>
      </c>
      <c r="N154" s="20"/>
      <c r="O154" s="131"/>
      <c r="P154" s="6"/>
      <c r="Q154" s="6"/>
      <c r="R154" s="24"/>
      <c r="S154" s="24"/>
      <c r="T154" s="7"/>
      <c r="U154" s="6"/>
    </row>
    <row r="155" spans="1:21" s="19" customFormat="1" ht="16" customHeight="1">
      <c r="A155" s="86" t="s">
        <v>152</v>
      </c>
      <c r="B155" s="87" t="s">
        <v>140</v>
      </c>
      <c r="C155" s="88" t="s">
        <v>83</v>
      </c>
      <c r="D155" s="88" t="s">
        <v>55</v>
      </c>
      <c r="E155" s="88" t="s">
        <v>16</v>
      </c>
      <c r="F155" s="88" t="s">
        <v>186</v>
      </c>
      <c r="G155" s="88" t="s">
        <v>193</v>
      </c>
      <c r="H155" s="88" t="s">
        <v>576</v>
      </c>
      <c r="I155" s="88">
        <v>2007</v>
      </c>
      <c r="J155" s="88">
        <v>1</v>
      </c>
      <c r="K155" s="46">
        <f>J155*R15</f>
        <v>0</v>
      </c>
      <c r="L155" s="20"/>
      <c r="M155" s="21">
        <f>K155*R4</f>
        <v>0</v>
      </c>
      <c r="N155" s="20"/>
      <c r="O155" s="131"/>
      <c r="P155" s="6"/>
      <c r="Q155" s="6"/>
      <c r="R155" s="24"/>
      <c r="S155" s="24"/>
      <c r="T155" s="7"/>
      <c r="U155" s="6"/>
    </row>
    <row r="156" spans="1:21" s="19" customFormat="1" ht="16" customHeight="1">
      <c r="A156" s="86" t="s">
        <v>151</v>
      </c>
      <c r="B156" s="91" t="s">
        <v>141</v>
      </c>
      <c r="C156" s="88" t="s">
        <v>85</v>
      </c>
      <c r="D156" s="88" t="s">
        <v>55</v>
      </c>
      <c r="E156" s="88" t="s">
        <v>17</v>
      </c>
      <c r="F156" s="88" t="s">
        <v>186</v>
      </c>
      <c r="G156" s="88" t="s">
        <v>189</v>
      </c>
      <c r="H156" s="88" t="s">
        <v>457</v>
      </c>
      <c r="I156" s="88"/>
      <c r="J156" s="88">
        <v>1</v>
      </c>
      <c r="K156" s="46">
        <f>J156*R6</f>
        <v>45</v>
      </c>
      <c r="L156" s="41">
        <f>J156*T6</f>
        <v>25</v>
      </c>
      <c r="M156" s="21">
        <f>K156*R4</f>
        <v>35.622</v>
      </c>
      <c r="N156" s="20"/>
      <c r="O156" s="132">
        <f>L156+M156+M157+L158+M158</f>
        <v>112.702</v>
      </c>
      <c r="P156" s="6"/>
      <c r="Q156" s="6"/>
      <c r="R156" s="24"/>
      <c r="S156" s="24"/>
      <c r="T156" s="7"/>
      <c r="U156" s="6"/>
    </row>
    <row r="157" spans="1:21" s="19" customFormat="1" ht="16" customHeight="1">
      <c r="A157" s="86" t="s">
        <v>151</v>
      </c>
      <c r="B157" s="91" t="s">
        <v>141</v>
      </c>
      <c r="C157" s="88" t="s">
        <v>85</v>
      </c>
      <c r="D157" s="88" t="s">
        <v>55</v>
      </c>
      <c r="E157" s="88" t="s">
        <v>17</v>
      </c>
      <c r="F157" s="88" t="s">
        <v>186</v>
      </c>
      <c r="G157" s="88" t="s">
        <v>187</v>
      </c>
      <c r="H157" s="88"/>
      <c r="I157" s="88"/>
      <c r="J157" s="88">
        <v>10</v>
      </c>
      <c r="K157" s="47">
        <f>J157*R10</f>
        <v>20</v>
      </c>
      <c r="L157" s="6"/>
      <c r="M157" s="8">
        <f>K157*R4</f>
        <v>15.831999999999999</v>
      </c>
      <c r="N157" s="6"/>
      <c r="O157" s="131"/>
      <c r="P157" s="6"/>
      <c r="Q157" s="6"/>
      <c r="R157" s="24"/>
      <c r="S157" s="24"/>
      <c r="T157" s="7"/>
      <c r="U157" s="6"/>
    </row>
    <row r="158" spans="1:21" s="19" customFormat="1" ht="16" customHeight="1">
      <c r="A158" s="88" t="s">
        <v>151</v>
      </c>
      <c r="B158" s="91" t="s">
        <v>141</v>
      </c>
      <c r="C158" s="88" t="s">
        <v>85</v>
      </c>
      <c r="D158" s="88" t="s">
        <v>55</v>
      </c>
      <c r="E158" s="88" t="s">
        <v>17</v>
      </c>
      <c r="F158" s="88" t="s">
        <v>186</v>
      </c>
      <c r="G158" s="88" t="s">
        <v>188</v>
      </c>
      <c r="H158" s="88"/>
      <c r="I158" s="88"/>
      <c r="J158" s="88">
        <v>1</v>
      </c>
      <c r="K158" s="46">
        <f>J158*R12</f>
        <v>30</v>
      </c>
      <c r="L158" s="41">
        <f>J158*T12</f>
        <v>12.5</v>
      </c>
      <c r="M158" s="21">
        <f>K158*R4</f>
        <v>23.747999999999998</v>
      </c>
      <c r="N158" s="20"/>
      <c r="O158" s="131"/>
      <c r="P158" s="6"/>
      <c r="Q158" s="6"/>
      <c r="R158" s="24"/>
      <c r="S158" s="24"/>
      <c r="T158" s="7"/>
      <c r="U158" s="6"/>
    </row>
    <row r="159" spans="1:21" s="19" customFormat="1" ht="16" customHeight="1">
      <c r="A159" s="88" t="s">
        <v>151</v>
      </c>
      <c r="B159" s="91" t="s">
        <v>141</v>
      </c>
      <c r="C159" s="88" t="s">
        <v>85</v>
      </c>
      <c r="D159" s="88" t="s">
        <v>55</v>
      </c>
      <c r="E159" s="88" t="s">
        <v>17</v>
      </c>
      <c r="F159" s="88" t="s">
        <v>186</v>
      </c>
      <c r="G159" s="88" t="s">
        <v>191</v>
      </c>
      <c r="H159" s="88"/>
      <c r="I159" s="88"/>
      <c r="J159" s="88">
        <v>1</v>
      </c>
      <c r="K159" s="47">
        <f>J159*R13</f>
        <v>0</v>
      </c>
      <c r="L159" s="6"/>
      <c r="M159" s="8">
        <f>K159*R4</f>
        <v>0</v>
      </c>
      <c r="N159" s="6"/>
      <c r="O159" s="131"/>
      <c r="P159" s="6"/>
      <c r="Q159" s="6"/>
      <c r="R159" s="24"/>
      <c r="S159" s="24"/>
      <c r="T159" s="7"/>
      <c r="U159" s="6"/>
    </row>
    <row r="160" spans="1:21" s="19" customFormat="1" ht="16" customHeight="1">
      <c r="A160" s="88" t="s">
        <v>151</v>
      </c>
      <c r="B160" s="91" t="s">
        <v>141</v>
      </c>
      <c r="C160" s="88" t="s">
        <v>85</v>
      </c>
      <c r="D160" s="88" t="s">
        <v>55</v>
      </c>
      <c r="E160" s="88" t="s">
        <v>17</v>
      </c>
      <c r="F160" s="88" t="s">
        <v>186</v>
      </c>
      <c r="G160" s="88" t="s">
        <v>192</v>
      </c>
      <c r="H160" s="88"/>
      <c r="I160" s="88"/>
      <c r="J160" s="88">
        <v>1</v>
      </c>
      <c r="K160" s="46">
        <f>J160*R14</f>
        <v>0</v>
      </c>
      <c r="L160" s="20"/>
      <c r="M160" s="21">
        <f>K160*R4</f>
        <v>0</v>
      </c>
      <c r="N160" s="20"/>
      <c r="O160" s="131"/>
      <c r="P160" s="6"/>
      <c r="Q160" s="6"/>
      <c r="R160" s="24"/>
      <c r="S160" s="24"/>
      <c r="T160" s="7"/>
      <c r="U160" s="6"/>
    </row>
    <row r="161" spans="1:21" s="19" customFormat="1" ht="16" customHeight="1">
      <c r="A161" s="88" t="s">
        <v>151</v>
      </c>
      <c r="B161" s="91" t="s">
        <v>141</v>
      </c>
      <c r="C161" s="88" t="s">
        <v>85</v>
      </c>
      <c r="D161" s="88" t="s">
        <v>55</v>
      </c>
      <c r="E161" s="88" t="s">
        <v>17</v>
      </c>
      <c r="F161" s="88" t="s">
        <v>186</v>
      </c>
      <c r="G161" s="88" t="s">
        <v>193</v>
      </c>
      <c r="H161" s="88"/>
      <c r="I161" s="88"/>
      <c r="J161" s="88">
        <v>1</v>
      </c>
      <c r="K161" s="46">
        <f>J161*R15</f>
        <v>0</v>
      </c>
      <c r="L161" s="20"/>
      <c r="M161" s="21">
        <f>K161*R4</f>
        <v>0</v>
      </c>
      <c r="N161" s="20"/>
      <c r="O161" s="131"/>
      <c r="P161" s="6"/>
      <c r="Q161" s="6"/>
      <c r="R161" s="24"/>
      <c r="S161" s="24"/>
      <c r="T161" s="7"/>
      <c r="U161" s="6"/>
    </row>
    <row r="162" spans="1:21" s="19" customFormat="1" ht="16" customHeight="1">
      <c r="A162" s="88" t="s">
        <v>151</v>
      </c>
      <c r="B162" s="91" t="s">
        <v>142</v>
      </c>
      <c r="C162" s="88" t="s">
        <v>85</v>
      </c>
      <c r="D162" s="88" t="s">
        <v>55</v>
      </c>
      <c r="E162" s="88" t="s">
        <v>18</v>
      </c>
      <c r="F162" s="88" t="s">
        <v>186</v>
      </c>
      <c r="G162" s="88" t="s">
        <v>189</v>
      </c>
      <c r="H162" s="88" t="s">
        <v>264</v>
      </c>
      <c r="I162" s="88"/>
      <c r="J162" s="88">
        <v>1</v>
      </c>
      <c r="K162" s="46">
        <f>J162*R6</f>
        <v>45</v>
      </c>
      <c r="L162" s="41">
        <f>J162*T6</f>
        <v>25</v>
      </c>
      <c r="M162" s="21">
        <f>K162*R4</f>
        <v>35.622</v>
      </c>
      <c r="N162" s="20"/>
      <c r="O162" s="132">
        <f>L162+M162+M163+L164+M164</f>
        <v>112.702</v>
      </c>
      <c r="P162" s="6"/>
      <c r="Q162" s="6"/>
      <c r="R162" s="24"/>
      <c r="S162" s="24"/>
      <c r="T162" s="7"/>
      <c r="U162" s="6"/>
    </row>
    <row r="163" spans="1:21" s="19" customFormat="1" ht="16" customHeight="1">
      <c r="A163" s="88" t="s">
        <v>151</v>
      </c>
      <c r="B163" s="91" t="s">
        <v>142</v>
      </c>
      <c r="C163" s="88" t="s">
        <v>85</v>
      </c>
      <c r="D163" s="88" t="s">
        <v>55</v>
      </c>
      <c r="E163" s="88" t="s">
        <v>18</v>
      </c>
      <c r="F163" s="88" t="s">
        <v>186</v>
      </c>
      <c r="G163" s="88" t="s">
        <v>187</v>
      </c>
      <c r="H163" s="88"/>
      <c r="I163" s="88"/>
      <c r="J163" s="88">
        <v>10</v>
      </c>
      <c r="K163" s="47">
        <f>J163*R10</f>
        <v>20</v>
      </c>
      <c r="L163" s="6"/>
      <c r="M163" s="8">
        <f>K163*R4</f>
        <v>15.831999999999999</v>
      </c>
      <c r="N163" s="6"/>
      <c r="O163" s="131"/>
      <c r="P163" s="6"/>
      <c r="Q163" s="6"/>
      <c r="R163" s="24"/>
      <c r="S163" s="24"/>
      <c r="T163" s="7"/>
      <c r="U163" s="6"/>
    </row>
    <row r="164" spans="1:21" s="19" customFormat="1" ht="16" customHeight="1">
      <c r="A164" s="88" t="s">
        <v>151</v>
      </c>
      <c r="B164" s="91" t="s">
        <v>142</v>
      </c>
      <c r="C164" s="88" t="s">
        <v>85</v>
      </c>
      <c r="D164" s="88" t="s">
        <v>55</v>
      </c>
      <c r="E164" s="88" t="s">
        <v>18</v>
      </c>
      <c r="F164" s="88" t="s">
        <v>186</v>
      </c>
      <c r="G164" s="88" t="s">
        <v>188</v>
      </c>
      <c r="H164" s="88" t="s">
        <v>265</v>
      </c>
      <c r="I164" s="88"/>
      <c r="J164" s="88">
        <v>1</v>
      </c>
      <c r="K164" s="46">
        <f>J164*R12</f>
        <v>30</v>
      </c>
      <c r="L164" s="41">
        <f>J164*T12</f>
        <v>12.5</v>
      </c>
      <c r="M164" s="21">
        <f>K164*R4</f>
        <v>23.747999999999998</v>
      </c>
      <c r="N164" s="20"/>
      <c r="O164" s="131"/>
      <c r="P164" s="6"/>
      <c r="Q164" s="6"/>
      <c r="R164" s="24"/>
      <c r="S164" s="24"/>
      <c r="T164" s="7"/>
      <c r="U164" s="6"/>
    </row>
    <row r="165" spans="1:21" s="19" customFormat="1" ht="16" customHeight="1">
      <c r="A165" s="88" t="s">
        <v>151</v>
      </c>
      <c r="B165" s="91" t="s">
        <v>142</v>
      </c>
      <c r="C165" s="88" t="s">
        <v>85</v>
      </c>
      <c r="D165" s="88" t="s">
        <v>55</v>
      </c>
      <c r="E165" s="88" t="s">
        <v>18</v>
      </c>
      <c r="F165" s="88" t="s">
        <v>186</v>
      </c>
      <c r="G165" s="88" t="s">
        <v>191</v>
      </c>
      <c r="H165" s="88"/>
      <c r="I165" s="88"/>
      <c r="J165" s="88">
        <v>1</v>
      </c>
      <c r="K165" s="47">
        <f>J165*R13</f>
        <v>0</v>
      </c>
      <c r="L165" s="6"/>
      <c r="M165" s="8">
        <f>K165*R4</f>
        <v>0</v>
      </c>
      <c r="N165" s="6"/>
      <c r="O165" s="131"/>
      <c r="P165" s="6"/>
      <c r="Q165" s="6"/>
      <c r="R165" s="24"/>
      <c r="S165" s="24"/>
      <c r="T165" s="7"/>
      <c r="U165" s="6"/>
    </row>
    <row r="166" spans="1:21" s="19" customFormat="1" ht="16" customHeight="1">
      <c r="A166" s="88" t="s">
        <v>151</v>
      </c>
      <c r="B166" s="91" t="s">
        <v>142</v>
      </c>
      <c r="C166" s="88" t="s">
        <v>85</v>
      </c>
      <c r="D166" s="88" t="s">
        <v>55</v>
      </c>
      <c r="E166" s="88" t="s">
        <v>18</v>
      </c>
      <c r="F166" s="88" t="s">
        <v>186</v>
      </c>
      <c r="G166" s="88" t="s">
        <v>192</v>
      </c>
      <c r="H166" s="88"/>
      <c r="I166" s="88"/>
      <c r="J166" s="88">
        <v>1</v>
      </c>
      <c r="K166" s="46">
        <f>J166*R14</f>
        <v>0</v>
      </c>
      <c r="L166" s="20"/>
      <c r="M166" s="21">
        <f>K166*R4</f>
        <v>0</v>
      </c>
      <c r="N166" s="20"/>
      <c r="O166" s="131"/>
      <c r="P166" s="6"/>
      <c r="Q166" s="6"/>
      <c r="R166" s="24"/>
      <c r="S166" s="24"/>
      <c r="T166" s="7"/>
      <c r="U166" s="6"/>
    </row>
    <row r="167" spans="1:21" s="19" customFormat="1" ht="16" customHeight="1">
      <c r="A167" s="88" t="s">
        <v>151</v>
      </c>
      <c r="B167" s="91" t="s">
        <v>142</v>
      </c>
      <c r="C167" s="88" t="s">
        <v>85</v>
      </c>
      <c r="D167" s="88" t="s">
        <v>55</v>
      </c>
      <c r="E167" s="88" t="s">
        <v>18</v>
      </c>
      <c r="F167" s="88" t="s">
        <v>186</v>
      </c>
      <c r="G167" s="88" t="s">
        <v>193</v>
      </c>
      <c r="H167" s="88"/>
      <c r="I167" s="88"/>
      <c r="J167" s="88">
        <v>1</v>
      </c>
      <c r="K167" s="46">
        <f>J167*R15</f>
        <v>0</v>
      </c>
      <c r="L167" s="20"/>
      <c r="M167" s="21">
        <f>K167*R4</f>
        <v>0</v>
      </c>
      <c r="N167" s="20"/>
      <c r="O167" s="131"/>
      <c r="P167" s="6"/>
      <c r="Q167" s="6"/>
      <c r="R167" s="24"/>
      <c r="S167" s="24"/>
      <c r="T167" s="7"/>
      <c r="U167" s="6"/>
    </row>
    <row r="168" spans="1:21" s="19" customFormat="1" ht="16" customHeight="1">
      <c r="A168" s="86" t="s">
        <v>147</v>
      </c>
      <c r="B168" s="87" t="s">
        <v>145</v>
      </c>
      <c r="C168" s="88" t="s">
        <v>86</v>
      </c>
      <c r="D168" s="88" t="s">
        <v>59</v>
      </c>
      <c r="E168" s="88" t="s">
        <v>19</v>
      </c>
      <c r="F168" s="88" t="s">
        <v>186</v>
      </c>
      <c r="G168" s="88" t="s">
        <v>189</v>
      </c>
      <c r="H168" s="88" t="s">
        <v>405</v>
      </c>
      <c r="I168" s="88">
        <v>2006</v>
      </c>
      <c r="J168" s="88">
        <v>1</v>
      </c>
      <c r="K168" s="47">
        <f>J168*R7</f>
        <v>75</v>
      </c>
      <c r="L168" s="7">
        <f>J168*T7</f>
        <v>37.5</v>
      </c>
      <c r="M168" s="8">
        <f>K168*R4</f>
        <v>59.37</v>
      </c>
      <c r="N168" s="6"/>
      <c r="O168" s="132" t="e">
        <f>L168+M168+M169+#REF!+#REF!+M170+L172+M172+M174</f>
        <v>#REF!</v>
      </c>
      <c r="P168" s="6"/>
      <c r="Q168" s="6"/>
      <c r="R168" s="24"/>
      <c r="S168" s="24"/>
      <c r="T168" s="7"/>
      <c r="U168" s="6"/>
    </row>
    <row r="169" spans="1:21" s="19" customFormat="1" ht="16" customHeight="1">
      <c r="A169" s="86" t="s">
        <v>147</v>
      </c>
      <c r="B169" s="87" t="s">
        <v>145</v>
      </c>
      <c r="C169" s="88" t="s">
        <v>86</v>
      </c>
      <c r="D169" s="88" t="s">
        <v>59</v>
      </c>
      <c r="E169" s="88" t="s">
        <v>19</v>
      </c>
      <c r="F169" s="88" t="s">
        <v>186</v>
      </c>
      <c r="G169" s="88" t="s">
        <v>187</v>
      </c>
      <c r="H169" s="88" t="s">
        <v>404</v>
      </c>
      <c r="I169" s="88">
        <v>2013</v>
      </c>
      <c r="J169" s="88">
        <v>5</v>
      </c>
      <c r="K169" s="47">
        <f>J169*R10</f>
        <v>10</v>
      </c>
      <c r="L169" s="6"/>
      <c r="M169" s="8">
        <f>K169*R4</f>
        <v>7.9159999999999995</v>
      </c>
      <c r="N169" s="6"/>
      <c r="O169" s="131"/>
      <c r="P169" s="6"/>
      <c r="Q169" s="6"/>
      <c r="R169" s="24"/>
      <c r="S169" s="24"/>
      <c r="T169" s="7"/>
      <c r="U169" s="6"/>
    </row>
    <row r="170" spans="1:21" s="19" customFormat="1" ht="16" customHeight="1">
      <c r="A170" s="86" t="s">
        <v>147</v>
      </c>
      <c r="B170" s="87" t="s">
        <v>145</v>
      </c>
      <c r="C170" s="88" t="s">
        <v>86</v>
      </c>
      <c r="D170" s="88" t="s">
        <v>59</v>
      </c>
      <c r="E170" s="88" t="s">
        <v>19</v>
      </c>
      <c r="F170" s="88" t="s">
        <v>186</v>
      </c>
      <c r="G170" s="88" t="s">
        <v>198</v>
      </c>
      <c r="H170" s="88" t="s">
        <v>403</v>
      </c>
      <c r="I170" s="88">
        <v>2006</v>
      </c>
      <c r="J170" s="88">
        <v>1</v>
      </c>
      <c r="K170" s="47">
        <f>J170*R8</f>
        <v>60</v>
      </c>
      <c r="L170" s="6"/>
      <c r="M170" s="8">
        <f>K170*R4</f>
        <v>47.495999999999995</v>
      </c>
      <c r="N170" s="6"/>
      <c r="O170" s="131"/>
      <c r="P170" s="6"/>
      <c r="Q170" s="6"/>
      <c r="R170" s="24"/>
      <c r="S170" s="24"/>
      <c r="T170" s="7"/>
      <c r="U170" s="6"/>
    </row>
    <row r="171" spans="1:21" s="19" customFormat="1" ht="16" customHeight="1">
      <c r="A171" s="86" t="s">
        <v>147</v>
      </c>
      <c r="B171" s="87" t="s">
        <v>145</v>
      </c>
      <c r="C171" s="88" t="s">
        <v>86</v>
      </c>
      <c r="D171" s="88" t="s">
        <v>59</v>
      </c>
      <c r="E171" s="88" t="s">
        <v>19</v>
      </c>
      <c r="F171" s="88" t="s">
        <v>186</v>
      </c>
      <c r="G171" s="88" t="s">
        <v>193</v>
      </c>
      <c r="H171" s="88" t="s">
        <v>410</v>
      </c>
      <c r="I171" s="88">
        <v>2013</v>
      </c>
      <c r="J171" s="88">
        <v>1</v>
      </c>
      <c r="K171" s="47">
        <f>J171*R15</f>
        <v>0</v>
      </c>
      <c r="L171" s="6"/>
      <c r="M171" s="8">
        <f>K171*R4</f>
        <v>0</v>
      </c>
      <c r="N171" s="6"/>
      <c r="O171" s="131"/>
      <c r="P171" s="6"/>
      <c r="Q171" s="6"/>
      <c r="R171" s="24"/>
      <c r="S171" s="24"/>
      <c r="T171" s="7"/>
      <c r="U171" s="6"/>
    </row>
    <row r="172" spans="1:21" s="19" customFormat="1" ht="16" customHeight="1">
      <c r="A172" s="86" t="s">
        <v>147</v>
      </c>
      <c r="B172" s="87" t="s">
        <v>145</v>
      </c>
      <c r="C172" s="88" t="s">
        <v>86</v>
      </c>
      <c r="D172" s="88" t="s">
        <v>59</v>
      </c>
      <c r="E172" s="88" t="s">
        <v>19</v>
      </c>
      <c r="F172" s="88" t="s">
        <v>201</v>
      </c>
      <c r="G172" s="88" t="s">
        <v>204</v>
      </c>
      <c r="H172" s="88" t="s">
        <v>411</v>
      </c>
      <c r="I172" s="89">
        <v>2006</v>
      </c>
      <c r="J172" s="88">
        <v>1</v>
      </c>
      <c r="K172" s="47" t="e">
        <f>J172*#REF!</f>
        <v>#REF!</v>
      </c>
      <c r="L172" s="7" t="e">
        <f>J172*#REF!</f>
        <v>#REF!</v>
      </c>
      <c r="M172" s="8" t="e">
        <f>K172*R4</f>
        <v>#REF!</v>
      </c>
      <c r="N172" s="6"/>
      <c r="O172" s="131"/>
      <c r="P172" s="6"/>
      <c r="Q172" s="6"/>
      <c r="R172" s="24"/>
      <c r="S172" s="24"/>
      <c r="T172" s="7"/>
      <c r="U172" s="6"/>
    </row>
    <row r="173" spans="1:21" s="19" customFormat="1" ht="16" customHeight="1">
      <c r="A173" s="86" t="s">
        <v>147</v>
      </c>
      <c r="B173" s="87" t="s">
        <v>145</v>
      </c>
      <c r="C173" s="88" t="s">
        <v>406</v>
      </c>
      <c r="D173" s="88" t="s">
        <v>407</v>
      </c>
      <c r="E173" s="88" t="s">
        <v>19</v>
      </c>
      <c r="F173" s="88" t="s">
        <v>194</v>
      </c>
      <c r="G173" s="88" t="s">
        <v>229</v>
      </c>
      <c r="H173" s="88" t="s">
        <v>408</v>
      </c>
      <c r="I173" s="88">
        <v>2006</v>
      </c>
      <c r="J173" s="88">
        <v>1</v>
      </c>
      <c r="K173" s="47"/>
      <c r="L173" s="7"/>
      <c r="M173" s="8"/>
      <c r="N173" s="6"/>
      <c r="O173" s="131"/>
      <c r="P173" s="6"/>
      <c r="Q173" s="6"/>
      <c r="R173" s="24"/>
      <c r="S173" s="24"/>
      <c r="T173" s="7"/>
      <c r="U173" s="6"/>
    </row>
    <row r="174" spans="1:21" s="19" customFormat="1" ht="16" customHeight="1">
      <c r="A174" s="86" t="s">
        <v>147</v>
      </c>
      <c r="B174" s="87" t="s">
        <v>145</v>
      </c>
      <c r="C174" s="88" t="s">
        <v>86</v>
      </c>
      <c r="D174" s="88" t="s">
        <v>59</v>
      </c>
      <c r="E174" s="88" t="s">
        <v>19</v>
      </c>
      <c r="F174" s="88" t="s">
        <v>194</v>
      </c>
      <c r="G174" s="88" t="s">
        <v>229</v>
      </c>
      <c r="H174" s="88" t="s">
        <v>409</v>
      </c>
      <c r="I174" s="88">
        <v>2016</v>
      </c>
      <c r="J174" s="88">
        <v>1</v>
      </c>
      <c r="K174" s="47">
        <f>J174*R18</f>
        <v>30</v>
      </c>
      <c r="L174" s="6"/>
      <c r="M174" s="8">
        <f>K174*R4</f>
        <v>23.747999999999998</v>
      </c>
      <c r="N174" s="6"/>
      <c r="O174" s="131"/>
      <c r="P174" s="6"/>
      <c r="Q174" s="6"/>
      <c r="R174" s="24"/>
      <c r="S174" s="24"/>
      <c r="T174" s="7"/>
      <c r="U174" s="6"/>
    </row>
    <row r="175" spans="1:21" s="19" customFormat="1" ht="16" customHeight="1">
      <c r="A175" s="88" t="s">
        <v>148</v>
      </c>
      <c r="B175" s="91" t="s">
        <v>144</v>
      </c>
      <c r="C175" s="88" t="s">
        <v>87</v>
      </c>
      <c r="D175" s="88" t="s">
        <v>56</v>
      </c>
      <c r="E175" s="88" t="s">
        <v>46</v>
      </c>
      <c r="F175" s="88" t="s">
        <v>186</v>
      </c>
      <c r="G175" s="88" t="s">
        <v>189</v>
      </c>
      <c r="H175" s="88" t="s">
        <v>546</v>
      </c>
      <c r="I175" s="88">
        <v>2015</v>
      </c>
      <c r="J175" s="88">
        <v>1</v>
      </c>
      <c r="K175" s="47"/>
      <c r="L175" s="6"/>
      <c r="M175" s="8"/>
      <c r="N175" s="6"/>
      <c r="O175" s="35"/>
      <c r="P175" s="6"/>
      <c r="Q175" s="6"/>
      <c r="R175" s="24"/>
      <c r="S175" s="24"/>
      <c r="T175" s="7"/>
      <c r="U175" s="6"/>
    </row>
    <row r="176" spans="1:21" s="19" customFormat="1" ht="16" customHeight="1">
      <c r="A176" s="88" t="s">
        <v>148</v>
      </c>
      <c r="B176" s="91" t="s">
        <v>144</v>
      </c>
      <c r="C176" s="88" t="s">
        <v>87</v>
      </c>
      <c r="D176" s="88" t="s">
        <v>56</v>
      </c>
      <c r="E176" s="88" t="s">
        <v>46</v>
      </c>
      <c r="F176" s="88" t="s">
        <v>186</v>
      </c>
      <c r="G176" s="88" t="s">
        <v>189</v>
      </c>
      <c r="H176" s="88" t="s">
        <v>582</v>
      </c>
      <c r="I176" s="88">
        <v>2015</v>
      </c>
      <c r="J176" s="88">
        <v>1</v>
      </c>
      <c r="K176" s="47"/>
      <c r="L176" s="6"/>
      <c r="M176" s="8"/>
      <c r="N176" s="6"/>
      <c r="O176" s="35"/>
      <c r="P176" s="6"/>
      <c r="Q176" s="6"/>
      <c r="R176" s="24"/>
      <c r="S176" s="24"/>
      <c r="T176" s="7"/>
      <c r="U176" s="6"/>
    </row>
    <row r="177" spans="1:21" s="19" customFormat="1" ht="16" customHeight="1">
      <c r="A177" s="88" t="s">
        <v>148</v>
      </c>
      <c r="B177" s="91" t="s">
        <v>144</v>
      </c>
      <c r="C177" s="88" t="s">
        <v>87</v>
      </c>
      <c r="D177" s="88" t="s">
        <v>56</v>
      </c>
      <c r="E177" s="88" t="s">
        <v>46</v>
      </c>
      <c r="F177" s="88" t="s">
        <v>186</v>
      </c>
      <c r="G177" s="88" t="s">
        <v>191</v>
      </c>
      <c r="H177" s="88"/>
      <c r="I177" s="88">
        <v>2015</v>
      </c>
      <c r="J177" s="88">
        <v>2</v>
      </c>
      <c r="K177" s="47"/>
      <c r="L177" s="6"/>
      <c r="M177" s="8"/>
      <c r="N177" s="6"/>
      <c r="O177" s="35"/>
      <c r="P177" s="6"/>
      <c r="Q177" s="6"/>
      <c r="R177" s="24"/>
      <c r="S177" s="24"/>
      <c r="T177" s="7"/>
      <c r="U177" s="6"/>
    </row>
    <row r="178" spans="1:21" s="19" customFormat="1" ht="16" customHeight="1">
      <c r="A178" s="88" t="s">
        <v>148</v>
      </c>
      <c r="B178" s="91" t="s">
        <v>144</v>
      </c>
      <c r="C178" s="88" t="s">
        <v>87</v>
      </c>
      <c r="D178" s="88" t="s">
        <v>56</v>
      </c>
      <c r="E178" s="88" t="s">
        <v>46</v>
      </c>
      <c r="F178" s="88" t="s">
        <v>186</v>
      </c>
      <c r="G178" s="88" t="s">
        <v>192</v>
      </c>
      <c r="H178" s="88" t="s">
        <v>583</v>
      </c>
      <c r="I178" s="88">
        <v>2011</v>
      </c>
      <c r="J178" s="88">
        <v>1</v>
      </c>
      <c r="K178" s="47"/>
      <c r="L178" s="6"/>
      <c r="M178" s="8"/>
      <c r="N178" s="6"/>
      <c r="O178" s="35"/>
      <c r="P178" s="6"/>
      <c r="Q178" s="6"/>
      <c r="R178" s="24"/>
      <c r="S178" s="24"/>
      <c r="T178" s="7"/>
      <c r="U178" s="6"/>
    </row>
    <row r="179" spans="1:21" s="19" customFormat="1" ht="16" customHeight="1">
      <c r="A179" s="88" t="s">
        <v>148</v>
      </c>
      <c r="B179" s="91" t="s">
        <v>144</v>
      </c>
      <c r="C179" s="88" t="s">
        <v>87</v>
      </c>
      <c r="D179" s="88" t="s">
        <v>56</v>
      </c>
      <c r="E179" s="88" t="s">
        <v>46</v>
      </c>
      <c r="F179" s="88" t="s">
        <v>584</v>
      </c>
      <c r="G179" s="88" t="s">
        <v>193</v>
      </c>
      <c r="H179" s="88" t="s">
        <v>585</v>
      </c>
      <c r="I179" s="88">
        <v>2015</v>
      </c>
      <c r="J179" s="88">
        <v>1</v>
      </c>
      <c r="K179" s="47"/>
      <c r="L179" s="6"/>
      <c r="M179" s="8"/>
      <c r="N179" s="6"/>
      <c r="O179" s="35"/>
      <c r="P179" s="6"/>
      <c r="Q179" s="6"/>
      <c r="R179" s="24"/>
      <c r="S179" s="24"/>
      <c r="T179" s="7"/>
      <c r="U179" s="6"/>
    </row>
    <row r="180" spans="1:21" s="19" customFormat="1" ht="16" customHeight="1">
      <c r="A180" s="88" t="s">
        <v>148</v>
      </c>
      <c r="B180" s="91" t="s">
        <v>144</v>
      </c>
      <c r="C180" s="88" t="s">
        <v>87</v>
      </c>
      <c r="D180" s="88" t="s">
        <v>56</v>
      </c>
      <c r="E180" s="88" t="s">
        <v>46</v>
      </c>
      <c r="F180" s="88" t="s">
        <v>186</v>
      </c>
      <c r="G180" s="88" t="s">
        <v>221</v>
      </c>
      <c r="H180" s="88" t="s">
        <v>586</v>
      </c>
      <c r="I180" s="88">
        <v>2015</v>
      </c>
      <c r="J180" s="88">
        <v>1</v>
      </c>
      <c r="K180" s="47"/>
      <c r="L180" s="6"/>
      <c r="M180" s="8"/>
      <c r="N180" s="6"/>
      <c r="O180" s="35"/>
      <c r="P180" s="6"/>
      <c r="Q180" s="6"/>
      <c r="R180" s="24"/>
      <c r="S180" s="24"/>
      <c r="T180" s="7"/>
      <c r="U180" s="6"/>
    </row>
    <row r="181" spans="1:21" s="19" customFormat="1" ht="16" customHeight="1">
      <c r="A181" s="88" t="s">
        <v>148</v>
      </c>
      <c r="B181" s="91" t="s">
        <v>144</v>
      </c>
      <c r="C181" s="88" t="s">
        <v>87</v>
      </c>
      <c r="D181" s="88" t="s">
        <v>56</v>
      </c>
      <c r="E181" s="88" t="s">
        <v>46</v>
      </c>
      <c r="F181" s="88" t="s">
        <v>194</v>
      </c>
      <c r="G181" s="88" t="s">
        <v>587</v>
      </c>
      <c r="H181" s="88" t="s">
        <v>588</v>
      </c>
      <c r="I181" s="88">
        <v>1991</v>
      </c>
      <c r="J181" s="88">
        <v>2</v>
      </c>
      <c r="K181" s="46"/>
      <c r="L181" s="20"/>
      <c r="M181" s="21">
        <f>K181*R4</f>
        <v>0</v>
      </c>
      <c r="N181" s="20"/>
      <c r="O181" s="10"/>
      <c r="P181" s="6"/>
      <c r="Q181" s="6"/>
      <c r="R181" s="24"/>
      <c r="S181" s="24"/>
      <c r="T181" s="7"/>
      <c r="U181" s="6"/>
    </row>
    <row r="182" spans="1:21" s="19" customFormat="1" ht="16" customHeight="1">
      <c r="A182" s="88" t="s">
        <v>150</v>
      </c>
      <c r="B182" s="91" t="s">
        <v>146</v>
      </c>
      <c r="C182" s="88" t="s">
        <v>78</v>
      </c>
      <c r="D182" s="88" t="s">
        <v>55</v>
      </c>
      <c r="E182" s="88" t="s">
        <v>20</v>
      </c>
      <c r="F182" s="88" t="s">
        <v>186</v>
      </c>
      <c r="G182" s="88" t="s">
        <v>189</v>
      </c>
      <c r="H182" s="88" t="s">
        <v>503</v>
      </c>
      <c r="I182" s="88">
        <v>2011</v>
      </c>
      <c r="J182" s="88">
        <v>1</v>
      </c>
      <c r="K182" s="47">
        <f>J182*R6</f>
        <v>45</v>
      </c>
      <c r="L182" s="7">
        <f>J182*T6</f>
        <v>25</v>
      </c>
      <c r="M182" s="8">
        <f>K182*R4</f>
        <v>35.622</v>
      </c>
      <c r="N182" s="6"/>
      <c r="O182" s="132" t="e">
        <f>L182+M182+L185+M185+N185+M186+M196+L200+M200+L201+M201+L202+M202+L203+M203+M205+M206+M209+M210+M211</f>
        <v>#REF!</v>
      </c>
      <c r="P182" s="6"/>
      <c r="Q182" s="6"/>
      <c r="R182" s="24"/>
      <c r="S182" s="24"/>
      <c r="T182" s="7"/>
      <c r="U182" s="6"/>
    </row>
    <row r="183" spans="1:21" s="19" customFormat="1" ht="16" customHeight="1">
      <c r="A183" s="88" t="s">
        <v>150</v>
      </c>
      <c r="B183" s="91" t="s">
        <v>146</v>
      </c>
      <c r="C183" s="88" t="s">
        <v>78</v>
      </c>
      <c r="D183" s="88" t="s">
        <v>55</v>
      </c>
      <c r="E183" s="88" t="s">
        <v>20</v>
      </c>
      <c r="F183" s="88" t="s">
        <v>186</v>
      </c>
      <c r="G183" s="88" t="s">
        <v>189</v>
      </c>
      <c r="H183" s="88" t="s">
        <v>504</v>
      </c>
      <c r="I183" s="88">
        <v>2011</v>
      </c>
      <c r="J183" s="88">
        <v>1</v>
      </c>
      <c r="K183" s="47"/>
      <c r="L183" s="7"/>
      <c r="M183" s="8"/>
      <c r="N183" s="6"/>
      <c r="O183" s="132"/>
      <c r="P183" s="6"/>
      <c r="Q183" s="6"/>
      <c r="R183" s="24"/>
      <c r="S183" s="24"/>
      <c r="T183" s="7"/>
      <c r="U183" s="6"/>
    </row>
    <row r="184" spans="1:21" s="19" customFormat="1" ht="16" customHeight="1">
      <c r="A184" s="88" t="s">
        <v>150</v>
      </c>
      <c r="B184" s="91" t="s">
        <v>146</v>
      </c>
      <c r="C184" s="88" t="s">
        <v>78</v>
      </c>
      <c r="D184" s="88" t="s">
        <v>55</v>
      </c>
      <c r="E184" s="88" t="s">
        <v>20</v>
      </c>
      <c r="F184" s="88" t="s">
        <v>186</v>
      </c>
      <c r="G184" s="88" t="s">
        <v>189</v>
      </c>
      <c r="H184" s="88" t="s">
        <v>475</v>
      </c>
      <c r="I184" s="88">
        <v>2017</v>
      </c>
      <c r="J184" s="88">
        <v>1</v>
      </c>
      <c r="K184" s="47"/>
      <c r="L184" s="7"/>
      <c r="M184" s="8"/>
      <c r="N184" s="6"/>
      <c r="O184" s="132"/>
      <c r="P184" s="6"/>
      <c r="Q184" s="6"/>
      <c r="R184" s="24"/>
      <c r="S184" s="24"/>
      <c r="T184" s="7"/>
      <c r="U184" s="6"/>
    </row>
    <row r="185" spans="1:21" s="19" customFormat="1" ht="16" customHeight="1">
      <c r="A185" s="88" t="s">
        <v>150</v>
      </c>
      <c r="B185" s="91" t="s">
        <v>146</v>
      </c>
      <c r="C185" s="88" t="s">
        <v>78</v>
      </c>
      <c r="D185" s="88" t="s">
        <v>55</v>
      </c>
      <c r="E185" s="88" t="s">
        <v>20</v>
      </c>
      <c r="F185" s="88" t="s">
        <v>186</v>
      </c>
      <c r="G185" s="88" t="s">
        <v>189</v>
      </c>
      <c r="H185" s="88" t="s">
        <v>476</v>
      </c>
      <c r="I185" s="88">
        <v>2008</v>
      </c>
      <c r="J185" s="88">
        <v>1</v>
      </c>
      <c r="K185" s="47" t="e">
        <f>J185*#REF!</f>
        <v>#REF!</v>
      </c>
      <c r="L185" s="7" t="e">
        <f>J185*#REF!</f>
        <v>#REF!</v>
      </c>
      <c r="M185" s="8" t="e">
        <f>K185*R4</f>
        <v>#REF!</v>
      </c>
      <c r="N185" s="7">
        <f>J185*R3</f>
        <v>363.01666666666665</v>
      </c>
      <c r="O185" s="131"/>
      <c r="P185" s="6"/>
      <c r="Q185" s="6"/>
      <c r="R185" s="24"/>
      <c r="S185" s="24"/>
      <c r="T185" s="7"/>
      <c r="U185" s="6"/>
    </row>
    <row r="186" spans="1:21" s="19" customFormat="1" ht="16" customHeight="1">
      <c r="A186" s="88" t="s">
        <v>150</v>
      </c>
      <c r="B186" s="91" t="s">
        <v>146</v>
      </c>
      <c r="C186" s="88" t="s">
        <v>78</v>
      </c>
      <c r="D186" s="88" t="s">
        <v>55</v>
      </c>
      <c r="E186" s="88" t="s">
        <v>20</v>
      </c>
      <c r="F186" s="88" t="s">
        <v>186</v>
      </c>
      <c r="G186" s="88" t="s">
        <v>187</v>
      </c>
      <c r="H186" s="88"/>
      <c r="I186" s="88">
        <v>1996</v>
      </c>
      <c r="J186" s="88">
        <v>41</v>
      </c>
      <c r="K186" s="47">
        <f>J186*R10</f>
        <v>82</v>
      </c>
      <c r="L186" s="6"/>
      <c r="M186" s="8">
        <f>K186*R4</f>
        <v>64.911199999999994</v>
      </c>
      <c r="N186" s="6"/>
      <c r="O186" s="131"/>
      <c r="P186" s="6"/>
      <c r="Q186" s="6"/>
      <c r="R186" s="24"/>
      <c r="S186" s="24"/>
      <c r="T186" s="7"/>
      <c r="U186" s="6"/>
    </row>
    <row r="187" spans="1:21" s="19" customFormat="1" ht="16" customHeight="1">
      <c r="A187" s="88" t="s">
        <v>150</v>
      </c>
      <c r="B187" s="91" t="s">
        <v>146</v>
      </c>
      <c r="C187" s="88" t="s">
        <v>78</v>
      </c>
      <c r="D187" s="88" t="s">
        <v>55</v>
      </c>
      <c r="E187" s="88" t="s">
        <v>20</v>
      </c>
      <c r="F187" s="88" t="s">
        <v>186</v>
      </c>
      <c r="G187" s="88" t="s">
        <v>191</v>
      </c>
      <c r="H187" s="88"/>
      <c r="I187" s="88">
        <v>2008</v>
      </c>
      <c r="J187" s="88">
        <v>4</v>
      </c>
      <c r="K187" s="47">
        <f>J187*R13</f>
        <v>0</v>
      </c>
      <c r="L187" s="6"/>
      <c r="M187" s="8">
        <f>K187*R4</f>
        <v>0</v>
      </c>
      <c r="N187" s="6"/>
      <c r="O187" s="131"/>
      <c r="P187" s="6"/>
      <c r="Q187" s="6"/>
      <c r="R187" s="24"/>
      <c r="S187" s="24"/>
      <c r="T187" s="7"/>
      <c r="U187" s="6"/>
    </row>
    <row r="188" spans="1:21" s="19" customFormat="1" ht="16" customHeight="1">
      <c r="A188" s="88" t="s">
        <v>150</v>
      </c>
      <c r="B188" s="91" t="s">
        <v>146</v>
      </c>
      <c r="C188" s="88" t="s">
        <v>78</v>
      </c>
      <c r="D188" s="88" t="s">
        <v>55</v>
      </c>
      <c r="E188" s="88" t="s">
        <v>20</v>
      </c>
      <c r="F188" s="88" t="s">
        <v>186</v>
      </c>
      <c r="G188" s="88" t="s">
        <v>192</v>
      </c>
      <c r="H188" s="88" t="s">
        <v>489</v>
      </c>
      <c r="I188" s="88">
        <v>2018</v>
      </c>
      <c r="J188" s="88">
        <v>1</v>
      </c>
      <c r="K188" s="47"/>
      <c r="L188" s="6"/>
      <c r="M188" s="8"/>
      <c r="N188" s="6"/>
      <c r="O188" s="131"/>
      <c r="P188" s="6"/>
      <c r="Q188" s="6"/>
      <c r="R188" s="24"/>
      <c r="S188" s="24"/>
      <c r="T188" s="7"/>
      <c r="U188" s="6"/>
    </row>
    <row r="189" spans="1:21" s="19" customFormat="1" ht="16" customHeight="1">
      <c r="A189" s="88" t="s">
        <v>150</v>
      </c>
      <c r="B189" s="91" t="s">
        <v>146</v>
      </c>
      <c r="C189" s="88" t="s">
        <v>78</v>
      </c>
      <c r="D189" s="88" t="s">
        <v>55</v>
      </c>
      <c r="E189" s="88" t="s">
        <v>20</v>
      </c>
      <c r="F189" s="88" t="s">
        <v>186</v>
      </c>
      <c r="G189" s="88" t="s">
        <v>192</v>
      </c>
      <c r="H189" s="88" t="s">
        <v>268</v>
      </c>
      <c r="I189" s="88">
        <v>2015</v>
      </c>
      <c r="J189" s="88">
        <v>1</v>
      </c>
      <c r="K189" s="47">
        <f>J189*R14</f>
        <v>0</v>
      </c>
      <c r="L189" s="6"/>
      <c r="M189" s="8">
        <f>K189*R4</f>
        <v>0</v>
      </c>
      <c r="N189" s="6"/>
      <c r="O189" s="131"/>
      <c r="P189" s="6"/>
      <c r="Q189" s="6"/>
      <c r="R189" s="24"/>
      <c r="S189" s="24"/>
      <c r="T189" s="7"/>
      <c r="U189" s="6"/>
    </row>
    <row r="190" spans="1:21" s="19" customFormat="1" ht="16" customHeight="1">
      <c r="A190" s="88" t="s">
        <v>150</v>
      </c>
      <c r="B190" s="91" t="s">
        <v>146</v>
      </c>
      <c r="C190" s="88" t="s">
        <v>78</v>
      </c>
      <c r="D190" s="88" t="s">
        <v>55</v>
      </c>
      <c r="E190" s="88" t="s">
        <v>20</v>
      </c>
      <c r="F190" s="88" t="s">
        <v>186</v>
      </c>
      <c r="G190" s="88" t="s">
        <v>192</v>
      </c>
      <c r="H190" s="88" t="s">
        <v>269</v>
      </c>
      <c r="I190" s="88">
        <v>2008</v>
      </c>
      <c r="J190" s="88">
        <v>1</v>
      </c>
      <c r="K190" s="47">
        <f>J190*R14</f>
        <v>0</v>
      </c>
      <c r="L190" s="6"/>
      <c r="M190" s="8">
        <f>K190*R4</f>
        <v>0</v>
      </c>
      <c r="N190" s="6"/>
      <c r="O190" s="131"/>
      <c r="P190" s="6"/>
      <c r="Q190" s="6"/>
      <c r="R190" s="24"/>
      <c r="S190" s="24"/>
      <c r="T190" s="7"/>
      <c r="U190" s="6"/>
    </row>
    <row r="191" spans="1:21" s="19" customFormat="1" ht="16" customHeight="1">
      <c r="A191" s="88" t="s">
        <v>150</v>
      </c>
      <c r="B191" s="91" t="s">
        <v>146</v>
      </c>
      <c r="C191" s="88" t="s">
        <v>78</v>
      </c>
      <c r="D191" s="88" t="s">
        <v>55</v>
      </c>
      <c r="E191" s="88" t="s">
        <v>20</v>
      </c>
      <c r="F191" s="88" t="s">
        <v>186</v>
      </c>
      <c r="G191" s="88" t="s">
        <v>192</v>
      </c>
      <c r="H191" s="88" t="s">
        <v>488</v>
      </c>
      <c r="I191" s="88">
        <v>2011</v>
      </c>
      <c r="J191" s="88">
        <v>1</v>
      </c>
      <c r="K191" s="47">
        <f>J191*R14</f>
        <v>0</v>
      </c>
      <c r="L191" s="6"/>
      <c r="M191" s="8">
        <f>K191*R4</f>
        <v>0</v>
      </c>
      <c r="N191" s="6"/>
      <c r="O191" s="131"/>
      <c r="P191" s="6"/>
      <c r="Q191" s="6"/>
      <c r="R191" s="24"/>
      <c r="S191" s="24"/>
      <c r="T191" s="7"/>
      <c r="U191" s="6"/>
    </row>
    <row r="192" spans="1:21" s="19" customFormat="1" ht="16" customHeight="1">
      <c r="A192" s="88" t="s">
        <v>150</v>
      </c>
      <c r="B192" s="91" t="s">
        <v>146</v>
      </c>
      <c r="C192" s="88" t="s">
        <v>78</v>
      </c>
      <c r="D192" s="88" t="s">
        <v>55</v>
      </c>
      <c r="E192" s="88" t="s">
        <v>20</v>
      </c>
      <c r="F192" s="88" t="s">
        <v>186</v>
      </c>
      <c r="G192" s="88" t="s">
        <v>272</v>
      </c>
      <c r="H192" s="88" t="s">
        <v>490</v>
      </c>
      <c r="I192" s="88">
        <v>2019</v>
      </c>
      <c r="J192" s="88">
        <v>1</v>
      </c>
      <c r="K192" s="47" t="e">
        <f>J192*#REF!</f>
        <v>#REF!</v>
      </c>
      <c r="L192" s="6"/>
      <c r="M192" s="8" t="e">
        <f>K192*R4</f>
        <v>#REF!</v>
      </c>
      <c r="N192" s="6"/>
      <c r="O192" s="131"/>
      <c r="P192" s="6"/>
      <c r="Q192" s="6"/>
      <c r="R192" s="24"/>
      <c r="S192" s="24"/>
      <c r="T192" s="7"/>
      <c r="U192" s="6"/>
    </row>
    <row r="193" spans="1:21" s="19" customFormat="1" ht="16" customHeight="1">
      <c r="A193" s="88" t="s">
        <v>150</v>
      </c>
      <c r="B193" s="91" t="s">
        <v>146</v>
      </c>
      <c r="C193" s="88" t="s">
        <v>78</v>
      </c>
      <c r="D193" s="88" t="s">
        <v>55</v>
      </c>
      <c r="E193" s="88" t="s">
        <v>20</v>
      </c>
      <c r="F193" s="88" t="s">
        <v>186</v>
      </c>
      <c r="G193" s="88" t="s">
        <v>271</v>
      </c>
      <c r="H193" s="88" t="s">
        <v>270</v>
      </c>
      <c r="I193" s="88">
        <v>2008</v>
      </c>
      <c r="J193" s="88">
        <v>2</v>
      </c>
      <c r="K193" s="47" t="e">
        <f>J193*#REF!</f>
        <v>#REF!</v>
      </c>
      <c r="L193" s="6"/>
      <c r="M193" s="8" t="e">
        <f>K193*R4</f>
        <v>#REF!</v>
      </c>
      <c r="N193" s="6"/>
      <c r="O193" s="131"/>
      <c r="P193" s="6"/>
      <c r="Q193" s="6"/>
      <c r="R193" s="24"/>
      <c r="S193" s="24"/>
      <c r="T193" s="7"/>
      <c r="U193" s="6"/>
    </row>
    <row r="194" spans="1:21" s="19" customFormat="1" ht="16" customHeight="1">
      <c r="A194" s="88" t="s">
        <v>150</v>
      </c>
      <c r="B194" s="91" t="s">
        <v>146</v>
      </c>
      <c r="C194" s="88" t="s">
        <v>78</v>
      </c>
      <c r="D194" s="88" t="s">
        <v>55</v>
      </c>
      <c r="E194" s="88" t="s">
        <v>20</v>
      </c>
      <c r="F194" s="88" t="s">
        <v>186</v>
      </c>
      <c r="G194" s="88" t="s">
        <v>272</v>
      </c>
      <c r="H194" s="88" t="s">
        <v>491</v>
      </c>
      <c r="I194" s="88">
        <v>2008</v>
      </c>
      <c r="J194" s="88">
        <v>1</v>
      </c>
      <c r="K194" s="47" t="e">
        <f>J194*#REF!</f>
        <v>#REF!</v>
      </c>
      <c r="L194" s="6"/>
      <c r="M194" s="8" t="e">
        <f>K194*R4</f>
        <v>#REF!</v>
      </c>
      <c r="N194" s="6"/>
      <c r="O194" s="131"/>
      <c r="P194" s="6"/>
      <c r="Q194" s="6"/>
      <c r="R194" s="24"/>
      <c r="S194" s="24"/>
      <c r="T194" s="7"/>
      <c r="U194" s="6"/>
    </row>
    <row r="195" spans="1:21" s="19" customFormat="1" ht="16" customHeight="1">
      <c r="A195" s="88" t="s">
        <v>150</v>
      </c>
      <c r="B195" s="91" t="s">
        <v>146</v>
      </c>
      <c r="C195" s="88" t="s">
        <v>78</v>
      </c>
      <c r="D195" s="88" t="s">
        <v>55</v>
      </c>
      <c r="E195" s="88" t="s">
        <v>20</v>
      </c>
      <c r="F195" s="88" t="s">
        <v>186</v>
      </c>
      <c r="G195" s="88" t="s">
        <v>272</v>
      </c>
      <c r="H195" s="88" t="s">
        <v>273</v>
      </c>
      <c r="I195" s="88">
        <v>2008</v>
      </c>
      <c r="J195" s="88">
        <v>1</v>
      </c>
      <c r="K195" s="47" t="e">
        <f>J195*#REF!</f>
        <v>#REF!</v>
      </c>
      <c r="L195" s="6"/>
      <c r="M195" s="8" t="e">
        <f>K195*R4</f>
        <v>#REF!</v>
      </c>
      <c r="N195" s="6"/>
      <c r="O195" s="131"/>
      <c r="P195" s="6"/>
      <c r="Q195" s="6"/>
      <c r="R195" s="24"/>
      <c r="S195" s="24"/>
      <c r="T195" s="7"/>
      <c r="U195" s="6"/>
    </row>
    <row r="196" spans="1:21" s="19" customFormat="1" ht="16" customHeight="1">
      <c r="A196" s="88" t="s">
        <v>150</v>
      </c>
      <c r="B196" s="91" t="s">
        <v>146</v>
      </c>
      <c r="C196" s="88" t="s">
        <v>78</v>
      </c>
      <c r="D196" s="88" t="s">
        <v>55</v>
      </c>
      <c r="E196" s="88" t="s">
        <v>20</v>
      </c>
      <c r="F196" s="88" t="s">
        <v>186</v>
      </c>
      <c r="G196" s="88" t="s">
        <v>198</v>
      </c>
      <c r="H196" s="88" t="s">
        <v>502</v>
      </c>
      <c r="I196" s="88">
        <v>2011</v>
      </c>
      <c r="J196" s="88">
        <v>1</v>
      </c>
      <c r="K196" s="47">
        <f>J196*R8</f>
        <v>60</v>
      </c>
      <c r="L196" s="6"/>
      <c r="M196" s="8">
        <f>K196*R4</f>
        <v>47.495999999999995</v>
      </c>
      <c r="N196" s="6"/>
      <c r="O196" s="131"/>
      <c r="P196" s="6"/>
      <c r="Q196" s="6"/>
      <c r="R196" s="24"/>
      <c r="S196" s="24"/>
      <c r="T196" s="7"/>
      <c r="U196" s="6"/>
    </row>
    <row r="197" spans="1:21" s="19" customFormat="1" ht="16" customHeight="1">
      <c r="A197" s="88" t="s">
        <v>150</v>
      </c>
      <c r="B197" s="91" t="s">
        <v>146</v>
      </c>
      <c r="C197" s="88" t="s">
        <v>78</v>
      </c>
      <c r="D197" s="88" t="s">
        <v>55</v>
      </c>
      <c r="E197" s="88" t="s">
        <v>20</v>
      </c>
      <c r="F197" s="88" t="s">
        <v>186</v>
      </c>
      <c r="G197" s="88" t="s">
        <v>493</v>
      </c>
      <c r="H197" s="88" t="s">
        <v>501</v>
      </c>
      <c r="I197" s="88">
        <v>1996</v>
      </c>
      <c r="J197" s="88">
        <v>4</v>
      </c>
      <c r="K197" s="47" t="e">
        <f>J197*#REF!</f>
        <v>#REF!</v>
      </c>
      <c r="L197" s="6"/>
      <c r="M197" s="8" t="e">
        <f>K197*R4</f>
        <v>#REF!</v>
      </c>
      <c r="N197" s="6"/>
      <c r="O197" s="131"/>
      <c r="P197" s="6"/>
      <c r="Q197" s="6"/>
      <c r="R197" s="24"/>
      <c r="S197" s="24"/>
      <c r="T197" s="7"/>
      <c r="U197" s="6"/>
    </row>
    <row r="198" spans="1:21" s="19" customFormat="1" ht="16" customHeight="1">
      <c r="A198" s="88" t="s">
        <v>150</v>
      </c>
      <c r="B198" s="91" t="s">
        <v>146</v>
      </c>
      <c r="C198" s="88" t="s">
        <v>78</v>
      </c>
      <c r="D198" s="88" t="s">
        <v>55</v>
      </c>
      <c r="E198" s="88" t="s">
        <v>20</v>
      </c>
      <c r="F198" s="88" t="s">
        <v>186</v>
      </c>
      <c r="G198" s="88" t="s">
        <v>193</v>
      </c>
      <c r="H198" s="88" t="s">
        <v>492</v>
      </c>
      <c r="I198" s="88">
        <v>1996</v>
      </c>
      <c r="J198" s="88">
        <v>1</v>
      </c>
      <c r="K198" s="47">
        <f>J198*R15</f>
        <v>0</v>
      </c>
      <c r="L198" s="6"/>
      <c r="M198" s="8">
        <f>K198*R4</f>
        <v>0</v>
      </c>
      <c r="N198" s="6"/>
      <c r="O198" s="131"/>
      <c r="P198" s="6"/>
      <c r="Q198" s="6"/>
      <c r="R198" s="24"/>
      <c r="S198" s="24"/>
      <c r="T198" s="7"/>
      <c r="U198" s="6"/>
    </row>
    <row r="199" spans="1:21" s="19" customFormat="1" ht="16" customHeight="1">
      <c r="A199" s="88" t="s">
        <v>150</v>
      </c>
      <c r="B199" s="91" t="s">
        <v>146</v>
      </c>
      <c r="C199" s="88" t="s">
        <v>78</v>
      </c>
      <c r="D199" s="88" t="s">
        <v>55</v>
      </c>
      <c r="E199" s="88" t="s">
        <v>20</v>
      </c>
      <c r="F199" s="88" t="s">
        <v>186</v>
      </c>
      <c r="G199" s="88" t="s">
        <v>193</v>
      </c>
      <c r="H199" s="88" t="s">
        <v>249</v>
      </c>
      <c r="I199" s="88">
        <v>2008</v>
      </c>
      <c r="J199" s="88">
        <v>1</v>
      </c>
      <c r="K199" s="47">
        <f>J199*R15</f>
        <v>0</v>
      </c>
      <c r="L199" s="6"/>
      <c r="M199" s="8">
        <f>K199*R4</f>
        <v>0</v>
      </c>
      <c r="N199" s="6"/>
      <c r="O199" s="131"/>
      <c r="P199" s="6"/>
      <c r="Q199" s="6"/>
      <c r="R199" s="24"/>
      <c r="S199" s="24"/>
      <c r="T199" s="7"/>
      <c r="U199" s="6"/>
    </row>
    <row r="200" spans="1:21" s="19" customFormat="1" ht="16" customHeight="1">
      <c r="A200" s="88" t="s">
        <v>150</v>
      </c>
      <c r="B200" s="91" t="s">
        <v>146</v>
      </c>
      <c r="C200" s="88" t="s">
        <v>78</v>
      </c>
      <c r="D200" s="88" t="s">
        <v>55</v>
      </c>
      <c r="E200" s="88" t="s">
        <v>20</v>
      </c>
      <c r="F200" s="88" t="s">
        <v>201</v>
      </c>
      <c r="G200" s="88" t="s">
        <v>202</v>
      </c>
      <c r="H200" s="88" t="s">
        <v>274</v>
      </c>
      <c r="I200" s="88">
        <v>1988</v>
      </c>
      <c r="J200" s="88">
        <v>1</v>
      </c>
      <c r="K200" s="47" t="e">
        <f>J200*#REF!</f>
        <v>#REF!</v>
      </c>
      <c r="L200" s="7" t="e">
        <f>J200*#REF!</f>
        <v>#REF!</v>
      </c>
      <c r="M200" s="8" t="e">
        <f>K200*R4</f>
        <v>#REF!</v>
      </c>
      <c r="N200" s="6"/>
      <c r="O200" s="131"/>
      <c r="P200" s="6"/>
      <c r="Q200" s="6"/>
      <c r="R200" s="24"/>
      <c r="S200" s="24"/>
      <c r="T200" s="7"/>
      <c r="U200" s="6"/>
    </row>
    <row r="201" spans="1:21" s="19" customFormat="1" ht="16" customHeight="1">
      <c r="A201" s="88" t="s">
        <v>150</v>
      </c>
      <c r="B201" s="91" t="s">
        <v>146</v>
      </c>
      <c r="C201" s="88" t="s">
        <v>78</v>
      </c>
      <c r="D201" s="88" t="s">
        <v>55</v>
      </c>
      <c r="E201" s="88" t="s">
        <v>20</v>
      </c>
      <c r="F201" s="88" t="s">
        <v>201</v>
      </c>
      <c r="G201" s="88" t="s">
        <v>202</v>
      </c>
      <c r="H201" s="88" t="s">
        <v>275</v>
      </c>
      <c r="I201" s="88">
        <v>1988</v>
      </c>
      <c r="J201" s="88">
        <v>1</v>
      </c>
      <c r="K201" s="47" t="e">
        <f>J201*#REF!</f>
        <v>#REF!</v>
      </c>
      <c r="L201" s="7" t="e">
        <f>J201*#REF!</f>
        <v>#REF!</v>
      </c>
      <c r="M201" s="8" t="e">
        <f>K201*R4</f>
        <v>#REF!</v>
      </c>
      <c r="N201" s="6"/>
      <c r="O201" s="131"/>
      <c r="P201" s="6"/>
      <c r="Q201" s="6"/>
      <c r="R201" s="24"/>
      <c r="S201" s="24"/>
      <c r="T201" s="7"/>
      <c r="U201" s="6"/>
    </row>
    <row r="202" spans="1:21" s="19" customFormat="1" ht="16" customHeight="1">
      <c r="A202" s="88" t="s">
        <v>150</v>
      </c>
      <c r="B202" s="91" t="s">
        <v>146</v>
      </c>
      <c r="C202" s="88" t="s">
        <v>78</v>
      </c>
      <c r="D202" s="88" t="s">
        <v>55</v>
      </c>
      <c r="E202" s="88" t="s">
        <v>20</v>
      </c>
      <c r="F202" s="88" t="s">
        <v>201</v>
      </c>
      <c r="G202" s="88" t="s">
        <v>202</v>
      </c>
      <c r="H202" s="88" t="s">
        <v>276</v>
      </c>
      <c r="I202" s="88">
        <v>2008</v>
      </c>
      <c r="J202" s="88">
        <v>1</v>
      </c>
      <c r="K202" s="47" t="e">
        <f>J202*#REF!</f>
        <v>#REF!</v>
      </c>
      <c r="L202" s="7">
        <f>J202*T7</f>
        <v>37.5</v>
      </c>
      <c r="M202" s="8" t="e">
        <f>K202*R4</f>
        <v>#REF!</v>
      </c>
      <c r="N202" s="6"/>
      <c r="O202" s="131"/>
      <c r="P202" s="6"/>
      <c r="Q202" s="6"/>
      <c r="R202" s="24"/>
      <c r="S202" s="24"/>
      <c r="T202" s="7"/>
      <c r="U202" s="6"/>
    </row>
    <row r="203" spans="1:21" s="19" customFormat="1" ht="16" customHeight="1">
      <c r="A203" s="88" t="s">
        <v>150</v>
      </c>
      <c r="B203" s="91" t="s">
        <v>146</v>
      </c>
      <c r="C203" s="88" t="s">
        <v>78</v>
      </c>
      <c r="D203" s="88" t="s">
        <v>55</v>
      </c>
      <c r="E203" s="88" t="s">
        <v>20</v>
      </c>
      <c r="F203" s="88" t="s">
        <v>201</v>
      </c>
      <c r="G203" s="88" t="s">
        <v>495</v>
      </c>
      <c r="H203" s="88" t="s">
        <v>278</v>
      </c>
      <c r="I203" s="88">
        <v>2008</v>
      </c>
      <c r="J203" s="88">
        <v>2</v>
      </c>
      <c r="K203" s="47" t="e">
        <f>J203*#REF!</f>
        <v>#REF!</v>
      </c>
      <c r="L203" s="7" t="e">
        <f>J203*#REF!</f>
        <v>#REF!</v>
      </c>
      <c r="M203" s="8" t="e">
        <f>K203*R4</f>
        <v>#REF!</v>
      </c>
      <c r="N203" s="6"/>
      <c r="O203" s="131"/>
      <c r="P203" s="6"/>
      <c r="Q203" s="6"/>
      <c r="R203" s="24"/>
      <c r="S203" s="24"/>
      <c r="T203" s="7"/>
      <c r="U203" s="6"/>
    </row>
    <row r="204" spans="1:21" s="19" customFormat="1" ht="16" customHeight="1">
      <c r="A204" s="88" t="s">
        <v>150</v>
      </c>
      <c r="B204" s="91" t="s">
        <v>146</v>
      </c>
      <c r="C204" s="88" t="s">
        <v>78</v>
      </c>
      <c r="D204" s="88" t="s">
        <v>55</v>
      </c>
      <c r="E204" s="88" t="s">
        <v>20</v>
      </c>
      <c r="F204" s="88" t="s">
        <v>201</v>
      </c>
      <c r="G204" s="88" t="s">
        <v>277</v>
      </c>
      <c r="H204" s="88" t="s">
        <v>494</v>
      </c>
      <c r="I204" s="88">
        <v>2008</v>
      </c>
      <c r="J204" s="88">
        <v>20</v>
      </c>
      <c r="K204" s="47" t="e">
        <f>J204*#REF!</f>
        <v>#REF!</v>
      </c>
      <c r="L204" s="6"/>
      <c r="M204" s="8" t="e">
        <f>K204*R4</f>
        <v>#REF!</v>
      </c>
      <c r="N204" s="6"/>
      <c r="O204" s="131"/>
      <c r="P204" s="6"/>
      <c r="Q204" s="6"/>
      <c r="R204" s="24"/>
      <c r="S204" s="24"/>
      <c r="T204" s="7"/>
      <c r="U204" s="6"/>
    </row>
    <row r="205" spans="1:21" s="19" customFormat="1" ht="16" customHeight="1">
      <c r="A205" s="88" t="s">
        <v>150</v>
      </c>
      <c r="B205" s="91" t="s">
        <v>146</v>
      </c>
      <c r="C205" s="88" t="s">
        <v>78</v>
      </c>
      <c r="D205" s="88" t="s">
        <v>55</v>
      </c>
      <c r="E205" s="88" t="s">
        <v>20</v>
      </c>
      <c r="F205" s="88" t="s">
        <v>201</v>
      </c>
      <c r="G205" s="88" t="s">
        <v>229</v>
      </c>
      <c r="H205" s="88" t="s">
        <v>496</v>
      </c>
      <c r="I205" s="88">
        <v>1996</v>
      </c>
      <c r="J205" s="88">
        <v>2</v>
      </c>
      <c r="K205" s="47" t="e">
        <f>J205*#REF!</f>
        <v>#REF!</v>
      </c>
      <c r="L205" s="6"/>
      <c r="M205" s="8" t="e">
        <f>K205*R4</f>
        <v>#REF!</v>
      </c>
      <c r="N205" s="6"/>
      <c r="O205" s="131"/>
      <c r="P205" s="6"/>
      <c r="Q205" s="6"/>
      <c r="R205" s="24"/>
      <c r="S205" s="24"/>
      <c r="T205" s="7"/>
      <c r="U205" s="6"/>
    </row>
    <row r="206" spans="1:21" s="19" customFormat="1" ht="16" customHeight="1">
      <c r="A206" s="88" t="s">
        <v>150</v>
      </c>
      <c r="B206" s="91" t="s">
        <v>146</v>
      </c>
      <c r="C206" s="88" t="s">
        <v>78</v>
      </c>
      <c r="D206" s="88" t="s">
        <v>55</v>
      </c>
      <c r="E206" s="88" t="s">
        <v>20</v>
      </c>
      <c r="F206" s="88" t="s">
        <v>194</v>
      </c>
      <c r="G206" s="88" t="s">
        <v>229</v>
      </c>
      <c r="H206" s="88" t="s">
        <v>497</v>
      </c>
      <c r="I206" s="88">
        <v>1996</v>
      </c>
      <c r="J206" s="88">
        <v>1</v>
      </c>
      <c r="K206" s="47">
        <f>J206*R18</f>
        <v>30</v>
      </c>
      <c r="L206" s="6"/>
      <c r="M206" s="8">
        <f>K206*R4</f>
        <v>23.747999999999998</v>
      </c>
      <c r="N206" s="6"/>
      <c r="O206" s="131"/>
      <c r="P206" s="6"/>
      <c r="Q206" s="6"/>
      <c r="R206" s="24"/>
      <c r="S206" s="24"/>
      <c r="T206" s="7"/>
      <c r="U206" s="6"/>
    </row>
    <row r="207" spans="1:21" s="19" customFormat="1" ht="16" customHeight="1">
      <c r="A207" s="88" t="s">
        <v>150</v>
      </c>
      <c r="B207" s="91" t="s">
        <v>146</v>
      </c>
      <c r="C207" s="88" t="s">
        <v>78</v>
      </c>
      <c r="D207" s="88" t="s">
        <v>55</v>
      </c>
      <c r="E207" s="88" t="s">
        <v>20</v>
      </c>
      <c r="F207" s="88" t="s">
        <v>194</v>
      </c>
      <c r="G207" s="88" t="s">
        <v>229</v>
      </c>
      <c r="H207" s="88" t="s">
        <v>499</v>
      </c>
      <c r="I207" s="88">
        <v>1996</v>
      </c>
      <c r="J207" s="88">
        <v>1</v>
      </c>
      <c r="K207" s="47"/>
      <c r="L207" s="6"/>
      <c r="M207" s="8"/>
      <c r="N207" s="6"/>
      <c r="O207" s="131"/>
      <c r="P207" s="6"/>
      <c r="Q207" s="6"/>
      <c r="R207" s="24"/>
      <c r="S207" s="24"/>
      <c r="T207" s="7"/>
      <c r="U207" s="6"/>
    </row>
    <row r="208" spans="1:21" s="19" customFormat="1" ht="16" customHeight="1">
      <c r="A208" s="88" t="s">
        <v>150</v>
      </c>
      <c r="B208" s="91" t="s">
        <v>146</v>
      </c>
      <c r="C208" s="88" t="s">
        <v>78</v>
      </c>
      <c r="D208" s="88" t="s">
        <v>55</v>
      </c>
      <c r="E208" s="88" t="s">
        <v>20</v>
      </c>
      <c r="F208" s="88" t="s">
        <v>194</v>
      </c>
      <c r="G208" s="88" t="s">
        <v>229</v>
      </c>
      <c r="H208" s="88" t="s">
        <v>500</v>
      </c>
      <c r="I208" s="88">
        <v>1996</v>
      </c>
      <c r="J208" s="88">
        <v>1</v>
      </c>
      <c r="K208" s="47"/>
      <c r="L208" s="6"/>
      <c r="M208" s="8"/>
      <c r="N208" s="6"/>
      <c r="O208" s="131"/>
      <c r="P208" s="6"/>
      <c r="Q208" s="6"/>
      <c r="R208" s="24"/>
      <c r="S208" s="24"/>
      <c r="T208" s="7"/>
      <c r="U208" s="6"/>
    </row>
    <row r="209" spans="1:21" s="19" customFormat="1" ht="16" customHeight="1">
      <c r="A209" s="88" t="s">
        <v>150</v>
      </c>
      <c r="B209" s="91" t="s">
        <v>146</v>
      </c>
      <c r="C209" s="88" t="s">
        <v>78</v>
      </c>
      <c r="D209" s="88" t="s">
        <v>55</v>
      </c>
      <c r="E209" s="88" t="s">
        <v>20</v>
      </c>
      <c r="F209" s="88" t="s">
        <v>194</v>
      </c>
      <c r="G209" s="88" t="s">
        <v>229</v>
      </c>
      <c r="H209" s="88" t="s">
        <v>498</v>
      </c>
      <c r="I209" s="88">
        <v>1996</v>
      </c>
      <c r="J209" s="88">
        <v>2</v>
      </c>
      <c r="K209" s="47">
        <f>J209*R18</f>
        <v>60</v>
      </c>
      <c r="L209" s="6"/>
      <c r="M209" s="8">
        <f>K209*R4</f>
        <v>47.495999999999995</v>
      </c>
      <c r="N209" s="6"/>
      <c r="O209" s="131"/>
      <c r="P209" s="6"/>
      <c r="Q209" s="6"/>
      <c r="R209" s="24"/>
      <c r="S209" s="24"/>
      <c r="T209" s="7"/>
      <c r="U209" s="6"/>
    </row>
    <row r="210" spans="1:21" s="19" customFormat="1" ht="16" customHeight="1">
      <c r="A210" s="88" t="s">
        <v>150</v>
      </c>
      <c r="B210" s="91" t="s">
        <v>146</v>
      </c>
      <c r="C210" s="88" t="s">
        <v>78</v>
      </c>
      <c r="D210" s="88" t="s">
        <v>55</v>
      </c>
      <c r="E210" s="88" t="s">
        <v>20</v>
      </c>
      <c r="F210" s="88" t="s">
        <v>215</v>
      </c>
      <c r="G210" s="88" t="s">
        <v>258</v>
      </c>
      <c r="H210" s="88" t="s">
        <v>279</v>
      </c>
      <c r="I210" s="88">
        <v>2007</v>
      </c>
      <c r="J210" s="88">
        <v>1</v>
      </c>
      <c r="K210" s="47" t="e">
        <f>J210*#REF!</f>
        <v>#REF!</v>
      </c>
      <c r="L210" s="6"/>
      <c r="M210" s="8" t="e">
        <f>K210*R4</f>
        <v>#REF!</v>
      </c>
      <c r="N210" s="6"/>
      <c r="O210" s="131"/>
      <c r="P210" s="6"/>
      <c r="Q210" s="6"/>
      <c r="R210" s="24"/>
      <c r="S210" s="24"/>
      <c r="T210" s="7"/>
      <c r="U210" s="6"/>
    </row>
    <row r="211" spans="1:21" s="19" customFormat="1" ht="16" customHeight="1">
      <c r="A211" s="88" t="s">
        <v>150</v>
      </c>
      <c r="B211" s="91" t="s">
        <v>146</v>
      </c>
      <c r="C211" s="88" t="s">
        <v>78</v>
      </c>
      <c r="D211" s="88" t="s">
        <v>55</v>
      </c>
      <c r="E211" s="88" t="s">
        <v>20</v>
      </c>
      <c r="F211" s="88" t="s">
        <v>215</v>
      </c>
      <c r="G211" s="88" t="s">
        <v>259</v>
      </c>
      <c r="H211" s="88" t="s">
        <v>280</v>
      </c>
      <c r="I211" s="88">
        <v>2008</v>
      </c>
      <c r="J211" s="88">
        <v>2</v>
      </c>
      <c r="K211" s="47" t="e">
        <f>J211*#REF!</f>
        <v>#REF!</v>
      </c>
      <c r="L211" s="6"/>
      <c r="M211" s="8" t="e">
        <f>K211*R4</f>
        <v>#REF!</v>
      </c>
      <c r="N211" s="6"/>
      <c r="O211" s="131"/>
      <c r="P211" s="6"/>
      <c r="Q211" s="6"/>
      <c r="R211" s="24"/>
      <c r="S211" s="24"/>
      <c r="T211" s="7"/>
      <c r="U211" s="6"/>
    </row>
    <row r="212" spans="1:21" s="19" customFormat="1" ht="16" customHeight="1">
      <c r="A212" s="88" t="s">
        <v>149</v>
      </c>
      <c r="B212" s="91" t="s">
        <v>142</v>
      </c>
      <c r="C212" s="88" t="s">
        <v>79</v>
      </c>
      <c r="D212" s="88" t="s">
        <v>55</v>
      </c>
      <c r="E212" s="88" t="s">
        <v>23</v>
      </c>
      <c r="F212" s="88" t="s">
        <v>186</v>
      </c>
      <c r="G212" s="88" t="s">
        <v>266</v>
      </c>
      <c r="H212" s="88" t="s">
        <v>267</v>
      </c>
      <c r="I212" s="88">
        <v>1977</v>
      </c>
      <c r="J212" s="88">
        <v>3</v>
      </c>
      <c r="K212" s="47" t="e">
        <f>J212*#REF!</f>
        <v>#REF!</v>
      </c>
      <c r="L212" s="6"/>
      <c r="M212" s="8" t="e">
        <f>K212*R4</f>
        <v>#REF!</v>
      </c>
      <c r="N212" s="6"/>
      <c r="O212" s="10"/>
      <c r="P212" s="6"/>
      <c r="Q212" s="6"/>
      <c r="R212" s="24"/>
      <c r="S212" s="24"/>
      <c r="T212" s="7"/>
      <c r="U212" s="6"/>
    </row>
    <row r="213" spans="1:21" s="19" customFormat="1" ht="16" customHeight="1">
      <c r="A213" s="86" t="s">
        <v>156</v>
      </c>
      <c r="B213" s="87" t="s">
        <v>153</v>
      </c>
      <c r="C213" s="88" t="s">
        <v>80</v>
      </c>
      <c r="D213" s="88" t="s">
        <v>55</v>
      </c>
      <c r="E213" s="88" t="s">
        <v>21</v>
      </c>
      <c r="F213" s="88" t="s">
        <v>186</v>
      </c>
      <c r="G213" s="88" t="s">
        <v>196</v>
      </c>
      <c r="H213" s="88" t="s">
        <v>197</v>
      </c>
      <c r="I213" s="88"/>
      <c r="J213" s="88">
        <v>2</v>
      </c>
      <c r="K213" s="46">
        <f>J213*R9</f>
        <v>60</v>
      </c>
      <c r="L213" s="41">
        <f>J213*T9</f>
        <v>25</v>
      </c>
      <c r="M213" s="21">
        <f>K213*R4</f>
        <v>47.495999999999995</v>
      </c>
      <c r="N213" s="20"/>
      <c r="O213" s="132">
        <f>L213+M213+L214+M214</f>
        <v>108.744</v>
      </c>
      <c r="P213" s="6"/>
      <c r="Q213" s="6"/>
      <c r="R213" s="24"/>
      <c r="S213" s="24"/>
      <c r="T213" s="7"/>
      <c r="U213" s="6"/>
    </row>
    <row r="214" spans="1:21" s="19" customFormat="1" ht="16" customHeight="1">
      <c r="A214" s="86" t="s">
        <v>156</v>
      </c>
      <c r="B214" s="87" t="s">
        <v>153</v>
      </c>
      <c r="C214" s="88" t="s">
        <v>80</v>
      </c>
      <c r="D214" s="88" t="s">
        <v>55</v>
      </c>
      <c r="E214" s="88" t="s">
        <v>21</v>
      </c>
      <c r="F214" s="88" t="s">
        <v>186</v>
      </c>
      <c r="G214" s="88" t="s">
        <v>188</v>
      </c>
      <c r="H214" s="88" t="s">
        <v>281</v>
      </c>
      <c r="I214" s="88"/>
      <c r="J214" s="88">
        <v>1</v>
      </c>
      <c r="K214" s="46">
        <f>J214*R12</f>
        <v>30</v>
      </c>
      <c r="L214" s="41">
        <f>J214*T12</f>
        <v>12.5</v>
      </c>
      <c r="M214" s="21">
        <f>K214*R4</f>
        <v>23.747999999999998</v>
      </c>
      <c r="N214" s="20"/>
      <c r="O214" s="131"/>
      <c r="P214" s="6"/>
      <c r="Q214" s="6"/>
      <c r="R214" s="24"/>
      <c r="S214" s="24"/>
      <c r="T214" s="7"/>
      <c r="U214" s="6"/>
    </row>
    <row r="215" spans="1:21" s="19" customFormat="1" ht="16" customHeight="1">
      <c r="A215" s="86" t="s">
        <v>156</v>
      </c>
      <c r="B215" s="87" t="s">
        <v>153</v>
      </c>
      <c r="C215" s="88" t="s">
        <v>80</v>
      </c>
      <c r="D215" s="88" t="s">
        <v>55</v>
      </c>
      <c r="E215" s="88" t="s">
        <v>21</v>
      </c>
      <c r="F215" s="88" t="s">
        <v>186</v>
      </c>
      <c r="G215" s="88" t="s">
        <v>191</v>
      </c>
      <c r="H215" s="88"/>
      <c r="I215" s="88"/>
      <c r="J215" s="88">
        <v>1</v>
      </c>
      <c r="K215" s="47">
        <f>J215*R13</f>
        <v>0</v>
      </c>
      <c r="L215" s="6"/>
      <c r="M215" s="8">
        <f>K215*R4</f>
        <v>0</v>
      </c>
      <c r="N215" s="6"/>
      <c r="O215" s="131"/>
      <c r="P215" s="6"/>
      <c r="Q215" s="6"/>
      <c r="R215" s="24"/>
      <c r="S215" s="24"/>
      <c r="T215" s="7"/>
      <c r="U215" s="6"/>
    </row>
    <row r="216" spans="1:21" s="19" customFormat="1" ht="16" customHeight="1">
      <c r="A216" s="86" t="s">
        <v>156</v>
      </c>
      <c r="B216" s="87" t="s">
        <v>153</v>
      </c>
      <c r="C216" s="88" t="s">
        <v>80</v>
      </c>
      <c r="D216" s="88" t="s">
        <v>55</v>
      </c>
      <c r="E216" s="88" t="s">
        <v>21</v>
      </c>
      <c r="F216" s="88" t="s">
        <v>186</v>
      </c>
      <c r="G216" s="88" t="s">
        <v>192</v>
      </c>
      <c r="H216" s="88"/>
      <c r="I216" s="88"/>
      <c r="J216" s="88">
        <v>1</v>
      </c>
      <c r="K216" s="46">
        <f>J216*R14</f>
        <v>0</v>
      </c>
      <c r="L216" s="20"/>
      <c r="M216" s="21">
        <f>K216*R4</f>
        <v>0</v>
      </c>
      <c r="N216" s="20"/>
      <c r="O216" s="131"/>
      <c r="P216" s="6"/>
      <c r="Q216" s="6"/>
      <c r="R216" s="24"/>
      <c r="S216" s="24"/>
      <c r="T216" s="7"/>
      <c r="U216" s="6"/>
    </row>
    <row r="217" spans="1:21" s="19" customFormat="1" ht="16" customHeight="1">
      <c r="A217" s="86" t="s">
        <v>156</v>
      </c>
      <c r="B217" s="87" t="s">
        <v>154</v>
      </c>
      <c r="C217" s="88" t="s">
        <v>80</v>
      </c>
      <c r="D217" s="88" t="s">
        <v>55</v>
      </c>
      <c r="E217" s="88" t="s">
        <v>22</v>
      </c>
      <c r="F217" s="88" t="s">
        <v>186</v>
      </c>
      <c r="G217" s="88" t="s">
        <v>196</v>
      </c>
      <c r="H217" s="88" t="s">
        <v>197</v>
      </c>
      <c r="I217" s="88"/>
      <c r="J217" s="88">
        <v>2</v>
      </c>
      <c r="K217" s="46">
        <f>J217*R9</f>
        <v>60</v>
      </c>
      <c r="L217" s="41">
        <f>J217*T9</f>
        <v>25</v>
      </c>
      <c r="M217" s="21">
        <f>K217*R4</f>
        <v>47.495999999999995</v>
      </c>
      <c r="N217" s="20"/>
      <c r="O217" s="132">
        <f>L217+M217+M218</f>
        <v>96.244</v>
      </c>
      <c r="P217" s="6"/>
      <c r="Q217" s="6"/>
      <c r="R217" s="24"/>
      <c r="S217" s="24"/>
      <c r="T217" s="7"/>
      <c r="U217" s="6"/>
    </row>
    <row r="218" spans="1:21" s="19" customFormat="1" ht="16" customHeight="1">
      <c r="A218" s="86" t="s">
        <v>156</v>
      </c>
      <c r="B218" s="87" t="s">
        <v>154</v>
      </c>
      <c r="C218" s="88" t="s">
        <v>80</v>
      </c>
      <c r="D218" s="88" t="s">
        <v>55</v>
      </c>
      <c r="E218" s="88" t="s">
        <v>22</v>
      </c>
      <c r="F218" s="88" t="s">
        <v>186</v>
      </c>
      <c r="G218" s="88" t="s">
        <v>188</v>
      </c>
      <c r="H218" s="88" t="s">
        <v>281</v>
      </c>
      <c r="I218" s="88"/>
      <c r="J218" s="88">
        <v>1</v>
      </c>
      <c r="K218" s="46">
        <f>J218*R12</f>
        <v>30</v>
      </c>
      <c r="L218" s="20"/>
      <c r="M218" s="21">
        <f>K218*R4</f>
        <v>23.747999999999998</v>
      </c>
      <c r="N218" s="20"/>
      <c r="O218" s="131"/>
      <c r="P218" s="6"/>
      <c r="Q218" s="6"/>
      <c r="R218" s="24"/>
      <c r="S218" s="24"/>
      <c r="T218" s="7"/>
      <c r="U218" s="6"/>
    </row>
    <row r="219" spans="1:21" s="19" customFormat="1" ht="16" customHeight="1">
      <c r="A219" s="86" t="s">
        <v>156</v>
      </c>
      <c r="B219" s="87" t="s">
        <v>154</v>
      </c>
      <c r="C219" s="88" t="s">
        <v>80</v>
      </c>
      <c r="D219" s="88" t="s">
        <v>55</v>
      </c>
      <c r="E219" s="88" t="s">
        <v>22</v>
      </c>
      <c r="F219" s="88" t="s">
        <v>186</v>
      </c>
      <c r="G219" s="88" t="s">
        <v>191</v>
      </c>
      <c r="H219" s="88"/>
      <c r="I219" s="88"/>
      <c r="J219" s="88">
        <v>1</v>
      </c>
      <c r="K219" s="47">
        <f>J219*R13</f>
        <v>0</v>
      </c>
      <c r="L219" s="6"/>
      <c r="M219" s="8">
        <f>K219*R4</f>
        <v>0</v>
      </c>
      <c r="N219" s="6"/>
      <c r="O219" s="131"/>
      <c r="P219" s="6"/>
      <c r="Q219" s="6"/>
      <c r="R219" s="24"/>
      <c r="S219" s="24"/>
      <c r="T219" s="7"/>
      <c r="U219" s="6"/>
    </row>
    <row r="220" spans="1:21" s="19" customFormat="1" ht="16" customHeight="1">
      <c r="A220" s="86" t="s">
        <v>156</v>
      </c>
      <c r="B220" s="87" t="s">
        <v>154</v>
      </c>
      <c r="C220" s="88" t="s">
        <v>80</v>
      </c>
      <c r="D220" s="88" t="s">
        <v>55</v>
      </c>
      <c r="E220" s="88" t="s">
        <v>22</v>
      </c>
      <c r="F220" s="88" t="s">
        <v>186</v>
      </c>
      <c r="G220" s="88" t="s">
        <v>192</v>
      </c>
      <c r="H220" s="88"/>
      <c r="I220" s="88"/>
      <c r="J220" s="88">
        <v>1</v>
      </c>
      <c r="K220" s="46">
        <f>J220*R14</f>
        <v>0</v>
      </c>
      <c r="L220" s="20"/>
      <c r="M220" s="21">
        <f>K220*R4</f>
        <v>0</v>
      </c>
      <c r="N220" s="20"/>
      <c r="O220" s="131"/>
      <c r="P220" s="6"/>
      <c r="Q220" s="6"/>
      <c r="R220" s="24"/>
      <c r="S220" s="24"/>
      <c r="T220" s="7"/>
      <c r="U220" s="6"/>
    </row>
    <row r="221" spans="1:21" s="19" customFormat="1" ht="16" customHeight="1">
      <c r="A221" s="91" t="s">
        <v>158</v>
      </c>
      <c r="B221" s="91" t="s">
        <v>140</v>
      </c>
      <c r="C221" s="91" t="s">
        <v>81</v>
      </c>
      <c r="D221" s="91" t="s">
        <v>55</v>
      </c>
      <c r="E221" s="88" t="s">
        <v>24</v>
      </c>
      <c r="F221" s="88" t="s">
        <v>186</v>
      </c>
      <c r="G221" s="88" t="s">
        <v>189</v>
      </c>
      <c r="H221" s="88" t="s">
        <v>395</v>
      </c>
      <c r="I221" s="88">
        <v>2012</v>
      </c>
      <c r="J221" s="88">
        <v>1</v>
      </c>
      <c r="K221" s="47">
        <f>J221*R6</f>
        <v>45</v>
      </c>
      <c r="L221" s="7">
        <f>J221*T6</f>
        <v>25</v>
      </c>
      <c r="M221" s="8">
        <f>K221*R4</f>
        <v>35.622</v>
      </c>
      <c r="N221" s="6"/>
      <c r="O221" s="132">
        <f>L221+M221+M222+M227</f>
        <v>144.53159999999997</v>
      </c>
      <c r="P221" s="6"/>
      <c r="Q221" s="6"/>
      <c r="R221" s="24"/>
      <c r="S221" s="24"/>
      <c r="T221" s="7"/>
      <c r="U221" s="6"/>
    </row>
    <row r="222" spans="1:21" s="19" customFormat="1" ht="16" customHeight="1">
      <c r="A222" s="91" t="s">
        <v>158</v>
      </c>
      <c r="B222" s="91" t="s">
        <v>140</v>
      </c>
      <c r="C222" s="91" t="s">
        <v>81</v>
      </c>
      <c r="D222" s="91" t="s">
        <v>55</v>
      </c>
      <c r="E222" s="88" t="s">
        <v>24</v>
      </c>
      <c r="F222" s="88" t="s">
        <v>186</v>
      </c>
      <c r="G222" s="88" t="s">
        <v>187</v>
      </c>
      <c r="H222" s="88" t="s">
        <v>330</v>
      </c>
      <c r="I222" s="88">
        <v>2011</v>
      </c>
      <c r="J222" s="88">
        <v>23</v>
      </c>
      <c r="K222" s="47">
        <f>J222*R10</f>
        <v>46</v>
      </c>
      <c r="L222" s="6"/>
      <c r="M222" s="8">
        <f>K222*R4</f>
        <v>36.413599999999995</v>
      </c>
      <c r="N222" s="6"/>
      <c r="O222" s="131"/>
      <c r="P222" s="6"/>
      <c r="Q222" s="6"/>
      <c r="R222" s="24"/>
      <c r="S222" s="24"/>
      <c r="T222" s="7"/>
      <c r="U222" s="6"/>
    </row>
    <row r="223" spans="1:21" s="19" customFormat="1" ht="16" customHeight="1">
      <c r="A223" s="91" t="s">
        <v>158</v>
      </c>
      <c r="B223" s="91" t="s">
        <v>140</v>
      </c>
      <c r="C223" s="91" t="s">
        <v>81</v>
      </c>
      <c r="D223" s="91" t="s">
        <v>55</v>
      </c>
      <c r="E223" s="88" t="s">
        <v>24</v>
      </c>
      <c r="F223" s="88" t="s">
        <v>186</v>
      </c>
      <c r="G223" s="88" t="s">
        <v>191</v>
      </c>
      <c r="H223" s="88"/>
      <c r="I223" s="88">
        <v>2011</v>
      </c>
      <c r="J223" s="88">
        <v>2</v>
      </c>
      <c r="K223" s="47">
        <f>J223*R13</f>
        <v>0</v>
      </c>
      <c r="L223" s="6"/>
      <c r="M223" s="8">
        <f>K223*R4</f>
        <v>0</v>
      </c>
      <c r="N223" s="6"/>
      <c r="O223" s="131"/>
      <c r="P223" s="6"/>
      <c r="Q223" s="6"/>
      <c r="R223" s="24"/>
      <c r="S223" s="24"/>
      <c r="T223" s="7"/>
      <c r="U223" s="6"/>
    </row>
    <row r="224" spans="1:21" s="19" customFormat="1" ht="16" customHeight="1">
      <c r="A224" s="91" t="s">
        <v>158</v>
      </c>
      <c r="B224" s="91" t="s">
        <v>140</v>
      </c>
      <c r="C224" s="91" t="s">
        <v>81</v>
      </c>
      <c r="D224" s="91" t="s">
        <v>55</v>
      </c>
      <c r="E224" s="88" t="s">
        <v>24</v>
      </c>
      <c r="F224" s="88" t="s">
        <v>186</v>
      </c>
      <c r="G224" s="88" t="s">
        <v>401</v>
      </c>
      <c r="H224" s="89" t="s">
        <v>402</v>
      </c>
      <c r="I224" s="89">
        <v>2011</v>
      </c>
      <c r="J224" s="88">
        <v>3</v>
      </c>
      <c r="K224" s="47">
        <f>J224*R14</f>
        <v>0</v>
      </c>
      <c r="L224" s="6"/>
      <c r="M224" s="8">
        <f>K224*R4</f>
        <v>0</v>
      </c>
      <c r="N224" s="6"/>
      <c r="O224" s="131"/>
      <c r="P224" s="6"/>
      <c r="Q224" s="6"/>
      <c r="R224" s="24"/>
      <c r="S224" s="24"/>
      <c r="T224" s="7"/>
      <c r="U224" s="6"/>
    </row>
    <row r="225" spans="1:21" s="19" customFormat="1" ht="16" customHeight="1">
      <c r="A225" s="91" t="s">
        <v>158</v>
      </c>
      <c r="B225" s="91" t="s">
        <v>140</v>
      </c>
      <c r="C225" s="91" t="s">
        <v>81</v>
      </c>
      <c r="D225" s="91" t="s">
        <v>55</v>
      </c>
      <c r="E225" s="88" t="s">
        <v>24</v>
      </c>
      <c r="F225" s="88" t="s">
        <v>186</v>
      </c>
      <c r="G225" s="88" t="s">
        <v>192</v>
      </c>
      <c r="H225" s="88" t="s">
        <v>400</v>
      </c>
      <c r="I225" s="88">
        <v>2011</v>
      </c>
      <c r="J225" s="88">
        <v>1</v>
      </c>
      <c r="K225" s="47">
        <f>J225*R14</f>
        <v>0</v>
      </c>
      <c r="L225" s="6"/>
      <c r="M225" s="8">
        <f>K225*R4</f>
        <v>0</v>
      </c>
      <c r="N225" s="6"/>
      <c r="O225" s="131"/>
      <c r="P225" s="6"/>
      <c r="Q225" s="6"/>
      <c r="R225" s="24"/>
      <c r="S225" s="24"/>
      <c r="T225" s="7"/>
      <c r="U225" s="6"/>
    </row>
    <row r="226" spans="1:21" s="19" customFormat="1" ht="16" customHeight="1">
      <c r="A226" s="91" t="s">
        <v>158</v>
      </c>
      <c r="B226" s="91" t="s">
        <v>140</v>
      </c>
      <c r="C226" s="91" t="s">
        <v>81</v>
      </c>
      <c r="D226" s="91" t="s">
        <v>55</v>
      </c>
      <c r="E226" s="88" t="s">
        <v>24</v>
      </c>
      <c r="F226" s="88" t="s">
        <v>186</v>
      </c>
      <c r="G226" s="88" t="s">
        <v>221</v>
      </c>
      <c r="H226" s="88" t="s">
        <v>396</v>
      </c>
      <c r="I226" s="88">
        <v>2014</v>
      </c>
      <c r="J226" s="88">
        <v>1</v>
      </c>
      <c r="K226" s="47" t="e">
        <f>J226*#REF!</f>
        <v>#REF!</v>
      </c>
      <c r="L226" s="6"/>
      <c r="M226" s="8" t="e">
        <f>K226*R4</f>
        <v>#REF!</v>
      </c>
      <c r="N226" s="6"/>
      <c r="O226" s="131"/>
      <c r="P226" s="6"/>
      <c r="Q226" s="6"/>
      <c r="R226" s="24"/>
      <c r="S226" s="24"/>
      <c r="T226" s="7"/>
      <c r="U226" s="6"/>
    </row>
    <row r="227" spans="1:21" s="19" customFormat="1" ht="16" customHeight="1">
      <c r="A227" s="91" t="s">
        <v>158</v>
      </c>
      <c r="B227" s="91" t="s">
        <v>140</v>
      </c>
      <c r="C227" s="91" t="s">
        <v>81</v>
      </c>
      <c r="D227" s="91" t="s">
        <v>55</v>
      </c>
      <c r="E227" s="88" t="s">
        <v>24</v>
      </c>
      <c r="F227" s="88" t="s">
        <v>186</v>
      </c>
      <c r="G227" s="88" t="s">
        <v>397</v>
      </c>
      <c r="H227" s="88" t="s">
        <v>398</v>
      </c>
      <c r="I227" s="88">
        <v>2011</v>
      </c>
      <c r="J227" s="88">
        <v>1</v>
      </c>
      <c r="K227" s="47">
        <f>J227*R8</f>
        <v>60</v>
      </c>
      <c r="L227" s="6"/>
      <c r="M227" s="8">
        <f>K227*R4</f>
        <v>47.495999999999995</v>
      </c>
      <c r="N227" s="6"/>
      <c r="O227" s="131"/>
      <c r="P227" s="6"/>
      <c r="Q227" s="6"/>
      <c r="R227" s="24"/>
      <c r="S227" s="24"/>
      <c r="T227" s="7"/>
      <c r="U227" s="6"/>
    </row>
    <row r="228" spans="1:21" s="19" customFormat="1" ht="16" customHeight="1">
      <c r="A228" s="91" t="s">
        <v>158</v>
      </c>
      <c r="B228" s="91" t="s">
        <v>140</v>
      </c>
      <c r="C228" s="91" t="s">
        <v>81</v>
      </c>
      <c r="D228" s="91" t="s">
        <v>55</v>
      </c>
      <c r="E228" s="88" t="s">
        <v>24</v>
      </c>
      <c r="F228" s="88" t="s">
        <v>186</v>
      </c>
      <c r="G228" s="88" t="s">
        <v>193</v>
      </c>
      <c r="H228" s="88" t="s">
        <v>399</v>
      </c>
      <c r="I228" s="88">
        <v>2014</v>
      </c>
      <c r="J228" s="88">
        <v>1</v>
      </c>
      <c r="K228" s="47">
        <f>J228*R15</f>
        <v>0</v>
      </c>
      <c r="L228" s="6"/>
      <c r="M228" s="8">
        <f>K228*R4</f>
        <v>0</v>
      </c>
      <c r="N228" s="6"/>
      <c r="O228" s="131"/>
      <c r="P228" s="6"/>
      <c r="Q228" s="6"/>
      <c r="R228" s="24"/>
      <c r="S228" s="24"/>
      <c r="T228" s="7"/>
      <c r="U228" s="6"/>
    </row>
    <row r="229" spans="1:21" s="19" customFormat="1" ht="16" customHeight="1">
      <c r="A229" s="88" t="s">
        <v>157</v>
      </c>
      <c r="B229" s="91" t="s">
        <v>155</v>
      </c>
      <c r="C229" s="88" t="s">
        <v>82</v>
      </c>
      <c r="D229" s="88" t="s">
        <v>59</v>
      </c>
      <c r="E229" s="88" t="s">
        <v>1</v>
      </c>
      <c r="F229" s="88" t="s">
        <v>186</v>
      </c>
      <c r="G229" s="88" t="s">
        <v>189</v>
      </c>
      <c r="H229" s="88" t="s">
        <v>555</v>
      </c>
      <c r="I229" s="88">
        <v>2013</v>
      </c>
      <c r="J229" s="88">
        <v>2</v>
      </c>
      <c r="K229" s="47">
        <f>J229*R6</f>
        <v>90</v>
      </c>
      <c r="L229" s="7">
        <f>J229*T6</f>
        <v>50</v>
      </c>
      <c r="M229" s="8">
        <f>K229*R4</f>
        <v>71.244</v>
      </c>
      <c r="N229" s="6"/>
      <c r="O229" s="132" t="e">
        <f>L229+M229+L230+M230+L231+M231+M232+M240+M241+M242+#REF!+M247</f>
        <v>#REF!</v>
      </c>
      <c r="P229" s="6"/>
      <c r="Q229" s="6"/>
      <c r="R229" s="24"/>
      <c r="S229" s="24"/>
      <c r="T229" s="7"/>
      <c r="U229" s="6"/>
    </row>
    <row r="230" spans="1:21" s="19" customFormat="1" ht="16" customHeight="1">
      <c r="A230" s="88" t="s">
        <v>157</v>
      </c>
      <c r="B230" s="91" t="s">
        <v>155</v>
      </c>
      <c r="C230" s="88" t="s">
        <v>82</v>
      </c>
      <c r="D230" s="88" t="s">
        <v>59</v>
      </c>
      <c r="E230" s="88" t="s">
        <v>1</v>
      </c>
      <c r="F230" s="88" t="s">
        <v>186</v>
      </c>
      <c r="G230" s="88" t="s">
        <v>558</v>
      </c>
      <c r="H230" s="88" t="s">
        <v>637</v>
      </c>
      <c r="I230" s="88">
        <v>2002</v>
      </c>
      <c r="J230" s="88">
        <v>1</v>
      </c>
      <c r="K230" s="47">
        <f>J230*R6</f>
        <v>45</v>
      </c>
      <c r="L230" s="7">
        <f>J230*T6</f>
        <v>25</v>
      </c>
      <c r="M230" s="8">
        <f>K230*R4</f>
        <v>35.622</v>
      </c>
      <c r="N230" s="6"/>
      <c r="O230" s="131"/>
      <c r="P230" s="6"/>
      <c r="Q230" s="6"/>
      <c r="R230" s="24"/>
      <c r="S230" s="24"/>
      <c r="T230" s="7"/>
      <c r="U230" s="6"/>
    </row>
    <row r="231" spans="1:21" s="19" customFormat="1" ht="16" customHeight="1">
      <c r="A231" s="88" t="s">
        <v>157</v>
      </c>
      <c r="B231" s="91" t="s">
        <v>155</v>
      </c>
      <c r="C231" s="88" t="s">
        <v>82</v>
      </c>
      <c r="D231" s="88" t="s">
        <v>59</v>
      </c>
      <c r="E231" s="88" t="s">
        <v>1</v>
      </c>
      <c r="F231" s="88" t="s">
        <v>186</v>
      </c>
      <c r="G231" s="88" t="s">
        <v>202</v>
      </c>
      <c r="H231" s="88" t="s">
        <v>821</v>
      </c>
      <c r="I231" s="88">
        <v>2003</v>
      </c>
      <c r="J231" s="88">
        <v>1</v>
      </c>
      <c r="K231" s="47" t="e">
        <f>J231*#REF!</f>
        <v>#REF!</v>
      </c>
      <c r="L231" s="7" t="e">
        <f>J231*#REF!</f>
        <v>#REF!</v>
      </c>
      <c r="M231" s="8" t="e">
        <f>K231*R4</f>
        <v>#REF!</v>
      </c>
      <c r="N231" s="6"/>
      <c r="O231" s="131"/>
      <c r="P231" s="6"/>
      <c r="Q231" s="6"/>
      <c r="R231" s="24"/>
      <c r="S231" s="24"/>
      <c r="T231" s="7"/>
      <c r="U231" s="6"/>
    </row>
    <row r="232" spans="1:21" s="19" customFormat="1" ht="16" customHeight="1">
      <c r="A232" s="88" t="s">
        <v>157</v>
      </c>
      <c r="B232" s="91" t="s">
        <v>155</v>
      </c>
      <c r="C232" s="88" t="s">
        <v>82</v>
      </c>
      <c r="D232" s="88" t="s">
        <v>59</v>
      </c>
      <c r="E232" s="88" t="s">
        <v>1</v>
      </c>
      <c r="F232" s="88" t="s">
        <v>186</v>
      </c>
      <c r="G232" s="88" t="s">
        <v>187</v>
      </c>
      <c r="H232" s="88"/>
      <c r="I232" s="88">
        <v>1996</v>
      </c>
      <c r="J232" s="88">
        <v>22</v>
      </c>
      <c r="K232" s="47">
        <f>J232*R10</f>
        <v>44</v>
      </c>
      <c r="L232" s="6"/>
      <c r="M232" s="8">
        <f>K232*R4</f>
        <v>34.830399999999997</v>
      </c>
      <c r="N232" s="6"/>
      <c r="O232" s="131"/>
      <c r="P232" s="6"/>
      <c r="Q232" s="6"/>
      <c r="R232" s="24"/>
      <c r="S232" s="24"/>
      <c r="T232" s="7"/>
      <c r="U232" s="6"/>
    </row>
    <row r="233" spans="1:21" s="19" customFormat="1" ht="16" customHeight="1">
      <c r="A233" s="88" t="s">
        <v>157</v>
      </c>
      <c r="B233" s="91" t="s">
        <v>155</v>
      </c>
      <c r="C233" s="88" t="s">
        <v>82</v>
      </c>
      <c r="D233" s="88" t="s">
        <v>59</v>
      </c>
      <c r="E233" s="88" t="s">
        <v>1</v>
      </c>
      <c r="F233" s="88" t="s">
        <v>186</v>
      </c>
      <c r="G233" s="88" t="s">
        <v>192</v>
      </c>
      <c r="H233" s="88" t="s">
        <v>287</v>
      </c>
      <c r="I233" s="88">
        <v>2013</v>
      </c>
      <c r="J233" s="88">
        <v>1</v>
      </c>
      <c r="K233" s="47">
        <f>J233*R14</f>
        <v>0</v>
      </c>
      <c r="L233" s="6"/>
      <c r="M233" s="8">
        <f>K233*R4</f>
        <v>0</v>
      </c>
      <c r="N233" s="6"/>
      <c r="O233" s="131"/>
      <c r="P233" s="6"/>
      <c r="Q233" s="6"/>
      <c r="R233" s="24"/>
      <c r="S233" s="24"/>
      <c r="T233" s="7"/>
      <c r="U233" s="6"/>
    </row>
    <row r="234" spans="1:21" s="19" customFormat="1" ht="16" customHeight="1">
      <c r="A234" s="88" t="s">
        <v>157</v>
      </c>
      <c r="B234" s="91" t="s">
        <v>155</v>
      </c>
      <c r="C234" s="88" t="s">
        <v>82</v>
      </c>
      <c r="D234" s="88" t="s">
        <v>59</v>
      </c>
      <c r="E234" s="88" t="s">
        <v>1</v>
      </c>
      <c r="F234" s="88" t="s">
        <v>186</v>
      </c>
      <c r="G234" s="88" t="s">
        <v>192</v>
      </c>
      <c r="H234" s="88" t="s">
        <v>286</v>
      </c>
      <c r="I234" s="88">
        <v>2002</v>
      </c>
      <c r="J234" s="88">
        <v>1</v>
      </c>
      <c r="K234" s="47">
        <f>J234*R14</f>
        <v>0</v>
      </c>
      <c r="L234" s="6"/>
      <c r="M234" s="8">
        <f>K234*R4</f>
        <v>0</v>
      </c>
      <c r="N234" s="6"/>
      <c r="O234" s="131"/>
      <c r="P234" s="6"/>
      <c r="Q234" s="6"/>
      <c r="R234" s="24"/>
      <c r="S234" s="24"/>
      <c r="T234" s="7"/>
      <c r="U234" s="6"/>
    </row>
    <row r="235" spans="1:21" s="19" customFormat="1" ht="16" customHeight="1">
      <c r="A235" s="88" t="s">
        <v>157</v>
      </c>
      <c r="B235" s="91" t="s">
        <v>155</v>
      </c>
      <c r="C235" s="88" t="s">
        <v>82</v>
      </c>
      <c r="D235" s="88" t="s">
        <v>59</v>
      </c>
      <c r="E235" s="88" t="s">
        <v>1</v>
      </c>
      <c r="F235" s="88" t="s">
        <v>186</v>
      </c>
      <c r="G235" s="88" t="s">
        <v>221</v>
      </c>
      <c r="H235" s="88" t="s">
        <v>556</v>
      </c>
      <c r="I235" s="88">
        <v>2013</v>
      </c>
      <c r="J235" s="88">
        <v>1</v>
      </c>
      <c r="K235" s="47">
        <f>J235*R14</f>
        <v>0</v>
      </c>
      <c r="L235" s="6"/>
      <c r="M235" s="8">
        <f>K235*R4</f>
        <v>0</v>
      </c>
      <c r="N235" s="6"/>
      <c r="O235" s="131"/>
      <c r="P235" s="6"/>
      <c r="Q235" s="6"/>
      <c r="R235" s="24"/>
      <c r="S235" s="24"/>
      <c r="T235" s="7"/>
      <c r="U235" s="6"/>
    </row>
    <row r="236" spans="1:21" s="19" customFormat="1" ht="16" customHeight="1">
      <c r="A236" s="88" t="s">
        <v>157</v>
      </c>
      <c r="B236" s="91" t="s">
        <v>155</v>
      </c>
      <c r="C236" s="88" t="s">
        <v>82</v>
      </c>
      <c r="D236" s="88" t="s">
        <v>59</v>
      </c>
      <c r="E236" s="88" t="s">
        <v>1</v>
      </c>
      <c r="F236" s="88" t="s">
        <v>186</v>
      </c>
      <c r="G236" s="88" t="s">
        <v>198</v>
      </c>
      <c r="H236" s="88" t="s">
        <v>603</v>
      </c>
      <c r="I236" s="88">
        <v>1996</v>
      </c>
      <c r="J236" s="88">
        <v>1</v>
      </c>
      <c r="K236" s="47"/>
      <c r="L236" s="6"/>
      <c r="M236" s="8"/>
      <c r="N236" s="6"/>
      <c r="O236" s="131"/>
      <c r="P236" s="6"/>
      <c r="Q236" s="6"/>
      <c r="R236" s="24"/>
      <c r="S236" s="24"/>
      <c r="T236" s="7"/>
      <c r="U236" s="6"/>
    </row>
    <row r="237" spans="1:21" s="19" customFormat="1" ht="16" customHeight="1">
      <c r="A237" s="88" t="s">
        <v>157</v>
      </c>
      <c r="B237" s="91" t="s">
        <v>155</v>
      </c>
      <c r="C237" s="88" t="s">
        <v>82</v>
      </c>
      <c r="D237" s="88" t="s">
        <v>59</v>
      </c>
      <c r="E237" s="88" t="s">
        <v>1</v>
      </c>
      <c r="F237" s="88" t="s">
        <v>186</v>
      </c>
      <c r="G237" s="88" t="s">
        <v>198</v>
      </c>
      <c r="H237" s="88" t="s">
        <v>602</v>
      </c>
      <c r="I237" s="88">
        <v>2017</v>
      </c>
      <c r="J237" s="88">
        <v>1</v>
      </c>
      <c r="K237" s="47">
        <f>J237*R251</f>
        <v>0</v>
      </c>
      <c r="L237" s="6"/>
      <c r="M237" s="8">
        <f>K237*R4</f>
        <v>0</v>
      </c>
      <c r="N237" s="6"/>
      <c r="O237" s="131"/>
      <c r="P237" s="6"/>
      <c r="Q237" s="6"/>
      <c r="R237" s="24"/>
      <c r="S237" s="24"/>
      <c r="T237" s="7"/>
      <c r="U237" s="6"/>
    </row>
    <row r="238" spans="1:21" s="19" customFormat="1" ht="16" customHeight="1">
      <c r="A238" s="88" t="s">
        <v>157</v>
      </c>
      <c r="B238" s="91" t="s">
        <v>155</v>
      </c>
      <c r="C238" s="88" t="s">
        <v>82</v>
      </c>
      <c r="D238" s="88" t="s">
        <v>59</v>
      </c>
      <c r="E238" s="88" t="s">
        <v>1</v>
      </c>
      <c r="F238" s="88" t="s">
        <v>186</v>
      </c>
      <c r="G238" s="88" t="s">
        <v>218</v>
      </c>
      <c r="H238" s="88" t="s">
        <v>820</v>
      </c>
      <c r="I238" s="88">
        <v>2002</v>
      </c>
      <c r="J238" s="88">
        <v>1</v>
      </c>
      <c r="K238" s="47" t="e">
        <f>J238*#REF!</f>
        <v>#REF!</v>
      </c>
      <c r="L238" s="6"/>
      <c r="M238" s="8" t="e">
        <f>K238*R4</f>
        <v>#REF!</v>
      </c>
      <c r="N238" s="6"/>
      <c r="O238" s="131"/>
      <c r="P238" s="6"/>
      <c r="Q238" s="6"/>
      <c r="R238" s="24"/>
      <c r="S238" s="24"/>
      <c r="T238" s="7"/>
      <c r="U238" s="6"/>
    </row>
    <row r="239" spans="1:21" s="19" customFormat="1" ht="16" customHeight="1">
      <c r="A239" s="88" t="s">
        <v>157</v>
      </c>
      <c r="B239" s="91" t="s">
        <v>155</v>
      </c>
      <c r="C239" s="88" t="s">
        <v>82</v>
      </c>
      <c r="D239" s="88" t="s">
        <v>59</v>
      </c>
      <c r="E239" s="88" t="s">
        <v>1</v>
      </c>
      <c r="F239" s="88" t="s">
        <v>186</v>
      </c>
      <c r="G239" s="88" t="s">
        <v>193</v>
      </c>
      <c r="H239" s="88" t="s">
        <v>557</v>
      </c>
      <c r="I239" s="88">
        <v>2013</v>
      </c>
      <c r="J239" s="88">
        <v>1</v>
      </c>
      <c r="K239" s="47">
        <f>J239*R15</f>
        <v>0</v>
      </c>
      <c r="L239" s="6"/>
      <c r="M239" s="8">
        <f>K239*R4</f>
        <v>0</v>
      </c>
      <c r="N239" s="6"/>
      <c r="O239" s="131"/>
      <c r="P239" s="6"/>
      <c r="Q239" s="6"/>
      <c r="R239" s="24"/>
      <c r="S239" s="24"/>
      <c r="T239" s="7"/>
      <c r="U239" s="6"/>
    </row>
    <row r="240" spans="1:21" s="19" customFormat="1" ht="16" customHeight="1">
      <c r="A240" s="88" t="s">
        <v>157</v>
      </c>
      <c r="B240" s="91" t="s">
        <v>155</v>
      </c>
      <c r="C240" s="88" t="s">
        <v>82</v>
      </c>
      <c r="D240" s="88" t="s">
        <v>59</v>
      </c>
      <c r="E240" s="88" t="s">
        <v>1</v>
      </c>
      <c r="F240" s="88" t="s">
        <v>194</v>
      </c>
      <c r="G240" s="88" t="s">
        <v>288</v>
      </c>
      <c r="H240" s="88" t="s">
        <v>600</v>
      </c>
      <c r="I240" s="88">
        <v>2005</v>
      </c>
      <c r="J240" s="88">
        <v>1</v>
      </c>
      <c r="K240" s="47">
        <f>J240*R10</f>
        <v>2</v>
      </c>
      <c r="L240" s="6"/>
      <c r="M240" s="8">
        <f>K240*R4</f>
        <v>1.5831999999999999</v>
      </c>
      <c r="N240" s="6"/>
      <c r="O240" s="131"/>
      <c r="P240" s="6"/>
      <c r="Q240" s="6"/>
      <c r="R240" s="24"/>
      <c r="S240" s="24"/>
      <c r="T240" s="7"/>
      <c r="U240" s="6"/>
    </row>
    <row r="241" spans="1:21" s="19" customFormat="1" ht="16" customHeight="1">
      <c r="A241" s="88" t="s">
        <v>157</v>
      </c>
      <c r="B241" s="91" t="s">
        <v>155</v>
      </c>
      <c r="C241" s="88" t="s">
        <v>82</v>
      </c>
      <c r="D241" s="88" t="s">
        <v>59</v>
      </c>
      <c r="E241" s="88" t="s">
        <v>1</v>
      </c>
      <c r="F241" s="88" t="s">
        <v>215</v>
      </c>
      <c r="G241" s="88" t="s">
        <v>609</v>
      </c>
      <c r="H241" s="88" t="s">
        <v>610</v>
      </c>
      <c r="I241" s="88">
        <v>2019</v>
      </c>
      <c r="J241" s="88">
        <v>1</v>
      </c>
      <c r="K241" s="47">
        <f>J241*R18</f>
        <v>30</v>
      </c>
      <c r="L241" s="6"/>
      <c r="M241" s="8">
        <f>K241*R4</f>
        <v>23.747999999999998</v>
      </c>
      <c r="N241" s="6"/>
      <c r="O241" s="131"/>
      <c r="P241" s="6"/>
      <c r="Q241" s="6"/>
      <c r="R241" s="24"/>
      <c r="S241" s="24"/>
      <c r="T241" s="7"/>
      <c r="U241" s="6"/>
    </row>
    <row r="242" spans="1:21" s="19" customFormat="1" ht="16" customHeight="1">
      <c r="A242" s="88" t="s">
        <v>157</v>
      </c>
      <c r="B242" s="91" t="s">
        <v>155</v>
      </c>
      <c r="C242" s="88" t="s">
        <v>82</v>
      </c>
      <c r="D242" s="88" t="s">
        <v>59</v>
      </c>
      <c r="E242" s="88" t="s">
        <v>1</v>
      </c>
      <c r="F242" s="88" t="s">
        <v>194</v>
      </c>
      <c r="G242" s="88" t="s">
        <v>289</v>
      </c>
      <c r="H242" s="88" t="s">
        <v>601</v>
      </c>
      <c r="I242" s="88">
        <v>1995</v>
      </c>
      <c r="J242" s="88">
        <v>1</v>
      </c>
      <c r="K242" s="47">
        <f>J242*R18</f>
        <v>30</v>
      </c>
      <c r="L242" s="6"/>
      <c r="M242" s="8">
        <f>K242*R4</f>
        <v>23.747999999999998</v>
      </c>
      <c r="N242" s="6"/>
      <c r="O242" s="131"/>
      <c r="P242" s="6"/>
      <c r="Q242" s="6"/>
      <c r="R242" s="24"/>
      <c r="S242" s="24"/>
      <c r="T242" s="7"/>
      <c r="U242" s="6"/>
    </row>
    <row r="243" spans="1:21" s="19" customFormat="1" ht="16" customHeight="1">
      <c r="A243" s="88" t="s">
        <v>157</v>
      </c>
      <c r="B243" s="91" t="s">
        <v>155</v>
      </c>
      <c r="C243" s="88" t="s">
        <v>82</v>
      </c>
      <c r="D243" s="88" t="s">
        <v>59</v>
      </c>
      <c r="E243" s="88" t="s">
        <v>1</v>
      </c>
      <c r="F243" s="88" t="s">
        <v>194</v>
      </c>
      <c r="G243" s="88" t="s">
        <v>229</v>
      </c>
      <c r="H243" s="88" t="s">
        <v>604</v>
      </c>
      <c r="I243" s="88">
        <v>1996</v>
      </c>
      <c r="J243" s="88">
        <v>1</v>
      </c>
      <c r="K243" s="47"/>
      <c r="L243" s="6"/>
      <c r="M243" s="8"/>
      <c r="N243" s="6"/>
      <c r="O243" s="131"/>
      <c r="P243" s="6"/>
      <c r="Q243" s="6"/>
      <c r="R243" s="24"/>
      <c r="S243" s="24"/>
      <c r="T243" s="7"/>
      <c r="U243" s="6"/>
    </row>
    <row r="244" spans="1:21" s="19" customFormat="1" ht="16" customHeight="1">
      <c r="A244" s="88" t="s">
        <v>157</v>
      </c>
      <c r="B244" s="91" t="s">
        <v>155</v>
      </c>
      <c r="C244" s="88" t="s">
        <v>82</v>
      </c>
      <c r="D244" s="88" t="s">
        <v>59</v>
      </c>
      <c r="E244" s="88" t="s">
        <v>1</v>
      </c>
      <c r="F244" s="88" t="s">
        <v>194</v>
      </c>
      <c r="G244" s="88" t="s">
        <v>229</v>
      </c>
      <c r="H244" s="88" t="s">
        <v>605</v>
      </c>
      <c r="I244" s="88">
        <v>1996</v>
      </c>
      <c r="J244" s="88">
        <v>2</v>
      </c>
      <c r="K244" s="47"/>
      <c r="L244" s="6"/>
      <c r="M244" s="8"/>
      <c r="N244" s="6"/>
      <c r="O244" s="131"/>
      <c r="P244" s="6"/>
      <c r="Q244" s="6"/>
      <c r="R244" s="24"/>
      <c r="S244" s="24"/>
      <c r="T244" s="7"/>
      <c r="U244" s="6"/>
    </row>
    <row r="245" spans="1:21" s="19" customFormat="1" ht="16" customHeight="1">
      <c r="A245" s="88" t="s">
        <v>157</v>
      </c>
      <c r="B245" s="91" t="s">
        <v>155</v>
      </c>
      <c r="C245" s="88" t="s">
        <v>82</v>
      </c>
      <c r="D245" s="88" t="s">
        <v>59</v>
      </c>
      <c r="E245" s="88" t="s">
        <v>1</v>
      </c>
      <c r="F245" s="88" t="s">
        <v>194</v>
      </c>
      <c r="G245" s="88" t="s">
        <v>229</v>
      </c>
      <c r="H245" s="88" t="s">
        <v>606</v>
      </c>
      <c r="I245" s="88">
        <v>1996</v>
      </c>
      <c r="J245" s="88">
        <v>1</v>
      </c>
      <c r="K245" s="47"/>
      <c r="L245" s="6"/>
      <c r="M245" s="8"/>
      <c r="N245" s="6"/>
      <c r="O245" s="131"/>
      <c r="P245" s="6"/>
      <c r="Q245" s="6"/>
      <c r="R245" s="24"/>
      <c r="S245" s="24"/>
      <c r="T245" s="7"/>
      <c r="U245" s="6"/>
    </row>
    <row r="246" spans="1:21" s="19" customFormat="1" ht="16" customHeight="1">
      <c r="A246" s="88" t="s">
        <v>157</v>
      </c>
      <c r="B246" s="91" t="s">
        <v>155</v>
      </c>
      <c r="C246" s="88" t="s">
        <v>82</v>
      </c>
      <c r="D246" s="88" t="s">
        <v>59</v>
      </c>
      <c r="E246" s="88" t="s">
        <v>1</v>
      </c>
      <c r="F246" s="88" t="s">
        <v>194</v>
      </c>
      <c r="G246" s="88" t="s">
        <v>229</v>
      </c>
      <c r="H246" s="88" t="s">
        <v>607</v>
      </c>
      <c r="I246" s="88">
        <v>1996</v>
      </c>
      <c r="J246" s="88">
        <v>1</v>
      </c>
      <c r="K246" s="47"/>
      <c r="L246" s="6"/>
      <c r="M246" s="8"/>
      <c r="N246" s="6"/>
      <c r="O246" s="131"/>
      <c r="P246" s="6"/>
      <c r="Q246" s="6"/>
      <c r="R246" s="24"/>
      <c r="S246" s="24"/>
      <c r="T246" s="7"/>
      <c r="U246" s="6"/>
    </row>
    <row r="247" spans="1:21" s="19" customFormat="1" ht="16" customHeight="1">
      <c r="A247" s="88" t="s">
        <v>157</v>
      </c>
      <c r="B247" s="91" t="s">
        <v>155</v>
      </c>
      <c r="C247" s="88" t="s">
        <v>82</v>
      </c>
      <c r="D247" s="88" t="s">
        <v>59</v>
      </c>
      <c r="E247" s="88" t="s">
        <v>1</v>
      </c>
      <c r="F247" s="88" t="s">
        <v>194</v>
      </c>
      <c r="G247" s="88" t="s">
        <v>229</v>
      </c>
      <c r="H247" s="88" t="s">
        <v>608</v>
      </c>
      <c r="I247" s="88">
        <v>2013</v>
      </c>
      <c r="J247" s="88">
        <v>1</v>
      </c>
      <c r="K247" s="46">
        <f>J247*R18</f>
        <v>30</v>
      </c>
      <c r="L247" s="20"/>
      <c r="M247" s="21">
        <f>K247*R4</f>
        <v>23.747999999999998</v>
      </c>
      <c r="N247" s="20"/>
      <c r="O247" s="131"/>
      <c r="P247" s="6"/>
      <c r="Q247" s="6"/>
      <c r="R247" s="24"/>
      <c r="S247" s="24"/>
      <c r="T247" s="7"/>
      <c r="U247" s="6"/>
    </row>
    <row r="248" spans="1:21" s="19" customFormat="1" ht="16" customHeight="1">
      <c r="A248" s="86" t="s">
        <v>160</v>
      </c>
      <c r="B248" s="87" t="s">
        <v>159</v>
      </c>
      <c r="C248" s="88" t="s">
        <v>67</v>
      </c>
      <c r="D248" s="88" t="s">
        <v>55</v>
      </c>
      <c r="E248" s="88" t="s">
        <v>47</v>
      </c>
      <c r="F248" s="88" t="s">
        <v>186</v>
      </c>
      <c r="G248" s="88" t="s">
        <v>189</v>
      </c>
      <c r="H248" s="88" t="s">
        <v>592</v>
      </c>
      <c r="I248" s="88">
        <v>2012</v>
      </c>
      <c r="J248" s="88">
        <v>1</v>
      </c>
      <c r="K248" s="46"/>
      <c r="L248" s="20"/>
      <c r="M248" s="21"/>
      <c r="N248" s="20"/>
      <c r="O248" s="35"/>
      <c r="P248" s="6"/>
      <c r="Q248" s="6"/>
      <c r="R248" s="24"/>
      <c r="S248" s="24"/>
      <c r="T248" s="7"/>
      <c r="U248" s="6"/>
    </row>
    <row r="249" spans="1:21" s="19" customFormat="1" ht="16" customHeight="1">
      <c r="A249" s="86" t="s">
        <v>160</v>
      </c>
      <c r="B249" s="87" t="s">
        <v>159</v>
      </c>
      <c r="C249" s="88" t="s">
        <v>67</v>
      </c>
      <c r="D249" s="88" t="s">
        <v>55</v>
      </c>
      <c r="E249" s="88" t="s">
        <v>47</v>
      </c>
      <c r="F249" s="88" t="s">
        <v>186</v>
      </c>
      <c r="G249" s="88" t="s">
        <v>189</v>
      </c>
      <c r="H249" s="88" t="s">
        <v>593</v>
      </c>
      <c r="I249" s="88">
        <v>2012</v>
      </c>
      <c r="J249" s="88">
        <v>1</v>
      </c>
      <c r="K249" s="47">
        <f>J249*R7</f>
        <v>75</v>
      </c>
      <c r="L249" s="7" t="e">
        <f>J249*#REF!</f>
        <v>#REF!</v>
      </c>
      <c r="M249" s="8">
        <f>K249*R4</f>
        <v>59.37</v>
      </c>
      <c r="N249" s="7">
        <f>J249*R3</f>
        <v>363.01666666666665</v>
      </c>
      <c r="O249" s="132" t="e">
        <f>L249+M249+N249+L250+M250+L251+M251+L252+M252+M253</f>
        <v>#REF!</v>
      </c>
      <c r="P249" s="6"/>
      <c r="Q249" s="6"/>
      <c r="R249" s="24"/>
      <c r="S249" s="24"/>
      <c r="T249" s="7"/>
      <c r="U249" s="6"/>
    </row>
    <row r="250" spans="1:21" s="19" customFormat="1" ht="16" customHeight="1">
      <c r="A250" s="86" t="s">
        <v>160</v>
      </c>
      <c r="B250" s="87" t="s">
        <v>159</v>
      </c>
      <c r="C250" s="88" t="s">
        <v>67</v>
      </c>
      <c r="D250" s="88" t="s">
        <v>55</v>
      </c>
      <c r="E250" s="88" t="s">
        <v>47</v>
      </c>
      <c r="F250" s="88" t="s">
        <v>186</v>
      </c>
      <c r="G250" s="88" t="s">
        <v>292</v>
      </c>
      <c r="H250" s="88" t="s">
        <v>598</v>
      </c>
      <c r="I250" s="88">
        <v>2004</v>
      </c>
      <c r="J250" s="88">
        <v>1</v>
      </c>
      <c r="K250" s="47" t="e">
        <f>J250*#REF!</f>
        <v>#REF!</v>
      </c>
      <c r="L250" s="7" t="e">
        <f>J250*#REF!</f>
        <v>#REF!</v>
      </c>
      <c r="M250" s="8" t="e">
        <f>K250*R4</f>
        <v>#REF!</v>
      </c>
      <c r="N250" s="6"/>
      <c r="O250" s="132"/>
      <c r="P250" s="6"/>
      <c r="Q250" s="6"/>
      <c r="R250" s="24"/>
      <c r="S250" s="24"/>
      <c r="T250" s="7"/>
      <c r="U250" s="6"/>
    </row>
    <row r="251" spans="1:21" s="19" customFormat="1" ht="16" customHeight="1">
      <c r="A251" s="86" t="s">
        <v>160</v>
      </c>
      <c r="B251" s="87" t="s">
        <v>159</v>
      </c>
      <c r="C251" s="88" t="s">
        <v>67</v>
      </c>
      <c r="D251" s="88" t="s">
        <v>55</v>
      </c>
      <c r="E251" s="88" t="s">
        <v>47</v>
      </c>
      <c r="F251" s="88" t="s">
        <v>186</v>
      </c>
      <c r="G251" s="88" t="s">
        <v>292</v>
      </c>
      <c r="H251" s="88" t="s">
        <v>599</v>
      </c>
      <c r="I251" s="88">
        <v>2004</v>
      </c>
      <c r="J251" s="88">
        <v>1</v>
      </c>
      <c r="K251" s="47" t="e">
        <f>J251*#REF!</f>
        <v>#REF!</v>
      </c>
      <c r="L251" s="7" t="e">
        <f>J251*#REF!</f>
        <v>#REF!</v>
      </c>
      <c r="M251" s="8" t="e">
        <f>K251*R4</f>
        <v>#REF!</v>
      </c>
      <c r="N251" s="6"/>
      <c r="O251" s="132"/>
      <c r="P251" s="6"/>
      <c r="Q251" s="6"/>
      <c r="R251" s="24"/>
      <c r="S251" s="24"/>
      <c r="T251" s="7"/>
      <c r="U251" s="6"/>
    </row>
    <row r="252" spans="1:21" s="19" customFormat="1" ht="16" customHeight="1">
      <c r="A252" s="86" t="s">
        <v>160</v>
      </c>
      <c r="B252" s="87" t="s">
        <v>159</v>
      </c>
      <c r="C252" s="88" t="s">
        <v>67</v>
      </c>
      <c r="D252" s="88" t="s">
        <v>55</v>
      </c>
      <c r="E252" s="88" t="s">
        <v>47</v>
      </c>
      <c r="F252" s="88" t="s">
        <v>186</v>
      </c>
      <c r="G252" s="88" t="s">
        <v>292</v>
      </c>
      <c r="H252" s="88" t="s">
        <v>594</v>
      </c>
      <c r="I252" s="88">
        <v>2004</v>
      </c>
      <c r="J252" s="88">
        <v>1</v>
      </c>
      <c r="K252" s="47" t="e">
        <f>J252*#REF!</f>
        <v>#REF!</v>
      </c>
      <c r="L252" s="7" t="e">
        <f>J252*#REF!</f>
        <v>#REF!</v>
      </c>
      <c r="M252" s="8" t="e">
        <f>K252*R4</f>
        <v>#REF!</v>
      </c>
      <c r="N252" s="6"/>
      <c r="O252" s="132"/>
      <c r="P252" s="6"/>
      <c r="Q252" s="6"/>
      <c r="R252" s="24"/>
      <c r="S252" s="24"/>
      <c r="T252" s="7"/>
      <c r="U252" s="6"/>
    </row>
    <row r="253" spans="1:21" s="19" customFormat="1" ht="16" customHeight="1">
      <c r="A253" s="86" t="s">
        <v>160</v>
      </c>
      <c r="B253" s="87" t="s">
        <v>159</v>
      </c>
      <c r="C253" s="88" t="s">
        <v>67</v>
      </c>
      <c r="D253" s="88" t="s">
        <v>55</v>
      </c>
      <c r="E253" s="88" t="s">
        <v>47</v>
      </c>
      <c r="F253" s="88" t="s">
        <v>186</v>
      </c>
      <c r="G253" s="88" t="s">
        <v>187</v>
      </c>
      <c r="H253" s="88"/>
      <c r="I253" s="88">
        <v>1985</v>
      </c>
      <c r="J253" s="88">
        <v>55</v>
      </c>
      <c r="K253" s="47">
        <f>J253*R10</f>
        <v>110</v>
      </c>
      <c r="L253" s="6"/>
      <c r="M253" s="8">
        <f>K253*R4</f>
        <v>87.075999999999993</v>
      </c>
      <c r="N253" s="6"/>
      <c r="O253" s="132"/>
      <c r="P253" s="6"/>
      <c r="Q253" s="6"/>
      <c r="R253" s="24"/>
      <c r="S253" s="24"/>
      <c r="T253" s="7"/>
      <c r="U253" s="6"/>
    </row>
    <row r="254" spans="1:21" s="19" customFormat="1" ht="16" customHeight="1">
      <c r="A254" s="86" t="s">
        <v>160</v>
      </c>
      <c r="B254" s="87" t="s">
        <v>159</v>
      </c>
      <c r="C254" s="88" t="s">
        <v>67</v>
      </c>
      <c r="D254" s="88" t="s">
        <v>55</v>
      </c>
      <c r="E254" s="88" t="s">
        <v>47</v>
      </c>
      <c r="F254" s="88" t="s">
        <v>186</v>
      </c>
      <c r="G254" s="88" t="s">
        <v>191</v>
      </c>
      <c r="H254" s="88"/>
      <c r="I254" s="88">
        <v>2012</v>
      </c>
      <c r="J254" s="88">
        <v>2</v>
      </c>
      <c r="K254" s="47">
        <f>J254*R13</f>
        <v>0</v>
      </c>
      <c r="L254" s="6"/>
      <c r="M254" s="8">
        <f>K254*R4</f>
        <v>0</v>
      </c>
      <c r="N254" s="6"/>
      <c r="O254" s="132"/>
      <c r="P254" s="6"/>
      <c r="Q254" s="6"/>
      <c r="R254" s="24"/>
      <c r="S254" s="24"/>
      <c r="T254" s="7"/>
      <c r="U254" s="6"/>
    </row>
    <row r="255" spans="1:21" s="19" customFormat="1" ht="16" customHeight="1">
      <c r="A255" s="86" t="s">
        <v>160</v>
      </c>
      <c r="B255" s="87" t="s">
        <v>159</v>
      </c>
      <c r="C255" s="88" t="s">
        <v>67</v>
      </c>
      <c r="D255" s="88" t="s">
        <v>55</v>
      </c>
      <c r="E255" s="88" t="s">
        <v>47</v>
      </c>
      <c r="F255" s="88" t="s">
        <v>186</v>
      </c>
      <c r="G255" s="88" t="s">
        <v>192</v>
      </c>
      <c r="H255" s="88" t="s">
        <v>595</v>
      </c>
      <c r="I255" s="88">
        <v>2009</v>
      </c>
      <c r="J255" s="88">
        <v>2</v>
      </c>
      <c r="K255" s="47">
        <f>J255*R14</f>
        <v>0</v>
      </c>
      <c r="L255" s="6"/>
      <c r="M255" s="8">
        <f>K255*R4</f>
        <v>0</v>
      </c>
      <c r="N255" s="6"/>
      <c r="O255" s="132"/>
      <c r="P255" s="6"/>
      <c r="Q255" s="6"/>
      <c r="R255" s="24"/>
      <c r="S255" s="24"/>
      <c r="T255" s="7"/>
      <c r="U255" s="6"/>
    </row>
    <row r="256" spans="1:21" s="19" customFormat="1" ht="16" customHeight="1">
      <c r="A256" s="86" t="s">
        <v>160</v>
      </c>
      <c r="B256" s="87" t="s">
        <v>159</v>
      </c>
      <c r="C256" s="88" t="s">
        <v>67</v>
      </c>
      <c r="D256" s="88" t="s">
        <v>55</v>
      </c>
      <c r="E256" s="88" t="s">
        <v>47</v>
      </c>
      <c r="F256" s="88" t="s">
        <v>186</v>
      </c>
      <c r="G256" s="88" t="s">
        <v>221</v>
      </c>
      <c r="H256" s="88" t="s">
        <v>596</v>
      </c>
      <c r="I256" s="88">
        <v>2009</v>
      </c>
      <c r="J256" s="88">
        <v>2</v>
      </c>
      <c r="K256" s="47" t="e">
        <f>J256*#REF!</f>
        <v>#REF!</v>
      </c>
      <c r="L256" s="6"/>
      <c r="M256" s="8" t="e">
        <f>K256*R4</f>
        <v>#REF!</v>
      </c>
      <c r="N256" s="6"/>
      <c r="O256" s="132"/>
      <c r="P256" s="6"/>
      <c r="Q256" s="6"/>
      <c r="R256" s="24"/>
      <c r="S256" s="24"/>
      <c r="T256" s="7"/>
      <c r="U256" s="6"/>
    </row>
    <row r="257" spans="1:21" s="19" customFormat="1" ht="16" customHeight="1">
      <c r="A257" s="86" t="s">
        <v>160</v>
      </c>
      <c r="B257" s="87" t="s">
        <v>159</v>
      </c>
      <c r="C257" s="88" t="s">
        <v>67</v>
      </c>
      <c r="D257" s="88" t="s">
        <v>55</v>
      </c>
      <c r="E257" s="88" t="s">
        <v>47</v>
      </c>
      <c r="F257" s="88" t="s">
        <v>186</v>
      </c>
      <c r="G257" s="88" t="s">
        <v>198</v>
      </c>
      <c r="H257" s="88" t="s">
        <v>282</v>
      </c>
      <c r="I257" s="88">
        <v>1985</v>
      </c>
      <c r="J257" s="88">
        <v>1</v>
      </c>
      <c r="K257" s="47" t="e">
        <f>J257*#REF!</f>
        <v>#REF!</v>
      </c>
      <c r="L257" s="6"/>
      <c r="M257" s="8" t="e">
        <f>K257*R4</f>
        <v>#REF!</v>
      </c>
      <c r="N257" s="6"/>
      <c r="O257" s="132"/>
      <c r="P257" s="6"/>
      <c r="Q257" s="6"/>
      <c r="R257" s="24"/>
      <c r="S257" s="24"/>
      <c r="T257" s="7"/>
      <c r="U257" s="6"/>
    </row>
    <row r="258" spans="1:21" s="19" customFormat="1" ht="16" customHeight="1">
      <c r="A258" s="86" t="s">
        <v>160</v>
      </c>
      <c r="B258" s="87" t="s">
        <v>159</v>
      </c>
      <c r="C258" s="88" t="s">
        <v>67</v>
      </c>
      <c r="D258" s="88" t="s">
        <v>55</v>
      </c>
      <c r="E258" s="88" t="s">
        <v>47</v>
      </c>
      <c r="F258" s="88" t="s">
        <v>186</v>
      </c>
      <c r="G258" s="88" t="s">
        <v>198</v>
      </c>
      <c r="H258" s="88" t="s">
        <v>290</v>
      </c>
      <c r="I258" s="88">
        <v>1985</v>
      </c>
      <c r="J258" s="88">
        <v>1</v>
      </c>
      <c r="K258" s="47" t="e">
        <f>J258*#REF!</f>
        <v>#REF!</v>
      </c>
      <c r="L258" s="6"/>
      <c r="M258" s="8" t="e">
        <f>K258*R4</f>
        <v>#REF!</v>
      </c>
      <c r="N258" s="6"/>
      <c r="O258" s="132"/>
      <c r="P258" s="6"/>
      <c r="Q258" s="6"/>
      <c r="R258" s="24"/>
      <c r="S258" s="24"/>
      <c r="T258" s="7"/>
      <c r="U258" s="6"/>
    </row>
    <row r="259" spans="1:21" s="19" customFormat="1" ht="16" customHeight="1">
      <c r="A259" s="86" t="s">
        <v>160</v>
      </c>
      <c r="B259" s="87" t="s">
        <v>159</v>
      </c>
      <c r="C259" s="88" t="s">
        <v>67</v>
      </c>
      <c r="D259" s="88" t="s">
        <v>55</v>
      </c>
      <c r="E259" s="88" t="s">
        <v>47</v>
      </c>
      <c r="F259" s="88" t="s">
        <v>186</v>
      </c>
      <c r="G259" s="88" t="s">
        <v>193</v>
      </c>
      <c r="H259" s="88" t="s">
        <v>597</v>
      </c>
      <c r="I259" s="88">
        <v>2019</v>
      </c>
      <c r="J259" s="88">
        <v>2</v>
      </c>
      <c r="K259" s="47">
        <f>J259*R15</f>
        <v>0</v>
      </c>
      <c r="L259" s="6"/>
      <c r="M259" s="8">
        <f>K259*R4</f>
        <v>0</v>
      </c>
      <c r="N259" s="6"/>
      <c r="O259" s="132"/>
      <c r="P259" s="6"/>
      <c r="Q259" s="6"/>
      <c r="R259" s="24"/>
      <c r="S259" s="24"/>
      <c r="T259" s="7"/>
      <c r="U259" s="6"/>
    </row>
    <row r="260" spans="1:21" s="19" customFormat="1" ht="16" customHeight="1">
      <c r="A260" s="86" t="s">
        <v>160</v>
      </c>
      <c r="B260" s="87" t="s">
        <v>159</v>
      </c>
      <c r="C260" s="88" t="s">
        <v>67</v>
      </c>
      <c r="D260" s="88" t="s">
        <v>55</v>
      </c>
      <c r="E260" s="88" t="s">
        <v>47</v>
      </c>
      <c r="F260" s="88" t="s">
        <v>186</v>
      </c>
      <c r="G260" s="88" t="s">
        <v>193</v>
      </c>
      <c r="H260" s="88" t="s">
        <v>291</v>
      </c>
      <c r="I260" s="88">
        <v>2005</v>
      </c>
      <c r="J260" s="88">
        <v>1</v>
      </c>
      <c r="K260" s="47">
        <f>J260*R15</f>
        <v>0</v>
      </c>
      <c r="L260" s="6"/>
      <c r="M260" s="8">
        <f>K260*R4</f>
        <v>0</v>
      </c>
      <c r="N260" s="6"/>
      <c r="O260" s="132"/>
      <c r="P260" s="6"/>
      <c r="Q260" s="6"/>
      <c r="R260" s="24"/>
      <c r="S260" s="24"/>
      <c r="T260" s="7"/>
      <c r="U260" s="6"/>
    </row>
    <row r="261" spans="1:21" s="19" customFormat="1" ht="16" customHeight="1">
      <c r="A261" s="86" t="s">
        <v>160</v>
      </c>
      <c r="B261" s="87" t="s">
        <v>161</v>
      </c>
      <c r="C261" s="88" t="s">
        <v>67</v>
      </c>
      <c r="D261" s="88" t="s">
        <v>55</v>
      </c>
      <c r="E261" s="88" t="s">
        <v>180</v>
      </c>
      <c r="F261" s="88" t="s">
        <v>186</v>
      </c>
      <c r="G261" s="88" t="s">
        <v>189</v>
      </c>
      <c r="H261" s="89" t="s">
        <v>293</v>
      </c>
      <c r="I261" s="88">
        <v>2002</v>
      </c>
      <c r="J261" s="88">
        <v>2</v>
      </c>
      <c r="K261" s="47">
        <f>J261*R7</f>
        <v>150</v>
      </c>
      <c r="L261" s="7">
        <f>J261*T7</f>
        <v>75</v>
      </c>
      <c r="M261" s="8">
        <f>K261*R4</f>
        <v>118.74</v>
      </c>
      <c r="N261" s="6"/>
      <c r="O261" s="132">
        <f>L261+M261+M263+M262+M264</f>
        <v>245.98560000000001</v>
      </c>
      <c r="P261" s="6"/>
      <c r="Q261" s="6"/>
      <c r="R261" s="24"/>
      <c r="S261" s="24"/>
      <c r="T261" s="7"/>
      <c r="U261" s="6"/>
    </row>
    <row r="262" spans="1:21" s="19" customFormat="1" ht="16" customHeight="1">
      <c r="A262" s="86" t="s">
        <v>160</v>
      </c>
      <c r="B262" s="87" t="s">
        <v>161</v>
      </c>
      <c r="C262" s="88" t="s">
        <v>67</v>
      </c>
      <c r="D262" s="88" t="s">
        <v>55</v>
      </c>
      <c r="E262" s="88" t="s">
        <v>180</v>
      </c>
      <c r="F262" s="88" t="s">
        <v>186</v>
      </c>
      <c r="G262" s="88" t="s">
        <v>187</v>
      </c>
      <c r="H262" s="89" t="s">
        <v>294</v>
      </c>
      <c r="I262" s="88"/>
      <c r="J262" s="88">
        <v>33</v>
      </c>
      <c r="K262" s="47">
        <f>J262*R10</f>
        <v>66</v>
      </c>
      <c r="L262" s="6"/>
      <c r="M262" s="8">
        <f>K262*R4</f>
        <v>52.245599999999996</v>
      </c>
      <c r="N262" s="6"/>
      <c r="O262" s="131"/>
      <c r="P262" s="6"/>
      <c r="Q262" s="6"/>
      <c r="R262" s="24"/>
      <c r="S262" s="24"/>
      <c r="T262" s="7"/>
      <c r="U262" s="6"/>
    </row>
    <row r="263" spans="1:21" s="19" customFormat="1" ht="16" customHeight="1">
      <c r="A263" s="86" t="s">
        <v>160</v>
      </c>
      <c r="B263" s="87" t="s">
        <v>161</v>
      </c>
      <c r="C263" s="88" t="s">
        <v>67</v>
      </c>
      <c r="D263" s="88" t="s">
        <v>55</v>
      </c>
      <c r="E263" s="88" t="s">
        <v>180</v>
      </c>
      <c r="F263" s="88" t="s">
        <v>186</v>
      </c>
      <c r="G263" s="88" t="s">
        <v>191</v>
      </c>
      <c r="H263" s="92"/>
      <c r="I263" s="88"/>
      <c r="J263" s="88">
        <v>2</v>
      </c>
      <c r="K263" s="47">
        <f>J263*R13</f>
        <v>0</v>
      </c>
      <c r="L263" s="6"/>
      <c r="M263" s="8">
        <f>K263*R4</f>
        <v>0</v>
      </c>
      <c r="N263" s="6"/>
      <c r="O263" s="131"/>
      <c r="P263" s="6"/>
      <c r="Q263" s="6"/>
      <c r="R263" s="24"/>
      <c r="S263" s="24"/>
      <c r="T263" s="7"/>
      <c r="U263" s="6"/>
    </row>
    <row r="264" spans="1:21" s="19" customFormat="1" ht="16" customHeight="1">
      <c r="A264" s="86" t="s">
        <v>160</v>
      </c>
      <c r="B264" s="87" t="s">
        <v>161</v>
      </c>
      <c r="C264" s="88" t="s">
        <v>67</v>
      </c>
      <c r="D264" s="88" t="s">
        <v>55</v>
      </c>
      <c r="E264" s="88" t="s">
        <v>180</v>
      </c>
      <c r="F264" s="88" t="s">
        <v>186</v>
      </c>
      <c r="G264" s="88" t="s">
        <v>192</v>
      </c>
      <c r="H264" s="92"/>
      <c r="I264" s="88"/>
      <c r="J264" s="88">
        <v>2</v>
      </c>
      <c r="K264" s="46">
        <f>J264*R14</f>
        <v>0</v>
      </c>
      <c r="L264" s="20"/>
      <c r="M264" s="21">
        <f>K264*R4</f>
        <v>0</v>
      </c>
      <c r="N264" s="20"/>
      <c r="O264" s="131"/>
      <c r="P264" s="6"/>
      <c r="Q264" s="6"/>
      <c r="R264" s="24"/>
      <c r="S264" s="24"/>
      <c r="T264" s="7"/>
      <c r="U264" s="6"/>
    </row>
    <row r="265" spans="1:21" s="19" customFormat="1" ht="16" customHeight="1">
      <c r="A265" s="86" t="s">
        <v>160</v>
      </c>
      <c r="B265" s="87" t="s">
        <v>161</v>
      </c>
      <c r="C265" s="88" t="s">
        <v>67</v>
      </c>
      <c r="D265" s="88" t="s">
        <v>55</v>
      </c>
      <c r="E265" s="88" t="s">
        <v>180</v>
      </c>
      <c r="F265" s="88" t="s">
        <v>186</v>
      </c>
      <c r="G265" s="88" t="s">
        <v>193</v>
      </c>
      <c r="H265" s="89" t="s">
        <v>352</v>
      </c>
      <c r="I265" s="88"/>
      <c r="J265" s="88">
        <v>2</v>
      </c>
      <c r="K265" s="46">
        <f>J265*R15</f>
        <v>0</v>
      </c>
      <c r="L265" s="20"/>
      <c r="M265" s="21">
        <f>K265*R4</f>
        <v>0</v>
      </c>
      <c r="N265" s="20"/>
      <c r="O265" s="131"/>
      <c r="P265" s="6"/>
      <c r="Q265" s="6"/>
      <c r="R265" s="24"/>
      <c r="S265" s="24"/>
      <c r="T265" s="7"/>
      <c r="U265" s="6"/>
    </row>
    <row r="266" spans="1:21" s="19" customFormat="1" ht="16" customHeight="1">
      <c r="A266" s="86" t="s">
        <v>173</v>
      </c>
      <c r="B266" s="87" t="s">
        <v>143</v>
      </c>
      <c r="C266" s="88" t="s">
        <v>76</v>
      </c>
      <c r="D266" s="88" t="s">
        <v>55</v>
      </c>
      <c r="E266" s="88" t="s">
        <v>25</v>
      </c>
      <c r="F266" s="88" t="s">
        <v>186</v>
      </c>
      <c r="G266" s="88" t="s">
        <v>189</v>
      </c>
      <c r="H266" s="88"/>
      <c r="I266" s="88"/>
      <c r="J266" s="88">
        <v>1</v>
      </c>
      <c r="K266" s="47">
        <f>J266*R7</f>
        <v>75</v>
      </c>
      <c r="L266" s="7">
        <f>J266*T7</f>
        <v>37.5</v>
      </c>
      <c r="M266" s="8">
        <f>K266*R4</f>
        <v>59.37</v>
      </c>
      <c r="N266" s="6"/>
      <c r="O266" s="132">
        <f>L266+M266+M267</f>
        <v>128.53399999999999</v>
      </c>
      <c r="P266" s="6"/>
      <c r="Q266" s="6"/>
      <c r="R266" s="24"/>
      <c r="S266" s="24"/>
      <c r="T266" s="7"/>
      <c r="U266" s="6"/>
    </row>
    <row r="267" spans="1:21" s="19" customFormat="1" ht="16" customHeight="1">
      <c r="A267" s="86" t="s">
        <v>173</v>
      </c>
      <c r="B267" s="87" t="s">
        <v>143</v>
      </c>
      <c r="C267" s="88" t="s">
        <v>76</v>
      </c>
      <c r="D267" s="88" t="s">
        <v>55</v>
      </c>
      <c r="E267" s="88" t="s">
        <v>25</v>
      </c>
      <c r="F267" s="88" t="s">
        <v>186</v>
      </c>
      <c r="G267" s="88" t="s">
        <v>187</v>
      </c>
      <c r="H267" s="88"/>
      <c r="I267" s="88"/>
      <c r="J267" s="88">
        <v>20</v>
      </c>
      <c r="K267" s="47">
        <f>J267*R10</f>
        <v>40</v>
      </c>
      <c r="L267" s="6"/>
      <c r="M267" s="8">
        <f>K267*R4</f>
        <v>31.663999999999998</v>
      </c>
      <c r="N267" s="6"/>
      <c r="O267" s="131"/>
      <c r="P267" s="6"/>
      <c r="Q267" s="6"/>
      <c r="R267" s="24"/>
      <c r="S267" s="24"/>
      <c r="T267" s="7"/>
      <c r="U267" s="6"/>
    </row>
    <row r="268" spans="1:21" s="19" customFormat="1" ht="16" customHeight="1">
      <c r="A268" s="86" t="s">
        <v>173</v>
      </c>
      <c r="B268" s="87" t="s">
        <v>143</v>
      </c>
      <c r="C268" s="88" t="s">
        <v>76</v>
      </c>
      <c r="D268" s="88" t="s">
        <v>55</v>
      </c>
      <c r="E268" s="88" t="s">
        <v>25</v>
      </c>
      <c r="F268" s="88" t="s">
        <v>186</v>
      </c>
      <c r="G268" s="88" t="s">
        <v>191</v>
      </c>
      <c r="H268" s="88"/>
      <c r="I268" s="88"/>
      <c r="J268" s="88">
        <v>1</v>
      </c>
      <c r="K268" s="47">
        <f>J268*R13</f>
        <v>0</v>
      </c>
      <c r="L268" s="6"/>
      <c r="M268" s="8">
        <f>K268*R4</f>
        <v>0</v>
      </c>
      <c r="N268" s="6"/>
      <c r="O268" s="131"/>
      <c r="P268" s="6"/>
      <c r="Q268" s="6"/>
      <c r="R268" s="24"/>
      <c r="S268" s="24"/>
      <c r="T268" s="7"/>
      <c r="U268" s="6"/>
    </row>
    <row r="269" spans="1:21" s="19" customFormat="1" ht="16" customHeight="1">
      <c r="A269" s="86" t="s">
        <v>173</v>
      </c>
      <c r="B269" s="87" t="s">
        <v>143</v>
      </c>
      <c r="C269" s="88" t="s">
        <v>76</v>
      </c>
      <c r="D269" s="88" t="s">
        <v>55</v>
      </c>
      <c r="E269" s="88" t="s">
        <v>25</v>
      </c>
      <c r="F269" s="88" t="s">
        <v>186</v>
      </c>
      <c r="G269" s="88" t="s">
        <v>192</v>
      </c>
      <c r="H269" s="88"/>
      <c r="I269" s="88"/>
      <c r="J269" s="88">
        <v>1</v>
      </c>
      <c r="K269" s="46">
        <f>J269*R13</f>
        <v>0</v>
      </c>
      <c r="L269" s="20"/>
      <c r="M269" s="21">
        <f>K269*R4</f>
        <v>0</v>
      </c>
      <c r="N269" s="20"/>
      <c r="O269" s="131"/>
      <c r="P269" s="6"/>
      <c r="Q269" s="6"/>
      <c r="R269" s="24"/>
      <c r="S269" s="24"/>
      <c r="T269" s="7"/>
      <c r="U269" s="6"/>
    </row>
    <row r="270" spans="1:21" s="19" customFormat="1" ht="16" customHeight="1">
      <c r="A270" s="86" t="s">
        <v>173</v>
      </c>
      <c r="B270" s="87" t="s">
        <v>143</v>
      </c>
      <c r="C270" s="88" t="s">
        <v>76</v>
      </c>
      <c r="D270" s="88" t="s">
        <v>55</v>
      </c>
      <c r="E270" s="88" t="s">
        <v>25</v>
      </c>
      <c r="F270" s="88" t="s">
        <v>186</v>
      </c>
      <c r="G270" s="88" t="s">
        <v>198</v>
      </c>
      <c r="H270" s="88"/>
      <c r="I270" s="88"/>
      <c r="J270" s="88">
        <v>1</v>
      </c>
      <c r="K270" s="46" t="e">
        <f>J270*#REF!</f>
        <v>#REF!</v>
      </c>
      <c r="L270" s="20"/>
      <c r="M270" s="21" t="e">
        <f>K270*R4</f>
        <v>#REF!</v>
      </c>
      <c r="N270" s="20"/>
      <c r="O270" s="131"/>
      <c r="P270" s="6"/>
      <c r="Q270" s="6"/>
      <c r="R270" s="24"/>
      <c r="S270" s="24"/>
      <c r="T270" s="7"/>
      <c r="U270" s="6"/>
    </row>
    <row r="271" spans="1:21" s="19" customFormat="1" ht="16" customHeight="1">
      <c r="A271" s="86" t="s">
        <v>173</v>
      </c>
      <c r="B271" s="87" t="s">
        <v>143</v>
      </c>
      <c r="C271" s="88" t="s">
        <v>76</v>
      </c>
      <c r="D271" s="88" t="s">
        <v>55</v>
      </c>
      <c r="E271" s="88" t="s">
        <v>25</v>
      </c>
      <c r="F271" s="88" t="s">
        <v>186</v>
      </c>
      <c r="G271" s="88" t="s">
        <v>193</v>
      </c>
      <c r="H271" s="88"/>
      <c r="I271" s="88"/>
      <c r="J271" s="88">
        <v>1</v>
      </c>
      <c r="K271" s="46">
        <f>J271*R15</f>
        <v>0</v>
      </c>
      <c r="L271" s="20"/>
      <c r="M271" s="21">
        <f>K271*R4</f>
        <v>0</v>
      </c>
      <c r="N271" s="20"/>
      <c r="O271" s="131"/>
      <c r="P271" s="6"/>
      <c r="Q271" s="6"/>
      <c r="R271" s="24"/>
      <c r="S271" s="24"/>
      <c r="T271" s="7"/>
      <c r="U271" s="6"/>
    </row>
    <row r="272" spans="1:21" s="19" customFormat="1" ht="16" customHeight="1">
      <c r="A272" s="88" t="s">
        <v>172</v>
      </c>
      <c r="B272" s="91" t="s">
        <v>139</v>
      </c>
      <c r="C272" s="88" t="s">
        <v>77</v>
      </c>
      <c r="D272" s="93" t="s">
        <v>61</v>
      </c>
      <c r="E272" s="88" t="s">
        <v>2</v>
      </c>
      <c r="F272" s="88" t="s">
        <v>186</v>
      </c>
      <c r="G272" s="88" t="s">
        <v>189</v>
      </c>
      <c r="H272" s="88" t="s">
        <v>285</v>
      </c>
      <c r="I272" s="88">
        <v>2009</v>
      </c>
      <c r="J272" s="88">
        <v>1</v>
      </c>
      <c r="K272" s="47">
        <f>J272*R6</f>
        <v>45</v>
      </c>
      <c r="L272" s="7">
        <f>J272*T6</f>
        <v>25</v>
      </c>
      <c r="M272" s="8">
        <f>K272*R4</f>
        <v>35.622</v>
      </c>
      <c r="N272" s="7">
        <f>J272*R3</f>
        <v>363.01666666666665</v>
      </c>
      <c r="O272" s="132">
        <f>N272+M272+L272+L273+M273+L274+M274+M275+L282+M282+M283+M284+M285+M286</f>
        <v>752.11626666666677</v>
      </c>
      <c r="P272" s="6"/>
      <c r="Q272" s="6"/>
      <c r="R272" s="24"/>
      <c r="S272" s="24"/>
      <c r="T272" s="7"/>
      <c r="U272" s="6"/>
    </row>
    <row r="273" spans="1:21" s="19" customFormat="1" ht="16" customHeight="1">
      <c r="A273" s="88" t="s">
        <v>172</v>
      </c>
      <c r="B273" s="91" t="s">
        <v>139</v>
      </c>
      <c r="C273" s="88" t="s">
        <v>77</v>
      </c>
      <c r="D273" s="93" t="s">
        <v>61</v>
      </c>
      <c r="E273" s="88" t="s">
        <v>2</v>
      </c>
      <c r="F273" s="88" t="s">
        <v>186</v>
      </c>
      <c r="G273" s="88" t="s">
        <v>189</v>
      </c>
      <c r="H273" s="88" t="s">
        <v>295</v>
      </c>
      <c r="I273" s="88">
        <v>2008</v>
      </c>
      <c r="J273" s="88">
        <v>1</v>
      </c>
      <c r="K273" s="47">
        <f>J273*R6</f>
        <v>45</v>
      </c>
      <c r="L273" s="7">
        <f>J273*T6</f>
        <v>25</v>
      </c>
      <c r="M273" s="8">
        <f>K273*R4</f>
        <v>35.622</v>
      </c>
      <c r="N273" s="7"/>
      <c r="O273" s="132"/>
      <c r="P273" s="6"/>
      <c r="Q273" s="6"/>
      <c r="R273" s="24"/>
      <c r="S273" s="24"/>
      <c r="T273" s="7"/>
      <c r="U273" s="6"/>
    </row>
    <row r="274" spans="1:21" s="19" customFormat="1" ht="16" customHeight="1">
      <c r="A274" s="88" t="s">
        <v>172</v>
      </c>
      <c r="B274" s="91" t="s">
        <v>139</v>
      </c>
      <c r="C274" s="88" t="s">
        <v>77</v>
      </c>
      <c r="D274" s="93" t="s">
        <v>61</v>
      </c>
      <c r="E274" s="88" t="s">
        <v>2</v>
      </c>
      <c r="F274" s="88" t="s">
        <v>186</v>
      </c>
      <c r="G274" s="88" t="s">
        <v>189</v>
      </c>
      <c r="H274" s="88" t="s">
        <v>296</v>
      </c>
      <c r="I274" s="88">
        <v>2008</v>
      </c>
      <c r="J274" s="88">
        <v>1</v>
      </c>
      <c r="K274" s="47">
        <f>J274*R6</f>
        <v>45</v>
      </c>
      <c r="L274" s="7">
        <f>J274*T6</f>
        <v>25</v>
      </c>
      <c r="M274" s="8">
        <f>K274*R4</f>
        <v>35.622</v>
      </c>
      <c r="N274" s="7"/>
      <c r="O274" s="132"/>
      <c r="P274" s="6"/>
      <c r="Q274" s="6"/>
      <c r="R274" s="24"/>
      <c r="S274" s="24"/>
      <c r="T274" s="7"/>
      <c r="U274" s="6"/>
    </row>
    <row r="275" spans="1:21" s="19" customFormat="1" ht="16" customHeight="1">
      <c r="A275" s="88" t="s">
        <v>172</v>
      </c>
      <c r="B275" s="91" t="s">
        <v>139</v>
      </c>
      <c r="C275" s="88" t="s">
        <v>77</v>
      </c>
      <c r="D275" s="93" t="s">
        <v>61</v>
      </c>
      <c r="E275" s="88" t="s">
        <v>2</v>
      </c>
      <c r="F275" s="88" t="s">
        <v>186</v>
      </c>
      <c r="G275" s="88" t="s">
        <v>187</v>
      </c>
      <c r="H275" s="88" t="s">
        <v>543</v>
      </c>
      <c r="I275" s="88">
        <v>1985</v>
      </c>
      <c r="J275" s="88">
        <v>33</v>
      </c>
      <c r="K275" s="47">
        <f>J275*R10</f>
        <v>66</v>
      </c>
      <c r="L275" s="6"/>
      <c r="M275" s="8">
        <f>K275*R4</f>
        <v>52.245599999999996</v>
      </c>
      <c r="N275" s="6"/>
      <c r="O275" s="132"/>
      <c r="P275" s="6"/>
      <c r="Q275" s="6"/>
      <c r="R275" s="24"/>
      <c r="S275" s="24"/>
      <c r="T275" s="7"/>
      <c r="U275" s="6"/>
    </row>
    <row r="276" spans="1:21" s="19" customFormat="1" ht="16" customHeight="1">
      <c r="A276" s="88" t="s">
        <v>172</v>
      </c>
      <c r="B276" s="91" t="s">
        <v>139</v>
      </c>
      <c r="C276" s="88" t="s">
        <v>77</v>
      </c>
      <c r="D276" s="93" t="s">
        <v>61</v>
      </c>
      <c r="E276" s="88" t="s">
        <v>2</v>
      </c>
      <c r="F276" s="88" t="s">
        <v>186</v>
      </c>
      <c r="G276" s="88" t="s">
        <v>191</v>
      </c>
      <c r="H276" s="88"/>
      <c r="I276" s="88">
        <v>2008</v>
      </c>
      <c r="J276" s="88">
        <v>3</v>
      </c>
      <c r="K276" s="47">
        <f>J276*R13</f>
        <v>0</v>
      </c>
      <c r="L276" s="6"/>
      <c r="M276" s="8">
        <f>K276*R4</f>
        <v>0</v>
      </c>
      <c r="N276" s="6"/>
      <c r="O276" s="132"/>
      <c r="P276" s="6"/>
      <c r="Q276" s="6"/>
      <c r="R276" s="24"/>
      <c r="S276" s="24"/>
      <c r="T276" s="7"/>
      <c r="U276" s="6"/>
    </row>
    <row r="277" spans="1:21" s="19" customFormat="1" ht="16" customHeight="1">
      <c r="A277" s="88" t="s">
        <v>172</v>
      </c>
      <c r="B277" s="91" t="s">
        <v>139</v>
      </c>
      <c r="C277" s="88" t="s">
        <v>77</v>
      </c>
      <c r="D277" s="93" t="s">
        <v>61</v>
      </c>
      <c r="E277" s="88" t="s">
        <v>2</v>
      </c>
      <c r="F277" s="88" t="s">
        <v>186</v>
      </c>
      <c r="G277" s="88" t="s">
        <v>192</v>
      </c>
      <c r="H277" s="88" t="s">
        <v>541</v>
      </c>
      <c r="I277" s="88">
        <v>2019</v>
      </c>
      <c r="J277" s="88">
        <v>1</v>
      </c>
      <c r="K277" s="47">
        <f>J277*R14</f>
        <v>0</v>
      </c>
      <c r="L277" s="6"/>
      <c r="M277" s="8">
        <f>K277*R4</f>
        <v>0</v>
      </c>
      <c r="N277" s="6"/>
      <c r="O277" s="132"/>
      <c r="P277" s="6"/>
      <c r="Q277" s="6"/>
      <c r="R277" s="24"/>
      <c r="S277" s="24"/>
      <c r="T277" s="7"/>
      <c r="U277" s="6"/>
    </row>
    <row r="278" spans="1:21" s="19" customFormat="1" ht="16" customHeight="1">
      <c r="A278" s="88" t="s">
        <v>172</v>
      </c>
      <c r="B278" s="91" t="s">
        <v>139</v>
      </c>
      <c r="C278" s="88" t="s">
        <v>77</v>
      </c>
      <c r="D278" s="93" t="s">
        <v>61</v>
      </c>
      <c r="E278" s="88" t="s">
        <v>2</v>
      </c>
      <c r="F278" s="88" t="s">
        <v>186</v>
      </c>
      <c r="G278" s="88" t="s">
        <v>192</v>
      </c>
      <c r="H278" s="88" t="s">
        <v>540</v>
      </c>
      <c r="I278" s="88">
        <v>2019</v>
      </c>
      <c r="J278" s="88">
        <v>1</v>
      </c>
      <c r="K278" s="47">
        <f>J278*R14</f>
        <v>0</v>
      </c>
      <c r="L278" s="6"/>
      <c r="M278" s="8">
        <f>K278*R4</f>
        <v>0</v>
      </c>
      <c r="N278" s="6"/>
      <c r="O278" s="132"/>
      <c r="P278" s="6"/>
      <c r="Q278" s="6"/>
      <c r="R278" s="24"/>
      <c r="S278" s="24"/>
      <c r="T278" s="7"/>
      <c r="U278" s="6"/>
    </row>
    <row r="279" spans="1:21" s="19" customFormat="1" ht="16" customHeight="1">
      <c r="A279" s="88" t="s">
        <v>172</v>
      </c>
      <c r="B279" s="91" t="s">
        <v>139</v>
      </c>
      <c r="C279" s="88" t="s">
        <v>77</v>
      </c>
      <c r="D279" s="93" t="s">
        <v>61</v>
      </c>
      <c r="E279" s="88" t="s">
        <v>2</v>
      </c>
      <c r="F279" s="88" t="s">
        <v>186</v>
      </c>
      <c r="G279" s="88" t="s">
        <v>192</v>
      </c>
      <c r="H279" s="88" t="s">
        <v>541</v>
      </c>
      <c r="I279" s="88">
        <v>2015</v>
      </c>
      <c r="J279" s="88">
        <v>2</v>
      </c>
      <c r="K279" s="47">
        <f>J279*R14</f>
        <v>0</v>
      </c>
      <c r="L279" s="6"/>
      <c r="M279" s="8">
        <f>K279*R4</f>
        <v>0</v>
      </c>
      <c r="N279" s="6"/>
      <c r="O279" s="132"/>
      <c r="P279" s="6"/>
      <c r="Q279" s="6"/>
      <c r="R279" s="24"/>
      <c r="S279" s="24"/>
      <c r="T279" s="7"/>
      <c r="U279" s="6"/>
    </row>
    <row r="280" spans="1:21" s="19" customFormat="1" ht="16" customHeight="1">
      <c r="A280" s="88" t="s">
        <v>172</v>
      </c>
      <c r="B280" s="91" t="s">
        <v>139</v>
      </c>
      <c r="C280" s="88" t="s">
        <v>77</v>
      </c>
      <c r="D280" s="93" t="s">
        <v>61</v>
      </c>
      <c r="E280" s="88" t="s">
        <v>2</v>
      </c>
      <c r="F280" s="88" t="s">
        <v>186</v>
      </c>
      <c r="G280" s="88" t="s">
        <v>542</v>
      </c>
      <c r="H280" s="88" t="s">
        <v>210</v>
      </c>
      <c r="I280" s="88">
        <v>2008</v>
      </c>
      <c r="J280" s="88">
        <v>2</v>
      </c>
      <c r="K280" s="47" t="e">
        <f>J280*#REF!</f>
        <v>#REF!</v>
      </c>
      <c r="L280" s="6"/>
      <c r="M280" s="8" t="e">
        <f>K280*R4</f>
        <v>#REF!</v>
      </c>
      <c r="N280" s="6"/>
      <c r="O280" s="132"/>
      <c r="P280" s="6"/>
      <c r="Q280" s="6"/>
      <c r="R280" s="24"/>
      <c r="S280" s="24"/>
      <c r="T280" s="7"/>
      <c r="U280" s="6"/>
    </row>
    <row r="281" spans="1:21" s="19" customFormat="1" ht="16" customHeight="1">
      <c r="A281" s="88" t="s">
        <v>172</v>
      </c>
      <c r="B281" s="91" t="s">
        <v>139</v>
      </c>
      <c r="C281" s="88" t="s">
        <v>77</v>
      </c>
      <c r="D281" s="93" t="s">
        <v>61</v>
      </c>
      <c r="E281" s="88" t="s">
        <v>2</v>
      </c>
      <c r="F281" s="88" t="s">
        <v>186</v>
      </c>
      <c r="G281" s="88" t="s">
        <v>544</v>
      </c>
      <c r="H281" s="88" t="s">
        <v>545</v>
      </c>
      <c r="I281" s="88">
        <v>2008</v>
      </c>
      <c r="J281" s="88">
        <v>5</v>
      </c>
      <c r="K281" s="47">
        <f>J281*R15</f>
        <v>0</v>
      </c>
      <c r="L281" s="6"/>
      <c r="M281" s="8">
        <f>K281*R4</f>
        <v>0</v>
      </c>
      <c r="N281" s="6"/>
      <c r="O281" s="132"/>
      <c r="P281" s="6"/>
      <c r="Q281" s="6"/>
      <c r="R281" s="24"/>
      <c r="S281" s="24"/>
      <c r="T281" s="7"/>
      <c r="U281" s="6"/>
    </row>
    <row r="282" spans="1:21" s="19" customFormat="1" ht="16" customHeight="1">
      <c r="A282" s="88" t="s">
        <v>172</v>
      </c>
      <c r="B282" s="91" t="s">
        <v>139</v>
      </c>
      <c r="C282" s="88" t="s">
        <v>77</v>
      </c>
      <c r="D282" s="93" t="s">
        <v>61</v>
      </c>
      <c r="E282" s="88" t="s">
        <v>2</v>
      </c>
      <c r="F282" s="88" t="s">
        <v>194</v>
      </c>
      <c r="G282" s="88" t="s">
        <v>534</v>
      </c>
      <c r="H282" s="88" t="s">
        <v>535</v>
      </c>
      <c r="I282" s="88">
        <v>2008</v>
      </c>
      <c r="J282" s="88">
        <v>1</v>
      </c>
      <c r="K282" s="47">
        <f>J282*R12</f>
        <v>30</v>
      </c>
      <c r="L282" s="7">
        <f>J282*T12</f>
        <v>12.5</v>
      </c>
      <c r="M282" s="8">
        <f>K282*R4</f>
        <v>23.747999999999998</v>
      </c>
      <c r="N282" s="6"/>
      <c r="O282" s="132"/>
      <c r="P282" s="6"/>
      <c r="Q282" s="6"/>
      <c r="R282" s="24"/>
      <c r="S282" s="24"/>
      <c r="T282" s="7"/>
      <c r="U282" s="6"/>
    </row>
    <row r="283" spans="1:21" s="19" customFormat="1" ht="16" customHeight="1">
      <c r="A283" s="88" t="s">
        <v>172</v>
      </c>
      <c r="B283" s="91" t="s">
        <v>139</v>
      </c>
      <c r="C283" s="88" t="s">
        <v>77</v>
      </c>
      <c r="D283" s="93" t="s">
        <v>61</v>
      </c>
      <c r="E283" s="88" t="s">
        <v>2</v>
      </c>
      <c r="F283" s="88" t="s">
        <v>194</v>
      </c>
      <c r="G283" s="88" t="s">
        <v>297</v>
      </c>
      <c r="H283" s="88" t="s">
        <v>538</v>
      </c>
      <c r="I283" s="88">
        <v>2008</v>
      </c>
      <c r="J283" s="88">
        <v>1</v>
      </c>
      <c r="K283" s="46">
        <f>J283*R18</f>
        <v>30</v>
      </c>
      <c r="L283" s="20"/>
      <c r="M283" s="21">
        <f>K283*R4</f>
        <v>23.747999999999998</v>
      </c>
      <c r="N283" s="20"/>
      <c r="O283" s="132"/>
      <c r="P283" s="6"/>
      <c r="Q283" s="6"/>
      <c r="R283" s="24"/>
      <c r="S283" s="24"/>
      <c r="T283" s="7"/>
      <c r="U283" s="6"/>
    </row>
    <row r="284" spans="1:21" s="19" customFormat="1" ht="16" customHeight="1">
      <c r="A284" s="88" t="s">
        <v>172</v>
      </c>
      <c r="B284" s="91" t="s">
        <v>139</v>
      </c>
      <c r="C284" s="88" t="s">
        <v>77</v>
      </c>
      <c r="D284" s="93" t="s">
        <v>61</v>
      </c>
      <c r="E284" s="88" t="s">
        <v>2</v>
      </c>
      <c r="F284" s="88" t="s">
        <v>194</v>
      </c>
      <c r="G284" s="88" t="s">
        <v>229</v>
      </c>
      <c r="H284" s="88" t="s">
        <v>536</v>
      </c>
      <c r="I284" s="88">
        <v>2008</v>
      </c>
      <c r="J284" s="88">
        <v>2</v>
      </c>
      <c r="K284" s="46">
        <f>J284*R18</f>
        <v>60</v>
      </c>
      <c r="L284" s="20"/>
      <c r="M284" s="21">
        <f>K284*R4</f>
        <v>47.495999999999995</v>
      </c>
      <c r="N284" s="20"/>
      <c r="O284" s="132"/>
      <c r="P284" s="6"/>
      <c r="Q284" s="6"/>
      <c r="R284" s="24"/>
      <c r="S284" s="24"/>
      <c r="T284" s="7"/>
      <c r="U284" s="6"/>
    </row>
    <row r="285" spans="1:21" s="19" customFormat="1" ht="16" customHeight="1">
      <c r="A285" s="88" t="s">
        <v>172</v>
      </c>
      <c r="B285" s="91" t="s">
        <v>139</v>
      </c>
      <c r="C285" s="88" t="s">
        <v>77</v>
      </c>
      <c r="D285" s="93" t="s">
        <v>61</v>
      </c>
      <c r="E285" s="88" t="s">
        <v>2</v>
      </c>
      <c r="F285" s="88" t="s">
        <v>194</v>
      </c>
      <c r="G285" s="88" t="s">
        <v>284</v>
      </c>
      <c r="H285" s="88" t="s">
        <v>537</v>
      </c>
      <c r="I285" s="88">
        <v>2008</v>
      </c>
      <c r="J285" s="88">
        <v>1</v>
      </c>
      <c r="K285" s="46">
        <f>J285*R18</f>
        <v>30</v>
      </c>
      <c r="L285" s="20"/>
      <c r="M285" s="21">
        <f>K285*R4</f>
        <v>23.747999999999998</v>
      </c>
      <c r="N285" s="20"/>
      <c r="O285" s="132"/>
      <c r="P285" s="6"/>
      <c r="Q285" s="6"/>
      <c r="R285" s="24"/>
      <c r="S285" s="24"/>
      <c r="T285" s="7"/>
      <c r="U285" s="6"/>
    </row>
    <row r="286" spans="1:21" s="19" customFormat="1" ht="16" customHeight="1">
      <c r="A286" s="88" t="s">
        <v>172</v>
      </c>
      <c r="B286" s="91" t="s">
        <v>139</v>
      </c>
      <c r="C286" s="88" t="s">
        <v>77</v>
      </c>
      <c r="D286" s="93" t="s">
        <v>61</v>
      </c>
      <c r="E286" s="88" t="s">
        <v>2</v>
      </c>
      <c r="F286" s="88" t="s">
        <v>194</v>
      </c>
      <c r="G286" s="88" t="s">
        <v>229</v>
      </c>
      <c r="H286" s="88" t="s">
        <v>539</v>
      </c>
      <c r="I286" s="88">
        <v>2008</v>
      </c>
      <c r="J286" s="88">
        <v>1</v>
      </c>
      <c r="K286" s="47">
        <f>J286*R18</f>
        <v>30</v>
      </c>
      <c r="L286" s="6"/>
      <c r="M286" s="8">
        <f>K286*R4</f>
        <v>23.747999999999998</v>
      </c>
      <c r="N286" s="6"/>
      <c r="O286" s="132"/>
      <c r="P286" s="6"/>
      <c r="Q286" s="6"/>
      <c r="R286" s="24"/>
      <c r="S286" s="24"/>
      <c r="T286" s="7"/>
      <c r="U286" s="6"/>
    </row>
    <row r="287" spans="1:21" s="19" customFormat="1" ht="16" customHeight="1">
      <c r="A287" s="88" t="s">
        <v>171</v>
      </c>
      <c r="B287" s="91" t="s">
        <v>126</v>
      </c>
      <c r="C287" s="88" t="s">
        <v>75</v>
      </c>
      <c r="D287" s="88" t="s">
        <v>55</v>
      </c>
      <c r="E287" s="88" t="s">
        <v>32</v>
      </c>
      <c r="F287" s="88" t="s">
        <v>186</v>
      </c>
      <c r="G287" s="88" t="s">
        <v>189</v>
      </c>
      <c r="H287" s="88" t="s">
        <v>395</v>
      </c>
      <c r="I287" s="88">
        <v>2011</v>
      </c>
      <c r="J287" s="88">
        <v>1</v>
      </c>
      <c r="K287" s="47">
        <f>J287*R6</f>
        <v>45</v>
      </c>
      <c r="L287" s="7">
        <f>J287*T6</f>
        <v>25</v>
      </c>
      <c r="M287" s="8">
        <f>K287*R4</f>
        <v>35.622</v>
      </c>
      <c r="N287" s="6"/>
      <c r="O287" s="132">
        <f>L287+M287+M288+M294</f>
        <v>144.53159999999997</v>
      </c>
      <c r="P287" s="6"/>
      <c r="Q287" s="6"/>
      <c r="R287" s="24"/>
      <c r="S287" s="24"/>
      <c r="T287" s="7"/>
      <c r="U287" s="6"/>
    </row>
    <row r="288" spans="1:21" s="19" customFormat="1" ht="16" customHeight="1">
      <c r="A288" s="88" t="s">
        <v>171</v>
      </c>
      <c r="B288" s="91" t="s">
        <v>126</v>
      </c>
      <c r="C288" s="88" t="s">
        <v>75</v>
      </c>
      <c r="D288" s="88" t="s">
        <v>55</v>
      </c>
      <c r="E288" s="88" t="s">
        <v>32</v>
      </c>
      <c r="F288" s="88" t="s">
        <v>186</v>
      </c>
      <c r="G288" s="88" t="s">
        <v>187</v>
      </c>
      <c r="H288" s="88"/>
      <c r="I288" s="88"/>
      <c r="J288" s="88">
        <v>23</v>
      </c>
      <c r="K288" s="47">
        <f>J288*R10</f>
        <v>46</v>
      </c>
      <c r="L288" s="6"/>
      <c r="M288" s="8">
        <f>K288*R4</f>
        <v>36.413599999999995</v>
      </c>
      <c r="N288" s="6"/>
      <c r="O288" s="131"/>
      <c r="P288" s="6"/>
      <c r="Q288" s="6"/>
      <c r="R288" s="24"/>
      <c r="S288" s="24"/>
      <c r="T288" s="7"/>
      <c r="U288" s="6"/>
    </row>
    <row r="289" spans="1:21" s="19" customFormat="1" ht="16" customHeight="1">
      <c r="A289" s="88" t="s">
        <v>171</v>
      </c>
      <c r="B289" s="91" t="s">
        <v>126</v>
      </c>
      <c r="C289" s="88" t="s">
        <v>75</v>
      </c>
      <c r="D289" s="88" t="s">
        <v>55</v>
      </c>
      <c r="E289" s="88" t="s">
        <v>32</v>
      </c>
      <c r="F289" s="88" t="s">
        <v>186</v>
      </c>
      <c r="G289" s="88" t="s">
        <v>191</v>
      </c>
      <c r="H289" s="88"/>
      <c r="I289" s="88"/>
      <c r="J289" s="88">
        <v>2</v>
      </c>
      <c r="K289" s="47">
        <f>J289*R13</f>
        <v>0</v>
      </c>
      <c r="L289" s="6"/>
      <c r="M289" s="8">
        <f>K289*R4</f>
        <v>0</v>
      </c>
      <c r="N289" s="6"/>
      <c r="O289" s="131"/>
      <c r="P289" s="6"/>
      <c r="Q289" s="6"/>
      <c r="R289" s="24"/>
      <c r="S289" s="24"/>
      <c r="T289" s="7"/>
      <c r="U289" s="6"/>
    </row>
    <row r="290" spans="1:21" s="19" customFormat="1" ht="16" customHeight="1">
      <c r="A290" s="88" t="s">
        <v>171</v>
      </c>
      <c r="B290" s="91" t="s">
        <v>126</v>
      </c>
      <c r="C290" s="88" t="s">
        <v>75</v>
      </c>
      <c r="D290" s="88" t="s">
        <v>55</v>
      </c>
      <c r="E290" s="88" t="s">
        <v>32</v>
      </c>
      <c r="F290" s="88" t="s">
        <v>186</v>
      </c>
      <c r="G290" s="88" t="s">
        <v>229</v>
      </c>
      <c r="H290" s="88" t="s">
        <v>402</v>
      </c>
      <c r="I290" s="88">
        <v>2011</v>
      </c>
      <c r="J290" s="88">
        <v>3</v>
      </c>
      <c r="K290" s="47">
        <f>J290*R14</f>
        <v>0</v>
      </c>
      <c r="L290" s="6"/>
      <c r="M290" s="8">
        <f>K290*R4</f>
        <v>0</v>
      </c>
      <c r="N290" s="6"/>
      <c r="O290" s="131"/>
      <c r="P290" s="6"/>
      <c r="Q290" s="6"/>
      <c r="R290" s="24"/>
      <c r="S290" s="24"/>
      <c r="T290" s="7"/>
      <c r="U290" s="6"/>
    </row>
    <row r="291" spans="1:21" s="19" customFormat="1" ht="16" customHeight="1">
      <c r="A291" s="88" t="s">
        <v>171</v>
      </c>
      <c r="B291" s="91" t="s">
        <v>126</v>
      </c>
      <c r="C291" s="88" t="s">
        <v>75</v>
      </c>
      <c r="D291" s="88" t="s">
        <v>55</v>
      </c>
      <c r="E291" s="88" t="s">
        <v>32</v>
      </c>
      <c r="F291" s="88" t="s">
        <v>186</v>
      </c>
      <c r="G291" s="88" t="s">
        <v>192</v>
      </c>
      <c r="H291" s="88" t="s">
        <v>420</v>
      </c>
      <c r="I291" s="88">
        <v>2011</v>
      </c>
      <c r="J291" s="88">
        <v>1</v>
      </c>
      <c r="K291" s="47">
        <f>J291*R14</f>
        <v>0</v>
      </c>
      <c r="L291" s="6"/>
      <c r="M291" s="8">
        <f>K291*R4</f>
        <v>0</v>
      </c>
      <c r="N291" s="6"/>
      <c r="O291" s="131"/>
      <c r="P291" s="6"/>
      <c r="Q291" s="6"/>
      <c r="R291" s="24"/>
      <c r="S291" s="24"/>
      <c r="T291" s="7"/>
      <c r="U291" s="6"/>
    </row>
    <row r="292" spans="1:21" s="19" customFormat="1" ht="16" customHeight="1">
      <c r="A292" s="88" t="s">
        <v>171</v>
      </c>
      <c r="B292" s="91" t="s">
        <v>126</v>
      </c>
      <c r="C292" s="88" t="s">
        <v>75</v>
      </c>
      <c r="D292" s="88" t="s">
        <v>55</v>
      </c>
      <c r="E292" s="88" t="s">
        <v>32</v>
      </c>
      <c r="F292" s="88" t="s">
        <v>186</v>
      </c>
      <c r="G292" s="88" t="s">
        <v>424</v>
      </c>
      <c r="H292" s="88" t="s">
        <v>425</v>
      </c>
      <c r="I292" s="88">
        <v>2011</v>
      </c>
      <c r="J292" s="88">
        <v>1</v>
      </c>
      <c r="K292" s="47"/>
      <c r="L292" s="6"/>
      <c r="M292" s="8"/>
      <c r="N292" s="6"/>
      <c r="O292" s="131"/>
      <c r="P292" s="6"/>
      <c r="Q292" s="6"/>
      <c r="R292" s="24"/>
      <c r="S292" s="24"/>
      <c r="T292" s="7"/>
      <c r="U292" s="6"/>
    </row>
    <row r="293" spans="1:21" s="19" customFormat="1" ht="16" customHeight="1">
      <c r="A293" s="88" t="s">
        <v>171</v>
      </c>
      <c r="B293" s="91" t="s">
        <v>126</v>
      </c>
      <c r="C293" s="88" t="s">
        <v>75</v>
      </c>
      <c r="D293" s="88" t="s">
        <v>55</v>
      </c>
      <c r="E293" s="88" t="s">
        <v>32</v>
      </c>
      <c r="F293" s="88" t="s">
        <v>186</v>
      </c>
      <c r="G293" s="88" t="s">
        <v>423</v>
      </c>
      <c r="H293" s="88" t="s">
        <v>421</v>
      </c>
      <c r="I293" s="88">
        <v>2008</v>
      </c>
      <c r="J293" s="88">
        <v>1</v>
      </c>
      <c r="K293" s="47" t="e">
        <f>J293*#REF!</f>
        <v>#REF!</v>
      </c>
      <c r="L293" s="6"/>
      <c r="M293" s="8" t="e">
        <f>K293*R4</f>
        <v>#REF!</v>
      </c>
      <c r="N293" s="6"/>
      <c r="O293" s="131"/>
      <c r="P293" s="6"/>
      <c r="Q293" s="6"/>
      <c r="R293" s="24"/>
      <c r="S293" s="24"/>
      <c r="T293" s="7"/>
      <c r="U293" s="6"/>
    </row>
    <row r="294" spans="1:21" s="19" customFormat="1" ht="16" customHeight="1">
      <c r="A294" s="88" t="s">
        <v>171</v>
      </c>
      <c r="B294" s="91" t="s">
        <v>126</v>
      </c>
      <c r="C294" s="88" t="s">
        <v>75</v>
      </c>
      <c r="D294" s="88" t="s">
        <v>55</v>
      </c>
      <c r="E294" s="88" t="s">
        <v>32</v>
      </c>
      <c r="F294" s="88" t="s">
        <v>186</v>
      </c>
      <c r="G294" s="88" t="s">
        <v>198</v>
      </c>
      <c r="H294" s="88" t="s">
        <v>298</v>
      </c>
      <c r="I294" s="88">
        <v>2008</v>
      </c>
      <c r="J294" s="88">
        <v>1</v>
      </c>
      <c r="K294" s="47">
        <f>J294*R8</f>
        <v>60</v>
      </c>
      <c r="L294" s="6"/>
      <c r="M294" s="8">
        <f>K294*R4</f>
        <v>47.495999999999995</v>
      </c>
      <c r="N294" s="6"/>
      <c r="O294" s="131"/>
      <c r="P294" s="6"/>
      <c r="Q294" s="6"/>
      <c r="R294" s="24"/>
      <c r="S294" s="24"/>
      <c r="T294" s="7"/>
      <c r="U294" s="6"/>
    </row>
    <row r="295" spans="1:21" s="19" customFormat="1" ht="16" customHeight="1">
      <c r="A295" s="88" t="s">
        <v>171</v>
      </c>
      <c r="B295" s="91" t="s">
        <v>126</v>
      </c>
      <c r="C295" s="88" t="s">
        <v>75</v>
      </c>
      <c r="D295" s="88" t="s">
        <v>55</v>
      </c>
      <c r="E295" s="88" t="s">
        <v>32</v>
      </c>
      <c r="F295" s="88" t="s">
        <v>186</v>
      </c>
      <c r="G295" s="88" t="s">
        <v>193</v>
      </c>
      <c r="H295" s="88" t="s">
        <v>422</v>
      </c>
      <c r="I295" s="88">
        <v>2014</v>
      </c>
      <c r="J295" s="88">
        <v>1</v>
      </c>
      <c r="K295" s="47">
        <f>J295*R15</f>
        <v>0</v>
      </c>
      <c r="L295" s="6"/>
      <c r="M295" s="8">
        <f>K295*R4</f>
        <v>0</v>
      </c>
      <c r="N295" s="6"/>
      <c r="O295" s="131"/>
      <c r="P295" s="6"/>
      <c r="Q295" s="6"/>
      <c r="R295" s="24"/>
      <c r="S295" s="24"/>
      <c r="T295" s="7"/>
      <c r="U295" s="6"/>
    </row>
    <row r="296" spans="1:21" s="19" customFormat="1" ht="16" customHeight="1">
      <c r="A296" s="86" t="s">
        <v>170</v>
      </c>
      <c r="B296" s="87" t="s">
        <v>123</v>
      </c>
      <c r="C296" s="88" t="s">
        <v>73</v>
      </c>
      <c r="D296" s="94" t="s">
        <v>60</v>
      </c>
      <c r="E296" s="88" t="s">
        <v>28</v>
      </c>
      <c r="F296" s="88" t="s">
        <v>186</v>
      </c>
      <c r="G296" s="88" t="s">
        <v>189</v>
      </c>
      <c r="H296" s="88" t="s">
        <v>299</v>
      </c>
      <c r="I296" s="88">
        <v>1993</v>
      </c>
      <c r="J296" s="88">
        <v>1</v>
      </c>
      <c r="K296" s="47">
        <f>J296*R6</f>
        <v>45</v>
      </c>
      <c r="L296" s="7">
        <f>J296*T6</f>
        <v>25</v>
      </c>
      <c r="M296" s="8">
        <f>K296*R4</f>
        <v>35.622</v>
      </c>
      <c r="N296" s="6"/>
      <c r="O296" s="132" t="e">
        <f>L296+M296+L301+M301+N301+M302+M306+L309+M309+L310+M310+M311+M312+M313+M314</f>
        <v>#REF!</v>
      </c>
      <c r="P296" s="6"/>
      <c r="Q296" s="6"/>
      <c r="R296" s="24"/>
      <c r="S296" s="24"/>
      <c r="T296" s="7"/>
      <c r="U296" s="6"/>
    </row>
    <row r="297" spans="1:21" s="19" customFormat="1" ht="16" customHeight="1">
      <c r="A297" s="86" t="s">
        <v>170</v>
      </c>
      <c r="B297" s="87" t="s">
        <v>123</v>
      </c>
      <c r="C297" s="88" t="s">
        <v>73</v>
      </c>
      <c r="D297" s="94" t="s">
        <v>60</v>
      </c>
      <c r="E297" s="88" t="s">
        <v>28</v>
      </c>
      <c r="F297" s="88" t="s">
        <v>186</v>
      </c>
      <c r="G297" s="88" t="s">
        <v>187</v>
      </c>
      <c r="H297" s="88"/>
      <c r="I297" s="88">
        <v>1992</v>
      </c>
      <c r="J297" s="88">
        <v>3</v>
      </c>
      <c r="K297" s="47">
        <f>J297*R13</f>
        <v>0</v>
      </c>
      <c r="L297" s="6"/>
      <c r="M297" s="8">
        <f>K297*R4</f>
        <v>0</v>
      </c>
      <c r="N297" s="6"/>
      <c r="O297" s="131"/>
      <c r="P297" s="6"/>
      <c r="Q297" s="6"/>
      <c r="R297" s="24"/>
      <c r="S297" s="24"/>
      <c r="T297" s="7"/>
      <c r="U297" s="6"/>
    </row>
    <row r="298" spans="1:21" s="19" customFormat="1" ht="16" customHeight="1">
      <c r="A298" s="86" t="s">
        <v>170</v>
      </c>
      <c r="B298" s="87" t="s">
        <v>123</v>
      </c>
      <c r="C298" s="88" t="s">
        <v>73</v>
      </c>
      <c r="D298" s="94" t="s">
        <v>60</v>
      </c>
      <c r="E298" s="88" t="s">
        <v>28</v>
      </c>
      <c r="F298" s="88" t="s">
        <v>186</v>
      </c>
      <c r="G298" s="88" t="s">
        <v>191</v>
      </c>
      <c r="H298" s="88"/>
      <c r="I298" s="88">
        <v>1993</v>
      </c>
      <c r="J298" s="88">
        <v>1</v>
      </c>
      <c r="K298" s="47">
        <f>J298*R13</f>
        <v>0</v>
      </c>
      <c r="L298" s="6"/>
      <c r="M298" s="8">
        <f>K298*R4</f>
        <v>0</v>
      </c>
      <c r="N298" s="6"/>
      <c r="O298" s="131"/>
      <c r="P298" s="6"/>
      <c r="Q298" s="6"/>
      <c r="R298" s="24"/>
      <c r="S298" s="24"/>
      <c r="T298" s="7"/>
      <c r="U298" s="6"/>
    </row>
    <row r="299" spans="1:21" s="19" customFormat="1" ht="16" customHeight="1">
      <c r="A299" s="86" t="s">
        <v>170</v>
      </c>
      <c r="B299" s="87" t="s">
        <v>123</v>
      </c>
      <c r="C299" s="88" t="s">
        <v>73</v>
      </c>
      <c r="D299" s="94" t="s">
        <v>60</v>
      </c>
      <c r="E299" s="88" t="s">
        <v>28</v>
      </c>
      <c r="F299" s="88" t="s">
        <v>186</v>
      </c>
      <c r="G299" s="88" t="s">
        <v>192</v>
      </c>
      <c r="H299" s="88" t="s">
        <v>523</v>
      </c>
      <c r="I299" s="88">
        <v>2015</v>
      </c>
      <c r="J299" s="88">
        <v>1</v>
      </c>
      <c r="K299" s="47">
        <f>J299*R14</f>
        <v>0</v>
      </c>
      <c r="L299" s="6"/>
      <c r="M299" s="8">
        <f>K299*R4</f>
        <v>0</v>
      </c>
      <c r="N299" s="6"/>
      <c r="O299" s="131"/>
      <c r="P299" s="6"/>
      <c r="Q299" s="6"/>
      <c r="R299" s="24"/>
      <c r="S299" s="24"/>
      <c r="T299" s="7"/>
      <c r="U299" s="6"/>
    </row>
    <row r="300" spans="1:21" s="19" customFormat="1" ht="16" customHeight="1">
      <c r="A300" s="86" t="s">
        <v>170</v>
      </c>
      <c r="B300" s="87" t="s">
        <v>123</v>
      </c>
      <c r="C300" s="88" t="s">
        <v>73</v>
      </c>
      <c r="D300" s="94" t="s">
        <v>60</v>
      </c>
      <c r="E300" s="88" t="s">
        <v>28</v>
      </c>
      <c r="F300" s="88" t="s">
        <v>186</v>
      </c>
      <c r="G300" s="88" t="s">
        <v>193</v>
      </c>
      <c r="H300" s="88" t="s">
        <v>228</v>
      </c>
      <c r="I300" s="88">
        <v>1993</v>
      </c>
      <c r="J300" s="88">
        <v>1</v>
      </c>
      <c r="K300" s="46">
        <f>J300*R15</f>
        <v>0</v>
      </c>
      <c r="L300" s="20"/>
      <c r="M300" s="21">
        <f>K300*R4</f>
        <v>0</v>
      </c>
      <c r="N300" s="20"/>
      <c r="O300" s="131"/>
      <c r="P300" s="6"/>
      <c r="Q300" s="6"/>
      <c r="R300" s="24"/>
      <c r="S300" s="24"/>
      <c r="T300" s="7"/>
      <c r="U300" s="6"/>
    </row>
    <row r="301" spans="1:21" s="19" customFormat="1" ht="16" customHeight="1">
      <c r="A301" s="86" t="s">
        <v>170</v>
      </c>
      <c r="B301" s="87" t="s">
        <v>123</v>
      </c>
      <c r="C301" s="88" t="s">
        <v>73</v>
      </c>
      <c r="D301" s="94" t="s">
        <v>60</v>
      </c>
      <c r="E301" s="88" t="s">
        <v>29</v>
      </c>
      <c r="F301" s="88" t="s">
        <v>186</v>
      </c>
      <c r="G301" s="88" t="s">
        <v>189</v>
      </c>
      <c r="H301" s="88" t="s">
        <v>524</v>
      </c>
      <c r="I301" s="88">
        <v>2007</v>
      </c>
      <c r="J301" s="88">
        <v>2</v>
      </c>
      <c r="K301" s="47">
        <f>J301*R7</f>
        <v>150</v>
      </c>
      <c r="L301" s="7">
        <f>J301*T7</f>
        <v>75</v>
      </c>
      <c r="M301" s="8">
        <f>K301*R4</f>
        <v>118.74</v>
      </c>
      <c r="N301" s="7">
        <f>R3</f>
        <v>363.01666666666665</v>
      </c>
      <c r="O301" s="131"/>
      <c r="P301" s="6"/>
      <c r="Q301" s="6"/>
      <c r="R301" s="24"/>
      <c r="S301" s="24"/>
      <c r="T301" s="7"/>
      <c r="U301" s="6"/>
    </row>
    <row r="302" spans="1:21" s="19" customFormat="1" ht="16" customHeight="1">
      <c r="A302" s="86" t="s">
        <v>170</v>
      </c>
      <c r="B302" s="87" t="s">
        <v>123</v>
      </c>
      <c r="C302" s="88" t="s">
        <v>73</v>
      </c>
      <c r="D302" s="94" t="s">
        <v>60</v>
      </c>
      <c r="E302" s="88" t="s">
        <v>29</v>
      </c>
      <c r="F302" s="88" t="s">
        <v>186</v>
      </c>
      <c r="G302" s="88" t="s">
        <v>187</v>
      </c>
      <c r="H302" s="88"/>
      <c r="I302" s="88">
        <v>2007</v>
      </c>
      <c r="J302" s="88">
        <v>15</v>
      </c>
      <c r="K302" s="47">
        <f>J302*R10</f>
        <v>30</v>
      </c>
      <c r="L302" s="6"/>
      <c r="M302" s="8">
        <f>K302*R4</f>
        <v>23.747999999999998</v>
      </c>
      <c r="N302" s="6"/>
      <c r="O302" s="131"/>
      <c r="P302" s="6"/>
      <c r="Q302" s="6"/>
      <c r="R302" s="24"/>
      <c r="S302" s="24"/>
      <c r="T302" s="7"/>
      <c r="U302" s="6"/>
    </row>
    <row r="303" spans="1:21" s="19" customFormat="1" ht="16" customHeight="1">
      <c r="A303" s="86" t="s">
        <v>170</v>
      </c>
      <c r="B303" s="87" t="s">
        <v>123</v>
      </c>
      <c r="C303" s="88" t="s">
        <v>73</v>
      </c>
      <c r="D303" s="94" t="s">
        <v>60</v>
      </c>
      <c r="E303" s="88" t="s">
        <v>29</v>
      </c>
      <c r="F303" s="88" t="s">
        <v>186</v>
      </c>
      <c r="G303" s="88" t="s">
        <v>191</v>
      </c>
      <c r="H303" s="88"/>
      <c r="I303" s="88">
        <v>2007</v>
      </c>
      <c r="J303" s="88">
        <v>2</v>
      </c>
      <c r="K303" s="47">
        <f>J303*R13</f>
        <v>0</v>
      </c>
      <c r="L303" s="6"/>
      <c r="M303" s="8">
        <f>K303*R4</f>
        <v>0</v>
      </c>
      <c r="N303" s="6"/>
      <c r="O303" s="131"/>
      <c r="P303" s="6"/>
      <c r="Q303" s="6"/>
      <c r="R303" s="24"/>
      <c r="S303" s="24"/>
      <c r="T303" s="7"/>
      <c r="U303" s="6"/>
    </row>
    <row r="304" spans="1:21" s="19" customFormat="1" ht="16" customHeight="1">
      <c r="A304" s="86" t="s">
        <v>170</v>
      </c>
      <c r="B304" s="87" t="s">
        <v>123</v>
      </c>
      <c r="C304" s="88" t="s">
        <v>73</v>
      </c>
      <c r="D304" s="94" t="s">
        <v>60</v>
      </c>
      <c r="E304" s="88" t="s">
        <v>29</v>
      </c>
      <c r="F304" s="88" t="s">
        <v>186</v>
      </c>
      <c r="G304" s="88" t="s">
        <v>192</v>
      </c>
      <c r="H304" s="88" t="s">
        <v>300</v>
      </c>
      <c r="I304" s="88">
        <v>2007</v>
      </c>
      <c r="J304" s="88">
        <v>1</v>
      </c>
      <c r="K304" s="47">
        <f>J304*R14</f>
        <v>0</v>
      </c>
      <c r="L304" s="6"/>
      <c r="M304" s="8">
        <f>K304*R4</f>
        <v>0</v>
      </c>
      <c r="N304" s="6"/>
      <c r="O304" s="131"/>
      <c r="P304" s="6"/>
      <c r="Q304" s="6"/>
      <c r="R304" s="24"/>
      <c r="S304" s="24"/>
      <c r="T304" s="7"/>
      <c r="U304" s="6"/>
    </row>
    <row r="305" spans="1:21" s="19" customFormat="1" ht="16" customHeight="1">
      <c r="A305" s="86" t="s">
        <v>170</v>
      </c>
      <c r="B305" s="87" t="s">
        <v>123</v>
      </c>
      <c r="C305" s="88" t="s">
        <v>73</v>
      </c>
      <c r="D305" s="94" t="s">
        <v>60</v>
      </c>
      <c r="E305" s="88" t="s">
        <v>29</v>
      </c>
      <c r="F305" s="88" t="s">
        <v>186</v>
      </c>
      <c r="G305" s="88" t="s">
        <v>192</v>
      </c>
      <c r="H305" s="88" t="s">
        <v>525</v>
      </c>
      <c r="I305" s="88">
        <v>2020</v>
      </c>
      <c r="J305" s="88">
        <v>1</v>
      </c>
      <c r="K305" s="47">
        <f>J305*R14</f>
        <v>0</v>
      </c>
      <c r="L305" s="6"/>
      <c r="M305" s="8">
        <f>K305*R4</f>
        <v>0</v>
      </c>
      <c r="N305" s="6"/>
      <c r="O305" s="131"/>
      <c r="P305" s="6"/>
      <c r="Q305" s="6"/>
      <c r="R305" s="24"/>
      <c r="S305" s="24"/>
      <c r="T305" s="7"/>
      <c r="U305" s="6"/>
    </row>
    <row r="306" spans="1:21" s="19" customFormat="1" ht="16" customHeight="1">
      <c r="A306" s="86" t="s">
        <v>170</v>
      </c>
      <c r="B306" s="87" t="s">
        <v>123</v>
      </c>
      <c r="C306" s="88" t="s">
        <v>73</v>
      </c>
      <c r="D306" s="94" t="s">
        <v>60</v>
      </c>
      <c r="E306" s="88" t="s">
        <v>29</v>
      </c>
      <c r="F306" s="88" t="s">
        <v>186</v>
      </c>
      <c r="G306" s="88" t="s">
        <v>198</v>
      </c>
      <c r="H306" s="88" t="s">
        <v>301</v>
      </c>
      <c r="I306" s="88">
        <v>2007</v>
      </c>
      <c r="J306" s="88">
        <v>1</v>
      </c>
      <c r="K306" s="47">
        <f>J306*R8</f>
        <v>60</v>
      </c>
      <c r="L306" s="6"/>
      <c r="M306" s="8">
        <f>K306*R4</f>
        <v>47.495999999999995</v>
      </c>
      <c r="N306" s="6"/>
      <c r="O306" s="131"/>
      <c r="P306" s="6"/>
      <c r="Q306" s="6"/>
      <c r="R306" s="24"/>
      <c r="S306" s="24"/>
      <c r="T306" s="7"/>
      <c r="U306" s="6"/>
    </row>
    <row r="307" spans="1:21" s="19" customFormat="1" ht="16" customHeight="1">
      <c r="A307" s="86" t="s">
        <v>170</v>
      </c>
      <c r="B307" s="87" t="s">
        <v>123</v>
      </c>
      <c r="C307" s="88" t="s">
        <v>73</v>
      </c>
      <c r="D307" s="94" t="s">
        <v>60</v>
      </c>
      <c r="E307" s="88" t="s">
        <v>29</v>
      </c>
      <c r="F307" s="88" t="s">
        <v>186</v>
      </c>
      <c r="G307" s="88" t="s">
        <v>533</v>
      </c>
      <c r="H307" s="88" t="s">
        <v>532</v>
      </c>
      <c r="I307" s="88">
        <v>2007</v>
      </c>
      <c r="J307" s="88">
        <v>1</v>
      </c>
      <c r="K307" s="47" t="e">
        <f>J307*#REF!</f>
        <v>#REF!</v>
      </c>
      <c r="L307" s="6"/>
      <c r="M307" s="8" t="e">
        <f>K307*R4</f>
        <v>#REF!</v>
      </c>
      <c r="N307" s="6"/>
      <c r="O307" s="131"/>
      <c r="P307" s="6"/>
      <c r="Q307" s="6"/>
      <c r="R307" s="24"/>
      <c r="S307" s="24"/>
      <c r="T307" s="7"/>
      <c r="U307" s="6"/>
    </row>
    <row r="308" spans="1:21" s="19" customFormat="1" ht="16" customHeight="1">
      <c r="A308" s="86" t="s">
        <v>170</v>
      </c>
      <c r="B308" s="87" t="s">
        <v>123</v>
      </c>
      <c r="C308" s="88" t="s">
        <v>73</v>
      </c>
      <c r="D308" s="94" t="s">
        <v>60</v>
      </c>
      <c r="E308" s="88" t="s">
        <v>29</v>
      </c>
      <c r="F308" s="88" t="s">
        <v>186</v>
      </c>
      <c r="G308" s="88" t="s">
        <v>193</v>
      </c>
      <c r="H308" s="88" t="s">
        <v>302</v>
      </c>
      <c r="I308" s="88">
        <v>2007</v>
      </c>
      <c r="J308" s="88">
        <v>2</v>
      </c>
      <c r="K308" s="47">
        <f>J308*R15</f>
        <v>0</v>
      </c>
      <c r="L308" s="6"/>
      <c r="M308" s="8">
        <f>K308*R4</f>
        <v>0</v>
      </c>
      <c r="N308" s="6"/>
      <c r="O308" s="131"/>
      <c r="P308" s="6"/>
      <c r="Q308" s="6"/>
      <c r="R308" s="24"/>
      <c r="S308" s="24"/>
      <c r="T308" s="7"/>
      <c r="U308" s="6"/>
    </row>
    <row r="309" spans="1:21" s="19" customFormat="1" ht="16" customHeight="1">
      <c r="A309" s="86" t="s">
        <v>170</v>
      </c>
      <c r="B309" s="87" t="s">
        <v>123</v>
      </c>
      <c r="C309" s="88" t="s">
        <v>73</v>
      </c>
      <c r="D309" s="94" t="s">
        <v>60</v>
      </c>
      <c r="E309" s="88" t="s">
        <v>29</v>
      </c>
      <c r="F309" s="88" t="s">
        <v>201</v>
      </c>
      <c r="G309" s="88" t="s">
        <v>204</v>
      </c>
      <c r="H309" s="88" t="s">
        <v>527</v>
      </c>
      <c r="I309" s="88">
        <v>2007</v>
      </c>
      <c r="J309" s="88">
        <v>2</v>
      </c>
      <c r="K309" s="47" t="e">
        <f>J309*#REF!</f>
        <v>#REF!</v>
      </c>
      <c r="L309" s="7" t="e">
        <f>J309*#REF!</f>
        <v>#REF!</v>
      </c>
      <c r="M309" s="8" t="e">
        <f>K309*R4</f>
        <v>#REF!</v>
      </c>
      <c r="N309" s="6"/>
      <c r="O309" s="131"/>
      <c r="P309" s="6"/>
      <c r="Q309" s="6"/>
      <c r="R309" s="24"/>
      <c r="S309" s="24"/>
      <c r="T309" s="7"/>
      <c r="U309" s="6"/>
    </row>
    <row r="310" spans="1:21" s="19" customFormat="1" ht="16" customHeight="1">
      <c r="A310" s="86" t="s">
        <v>170</v>
      </c>
      <c r="B310" s="87" t="s">
        <v>123</v>
      </c>
      <c r="C310" s="88" t="s">
        <v>73</v>
      </c>
      <c r="D310" s="94" t="s">
        <v>60</v>
      </c>
      <c r="E310" s="88" t="s">
        <v>29</v>
      </c>
      <c r="F310" s="88" t="s">
        <v>201</v>
      </c>
      <c r="G310" s="88" t="s">
        <v>204</v>
      </c>
      <c r="H310" s="88" t="s">
        <v>528</v>
      </c>
      <c r="I310" s="88">
        <v>1986</v>
      </c>
      <c r="J310" s="88">
        <v>1</v>
      </c>
      <c r="K310" s="47" t="e">
        <f>J310*#REF!</f>
        <v>#REF!</v>
      </c>
      <c r="L310" s="7" t="e">
        <f>J310*#REF!</f>
        <v>#REF!</v>
      </c>
      <c r="M310" s="8" t="e">
        <f>K310*R4</f>
        <v>#REF!</v>
      </c>
      <c r="N310" s="6"/>
      <c r="O310" s="131"/>
      <c r="P310" s="6"/>
      <c r="Q310" s="6"/>
      <c r="R310" s="24"/>
      <c r="S310" s="24"/>
      <c r="T310" s="7"/>
      <c r="U310" s="6"/>
    </row>
    <row r="311" spans="1:21" s="19" customFormat="1" ht="16" customHeight="1">
      <c r="A311" s="86" t="s">
        <v>170</v>
      </c>
      <c r="B311" s="87" t="s">
        <v>123</v>
      </c>
      <c r="C311" s="88" t="s">
        <v>73</v>
      </c>
      <c r="D311" s="94" t="s">
        <v>60</v>
      </c>
      <c r="E311" s="88" t="s">
        <v>29</v>
      </c>
      <c r="F311" s="88" t="s">
        <v>201</v>
      </c>
      <c r="G311" s="88" t="s">
        <v>229</v>
      </c>
      <c r="H311" s="88" t="s">
        <v>529</v>
      </c>
      <c r="I311" s="88">
        <v>2007</v>
      </c>
      <c r="J311" s="88">
        <v>1</v>
      </c>
      <c r="K311" s="46">
        <f>J311*R18</f>
        <v>30</v>
      </c>
      <c r="L311" s="20"/>
      <c r="M311" s="21">
        <f>K311*R4</f>
        <v>23.747999999999998</v>
      </c>
      <c r="N311" s="20"/>
      <c r="O311" s="131"/>
      <c r="P311" s="6"/>
      <c r="Q311" s="6"/>
      <c r="R311" s="24"/>
      <c r="S311" s="24"/>
      <c r="T311" s="7"/>
      <c r="U311" s="6"/>
    </row>
    <row r="312" spans="1:21" s="19" customFormat="1" ht="16" customHeight="1">
      <c r="A312" s="86" t="s">
        <v>170</v>
      </c>
      <c r="B312" s="87" t="s">
        <v>123</v>
      </c>
      <c r="C312" s="88" t="s">
        <v>73</v>
      </c>
      <c r="D312" s="94" t="s">
        <v>60</v>
      </c>
      <c r="E312" s="88" t="s">
        <v>29</v>
      </c>
      <c r="F312" s="88" t="s">
        <v>201</v>
      </c>
      <c r="G312" s="88" t="s">
        <v>229</v>
      </c>
      <c r="H312" s="88" t="s">
        <v>530</v>
      </c>
      <c r="I312" s="88">
        <v>1986</v>
      </c>
      <c r="J312" s="88">
        <v>1</v>
      </c>
      <c r="K312" s="46">
        <f>J312*R18</f>
        <v>30</v>
      </c>
      <c r="L312" s="20"/>
      <c r="M312" s="21">
        <f>K312*R4</f>
        <v>23.747999999999998</v>
      </c>
      <c r="N312" s="20"/>
      <c r="O312" s="131"/>
      <c r="P312" s="6"/>
      <c r="Q312" s="6"/>
      <c r="R312" s="24"/>
      <c r="S312" s="24"/>
      <c r="T312" s="7"/>
      <c r="U312" s="6"/>
    </row>
    <row r="313" spans="1:21" s="19" customFormat="1" ht="16" customHeight="1">
      <c r="A313" s="86" t="s">
        <v>170</v>
      </c>
      <c r="B313" s="87" t="s">
        <v>123</v>
      </c>
      <c r="C313" s="88" t="s">
        <v>73</v>
      </c>
      <c r="D313" s="94" t="s">
        <v>60</v>
      </c>
      <c r="E313" s="88" t="s">
        <v>29</v>
      </c>
      <c r="F313" s="88" t="s">
        <v>194</v>
      </c>
      <c r="G313" s="88" t="s">
        <v>303</v>
      </c>
      <c r="H313" s="88" t="s">
        <v>526</v>
      </c>
      <c r="I313" s="88"/>
      <c r="J313" s="88">
        <v>9</v>
      </c>
      <c r="K313" s="47">
        <f>J313*R18</f>
        <v>270</v>
      </c>
      <c r="L313" s="6"/>
      <c r="M313" s="8">
        <f>K313*R4</f>
        <v>213.732</v>
      </c>
      <c r="N313" s="6"/>
      <c r="O313" s="131"/>
      <c r="P313" s="6"/>
      <c r="Q313" s="6"/>
      <c r="R313" s="24"/>
      <c r="S313" s="24"/>
      <c r="T313" s="7"/>
      <c r="U313" s="6"/>
    </row>
    <row r="314" spans="1:21" s="19" customFormat="1" ht="16" customHeight="1">
      <c r="A314" s="86" t="s">
        <v>170</v>
      </c>
      <c r="B314" s="87" t="s">
        <v>123</v>
      </c>
      <c r="C314" s="88" t="s">
        <v>73</v>
      </c>
      <c r="D314" s="94" t="s">
        <v>60</v>
      </c>
      <c r="E314" s="88" t="s">
        <v>29</v>
      </c>
      <c r="F314" s="88" t="s">
        <v>194</v>
      </c>
      <c r="G314" s="88" t="s">
        <v>303</v>
      </c>
      <c r="H314" s="88" t="s">
        <v>531</v>
      </c>
      <c r="I314" s="88"/>
      <c r="J314" s="88">
        <v>7</v>
      </c>
      <c r="K314" s="47">
        <f>J314*R18</f>
        <v>210</v>
      </c>
      <c r="L314" s="6"/>
      <c r="M314" s="8">
        <f>K314*R4</f>
        <v>166.23599999999999</v>
      </c>
      <c r="N314" s="6"/>
      <c r="O314" s="131"/>
      <c r="P314" s="6"/>
      <c r="Q314" s="6"/>
      <c r="R314" s="24"/>
      <c r="S314" s="24"/>
      <c r="T314" s="7"/>
      <c r="U314" s="6"/>
    </row>
    <row r="315" spans="1:21" s="19" customFormat="1" ht="16" customHeight="1">
      <c r="A315" s="86" t="s">
        <v>168</v>
      </c>
      <c r="B315" s="87" t="s">
        <v>162</v>
      </c>
      <c r="C315" s="88" t="s">
        <v>69</v>
      </c>
      <c r="D315" s="88" t="s">
        <v>55</v>
      </c>
      <c r="E315" s="88" t="s">
        <v>48</v>
      </c>
      <c r="F315" s="88"/>
      <c r="G315" s="88"/>
      <c r="H315" s="92"/>
      <c r="I315" s="88"/>
      <c r="J315" s="88"/>
      <c r="K315" s="46"/>
      <c r="L315" s="20"/>
      <c r="M315" s="21">
        <f>K315*R4</f>
        <v>0</v>
      </c>
      <c r="N315" s="20"/>
      <c r="O315" s="48"/>
      <c r="P315" s="6"/>
      <c r="Q315" s="6"/>
      <c r="R315" s="24"/>
      <c r="S315" s="24"/>
      <c r="T315" s="7"/>
      <c r="U315" s="6"/>
    </row>
    <row r="316" spans="1:21" s="19" customFormat="1" ht="16" customHeight="1">
      <c r="A316" s="91" t="s">
        <v>167</v>
      </c>
      <c r="B316" s="91" t="s">
        <v>163</v>
      </c>
      <c r="C316" s="91" t="s">
        <v>70</v>
      </c>
      <c r="D316" s="91" t="s">
        <v>58</v>
      </c>
      <c r="E316" s="88" t="s">
        <v>39</v>
      </c>
      <c r="F316" s="88" t="s">
        <v>186</v>
      </c>
      <c r="G316" s="88" t="s">
        <v>189</v>
      </c>
      <c r="H316" s="92"/>
      <c r="I316" s="88"/>
      <c r="J316" s="88">
        <v>1</v>
      </c>
      <c r="K316" s="46">
        <f>J316*R6</f>
        <v>45</v>
      </c>
      <c r="L316" s="41">
        <f>J316*T6</f>
        <v>25</v>
      </c>
      <c r="M316" s="21">
        <f>K316*R4</f>
        <v>35.622</v>
      </c>
      <c r="N316" s="20"/>
      <c r="O316" s="132">
        <f>L316+M316+M317+M322+M323</f>
        <v>158.78039999999999</v>
      </c>
      <c r="P316" s="6"/>
      <c r="Q316" s="6"/>
      <c r="R316" s="24"/>
      <c r="S316" s="24"/>
      <c r="T316" s="7"/>
      <c r="U316" s="6"/>
    </row>
    <row r="317" spans="1:21" s="19" customFormat="1" ht="16" customHeight="1">
      <c r="A317" s="91" t="s">
        <v>167</v>
      </c>
      <c r="B317" s="91" t="s">
        <v>163</v>
      </c>
      <c r="C317" s="91" t="s">
        <v>70</v>
      </c>
      <c r="D317" s="91" t="s">
        <v>58</v>
      </c>
      <c r="E317" s="88" t="s">
        <v>39</v>
      </c>
      <c r="F317" s="88" t="s">
        <v>186</v>
      </c>
      <c r="G317" s="88" t="s">
        <v>187</v>
      </c>
      <c r="H317" s="92"/>
      <c r="I317" s="88">
        <v>2014</v>
      </c>
      <c r="J317" s="88">
        <v>32</v>
      </c>
      <c r="K317" s="47">
        <f>J317*R10</f>
        <v>64</v>
      </c>
      <c r="L317" s="6"/>
      <c r="M317" s="8">
        <f>K317*R4</f>
        <v>50.662399999999998</v>
      </c>
      <c r="N317" s="6"/>
      <c r="O317" s="131"/>
      <c r="P317" s="6"/>
      <c r="Q317" s="6"/>
      <c r="R317" s="24"/>
      <c r="S317" s="24"/>
      <c r="T317" s="7"/>
      <c r="U317" s="6"/>
    </row>
    <row r="318" spans="1:21" s="19" customFormat="1" ht="16" customHeight="1">
      <c r="A318" s="91" t="s">
        <v>167</v>
      </c>
      <c r="B318" s="91" t="s">
        <v>163</v>
      </c>
      <c r="C318" s="91" t="s">
        <v>70</v>
      </c>
      <c r="D318" s="91" t="s">
        <v>58</v>
      </c>
      <c r="E318" s="88" t="s">
        <v>39</v>
      </c>
      <c r="F318" s="88" t="s">
        <v>186</v>
      </c>
      <c r="G318" s="88" t="s">
        <v>191</v>
      </c>
      <c r="H318" s="92"/>
      <c r="I318" s="88"/>
      <c r="J318" s="88">
        <v>1</v>
      </c>
      <c r="K318" s="47">
        <f>J318*R13</f>
        <v>0</v>
      </c>
      <c r="L318" s="6"/>
      <c r="M318" s="8">
        <f>K318*R4</f>
        <v>0</v>
      </c>
      <c r="N318" s="6"/>
      <c r="O318" s="131"/>
      <c r="P318" s="6"/>
      <c r="Q318" s="6"/>
      <c r="R318" s="24"/>
      <c r="S318" s="24"/>
      <c r="T318" s="7"/>
      <c r="U318" s="6"/>
    </row>
    <row r="319" spans="1:21" s="19" customFormat="1" ht="16" customHeight="1">
      <c r="A319" s="91" t="s">
        <v>167</v>
      </c>
      <c r="B319" s="91" t="s">
        <v>163</v>
      </c>
      <c r="C319" s="91" t="s">
        <v>70</v>
      </c>
      <c r="D319" s="91" t="s">
        <v>58</v>
      </c>
      <c r="E319" s="88" t="s">
        <v>39</v>
      </c>
      <c r="F319" s="88" t="s">
        <v>186</v>
      </c>
      <c r="G319" s="88" t="s">
        <v>192</v>
      </c>
      <c r="H319" s="92"/>
      <c r="I319" s="88"/>
      <c r="J319" s="88">
        <v>1</v>
      </c>
      <c r="K319" s="46">
        <f>J319*R14</f>
        <v>0</v>
      </c>
      <c r="L319" s="20"/>
      <c r="M319" s="21">
        <f>K319*R4</f>
        <v>0</v>
      </c>
      <c r="N319" s="20"/>
      <c r="O319" s="131"/>
      <c r="P319" s="6"/>
      <c r="Q319" s="6"/>
      <c r="R319" s="24"/>
      <c r="S319" s="24"/>
      <c r="T319" s="7"/>
      <c r="U319" s="6"/>
    </row>
    <row r="320" spans="1:21" s="19" customFormat="1" ht="16" customHeight="1">
      <c r="A320" s="91" t="s">
        <v>167</v>
      </c>
      <c r="B320" s="91" t="s">
        <v>163</v>
      </c>
      <c r="C320" s="91" t="s">
        <v>70</v>
      </c>
      <c r="D320" s="91" t="s">
        <v>58</v>
      </c>
      <c r="E320" s="88" t="s">
        <v>39</v>
      </c>
      <c r="F320" s="88" t="s">
        <v>186</v>
      </c>
      <c r="G320" s="88" t="s">
        <v>198</v>
      </c>
      <c r="H320" s="92"/>
      <c r="I320" s="88"/>
      <c r="J320" s="88">
        <v>1</v>
      </c>
      <c r="K320" s="46" t="e">
        <f>J320*#REF!</f>
        <v>#REF!</v>
      </c>
      <c r="L320" s="20"/>
      <c r="M320" s="21" t="e">
        <f>K320*R4</f>
        <v>#REF!</v>
      </c>
      <c r="N320" s="20"/>
      <c r="O320" s="131"/>
      <c r="P320" s="6"/>
      <c r="Q320" s="6"/>
      <c r="R320" s="24"/>
      <c r="S320" s="24"/>
      <c r="T320" s="7"/>
      <c r="U320" s="6"/>
    </row>
    <row r="321" spans="1:21" s="19" customFormat="1" ht="16" customHeight="1">
      <c r="A321" s="91" t="s">
        <v>167</v>
      </c>
      <c r="B321" s="91" t="s">
        <v>163</v>
      </c>
      <c r="C321" s="91" t="s">
        <v>70</v>
      </c>
      <c r="D321" s="91" t="s">
        <v>58</v>
      </c>
      <c r="E321" s="88" t="s">
        <v>39</v>
      </c>
      <c r="F321" s="88" t="s">
        <v>186</v>
      </c>
      <c r="G321" s="88" t="s">
        <v>193</v>
      </c>
      <c r="H321" s="92"/>
      <c r="I321" s="88">
        <v>2015</v>
      </c>
      <c r="J321" s="88">
        <v>1</v>
      </c>
      <c r="K321" s="46">
        <f>J321*R15</f>
        <v>0</v>
      </c>
      <c r="L321" s="20"/>
      <c r="M321" s="21">
        <f>K321*R4</f>
        <v>0</v>
      </c>
      <c r="N321" s="20"/>
      <c r="O321" s="131"/>
      <c r="P321" s="6"/>
      <c r="Q321" s="6"/>
      <c r="R321" s="24"/>
      <c r="S321" s="24"/>
      <c r="T321" s="7"/>
      <c r="U321" s="6"/>
    </row>
    <row r="322" spans="1:21" s="19" customFormat="1" ht="16" customHeight="1">
      <c r="A322" s="91" t="s">
        <v>167</v>
      </c>
      <c r="B322" s="91" t="s">
        <v>163</v>
      </c>
      <c r="C322" s="91" t="s">
        <v>70</v>
      </c>
      <c r="D322" s="91" t="s">
        <v>58</v>
      </c>
      <c r="E322" s="88" t="s">
        <v>39</v>
      </c>
      <c r="F322" s="88" t="s">
        <v>327</v>
      </c>
      <c r="G322" s="88" t="s">
        <v>329</v>
      </c>
      <c r="H322" s="92"/>
      <c r="I322" s="88">
        <v>2014</v>
      </c>
      <c r="J322" s="88">
        <v>1</v>
      </c>
      <c r="K322" s="46">
        <f>J322*R18</f>
        <v>30</v>
      </c>
      <c r="L322" s="20"/>
      <c r="M322" s="21">
        <f>K322*R4</f>
        <v>23.747999999999998</v>
      </c>
      <c r="N322" s="20"/>
      <c r="O322" s="131"/>
      <c r="P322" s="6"/>
      <c r="Q322" s="6"/>
      <c r="R322" s="24"/>
      <c r="S322" s="24"/>
      <c r="T322" s="7"/>
      <c r="U322" s="6"/>
    </row>
    <row r="323" spans="1:21" s="19" customFormat="1" ht="16" customHeight="1">
      <c r="A323" s="91" t="s">
        <v>167</v>
      </c>
      <c r="B323" s="91" t="s">
        <v>163</v>
      </c>
      <c r="C323" s="91" t="s">
        <v>70</v>
      </c>
      <c r="D323" s="91" t="s">
        <v>58</v>
      </c>
      <c r="E323" s="88" t="s">
        <v>39</v>
      </c>
      <c r="F323" s="88" t="s">
        <v>327</v>
      </c>
      <c r="G323" s="88" t="s">
        <v>195</v>
      </c>
      <c r="H323" s="92"/>
      <c r="I323" s="88">
        <v>2014</v>
      </c>
      <c r="J323" s="88">
        <v>1</v>
      </c>
      <c r="K323" s="46">
        <f>J323*R18</f>
        <v>30</v>
      </c>
      <c r="L323" s="20"/>
      <c r="M323" s="21">
        <f>K323*R4</f>
        <v>23.747999999999998</v>
      </c>
      <c r="N323" s="20"/>
      <c r="O323" s="131"/>
      <c r="P323" s="6"/>
      <c r="Q323" s="6"/>
      <c r="R323" s="24"/>
      <c r="S323" s="24"/>
      <c r="T323" s="7"/>
      <c r="U323" s="6"/>
    </row>
    <row r="324" spans="1:21" s="19" customFormat="1" ht="16" customHeight="1">
      <c r="A324" s="86" t="s">
        <v>166</v>
      </c>
      <c r="B324" s="87" t="s">
        <v>143</v>
      </c>
      <c r="C324" s="88" t="s">
        <v>71</v>
      </c>
      <c r="D324" s="88" t="s">
        <v>56</v>
      </c>
      <c r="E324" s="88" t="s">
        <v>30</v>
      </c>
      <c r="F324" s="88" t="s">
        <v>186</v>
      </c>
      <c r="G324" s="88" t="s">
        <v>189</v>
      </c>
      <c r="H324" s="88" t="s">
        <v>580</v>
      </c>
      <c r="I324" s="88">
        <v>2004</v>
      </c>
      <c r="J324" s="88">
        <v>1</v>
      </c>
      <c r="K324" s="47">
        <f>J324*R6</f>
        <v>45</v>
      </c>
      <c r="L324" s="7">
        <f>J324*T6</f>
        <v>25</v>
      </c>
      <c r="M324" s="8">
        <f>K324*R4</f>
        <v>35.622</v>
      </c>
      <c r="N324" s="6"/>
      <c r="O324" s="132">
        <f>L324+M324+M326+M329+M330+M331</f>
        <v>177.77879999999999</v>
      </c>
      <c r="P324" s="6"/>
      <c r="Q324" s="6"/>
      <c r="R324" s="24"/>
      <c r="S324" s="24"/>
      <c r="T324" s="7"/>
      <c r="U324" s="6"/>
    </row>
    <row r="325" spans="1:21" s="19" customFormat="1" ht="16" customHeight="1">
      <c r="A325" s="86" t="s">
        <v>166</v>
      </c>
      <c r="B325" s="87" t="s">
        <v>143</v>
      </c>
      <c r="C325" s="88" t="s">
        <v>71</v>
      </c>
      <c r="D325" s="88" t="s">
        <v>56</v>
      </c>
      <c r="E325" s="88" t="s">
        <v>30</v>
      </c>
      <c r="F325" s="88" t="s">
        <v>186</v>
      </c>
      <c r="G325" s="88" t="s">
        <v>193</v>
      </c>
      <c r="H325" s="88" t="s">
        <v>581</v>
      </c>
      <c r="I325" s="88">
        <v>2016</v>
      </c>
      <c r="J325" s="88">
        <v>1</v>
      </c>
      <c r="K325" s="47"/>
      <c r="L325" s="7"/>
      <c r="M325" s="8"/>
      <c r="N325" s="6"/>
      <c r="O325" s="132"/>
      <c r="P325" s="6"/>
      <c r="Q325" s="6"/>
      <c r="R325" s="24"/>
      <c r="S325" s="24"/>
      <c r="T325" s="7"/>
      <c r="U325" s="6"/>
    </row>
    <row r="326" spans="1:21" s="19" customFormat="1" ht="16" customHeight="1">
      <c r="A326" s="86" t="s">
        <v>166</v>
      </c>
      <c r="B326" s="87" t="s">
        <v>143</v>
      </c>
      <c r="C326" s="88" t="s">
        <v>71</v>
      </c>
      <c r="D326" s="88" t="s">
        <v>56</v>
      </c>
      <c r="E326" s="88" t="s">
        <v>30</v>
      </c>
      <c r="F326" s="88" t="s">
        <v>186</v>
      </c>
      <c r="G326" s="88" t="s">
        <v>187</v>
      </c>
      <c r="H326" s="88"/>
      <c r="I326" s="88">
        <v>1990</v>
      </c>
      <c r="J326" s="88">
        <v>14</v>
      </c>
      <c r="K326" s="47">
        <f>J326*R10</f>
        <v>28</v>
      </c>
      <c r="L326" s="6"/>
      <c r="M326" s="8">
        <f>K326*R4</f>
        <v>22.1648</v>
      </c>
      <c r="N326" s="6"/>
      <c r="O326" s="131"/>
      <c r="P326" s="6"/>
      <c r="Q326" s="6"/>
      <c r="R326" s="24"/>
      <c r="S326" s="24"/>
      <c r="T326" s="7"/>
      <c r="U326" s="6"/>
    </row>
    <row r="327" spans="1:21" s="19" customFormat="1" ht="16" customHeight="1">
      <c r="A327" s="86" t="s">
        <v>166</v>
      </c>
      <c r="B327" s="87" t="s">
        <v>143</v>
      </c>
      <c r="C327" s="88" t="s">
        <v>71</v>
      </c>
      <c r="D327" s="88" t="s">
        <v>56</v>
      </c>
      <c r="E327" s="88" t="s">
        <v>30</v>
      </c>
      <c r="F327" s="88" t="s">
        <v>186</v>
      </c>
      <c r="G327" s="88" t="s">
        <v>191</v>
      </c>
      <c r="H327" s="88"/>
      <c r="I327" s="88">
        <v>2004</v>
      </c>
      <c r="J327" s="88">
        <v>1</v>
      </c>
      <c r="K327" s="47">
        <f>J327*R13</f>
        <v>0</v>
      </c>
      <c r="L327" s="6"/>
      <c r="M327" s="8">
        <f>K327*R4</f>
        <v>0</v>
      </c>
      <c r="N327" s="6"/>
      <c r="O327" s="131"/>
      <c r="P327" s="6"/>
      <c r="Q327" s="6"/>
      <c r="R327" s="24"/>
      <c r="S327" s="24"/>
      <c r="T327" s="7"/>
      <c r="U327" s="6"/>
    </row>
    <row r="328" spans="1:21" s="19" customFormat="1" ht="16" customHeight="1">
      <c r="A328" s="86" t="s">
        <v>166</v>
      </c>
      <c r="B328" s="87" t="s">
        <v>143</v>
      </c>
      <c r="C328" s="88" t="s">
        <v>71</v>
      </c>
      <c r="D328" s="88" t="s">
        <v>56</v>
      </c>
      <c r="E328" s="88" t="s">
        <v>30</v>
      </c>
      <c r="F328" s="88" t="s">
        <v>186</v>
      </c>
      <c r="G328" s="88" t="s">
        <v>192</v>
      </c>
      <c r="H328" s="88" t="s">
        <v>577</v>
      </c>
      <c r="I328" s="88">
        <v>2013</v>
      </c>
      <c r="J328" s="88">
        <v>1</v>
      </c>
      <c r="K328" s="47">
        <f>J328*R14</f>
        <v>0</v>
      </c>
      <c r="L328" s="6"/>
      <c r="M328" s="8">
        <f>K328*R4</f>
        <v>0</v>
      </c>
      <c r="N328" s="6"/>
      <c r="O328" s="131"/>
      <c r="P328" s="6"/>
      <c r="Q328" s="6"/>
      <c r="R328" s="24"/>
      <c r="S328" s="24"/>
      <c r="T328" s="7"/>
      <c r="U328" s="6"/>
    </row>
    <row r="329" spans="1:21" s="19" customFormat="1" ht="16" customHeight="1">
      <c r="A329" s="86" t="s">
        <v>166</v>
      </c>
      <c r="B329" s="87" t="s">
        <v>143</v>
      </c>
      <c r="C329" s="88" t="s">
        <v>71</v>
      </c>
      <c r="D329" s="88" t="s">
        <v>56</v>
      </c>
      <c r="E329" s="88" t="s">
        <v>30</v>
      </c>
      <c r="F329" s="88" t="s">
        <v>186</v>
      </c>
      <c r="G329" s="88" t="s">
        <v>198</v>
      </c>
      <c r="H329" s="88" t="s">
        <v>328</v>
      </c>
      <c r="I329" s="88">
        <v>2004</v>
      </c>
      <c r="J329" s="88">
        <v>1</v>
      </c>
      <c r="K329" s="47">
        <f>J329*R8</f>
        <v>60</v>
      </c>
      <c r="L329" s="6"/>
      <c r="M329" s="8">
        <f>K329*R4</f>
        <v>47.495999999999995</v>
      </c>
      <c r="N329" s="6"/>
      <c r="O329" s="131"/>
      <c r="P329" s="6"/>
      <c r="Q329" s="6"/>
      <c r="R329" s="24"/>
      <c r="S329" s="24"/>
      <c r="T329" s="7"/>
      <c r="U329" s="6"/>
    </row>
    <row r="330" spans="1:21" s="19" customFormat="1" ht="16" customHeight="1">
      <c r="A330" s="86" t="s">
        <v>166</v>
      </c>
      <c r="B330" s="87" t="s">
        <v>143</v>
      </c>
      <c r="C330" s="88" t="s">
        <v>71</v>
      </c>
      <c r="D330" s="88" t="s">
        <v>56</v>
      </c>
      <c r="E330" s="88" t="s">
        <v>30</v>
      </c>
      <c r="F330" s="88" t="s">
        <v>327</v>
      </c>
      <c r="G330" s="88" t="s">
        <v>329</v>
      </c>
      <c r="H330" s="88" t="s">
        <v>578</v>
      </c>
      <c r="I330" s="88">
        <v>2014</v>
      </c>
      <c r="J330" s="88">
        <v>1</v>
      </c>
      <c r="K330" s="46">
        <f>J330*R18</f>
        <v>30</v>
      </c>
      <c r="L330" s="20"/>
      <c r="M330" s="21">
        <f>K330*R4</f>
        <v>23.747999999999998</v>
      </c>
      <c r="N330" s="20"/>
      <c r="O330" s="131"/>
      <c r="P330" s="6"/>
      <c r="Q330" s="6"/>
      <c r="R330" s="24"/>
      <c r="S330" s="24"/>
      <c r="T330" s="7"/>
      <c r="U330" s="6"/>
    </row>
    <row r="331" spans="1:21" s="19" customFormat="1" ht="16" customHeight="1">
      <c r="A331" s="86" t="s">
        <v>166</v>
      </c>
      <c r="B331" s="87" t="s">
        <v>143</v>
      </c>
      <c r="C331" s="88" t="s">
        <v>71</v>
      </c>
      <c r="D331" s="88" t="s">
        <v>56</v>
      </c>
      <c r="E331" s="88" t="s">
        <v>30</v>
      </c>
      <c r="F331" s="88" t="s">
        <v>327</v>
      </c>
      <c r="G331" s="88" t="s">
        <v>329</v>
      </c>
      <c r="H331" s="88" t="s">
        <v>579</v>
      </c>
      <c r="I331" s="88">
        <v>2020</v>
      </c>
      <c r="J331" s="88">
        <v>1</v>
      </c>
      <c r="K331" s="47">
        <f>J331*R18</f>
        <v>30</v>
      </c>
      <c r="L331" s="6"/>
      <c r="M331" s="8">
        <f>K331*R4</f>
        <v>23.747999999999998</v>
      </c>
      <c r="N331" s="6"/>
      <c r="O331" s="131"/>
      <c r="P331" s="6"/>
      <c r="Q331" s="6"/>
      <c r="R331" s="24"/>
      <c r="S331" s="24"/>
      <c r="T331" s="7"/>
      <c r="U331" s="6"/>
    </row>
    <row r="332" spans="1:21" s="19" customFormat="1" ht="16" customHeight="1">
      <c r="A332" s="88" t="s">
        <v>165</v>
      </c>
      <c r="B332" s="91" t="s">
        <v>164</v>
      </c>
      <c r="C332" s="88" t="s">
        <v>72</v>
      </c>
      <c r="D332" s="88" t="s">
        <v>55</v>
      </c>
      <c r="E332" s="88" t="s">
        <v>31</v>
      </c>
      <c r="F332" s="88" t="s">
        <v>186</v>
      </c>
      <c r="G332" s="88" t="s">
        <v>189</v>
      </c>
      <c r="H332" s="88" t="s">
        <v>285</v>
      </c>
      <c r="I332" s="88">
        <v>2005</v>
      </c>
      <c r="J332" s="88">
        <v>1</v>
      </c>
      <c r="K332" s="47">
        <f>J332*R6</f>
        <v>45</v>
      </c>
      <c r="L332" s="7">
        <f>J332*T6</f>
        <v>25</v>
      </c>
      <c r="M332" s="8">
        <f>K332*R4</f>
        <v>35.622</v>
      </c>
      <c r="N332" s="6"/>
      <c r="O332" s="132" t="e">
        <f>L332+M332+M333+M337+#REF!</f>
        <v>#REF!</v>
      </c>
      <c r="P332" s="6"/>
      <c r="Q332" s="6"/>
      <c r="R332" s="24"/>
      <c r="S332" s="24"/>
      <c r="T332" s="7"/>
      <c r="U332" s="6"/>
    </row>
    <row r="333" spans="1:21" s="19" customFormat="1" ht="16" customHeight="1">
      <c r="A333" s="88" t="s">
        <v>165</v>
      </c>
      <c r="B333" s="91" t="s">
        <v>164</v>
      </c>
      <c r="C333" s="88" t="s">
        <v>72</v>
      </c>
      <c r="D333" s="88" t="s">
        <v>55</v>
      </c>
      <c r="E333" s="88" t="s">
        <v>31</v>
      </c>
      <c r="F333" s="88" t="s">
        <v>186</v>
      </c>
      <c r="G333" s="88" t="s">
        <v>187</v>
      </c>
      <c r="H333" s="88" t="s">
        <v>330</v>
      </c>
      <c r="I333" s="88">
        <v>2005</v>
      </c>
      <c r="J333" s="88">
        <v>9</v>
      </c>
      <c r="K333" s="47">
        <f>J333*R10</f>
        <v>18</v>
      </c>
      <c r="L333" s="6"/>
      <c r="M333" s="8">
        <f>K333*R4</f>
        <v>14.248799999999999</v>
      </c>
      <c r="N333" s="6"/>
      <c r="O333" s="131"/>
      <c r="P333" s="6"/>
      <c r="Q333" s="6"/>
      <c r="R333" s="24"/>
      <c r="S333" s="24"/>
      <c r="T333" s="7"/>
      <c r="U333" s="6"/>
    </row>
    <row r="334" spans="1:21" s="19" customFormat="1" ht="16" customHeight="1">
      <c r="A334" s="88" t="s">
        <v>165</v>
      </c>
      <c r="B334" s="91" t="s">
        <v>164</v>
      </c>
      <c r="C334" s="88" t="s">
        <v>72</v>
      </c>
      <c r="D334" s="88" t="s">
        <v>55</v>
      </c>
      <c r="E334" s="88" t="s">
        <v>31</v>
      </c>
      <c r="F334" s="88" t="s">
        <v>327</v>
      </c>
      <c r="G334" s="88" t="s">
        <v>521</v>
      </c>
      <c r="H334" s="88" t="s">
        <v>522</v>
      </c>
      <c r="I334" s="88">
        <v>2005</v>
      </c>
      <c r="J334" s="88">
        <v>4</v>
      </c>
      <c r="K334" s="47">
        <f>J334*R13</f>
        <v>0</v>
      </c>
      <c r="L334" s="6"/>
      <c r="M334" s="8">
        <f>K334*R4</f>
        <v>0</v>
      </c>
      <c r="N334" s="6"/>
      <c r="O334" s="131"/>
      <c r="P334" s="6"/>
      <c r="Q334" s="6"/>
      <c r="R334" s="24"/>
      <c r="S334" s="24"/>
      <c r="T334" s="7"/>
      <c r="U334" s="6"/>
    </row>
    <row r="335" spans="1:21" s="19" customFormat="1" ht="16" customHeight="1">
      <c r="A335" s="88" t="s">
        <v>165</v>
      </c>
      <c r="B335" s="91" t="s">
        <v>164</v>
      </c>
      <c r="C335" s="88" t="s">
        <v>72</v>
      </c>
      <c r="D335" s="88" t="s">
        <v>55</v>
      </c>
      <c r="E335" s="88" t="s">
        <v>31</v>
      </c>
      <c r="F335" s="88" t="s">
        <v>186</v>
      </c>
      <c r="G335" s="88" t="s">
        <v>192</v>
      </c>
      <c r="H335" s="88" t="s">
        <v>331</v>
      </c>
      <c r="I335" s="88">
        <v>2011</v>
      </c>
      <c r="J335" s="88">
        <v>1</v>
      </c>
      <c r="K335" s="47">
        <f>J335*R14</f>
        <v>0</v>
      </c>
      <c r="L335" s="6"/>
      <c r="M335" s="8">
        <f>K335*R4</f>
        <v>0</v>
      </c>
      <c r="N335" s="6"/>
      <c r="O335" s="131"/>
      <c r="P335" s="6"/>
      <c r="Q335" s="6"/>
      <c r="R335" s="24"/>
      <c r="S335" s="24"/>
      <c r="T335" s="7"/>
      <c r="U335" s="6"/>
    </row>
    <row r="336" spans="1:21" s="19" customFormat="1" ht="16" customHeight="1">
      <c r="A336" s="88" t="s">
        <v>165</v>
      </c>
      <c r="B336" s="91" t="s">
        <v>164</v>
      </c>
      <c r="C336" s="88" t="s">
        <v>72</v>
      </c>
      <c r="D336" s="88" t="s">
        <v>55</v>
      </c>
      <c r="E336" s="88" t="s">
        <v>31</v>
      </c>
      <c r="F336" s="88" t="s">
        <v>186</v>
      </c>
      <c r="G336" s="88" t="s">
        <v>309</v>
      </c>
      <c r="H336" s="88" t="s">
        <v>333</v>
      </c>
      <c r="I336" s="88">
        <v>2005</v>
      </c>
      <c r="J336" s="88">
        <v>1</v>
      </c>
      <c r="K336" s="47" t="e">
        <f>J336*#REF!</f>
        <v>#REF!</v>
      </c>
      <c r="L336" s="6"/>
      <c r="M336" s="8" t="e">
        <f>K336*R4</f>
        <v>#REF!</v>
      </c>
      <c r="N336" s="6"/>
      <c r="O336" s="131"/>
      <c r="P336" s="6"/>
      <c r="Q336" s="6"/>
      <c r="R336" s="24"/>
      <c r="S336" s="24"/>
      <c r="T336" s="7"/>
      <c r="U336" s="6"/>
    </row>
    <row r="337" spans="1:21" s="19" customFormat="1" ht="16" customHeight="1">
      <c r="A337" s="88" t="s">
        <v>165</v>
      </c>
      <c r="B337" s="91" t="s">
        <v>164</v>
      </c>
      <c r="C337" s="88" t="s">
        <v>72</v>
      </c>
      <c r="D337" s="88" t="s">
        <v>55</v>
      </c>
      <c r="E337" s="88" t="s">
        <v>31</v>
      </c>
      <c r="F337" s="88" t="s">
        <v>186</v>
      </c>
      <c r="G337" s="88" t="s">
        <v>198</v>
      </c>
      <c r="H337" s="88" t="s">
        <v>332</v>
      </c>
      <c r="I337" s="88">
        <v>2005</v>
      </c>
      <c r="J337" s="88">
        <v>1</v>
      </c>
      <c r="K337" s="47">
        <f>J337*R8</f>
        <v>60</v>
      </c>
      <c r="L337" s="6"/>
      <c r="M337" s="8">
        <f>K337*R4</f>
        <v>47.495999999999995</v>
      </c>
      <c r="N337" s="6"/>
      <c r="O337" s="131"/>
      <c r="P337" s="6"/>
      <c r="Q337" s="6"/>
      <c r="R337" s="24"/>
      <c r="S337" s="24"/>
      <c r="T337" s="7"/>
      <c r="U337" s="6"/>
    </row>
    <row r="338" spans="1:21" s="19" customFormat="1" ht="16" customHeight="1">
      <c r="A338" s="88" t="s">
        <v>165</v>
      </c>
      <c r="B338" s="91" t="s">
        <v>164</v>
      </c>
      <c r="C338" s="88" t="s">
        <v>72</v>
      </c>
      <c r="D338" s="88" t="s">
        <v>55</v>
      </c>
      <c r="E338" s="88" t="s">
        <v>31</v>
      </c>
      <c r="F338" s="88" t="s">
        <v>186</v>
      </c>
      <c r="G338" s="88" t="s">
        <v>193</v>
      </c>
      <c r="H338" s="88" t="s">
        <v>294</v>
      </c>
      <c r="I338" s="88">
        <v>2005</v>
      </c>
      <c r="J338" s="88">
        <v>1</v>
      </c>
      <c r="K338" s="47">
        <f>J338*R15</f>
        <v>0</v>
      </c>
      <c r="L338" s="6"/>
      <c r="M338" s="8">
        <f>K338*R4</f>
        <v>0</v>
      </c>
      <c r="N338" s="6"/>
      <c r="O338" s="131"/>
      <c r="P338" s="6"/>
      <c r="Q338" s="6"/>
      <c r="R338" s="24"/>
      <c r="S338" s="24"/>
      <c r="T338" s="7"/>
      <c r="U338" s="6"/>
    </row>
    <row r="339" spans="1:21" s="19" customFormat="1" ht="16" customHeight="1">
      <c r="A339" s="86" t="s">
        <v>175</v>
      </c>
      <c r="B339" s="87" t="s">
        <v>133</v>
      </c>
      <c r="C339" s="88" t="s">
        <v>68</v>
      </c>
      <c r="D339" s="88" t="s">
        <v>55</v>
      </c>
      <c r="E339" s="88" t="s">
        <v>33</v>
      </c>
      <c r="F339" s="88" t="s">
        <v>186</v>
      </c>
      <c r="G339" s="88" t="s">
        <v>189</v>
      </c>
      <c r="H339" s="92"/>
      <c r="I339" s="88"/>
      <c r="J339" s="88">
        <v>1</v>
      </c>
      <c r="K339" s="46">
        <f>J339*R6</f>
        <v>45</v>
      </c>
      <c r="L339" s="41">
        <f>J339*T6</f>
        <v>25</v>
      </c>
      <c r="M339" s="21">
        <f>K339*R4</f>
        <v>35.622</v>
      </c>
      <c r="N339" s="20"/>
      <c r="O339" s="132">
        <f>L339+M339+M340+M341</f>
        <v>100.202</v>
      </c>
      <c r="P339" s="6"/>
      <c r="Q339" s="6"/>
      <c r="R339" s="24"/>
      <c r="S339" s="24"/>
      <c r="T339" s="7"/>
      <c r="U339" s="6"/>
    </row>
    <row r="340" spans="1:21" s="19" customFormat="1" ht="16" customHeight="1">
      <c r="A340" s="86" t="s">
        <v>175</v>
      </c>
      <c r="B340" s="87" t="s">
        <v>133</v>
      </c>
      <c r="C340" s="88" t="s">
        <v>68</v>
      </c>
      <c r="D340" s="88" t="s">
        <v>55</v>
      </c>
      <c r="E340" s="88" t="s">
        <v>33</v>
      </c>
      <c r="F340" s="88" t="s">
        <v>186</v>
      </c>
      <c r="G340" s="88" t="s">
        <v>187</v>
      </c>
      <c r="H340" s="92"/>
      <c r="I340" s="88"/>
      <c r="J340" s="88">
        <v>10</v>
      </c>
      <c r="K340" s="47">
        <f>J340*R10</f>
        <v>20</v>
      </c>
      <c r="L340" s="6"/>
      <c r="M340" s="8">
        <f>K340*R4</f>
        <v>15.831999999999999</v>
      </c>
      <c r="N340" s="6"/>
      <c r="O340" s="131"/>
      <c r="P340" s="6"/>
      <c r="Q340" s="6"/>
      <c r="R340" s="24"/>
      <c r="S340" s="24"/>
      <c r="T340" s="7"/>
      <c r="U340" s="6"/>
    </row>
    <row r="341" spans="1:21" s="19" customFormat="1" ht="16" customHeight="1">
      <c r="A341" s="86" t="s">
        <v>175</v>
      </c>
      <c r="B341" s="87" t="s">
        <v>133</v>
      </c>
      <c r="C341" s="88" t="s">
        <v>68</v>
      </c>
      <c r="D341" s="88" t="s">
        <v>55</v>
      </c>
      <c r="E341" s="88" t="s">
        <v>33</v>
      </c>
      <c r="F341" s="88" t="s">
        <v>186</v>
      </c>
      <c r="G341" s="88" t="s">
        <v>188</v>
      </c>
      <c r="H341" s="92"/>
      <c r="I341" s="88"/>
      <c r="J341" s="88">
        <v>1</v>
      </c>
      <c r="K341" s="46">
        <f>J341*R12</f>
        <v>30</v>
      </c>
      <c r="L341" s="20"/>
      <c r="M341" s="21">
        <f>K341*R4</f>
        <v>23.747999999999998</v>
      </c>
      <c r="N341" s="20"/>
      <c r="O341" s="131"/>
      <c r="P341" s="6"/>
      <c r="Q341" s="6"/>
      <c r="R341" s="24"/>
      <c r="S341" s="24"/>
      <c r="T341" s="7"/>
      <c r="U341" s="6"/>
    </row>
    <row r="342" spans="1:21" s="19" customFormat="1" ht="16" customHeight="1">
      <c r="A342" s="86" t="s">
        <v>175</v>
      </c>
      <c r="B342" s="87" t="s">
        <v>133</v>
      </c>
      <c r="C342" s="88" t="s">
        <v>68</v>
      </c>
      <c r="D342" s="88" t="s">
        <v>55</v>
      </c>
      <c r="E342" s="88" t="s">
        <v>33</v>
      </c>
      <c r="F342" s="88" t="s">
        <v>186</v>
      </c>
      <c r="G342" s="88" t="s">
        <v>191</v>
      </c>
      <c r="H342" s="92"/>
      <c r="I342" s="88"/>
      <c r="J342" s="88">
        <v>1</v>
      </c>
      <c r="K342" s="47">
        <f>J342*R13</f>
        <v>0</v>
      </c>
      <c r="L342" s="6"/>
      <c r="M342" s="8">
        <f>K342*R4</f>
        <v>0</v>
      </c>
      <c r="N342" s="6"/>
      <c r="O342" s="131"/>
      <c r="P342" s="6"/>
      <c r="Q342" s="6"/>
      <c r="R342" s="24"/>
      <c r="S342" s="24"/>
      <c r="T342" s="7"/>
      <c r="U342" s="6"/>
    </row>
    <row r="343" spans="1:21" s="19" customFormat="1" ht="16" customHeight="1">
      <c r="A343" s="86" t="s">
        <v>175</v>
      </c>
      <c r="B343" s="87" t="s">
        <v>133</v>
      </c>
      <c r="C343" s="88" t="s">
        <v>68</v>
      </c>
      <c r="D343" s="88" t="s">
        <v>55</v>
      </c>
      <c r="E343" s="88" t="s">
        <v>33</v>
      </c>
      <c r="F343" s="88" t="s">
        <v>186</v>
      </c>
      <c r="G343" s="88" t="s">
        <v>192</v>
      </c>
      <c r="H343" s="92"/>
      <c r="I343" s="88"/>
      <c r="J343" s="88">
        <v>1</v>
      </c>
      <c r="K343" s="46">
        <f>J343*R14</f>
        <v>0</v>
      </c>
      <c r="L343" s="20"/>
      <c r="M343" s="21">
        <f>K343*4</f>
        <v>0</v>
      </c>
      <c r="N343" s="20"/>
      <c r="O343" s="131"/>
      <c r="P343" s="6"/>
      <c r="Q343" s="6"/>
      <c r="R343" s="24"/>
      <c r="S343" s="24"/>
      <c r="T343" s="7"/>
      <c r="U343" s="6"/>
    </row>
    <row r="344" spans="1:21" s="19" customFormat="1" ht="16" customHeight="1">
      <c r="A344" s="86" t="s">
        <v>175</v>
      </c>
      <c r="B344" s="87" t="s">
        <v>133</v>
      </c>
      <c r="C344" s="88" t="s">
        <v>68</v>
      </c>
      <c r="D344" s="88" t="s">
        <v>55</v>
      </c>
      <c r="E344" s="88" t="s">
        <v>33</v>
      </c>
      <c r="F344" s="88" t="s">
        <v>186</v>
      </c>
      <c r="G344" s="88" t="s">
        <v>193</v>
      </c>
      <c r="H344" s="92"/>
      <c r="I344" s="88"/>
      <c r="J344" s="88">
        <v>1</v>
      </c>
      <c r="K344" s="46">
        <f>J344*R15</f>
        <v>0</v>
      </c>
      <c r="L344" s="20"/>
      <c r="M344" s="21">
        <f>K344*R4</f>
        <v>0</v>
      </c>
      <c r="N344" s="20"/>
      <c r="O344" s="131"/>
      <c r="P344" s="6"/>
      <c r="Q344" s="6"/>
      <c r="R344" s="24"/>
      <c r="S344" s="24"/>
      <c r="T344" s="7"/>
      <c r="U344" s="6"/>
    </row>
    <row r="345" spans="1:21" s="19" customFormat="1" ht="16" customHeight="1">
      <c r="A345" s="86" t="s">
        <v>176</v>
      </c>
      <c r="B345" s="87" t="s">
        <v>174</v>
      </c>
      <c r="C345" s="88" t="s">
        <v>66</v>
      </c>
      <c r="D345" s="88" t="s">
        <v>55</v>
      </c>
      <c r="E345" s="88" t="s">
        <v>49</v>
      </c>
      <c r="F345" s="88" t="s">
        <v>186</v>
      </c>
      <c r="G345" s="88" t="s">
        <v>189</v>
      </c>
      <c r="H345" s="89" t="s">
        <v>361</v>
      </c>
      <c r="I345" s="86">
        <v>1977</v>
      </c>
      <c r="J345" s="86">
        <v>1</v>
      </c>
      <c r="K345" s="47">
        <f>J345*R6</f>
        <v>45</v>
      </c>
      <c r="L345" s="7">
        <f>J345*T6</f>
        <v>25</v>
      </c>
      <c r="M345" s="8">
        <f>K345*R4</f>
        <v>35.622</v>
      </c>
      <c r="N345" s="6"/>
      <c r="O345" s="132">
        <f>L345+M345+M346</f>
        <v>76.453999999999994</v>
      </c>
      <c r="P345" s="6"/>
      <c r="Q345" s="6"/>
      <c r="R345" s="24"/>
      <c r="S345" s="24"/>
      <c r="T345" s="7"/>
      <c r="U345" s="6"/>
    </row>
    <row r="346" spans="1:21" s="19" customFormat="1" ht="16" customHeight="1">
      <c r="A346" s="86" t="s">
        <v>176</v>
      </c>
      <c r="B346" s="87" t="s">
        <v>174</v>
      </c>
      <c r="C346" s="88" t="s">
        <v>66</v>
      </c>
      <c r="D346" s="88" t="s">
        <v>55</v>
      </c>
      <c r="E346" s="88" t="s">
        <v>49</v>
      </c>
      <c r="F346" s="88" t="s">
        <v>186</v>
      </c>
      <c r="G346" s="88" t="s">
        <v>187</v>
      </c>
      <c r="H346" s="92"/>
      <c r="I346" s="86"/>
      <c r="J346" s="86">
        <v>10</v>
      </c>
      <c r="K346" s="47">
        <f>J346*R10</f>
        <v>20</v>
      </c>
      <c r="L346" s="6"/>
      <c r="M346" s="8">
        <f>K346*R4</f>
        <v>15.831999999999999</v>
      </c>
      <c r="N346" s="6"/>
      <c r="O346" s="131"/>
      <c r="P346" s="6"/>
      <c r="Q346" s="6"/>
      <c r="R346" s="24"/>
      <c r="S346" s="24"/>
      <c r="T346" s="7"/>
      <c r="U346" s="6"/>
    </row>
    <row r="347" spans="1:21" s="19" customFormat="1" ht="16" customHeight="1">
      <c r="A347" s="86" t="s">
        <v>176</v>
      </c>
      <c r="B347" s="87" t="s">
        <v>174</v>
      </c>
      <c r="C347" s="88" t="s">
        <v>66</v>
      </c>
      <c r="D347" s="88" t="s">
        <v>55</v>
      </c>
      <c r="E347" s="88" t="s">
        <v>49</v>
      </c>
      <c r="F347" s="88" t="s">
        <v>186</v>
      </c>
      <c r="G347" s="88" t="s">
        <v>191</v>
      </c>
      <c r="H347" s="92"/>
      <c r="I347" s="86"/>
      <c r="J347" s="86">
        <v>1</v>
      </c>
      <c r="K347" s="47">
        <f>J347*R13</f>
        <v>0</v>
      </c>
      <c r="L347" s="6"/>
      <c r="M347" s="8">
        <f>K347*R4</f>
        <v>0</v>
      </c>
      <c r="N347" s="6"/>
      <c r="O347" s="131"/>
      <c r="P347" s="6"/>
      <c r="Q347" s="6"/>
      <c r="R347" s="24"/>
      <c r="S347" s="24"/>
      <c r="T347" s="7"/>
      <c r="U347" s="6"/>
    </row>
    <row r="348" spans="1:21" s="19" customFormat="1" ht="16" customHeight="1">
      <c r="A348" s="86" t="s">
        <v>176</v>
      </c>
      <c r="B348" s="87" t="s">
        <v>174</v>
      </c>
      <c r="C348" s="88" t="s">
        <v>66</v>
      </c>
      <c r="D348" s="88" t="s">
        <v>55</v>
      </c>
      <c r="E348" s="88" t="s">
        <v>49</v>
      </c>
      <c r="F348" s="88" t="s">
        <v>186</v>
      </c>
      <c r="G348" s="88" t="s">
        <v>192</v>
      </c>
      <c r="H348" s="88" t="s">
        <v>334</v>
      </c>
      <c r="I348" s="86"/>
      <c r="J348" s="86">
        <v>1</v>
      </c>
      <c r="K348" s="46">
        <f>J348*R14</f>
        <v>0</v>
      </c>
      <c r="L348" s="20"/>
      <c r="M348" s="21">
        <f>K348*R4</f>
        <v>0</v>
      </c>
      <c r="N348" s="20"/>
      <c r="O348" s="131"/>
      <c r="P348" s="6"/>
      <c r="Q348" s="6"/>
      <c r="R348" s="24"/>
      <c r="S348" s="24"/>
      <c r="T348" s="7"/>
      <c r="U348" s="6"/>
    </row>
    <row r="349" spans="1:21" s="19" customFormat="1" ht="16" customHeight="1">
      <c r="A349" s="86" t="s">
        <v>112</v>
      </c>
      <c r="B349" s="87" t="s">
        <v>178</v>
      </c>
      <c r="C349" s="88" t="s">
        <v>62</v>
      </c>
      <c r="D349" s="88" t="s">
        <v>55</v>
      </c>
      <c r="E349" s="88" t="s">
        <v>50</v>
      </c>
      <c r="F349" s="88" t="s">
        <v>186</v>
      </c>
      <c r="G349" s="88" t="s">
        <v>189</v>
      </c>
      <c r="H349" s="86" t="s">
        <v>362</v>
      </c>
      <c r="I349" s="86"/>
      <c r="J349" s="86">
        <v>2</v>
      </c>
      <c r="K349" s="46">
        <f>J349*R6</f>
        <v>90</v>
      </c>
      <c r="L349" s="41">
        <f>J349*T6</f>
        <v>50</v>
      </c>
      <c r="M349" s="21">
        <f>K349*R4</f>
        <v>71.244</v>
      </c>
      <c r="N349" s="20"/>
      <c r="O349" s="132">
        <f>L349+M349+M350+M353</f>
        <v>133.90959999999998</v>
      </c>
      <c r="P349" s="6"/>
      <c r="Q349" s="6"/>
      <c r="R349" s="24"/>
      <c r="S349" s="24"/>
      <c r="T349" s="7"/>
      <c r="U349" s="6"/>
    </row>
    <row r="350" spans="1:21" s="19" customFormat="1" ht="16" customHeight="1">
      <c r="A350" s="86" t="s">
        <v>112</v>
      </c>
      <c r="B350" s="87" t="s">
        <v>178</v>
      </c>
      <c r="C350" s="88" t="s">
        <v>62</v>
      </c>
      <c r="D350" s="88" t="s">
        <v>55</v>
      </c>
      <c r="E350" s="88" t="s">
        <v>50</v>
      </c>
      <c r="F350" s="88" t="s">
        <v>186</v>
      </c>
      <c r="G350" s="86" t="s">
        <v>187</v>
      </c>
      <c r="H350" s="86"/>
      <c r="I350" s="86"/>
      <c r="J350" s="86">
        <v>5</v>
      </c>
      <c r="K350" s="47">
        <f>J350*R10</f>
        <v>10</v>
      </c>
      <c r="L350" s="6"/>
      <c r="M350" s="8">
        <f>K350*R4</f>
        <v>7.9159999999999995</v>
      </c>
      <c r="N350" s="6"/>
      <c r="O350" s="131"/>
      <c r="P350" s="6"/>
      <c r="Q350" s="6"/>
      <c r="R350" s="24"/>
      <c r="S350" s="24"/>
      <c r="T350" s="7"/>
      <c r="U350" s="6"/>
    </row>
    <row r="351" spans="1:21" s="19" customFormat="1" ht="16" customHeight="1">
      <c r="A351" s="86" t="s">
        <v>112</v>
      </c>
      <c r="B351" s="87" t="s">
        <v>178</v>
      </c>
      <c r="C351" s="88" t="s">
        <v>62</v>
      </c>
      <c r="D351" s="88" t="s">
        <v>55</v>
      </c>
      <c r="E351" s="88" t="s">
        <v>50</v>
      </c>
      <c r="F351" s="88" t="s">
        <v>186</v>
      </c>
      <c r="G351" s="88" t="s">
        <v>198</v>
      </c>
      <c r="H351" s="86" t="s">
        <v>363</v>
      </c>
      <c r="I351" s="86"/>
      <c r="J351" s="86">
        <v>1</v>
      </c>
      <c r="K351" s="46" t="e">
        <f>J351*#REF!</f>
        <v>#REF!</v>
      </c>
      <c r="L351" s="20"/>
      <c r="M351" s="21" t="e">
        <f>K351*R4</f>
        <v>#REF!</v>
      </c>
      <c r="N351" s="20"/>
      <c r="O351" s="131"/>
      <c r="P351" s="6"/>
      <c r="Q351" s="6"/>
      <c r="R351" s="24"/>
      <c r="S351" s="24"/>
      <c r="T351" s="7"/>
      <c r="U351" s="6"/>
    </row>
    <row r="352" spans="1:21" s="19" customFormat="1" ht="16" customHeight="1">
      <c r="A352" s="86" t="s">
        <v>112</v>
      </c>
      <c r="B352" s="87" t="s">
        <v>178</v>
      </c>
      <c r="C352" s="88" t="s">
        <v>62</v>
      </c>
      <c r="D352" s="88" t="s">
        <v>55</v>
      </c>
      <c r="E352" s="88" t="s">
        <v>50</v>
      </c>
      <c r="F352" s="88" t="s">
        <v>186</v>
      </c>
      <c r="G352" s="86" t="s">
        <v>192</v>
      </c>
      <c r="H352" s="86" t="s">
        <v>337</v>
      </c>
      <c r="I352" s="86"/>
      <c r="J352" s="86">
        <v>2</v>
      </c>
      <c r="K352" s="46">
        <f>J352*R14</f>
        <v>0</v>
      </c>
      <c r="L352" s="20"/>
      <c r="M352" s="21">
        <f>K352*R4</f>
        <v>0</v>
      </c>
      <c r="N352" s="20"/>
      <c r="O352" s="131"/>
      <c r="P352" s="6"/>
      <c r="Q352" s="6"/>
      <c r="R352" s="24"/>
      <c r="S352" s="24"/>
      <c r="T352" s="7"/>
      <c r="U352" s="6"/>
    </row>
    <row r="353" spans="1:21" s="55" customFormat="1" ht="16" customHeight="1">
      <c r="A353" s="86" t="s">
        <v>179</v>
      </c>
      <c r="B353" s="87" t="s">
        <v>124</v>
      </c>
      <c r="C353" s="88" t="s">
        <v>63</v>
      </c>
      <c r="D353" s="88" t="s">
        <v>58</v>
      </c>
      <c r="E353" s="88" t="s">
        <v>51</v>
      </c>
      <c r="F353" s="88" t="s">
        <v>186</v>
      </c>
      <c r="G353" s="86" t="s">
        <v>359</v>
      </c>
      <c r="H353" s="89" t="s">
        <v>360</v>
      </c>
      <c r="I353" s="86">
        <v>2014</v>
      </c>
      <c r="J353" s="86">
        <v>3</v>
      </c>
      <c r="K353" s="85">
        <f>J353*R10</f>
        <v>6</v>
      </c>
      <c r="L353" s="49"/>
      <c r="M353" s="50">
        <f>K353*R4</f>
        <v>4.7496</v>
      </c>
      <c r="N353" s="49"/>
      <c r="O353" s="136"/>
      <c r="P353" s="51"/>
      <c r="Q353" s="51"/>
      <c r="R353" s="52"/>
      <c r="S353" s="52"/>
      <c r="T353" s="53"/>
      <c r="U353" s="51"/>
    </row>
    <row r="354" spans="1:21" s="55" customFormat="1" ht="16" customHeight="1" thickBot="1">
      <c r="A354" s="62"/>
      <c r="B354" s="62"/>
      <c r="C354" s="63"/>
      <c r="D354" s="63"/>
      <c r="E354" s="64"/>
      <c r="F354" s="65"/>
      <c r="G354" s="65"/>
      <c r="H354" s="65"/>
      <c r="I354" s="65"/>
      <c r="J354" s="65"/>
      <c r="K354" s="57"/>
      <c r="L354" s="58"/>
      <c r="M354" s="58"/>
      <c r="N354" s="58"/>
      <c r="O354" s="57"/>
      <c r="P354" s="51"/>
      <c r="Q354" s="51"/>
      <c r="R354" s="52"/>
      <c r="S354" s="52"/>
      <c r="T354" s="53"/>
      <c r="U354" s="51"/>
    </row>
    <row r="355" spans="1:21" s="55" customFormat="1" ht="16" customHeight="1" thickBot="1">
      <c r="A355" s="62"/>
      <c r="B355" s="62"/>
      <c r="C355" s="63"/>
      <c r="D355" s="63"/>
      <c r="E355" s="64"/>
      <c r="F355" s="65"/>
      <c r="G355" s="65"/>
      <c r="H355" s="65"/>
      <c r="I355" s="65"/>
      <c r="J355" s="65"/>
      <c r="K355" s="59" t="e">
        <f>#REF!/60</f>
        <v>#REF!</v>
      </c>
      <c r="L355" s="56"/>
      <c r="M355" s="51"/>
      <c r="N355" s="60"/>
      <c r="O355" s="61" t="e">
        <f>#REF!+#REF!+#REF!</f>
        <v>#REF!</v>
      </c>
      <c r="P355" s="56"/>
      <c r="Q355" s="51"/>
      <c r="R355" s="52"/>
      <c r="S355" s="52"/>
      <c r="T355" s="53"/>
      <c r="U355" s="51"/>
    </row>
    <row r="356" spans="1:21" s="55" customFormat="1" ht="16" customHeight="1">
      <c r="A356" s="62"/>
      <c r="B356" s="62"/>
      <c r="C356" s="63"/>
      <c r="D356" s="63"/>
      <c r="E356" s="64"/>
      <c r="F356" s="65"/>
      <c r="G356" s="65"/>
      <c r="H356" s="65"/>
      <c r="I356" s="65"/>
      <c r="J356" s="65"/>
      <c r="Q356" s="54"/>
      <c r="R356" s="66"/>
      <c r="S356" s="66"/>
      <c r="T356" s="67"/>
      <c r="U356" s="54"/>
    </row>
    <row r="357" spans="1:21" s="55" customFormat="1" ht="16" customHeight="1">
      <c r="A357" s="62"/>
      <c r="B357" s="62"/>
      <c r="C357" s="63"/>
      <c r="D357" s="63"/>
      <c r="E357" s="64"/>
      <c r="F357" s="65"/>
      <c r="G357" s="65"/>
      <c r="H357" s="65"/>
      <c r="I357" s="65"/>
      <c r="J357" s="65"/>
      <c r="Q357" s="54"/>
      <c r="R357" s="66"/>
      <c r="S357" s="66"/>
      <c r="T357" s="67"/>
      <c r="U357" s="54"/>
    </row>
    <row r="358" spans="1:21" s="55" customFormat="1" ht="16" customHeight="1">
      <c r="A358" s="62"/>
      <c r="B358" s="62"/>
      <c r="C358" s="63"/>
      <c r="D358" s="63"/>
      <c r="E358" s="64"/>
      <c r="F358" s="65"/>
      <c r="G358" s="65"/>
      <c r="H358" s="65"/>
      <c r="I358" s="65"/>
      <c r="J358" s="65"/>
      <c r="Q358" s="54"/>
      <c r="R358" s="66"/>
      <c r="S358" s="66"/>
      <c r="T358" s="67"/>
      <c r="U358" s="54"/>
    </row>
    <row r="359" spans="1:21" s="55" customFormat="1" ht="16" customHeight="1">
      <c r="A359" s="62"/>
      <c r="B359" s="62"/>
      <c r="C359" s="63"/>
      <c r="D359" s="63"/>
      <c r="E359" s="64"/>
      <c r="F359" s="65"/>
      <c r="G359" s="65"/>
      <c r="H359" s="65"/>
      <c r="I359" s="65"/>
      <c r="J359" s="65"/>
      <c r="Q359" s="54"/>
      <c r="R359" s="66"/>
      <c r="S359" s="66"/>
      <c r="T359" s="67"/>
      <c r="U359" s="54"/>
    </row>
    <row r="360" spans="1:21" s="55" customFormat="1" ht="16" customHeight="1">
      <c r="A360" s="62"/>
      <c r="B360" s="62"/>
      <c r="C360" s="63"/>
      <c r="D360" s="63"/>
      <c r="E360" s="64"/>
      <c r="F360" s="65"/>
      <c r="G360" s="65"/>
      <c r="H360" s="65"/>
      <c r="I360" s="65"/>
      <c r="J360" s="65"/>
      <c r="Q360" s="54"/>
      <c r="R360" s="66"/>
      <c r="S360" s="66"/>
      <c r="T360" s="67"/>
      <c r="U360" s="54"/>
    </row>
    <row r="361" spans="1:21" s="55" customFormat="1" ht="16" customHeight="1">
      <c r="A361" s="62"/>
      <c r="B361" s="62"/>
      <c r="C361" s="63"/>
      <c r="D361" s="63"/>
      <c r="E361" s="64"/>
      <c r="F361" s="65"/>
      <c r="G361" s="65"/>
      <c r="H361" s="65"/>
      <c r="I361" s="65"/>
      <c r="J361" s="65"/>
      <c r="Q361" s="54"/>
      <c r="R361" s="66"/>
      <c r="S361" s="66"/>
      <c r="T361" s="67"/>
      <c r="U361" s="54"/>
    </row>
    <row r="362" spans="1:21" s="55" customFormat="1" ht="16" customHeight="1">
      <c r="A362" s="62"/>
      <c r="B362" s="62"/>
      <c r="C362" s="63"/>
      <c r="D362" s="63"/>
      <c r="E362" s="64"/>
      <c r="F362" s="65"/>
      <c r="G362" s="65"/>
      <c r="H362" s="65"/>
      <c r="I362" s="65"/>
      <c r="J362" s="65"/>
      <c r="Q362" s="54"/>
      <c r="R362" s="66"/>
      <c r="S362" s="66"/>
      <c r="T362" s="67"/>
      <c r="U362" s="54"/>
    </row>
    <row r="363" spans="1:21" s="55" customFormat="1" ht="16" customHeight="1">
      <c r="A363" s="62"/>
      <c r="B363" s="62"/>
      <c r="C363" s="63"/>
      <c r="D363" s="63"/>
      <c r="E363" s="64"/>
      <c r="F363" s="65"/>
      <c r="G363" s="65"/>
      <c r="H363" s="65"/>
      <c r="I363" s="65"/>
      <c r="J363" s="65"/>
      <c r="Q363" s="54"/>
      <c r="R363" s="66"/>
      <c r="S363" s="66"/>
      <c r="T363" s="67"/>
      <c r="U363" s="54"/>
    </row>
    <row r="364" spans="1:21" s="55" customFormat="1" ht="16" customHeight="1">
      <c r="A364" s="62"/>
      <c r="B364" s="62"/>
      <c r="C364" s="63"/>
      <c r="D364" s="63"/>
      <c r="E364" s="68"/>
      <c r="F364" s="69"/>
      <c r="G364" s="69"/>
      <c r="H364" s="64"/>
      <c r="I364" s="64"/>
      <c r="J364" s="64"/>
      <c r="Q364" s="54"/>
      <c r="R364" s="66"/>
      <c r="S364" s="66"/>
      <c r="T364" s="67"/>
      <c r="U364" s="54"/>
    </row>
    <row r="365" spans="1:21" s="55" customFormat="1" ht="16" customHeight="1">
      <c r="A365" s="62"/>
      <c r="B365" s="62"/>
      <c r="C365" s="63"/>
      <c r="D365" s="63"/>
      <c r="E365" s="68"/>
      <c r="F365" s="69"/>
      <c r="G365" s="69"/>
      <c r="H365" s="64"/>
      <c r="I365" s="64"/>
      <c r="J365" s="64"/>
      <c r="Q365" s="54"/>
      <c r="R365" s="66"/>
      <c r="S365" s="66"/>
      <c r="T365" s="67"/>
      <c r="U365" s="54"/>
    </row>
    <row r="366" spans="1:21" s="55" customFormat="1" ht="16" customHeight="1">
      <c r="A366" s="62"/>
      <c r="B366" s="62"/>
      <c r="C366" s="63"/>
      <c r="D366" s="63"/>
      <c r="E366" s="68"/>
      <c r="F366" s="69"/>
      <c r="G366" s="69"/>
      <c r="H366" s="64"/>
      <c r="I366" s="64"/>
      <c r="J366" s="64"/>
      <c r="Q366" s="54"/>
      <c r="R366" s="66"/>
      <c r="S366" s="66"/>
      <c r="T366" s="67"/>
      <c r="U366" s="54"/>
    </row>
    <row r="367" spans="1:21" s="55" customFormat="1" ht="16" customHeight="1">
      <c r="A367" s="62"/>
      <c r="B367" s="62"/>
      <c r="C367" s="63"/>
      <c r="D367" s="63"/>
      <c r="E367" s="68"/>
      <c r="F367" s="69"/>
      <c r="G367" s="69"/>
      <c r="H367" s="64"/>
      <c r="I367" s="64"/>
      <c r="J367" s="64"/>
      <c r="Q367" s="54"/>
      <c r="R367" s="66"/>
      <c r="S367" s="66"/>
      <c r="T367" s="67"/>
      <c r="U367" s="54"/>
    </row>
    <row r="368" spans="1:21" s="55" customFormat="1" ht="16" customHeight="1">
      <c r="A368" s="62"/>
      <c r="B368" s="62"/>
      <c r="C368" s="63"/>
      <c r="D368" s="63"/>
      <c r="E368" s="64"/>
      <c r="F368" s="64"/>
      <c r="G368" s="64"/>
      <c r="H368" s="64"/>
      <c r="I368" s="64"/>
      <c r="J368" s="64"/>
      <c r="Q368" s="54"/>
      <c r="R368" s="66"/>
      <c r="S368" s="66"/>
      <c r="T368" s="67"/>
      <c r="U368" s="54"/>
    </row>
    <row r="369" spans="1:21" s="55" customFormat="1" ht="16" customHeight="1">
      <c r="A369" s="62"/>
      <c r="B369" s="62"/>
      <c r="C369" s="63"/>
      <c r="D369" s="63"/>
      <c r="E369" s="64"/>
      <c r="F369" s="65"/>
      <c r="G369" s="65"/>
      <c r="H369" s="65"/>
      <c r="I369" s="65"/>
      <c r="J369" s="65"/>
      <c r="Q369" s="54"/>
      <c r="R369" s="66"/>
      <c r="S369" s="66"/>
      <c r="T369" s="67"/>
      <c r="U369" s="54"/>
    </row>
    <row r="370" spans="1:21" s="55" customFormat="1" ht="16" customHeight="1">
      <c r="A370" s="62"/>
      <c r="B370" s="62"/>
      <c r="C370" s="63"/>
      <c r="D370" s="63"/>
      <c r="E370" s="64"/>
      <c r="F370" s="65"/>
      <c r="G370" s="65"/>
      <c r="H370" s="65"/>
      <c r="I370" s="65"/>
      <c r="J370" s="65"/>
      <c r="Q370" s="54"/>
      <c r="R370" s="66"/>
      <c r="S370" s="66"/>
      <c r="T370" s="67"/>
      <c r="U370" s="54"/>
    </row>
    <row r="371" spans="1:21" s="55" customFormat="1" ht="16" customHeight="1">
      <c r="A371" s="62"/>
      <c r="B371" s="62"/>
      <c r="C371" s="63"/>
      <c r="D371" s="63"/>
      <c r="E371" s="64"/>
      <c r="F371" s="65"/>
      <c r="G371" s="65"/>
      <c r="H371" s="65"/>
      <c r="I371" s="65"/>
      <c r="J371" s="65"/>
      <c r="Q371" s="54"/>
      <c r="R371" s="66"/>
      <c r="S371" s="66"/>
      <c r="T371" s="67"/>
      <c r="U371" s="54"/>
    </row>
    <row r="372" spans="1:21" s="55" customFormat="1" ht="16" customHeight="1">
      <c r="A372" s="62"/>
      <c r="B372" s="62"/>
      <c r="C372" s="63"/>
      <c r="D372" s="63"/>
      <c r="E372" s="64"/>
      <c r="F372" s="65"/>
      <c r="G372" s="65"/>
      <c r="H372" s="65"/>
      <c r="I372" s="65"/>
      <c r="J372" s="65"/>
      <c r="Q372" s="54"/>
      <c r="R372" s="66"/>
      <c r="S372" s="66"/>
      <c r="T372" s="67"/>
      <c r="U372" s="54"/>
    </row>
    <row r="373" spans="1:21" s="55" customFormat="1" ht="16" customHeight="1">
      <c r="A373" s="62"/>
      <c r="B373" s="62"/>
      <c r="C373" s="63"/>
      <c r="D373" s="63"/>
      <c r="E373" s="64"/>
      <c r="F373" s="65"/>
      <c r="G373" s="65"/>
      <c r="H373" s="65"/>
      <c r="I373" s="65"/>
      <c r="J373" s="65"/>
      <c r="Q373" s="54"/>
      <c r="R373" s="66"/>
      <c r="S373" s="66"/>
      <c r="T373" s="67"/>
      <c r="U373" s="54"/>
    </row>
    <row r="374" spans="1:21" s="55" customFormat="1" ht="16" customHeight="1">
      <c r="A374" s="62"/>
      <c r="B374" s="62"/>
      <c r="C374" s="63"/>
      <c r="D374" s="63"/>
      <c r="E374" s="64"/>
      <c r="F374" s="65"/>
      <c r="G374" s="65"/>
      <c r="H374" s="65"/>
      <c r="I374" s="65"/>
      <c r="J374" s="65"/>
      <c r="Q374" s="54"/>
      <c r="R374" s="66"/>
      <c r="S374" s="66"/>
      <c r="T374" s="67"/>
      <c r="U374" s="54"/>
    </row>
    <row r="375" spans="1:21" s="55" customFormat="1" ht="16" customHeight="1">
      <c r="A375" s="62"/>
      <c r="B375" s="62"/>
      <c r="C375" s="63"/>
      <c r="D375" s="63"/>
      <c r="E375" s="64"/>
      <c r="F375" s="65"/>
      <c r="G375" s="65"/>
      <c r="H375" s="65"/>
      <c r="I375" s="65"/>
      <c r="J375" s="65"/>
      <c r="Q375" s="54"/>
      <c r="R375" s="66"/>
      <c r="S375" s="66"/>
      <c r="T375" s="67"/>
      <c r="U375" s="54"/>
    </row>
    <row r="376" spans="1:21" s="55" customFormat="1" ht="16" customHeight="1">
      <c r="A376" s="62"/>
      <c r="B376" s="62"/>
      <c r="C376" s="63"/>
      <c r="D376" s="63"/>
      <c r="E376" s="64"/>
      <c r="F376" s="65"/>
      <c r="G376" s="65"/>
      <c r="H376" s="65"/>
      <c r="I376" s="65"/>
      <c r="J376" s="65"/>
      <c r="Q376" s="54"/>
      <c r="R376" s="66"/>
      <c r="S376" s="66"/>
      <c r="T376" s="67"/>
      <c r="U376" s="54"/>
    </row>
    <row r="377" spans="1:21" s="55" customFormat="1" ht="16" customHeight="1">
      <c r="A377" s="62"/>
      <c r="B377" s="62"/>
      <c r="C377" s="63"/>
      <c r="D377" s="63"/>
      <c r="E377" s="64"/>
      <c r="F377" s="65"/>
      <c r="G377" s="65"/>
      <c r="H377" s="65"/>
      <c r="I377" s="65"/>
      <c r="J377" s="65"/>
      <c r="Q377" s="54"/>
      <c r="R377" s="66"/>
      <c r="S377" s="66"/>
      <c r="T377" s="67"/>
      <c r="U377" s="54"/>
    </row>
    <row r="378" spans="1:21" s="55" customFormat="1" ht="16" customHeight="1">
      <c r="A378" s="62"/>
      <c r="B378" s="62"/>
      <c r="C378" s="63"/>
      <c r="D378" s="63"/>
      <c r="E378" s="64"/>
      <c r="F378" s="65"/>
      <c r="G378" s="65"/>
      <c r="H378" s="65"/>
      <c r="I378" s="65"/>
      <c r="J378" s="65"/>
      <c r="Q378" s="54"/>
      <c r="R378" s="66"/>
      <c r="S378" s="66"/>
      <c r="T378" s="67"/>
      <c r="U378" s="54"/>
    </row>
    <row r="379" spans="1:21" s="55" customFormat="1" ht="16" customHeight="1">
      <c r="A379" s="62"/>
      <c r="B379" s="62"/>
      <c r="C379" s="63"/>
      <c r="D379" s="63"/>
      <c r="E379" s="64"/>
      <c r="F379" s="65"/>
      <c r="G379" s="65"/>
      <c r="H379" s="65"/>
      <c r="I379" s="65"/>
      <c r="J379" s="65"/>
      <c r="Q379" s="54"/>
      <c r="R379" s="66"/>
      <c r="S379" s="66"/>
      <c r="T379" s="67"/>
      <c r="U379" s="54"/>
    </row>
    <row r="380" spans="1:21" s="55" customFormat="1" ht="16" customHeight="1">
      <c r="A380" s="62"/>
      <c r="B380" s="62"/>
      <c r="C380" s="63"/>
      <c r="D380" s="63"/>
      <c r="E380" s="64"/>
      <c r="F380" s="65"/>
      <c r="G380" s="65"/>
      <c r="H380" s="65"/>
      <c r="I380" s="65"/>
      <c r="J380" s="65"/>
      <c r="Q380" s="54"/>
      <c r="R380" s="66"/>
      <c r="S380" s="66"/>
      <c r="T380" s="67"/>
      <c r="U380" s="54"/>
    </row>
    <row r="381" spans="1:21" s="55" customFormat="1" ht="16" customHeight="1">
      <c r="A381" s="62"/>
      <c r="B381" s="62"/>
      <c r="C381" s="63"/>
      <c r="D381" s="63"/>
      <c r="E381" s="64"/>
      <c r="F381" s="65"/>
      <c r="G381" s="65"/>
      <c r="H381" s="65"/>
      <c r="I381" s="65"/>
      <c r="J381" s="65"/>
      <c r="Q381" s="54"/>
      <c r="R381" s="66"/>
      <c r="S381" s="66"/>
      <c r="T381" s="67"/>
      <c r="U381" s="54"/>
    </row>
    <row r="382" spans="1:21" s="55" customFormat="1" ht="16" customHeight="1">
      <c r="A382" s="62"/>
      <c r="B382" s="62"/>
      <c r="C382" s="63"/>
      <c r="D382" s="63"/>
      <c r="E382" s="64"/>
      <c r="F382" s="65"/>
      <c r="G382" s="65"/>
      <c r="H382" s="65"/>
      <c r="I382" s="65"/>
      <c r="J382" s="65"/>
      <c r="Q382" s="54"/>
      <c r="R382" s="66"/>
      <c r="S382" s="66"/>
      <c r="T382" s="67"/>
      <c r="U382" s="54"/>
    </row>
    <row r="383" spans="1:21" s="55" customFormat="1" ht="16" customHeight="1">
      <c r="A383" s="62"/>
      <c r="B383" s="62"/>
      <c r="C383" s="63"/>
      <c r="D383" s="63"/>
      <c r="E383" s="64"/>
      <c r="F383" s="65"/>
      <c r="G383" s="65"/>
      <c r="H383" s="65"/>
      <c r="I383" s="65"/>
      <c r="J383" s="65"/>
      <c r="Q383" s="54"/>
      <c r="R383" s="66"/>
      <c r="S383" s="66"/>
      <c r="T383" s="67"/>
      <c r="U383" s="54"/>
    </row>
    <row r="384" spans="1:21" s="55" customFormat="1" ht="16" customHeight="1">
      <c r="A384" s="62"/>
      <c r="B384" s="62"/>
      <c r="C384" s="63"/>
      <c r="D384" s="63"/>
      <c r="E384" s="64"/>
      <c r="F384" s="65"/>
      <c r="G384" s="65"/>
      <c r="H384" s="65"/>
      <c r="I384" s="65"/>
      <c r="J384" s="65"/>
      <c r="Q384" s="54"/>
      <c r="R384" s="66"/>
      <c r="S384" s="66"/>
      <c r="T384" s="67"/>
      <c r="U384" s="54"/>
    </row>
    <row r="385" spans="1:21" s="55" customFormat="1" ht="16" customHeight="1">
      <c r="A385" s="62"/>
      <c r="B385" s="62"/>
      <c r="C385" s="63"/>
      <c r="D385" s="63"/>
      <c r="E385" s="64"/>
      <c r="F385" s="65"/>
      <c r="G385" s="65"/>
      <c r="H385" s="65"/>
      <c r="I385" s="65"/>
      <c r="J385" s="65"/>
      <c r="Q385" s="54"/>
      <c r="R385" s="66"/>
      <c r="S385" s="66"/>
      <c r="T385" s="67"/>
      <c r="U385" s="54"/>
    </row>
    <row r="386" spans="1:21" s="55" customFormat="1" ht="16" customHeight="1">
      <c r="A386" s="62"/>
      <c r="B386" s="62"/>
      <c r="C386" s="63"/>
      <c r="D386" s="63"/>
      <c r="E386" s="64"/>
      <c r="F386" s="65"/>
      <c r="G386" s="65"/>
      <c r="H386" s="65"/>
      <c r="I386" s="65"/>
      <c r="J386" s="65"/>
      <c r="Q386" s="54"/>
      <c r="R386" s="66"/>
      <c r="S386" s="66"/>
      <c r="T386" s="67"/>
      <c r="U386" s="54"/>
    </row>
    <row r="387" spans="1:21" s="55" customFormat="1" ht="16" customHeight="1">
      <c r="A387" s="62"/>
      <c r="B387" s="62"/>
      <c r="C387" s="63"/>
      <c r="D387" s="63"/>
      <c r="E387" s="64"/>
      <c r="F387" s="65"/>
      <c r="G387" s="65"/>
      <c r="H387" s="65"/>
      <c r="I387" s="65"/>
      <c r="J387" s="65"/>
      <c r="Q387" s="54"/>
      <c r="R387" s="66"/>
      <c r="S387" s="66"/>
      <c r="T387" s="67"/>
      <c r="U387" s="54"/>
    </row>
    <row r="388" spans="1:21" s="55" customFormat="1" ht="16" customHeight="1">
      <c r="A388" s="62"/>
      <c r="B388" s="62"/>
      <c r="C388" s="63"/>
      <c r="D388" s="63"/>
      <c r="E388" s="64"/>
      <c r="F388" s="65"/>
      <c r="G388" s="65"/>
      <c r="H388" s="65"/>
      <c r="I388" s="65"/>
      <c r="J388" s="65"/>
      <c r="Q388" s="54"/>
      <c r="R388" s="66"/>
      <c r="S388" s="66"/>
      <c r="T388" s="67"/>
      <c r="U388" s="54"/>
    </row>
    <row r="389" spans="1:21" s="55" customFormat="1" ht="16" customHeight="1">
      <c r="A389" s="62"/>
      <c r="B389" s="62"/>
      <c r="C389" s="63"/>
      <c r="D389" s="63"/>
      <c r="E389" s="64"/>
      <c r="F389" s="65"/>
      <c r="G389" s="65"/>
      <c r="H389" s="65"/>
      <c r="I389" s="65"/>
      <c r="J389" s="65"/>
      <c r="Q389" s="54"/>
      <c r="R389" s="66"/>
      <c r="S389" s="66"/>
      <c r="T389" s="67"/>
      <c r="U389" s="54"/>
    </row>
    <row r="390" spans="1:21" s="55" customFormat="1" ht="16" customHeight="1">
      <c r="A390" s="62"/>
      <c r="B390" s="62"/>
      <c r="C390" s="63"/>
      <c r="D390" s="63"/>
      <c r="E390" s="64"/>
      <c r="F390" s="65"/>
      <c r="G390" s="65"/>
      <c r="H390" s="65"/>
      <c r="I390" s="65"/>
      <c r="J390" s="65"/>
      <c r="Q390" s="54"/>
      <c r="R390" s="66"/>
      <c r="S390" s="66"/>
      <c r="T390" s="67"/>
      <c r="U390" s="54"/>
    </row>
    <row r="391" spans="1:21" s="55" customFormat="1" ht="16" customHeight="1">
      <c r="A391" s="62"/>
      <c r="B391" s="62"/>
      <c r="C391" s="63"/>
      <c r="D391" s="63"/>
      <c r="E391" s="64"/>
      <c r="F391" s="65"/>
      <c r="G391" s="65"/>
      <c r="H391" s="65"/>
      <c r="I391" s="65"/>
      <c r="J391" s="65"/>
      <c r="Q391" s="54"/>
      <c r="R391" s="66"/>
      <c r="S391" s="66"/>
      <c r="T391" s="67"/>
      <c r="U391" s="54"/>
    </row>
    <row r="392" spans="1:21" s="55" customFormat="1" ht="16" customHeight="1">
      <c r="A392" s="62"/>
      <c r="B392" s="62"/>
      <c r="C392" s="63"/>
      <c r="D392" s="63"/>
      <c r="E392" s="64"/>
      <c r="F392" s="65"/>
      <c r="G392" s="65"/>
      <c r="H392" s="65"/>
      <c r="I392" s="65"/>
      <c r="J392" s="65"/>
      <c r="Q392" s="54"/>
      <c r="R392" s="66"/>
      <c r="S392" s="66"/>
      <c r="T392" s="67"/>
      <c r="U392" s="54"/>
    </row>
    <row r="393" spans="1:21" s="55" customFormat="1" ht="16" customHeight="1">
      <c r="A393" s="62"/>
      <c r="B393" s="62"/>
      <c r="C393" s="63"/>
      <c r="D393" s="63"/>
      <c r="E393" s="64"/>
      <c r="F393" s="65"/>
      <c r="G393" s="65"/>
      <c r="H393" s="65"/>
      <c r="I393" s="65"/>
      <c r="J393" s="65"/>
      <c r="Q393" s="54"/>
      <c r="R393" s="66"/>
      <c r="S393" s="66"/>
      <c r="T393" s="67"/>
      <c r="U393" s="54"/>
    </row>
    <row r="394" spans="1:21" s="55" customFormat="1" ht="16" customHeight="1">
      <c r="A394" s="62"/>
      <c r="B394" s="62"/>
      <c r="C394" s="63"/>
      <c r="D394" s="63"/>
      <c r="E394" s="64"/>
      <c r="F394" s="65"/>
      <c r="G394" s="65"/>
      <c r="H394" s="65"/>
      <c r="I394" s="65"/>
      <c r="J394" s="65"/>
      <c r="Q394" s="54"/>
      <c r="R394" s="66"/>
      <c r="S394" s="66"/>
      <c r="T394" s="67"/>
      <c r="U394" s="54"/>
    </row>
    <row r="395" spans="1:21" s="55" customFormat="1" ht="16" customHeight="1">
      <c r="A395" s="62"/>
      <c r="B395" s="62"/>
      <c r="C395" s="63"/>
      <c r="D395" s="63"/>
      <c r="E395" s="64"/>
      <c r="F395" s="65"/>
      <c r="G395" s="65"/>
      <c r="H395" s="65"/>
      <c r="I395" s="65"/>
      <c r="J395" s="65"/>
      <c r="Q395" s="54"/>
      <c r="R395" s="66"/>
      <c r="S395" s="66"/>
      <c r="T395" s="67"/>
      <c r="U395" s="54"/>
    </row>
    <row r="396" spans="1:21" s="55" customFormat="1" ht="16" customHeight="1">
      <c r="A396" s="62"/>
      <c r="B396" s="62"/>
      <c r="C396" s="63"/>
      <c r="D396" s="63"/>
      <c r="E396" s="64"/>
      <c r="F396" s="65"/>
      <c r="G396" s="65"/>
      <c r="H396" s="65"/>
      <c r="I396" s="65"/>
      <c r="J396" s="65"/>
      <c r="Q396" s="54"/>
      <c r="R396" s="66"/>
      <c r="S396" s="66"/>
      <c r="T396" s="67"/>
      <c r="U396" s="54"/>
    </row>
    <row r="397" spans="1:21" s="55" customFormat="1" ht="16" customHeight="1">
      <c r="A397" s="62"/>
      <c r="B397" s="62"/>
      <c r="C397" s="63"/>
      <c r="D397" s="63"/>
      <c r="E397" s="64"/>
      <c r="F397" s="65"/>
      <c r="G397" s="65"/>
      <c r="H397" s="65"/>
      <c r="I397" s="65"/>
      <c r="J397" s="65"/>
      <c r="Q397" s="54"/>
      <c r="R397" s="66"/>
      <c r="S397" s="66"/>
      <c r="T397" s="67"/>
      <c r="U397" s="54"/>
    </row>
    <row r="398" spans="1:21" s="55" customFormat="1" ht="16" customHeight="1">
      <c r="A398" s="62"/>
      <c r="B398" s="62"/>
      <c r="C398" s="63"/>
      <c r="D398" s="63"/>
      <c r="E398" s="64"/>
      <c r="F398" s="65"/>
      <c r="G398" s="65"/>
      <c r="H398" s="65"/>
      <c r="I398" s="65"/>
      <c r="J398" s="65"/>
      <c r="Q398" s="54"/>
      <c r="R398" s="66"/>
      <c r="S398" s="66"/>
      <c r="T398" s="67"/>
      <c r="U398" s="54"/>
    </row>
    <row r="399" spans="1:21" s="55" customFormat="1" ht="16" customHeight="1">
      <c r="A399" s="62"/>
      <c r="B399" s="62"/>
      <c r="C399" s="63"/>
      <c r="D399" s="63"/>
      <c r="E399" s="64"/>
      <c r="F399" s="65"/>
      <c r="G399" s="65"/>
      <c r="H399" s="65"/>
      <c r="I399" s="65"/>
      <c r="J399" s="65"/>
      <c r="Q399" s="54"/>
      <c r="R399" s="66"/>
      <c r="S399" s="66"/>
      <c r="T399" s="67"/>
      <c r="U399" s="54"/>
    </row>
    <row r="400" spans="1:21" s="55" customFormat="1" ht="16" customHeight="1">
      <c r="A400" s="62"/>
      <c r="B400" s="62"/>
      <c r="C400" s="63"/>
      <c r="D400" s="63"/>
      <c r="E400" s="64"/>
      <c r="F400" s="65"/>
      <c r="G400" s="65"/>
      <c r="H400" s="65"/>
      <c r="I400" s="65"/>
      <c r="J400" s="65"/>
      <c r="Q400" s="54"/>
      <c r="R400" s="66"/>
      <c r="S400" s="66"/>
      <c r="T400" s="67"/>
      <c r="U400" s="54"/>
    </row>
    <row r="401" spans="1:21" s="55" customFormat="1" ht="16" customHeight="1">
      <c r="A401" s="62"/>
      <c r="B401" s="62"/>
      <c r="C401" s="63"/>
      <c r="D401" s="63"/>
      <c r="E401" s="64"/>
      <c r="F401" s="65"/>
      <c r="G401" s="65"/>
      <c r="H401" s="65"/>
      <c r="I401" s="65"/>
      <c r="J401" s="65"/>
      <c r="Q401" s="54"/>
      <c r="R401" s="66"/>
      <c r="S401" s="66"/>
      <c r="T401" s="67"/>
      <c r="U401" s="54"/>
    </row>
    <row r="402" spans="1:21" s="55" customFormat="1" ht="16" customHeight="1">
      <c r="A402" s="62"/>
      <c r="B402" s="62"/>
      <c r="C402" s="63"/>
      <c r="D402" s="63"/>
      <c r="E402" s="64"/>
      <c r="F402" s="65"/>
      <c r="G402" s="65"/>
      <c r="H402" s="65"/>
      <c r="I402" s="65"/>
      <c r="J402" s="65"/>
      <c r="Q402" s="54"/>
      <c r="R402" s="66"/>
      <c r="S402" s="66"/>
      <c r="T402" s="67"/>
      <c r="U402" s="54"/>
    </row>
    <row r="403" spans="1:21" s="55" customFormat="1" ht="16" customHeight="1">
      <c r="A403" s="62"/>
      <c r="B403" s="62"/>
      <c r="C403" s="63"/>
      <c r="D403" s="63"/>
      <c r="E403" s="64"/>
      <c r="F403" s="65"/>
      <c r="G403" s="65"/>
      <c r="H403" s="65"/>
      <c r="I403" s="65"/>
      <c r="J403" s="65"/>
      <c r="Q403" s="54"/>
      <c r="R403" s="66"/>
      <c r="S403" s="66"/>
      <c r="T403" s="67"/>
      <c r="U403" s="54"/>
    </row>
    <row r="404" spans="1:21" s="55" customFormat="1" ht="16" customHeight="1">
      <c r="A404" s="62"/>
      <c r="B404" s="62"/>
      <c r="C404" s="63"/>
      <c r="D404" s="63"/>
      <c r="E404" s="64"/>
      <c r="F404" s="65"/>
      <c r="G404" s="65"/>
      <c r="H404" s="65"/>
      <c r="I404" s="65"/>
      <c r="J404" s="65"/>
      <c r="Q404" s="54"/>
      <c r="R404" s="66"/>
      <c r="S404" s="66"/>
      <c r="T404" s="67"/>
      <c r="U404" s="54"/>
    </row>
    <row r="405" spans="1:21" s="55" customFormat="1" ht="16" customHeight="1">
      <c r="A405" s="62"/>
      <c r="B405" s="62"/>
      <c r="C405" s="63"/>
      <c r="D405" s="63"/>
      <c r="E405" s="64"/>
      <c r="F405" s="65"/>
      <c r="G405" s="65"/>
      <c r="H405" s="65"/>
      <c r="I405" s="65"/>
      <c r="J405" s="65"/>
      <c r="Q405" s="54"/>
      <c r="R405" s="66"/>
      <c r="S405" s="66"/>
      <c r="T405" s="67"/>
      <c r="U405" s="54"/>
    </row>
    <row r="406" spans="1:21" s="55" customFormat="1" ht="16" customHeight="1">
      <c r="A406" s="62"/>
      <c r="B406" s="62"/>
      <c r="C406" s="63"/>
      <c r="D406" s="63"/>
      <c r="E406" s="64"/>
      <c r="F406" s="65"/>
      <c r="G406" s="65"/>
      <c r="H406" s="65"/>
      <c r="I406" s="65"/>
      <c r="J406" s="65"/>
      <c r="Q406" s="54"/>
      <c r="R406" s="66"/>
      <c r="S406" s="66"/>
      <c r="T406" s="67"/>
      <c r="U406" s="54"/>
    </row>
    <row r="407" spans="1:21" s="55" customFormat="1" ht="16" customHeight="1">
      <c r="A407" s="62"/>
      <c r="B407" s="62"/>
      <c r="C407" s="63"/>
      <c r="D407" s="63"/>
      <c r="E407" s="64"/>
      <c r="F407" s="65"/>
      <c r="G407" s="65"/>
      <c r="H407" s="65"/>
      <c r="I407" s="65"/>
      <c r="J407" s="65"/>
      <c r="Q407" s="54"/>
      <c r="R407" s="66"/>
      <c r="S407" s="66"/>
      <c r="T407" s="67"/>
      <c r="U407" s="54"/>
    </row>
    <row r="408" spans="1:21" s="55" customFormat="1" ht="16" customHeight="1">
      <c r="A408" s="62"/>
      <c r="B408" s="62"/>
      <c r="C408" s="63"/>
      <c r="D408" s="63"/>
      <c r="E408" s="64"/>
      <c r="F408" s="65"/>
      <c r="G408" s="65"/>
      <c r="H408" s="65"/>
      <c r="I408" s="65"/>
      <c r="J408" s="65"/>
      <c r="Q408" s="54"/>
      <c r="R408" s="66"/>
      <c r="S408" s="66"/>
      <c r="T408" s="67"/>
      <c r="U408" s="54"/>
    </row>
    <row r="409" spans="1:21" s="55" customFormat="1" ht="16" customHeight="1">
      <c r="A409" s="62"/>
      <c r="B409" s="62"/>
      <c r="C409" s="63"/>
      <c r="D409" s="63"/>
      <c r="E409" s="64"/>
      <c r="F409" s="65"/>
      <c r="G409" s="65"/>
      <c r="H409" s="65"/>
      <c r="I409" s="65"/>
      <c r="J409" s="65"/>
      <c r="Q409" s="54"/>
      <c r="R409" s="66"/>
      <c r="S409" s="66"/>
      <c r="T409" s="67"/>
      <c r="U409" s="54"/>
    </row>
    <row r="410" spans="1:21" s="55" customFormat="1" ht="16" customHeight="1">
      <c r="A410" s="62"/>
      <c r="B410" s="62"/>
      <c r="C410" s="63"/>
      <c r="D410" s="63"/>
      <c r="E410" s="64"/>
      <c r="F410" s="65"/>
      <c r="G410" s="65"/>
      <c r="H410" s="65"/>
      <c r="I410" s="65"/>
      <c r="J410" s="65"/>
      <c r="Q410" s="54"/>
      <c r="R410" s="66"/>
      <c r="S410" s="66"/>
      <c r="T410" s="67"/>
      <c r="U410" s="54"/>
    </row>
    <row r="411" spans="1:21" s="55" customFormat="1" ht="16" customHeight="1">
      <c r="A411" s="62"/>
      <c r="B411" s="62"/>
      <c r="C411" s="63"/>
      <c r="D411" s="63"/>
      <c r="E411" s="64"/>
      <c r="F411" s="65"/>
      <c r="G411" s="65"/>
      <c r="H411" s="65"/>
      <c r="I411" s="65"/>
      <c r="J411" s="65"/>
      <c r="Q411" s="54"/>
      <c r="R411" s="66"/>
      <c r="S411" s="66"/>
      <c r="T411" s="67"/>
      <c r="U411" s="54"/>
    </row>
    <row r="412" spans="1:21" s="55" customFormat="1" ht="16" customHeight="1">
      <c r="A412" s="62"/>
      <c r="B412" s="62"/>
      <c r="C412" s="63"/>
      <c r="D412" s="63"/>
      <c r="E412" s="64"/>
      <c r="F412" s="65"/>
      <c r="G412" s="65"/>
      <c r="H412" s="65"/>
      <c r="I412" s="65"/>
      <c r="J412" s="65"/>
      <c r="Q412" s="54"/>
      <c r="R412" s="66"/>
      <c r="S412" s="66"/>
      <c r="T412" s="67"/>
      <c r="U412" s="54"/>
    </row>
    <row r="413" spans="1:21" s="55" customFormat="1" ht="16" customHeight="1">
      <c r="A413" s="62"/>
      <c r="B413" s="62"/>
      <c r="C413" s="63"/>
      <c r="D413" s="63"/>
      <c r="E413" s="64"/>
      <c r="F413" s="65"/>
      <c r="G413" s="65"/>
      <c r="H413" s="65"/>
      <c r="I413" s="65"/>
      <c r="J413" s="65"/>
      <c r="Q413" s="54"/>
      <c r="R413" s="66"/>
      <c r="S413" s="66"/>
      <c r="T413" s="67"/>
      <c r="U413" s="54"/>
    </row>
    <row r="414" spans="1:21" s="55" customFormat="1" ht="16" customHeight="1">
      <c r="A414" s="62"/>
      <c r="B414" s="62"/>
      <c r="C414" s="63"/>
      <c r="D414" s="63"/>
      <c r="E414" s="64"/>
      <c r="F414" s="65"/>
      <c r="G414" s="65"/>
      <c r="H414" s="65"/>
      <c r="I414" s="65"/>
      <c r="J414" s="65"/>
      <c r="Q414" s="54"/>
      <c r="R414" s="66"/>
      <c r="S414" s="66"/>
      <c r="T414" s="67"/>
      <c r="U414" s="54"/>
    </row>
    <row r="415" spans="1:21" s="55" customFormat="1" ht="16" customHeight="1">
      <c r="A415" s="62"/>
      <c r="B415" s="62"/>
      <c r="C415" s="63"/>
      <c r="D415" s="63"/>
      <c r="E415" s="64"/>
      <c r="F415" s="65"/>
      <c r="G415" s="65"/>
      <c r="H415" s="65"/>
      <c r="I415" s="65"/>
      <c r="J415" s="65"/>
      <c r="Q415" s="54"/>
      <c r="R415" s="66"/>
      <c r="S415" s="66"/>
      <c r="T415" s="67"/>
      <c r="U415" s="54"/>
    </row>
    <row r="416" spans="1:21" s="55" customFormat="1" ht="16" customHeight="1">
      <c r="A416" s="62"/>
      <c r="B416" s="62"/>
      <c r="C416" s="63"/>
      <c r="D416" s="63"/>
      <c r="E416" s="64"/>
      <c r="F416" s="65"/>
      <c r="G416" s="65"/>
      <c r="H416" s="65"/>
      <c r="I416" s="65"/>
      <c r="J416" s="65"/>
      <c r="Q416" s="54"/>
      <c r="R416" s="66"/>
      <c r="S416" s="66"/>
      <c r="T416" s="67"/>
      <c r="U416" s="54"/>
    </row>
    <row r="417" spans="1:21" s="55" customFormat="1" ht="16" customHeight="1">
      <c r="A417" s="62"/>
      <c r="B417" s="62"/>
      <c r="C417" s="63"/>
      <c r="D417" s="63"/>
      <c r="E417" s="64"/>
      <c r="F417" s="65"/>
      <c r="G417" s="65"/>
      <c r="H417" s="65"/>
      <c r="I417" s="65"/>
      <c r="J417" s="65"/>
      <c r="Q417" s="54"/>
      <c r="R417" s="66"/>
      <c r="S417" s="66"/>
      <c r="T417" s="67"/>
      <c r="U417" s="54"/>
    </row>
    <row r="418" spans="1:21" s="55" customFormat="1" ht="16" customHeight="1">
      <c r="A418" s="62"/>
      <c r="B418" s="62"/>
      <c r="C418" s="63"/>
      <c r="D418" s="63"/>
      <c r="E418" s="64"/>
      <c r="F418" s="65"/>
      <c r="G418" s="65"/>
      <c r="H418" s="65"/>
      <c r="I418" s="65"/>
      <c r="J418" s="65"/>
      <c r="Q418" s="54"/>
      <c r="R418" s="66"/>
      <c r="S418" s="66"/>
      <c r="T418" s="67"/>
      <c r="U418" s="54"/>
    </row>
    <row r="419" spans="1:21" s="55" customFormat="1" ht="16" customHeight="1">
      <c r="A419" s="62"/>
      <c r="B419" s="62"/>
      <c r="C419" s="63"/>
      <c r="D419" s="63"/>
      <c r="E419" s="64"/>
      <c r="F419" s="65"/>
      <c r="G419" s="65"/>
      <c r="H419" s="65"/>
      <c r="I419" s="65"/>
      <c r="J419" s="65"/>
      <c r="Q419" s="54"/>
      <c r="R419" s="66"/>
      <c r="S419" s="66"/>
      <c r="T419" s="67"/>
      <c r="U419" s="54"/>
    </row>
    <row r="420" spans="1:21" s="55" customFormat="1" ht="16" customHeight="1">
      <c r="A420" s="62"/>
      <c r="B420" s="62"/>
      <c r="C420" s="63"/>
      <c r="D420" s="63"/>
      <c r="E420" s="64"/>
      <c r="F420" s="65"/>
      <c r="G420" s="65"/>
      <c r="H420" s="65"/>
      <c r="I420" s="65"/>
      <c r="J420" s="65"/>
      <c r="Q420" s="54"/>
      <c r="R420" s="66"/>
      <c r="S420" s="66"/>
      <c r="T420" s="67"/>
      <c r="U420" s="54"/>
    </row>
    <row r="421" spans="1:21" s="55" customFormat="1" ht="16" customHeight="1">
      <c r="A421" s="62"/>
      <c r="B421" s="62"/>
      <c r="C421" s="63"/>
      <c r="D421" s="63"/>
      <c r="E421" s="64"/>
      <c r="F421" s="65"/>
      <c r="G421" s="65"/>
      <c r="H421" s="65"/>
      <c r="I421" s="65"/>
      <c r="J421" s="65"/>
      <c r="Q421" s="54"/>
      <c r="R421" s="66"/>
      <c r="S421" s="66"/>
      <c r="T421" s="67"/>
      <c r="U421" s="54"/>
    </row>
    <row r="422" spans="1:21" s="55" customFormat="1" ht="16" customHeight="1">
      <c r="A422" s="62"/>
      <c r="B422" s="62"/>
      <c r="C422" s="63"/>
      <c r="D422" s="63"/>
      <c r="E422" s="64"/>
      <c r="F422" s="65"/>
      <c r="G422" s="65"/>
      <c r="H422" s="65"/>
      <c r="I422" s="65"/>
      <c r="J422" s="65"/>
      <c r="Q422" s="54"/>
      <c r="R422" s="66"/>
      <c r="S422" s="66"/>
      <c r="T422" s="67"/>
      <c r="U422" s="54"/>
    </row>
    <row r="423" spans="1:21" s="55" customFormat="1" ht="16" customHeight="1">
      <c r="A423" s="62"/>
      <c r="B423" s="62"/>
      <c r="C423" s="63"/>
      <c r="D423" s="63"/>
      <c r="E423" s="64"/>
      <c r="F423" s="65"/>
      <c r="G423" s="65"/>
      <c r="H423" s="65"/>
      <c r="I423" s="65"/>
      <c r="J423" s="65"/>
      <c r="Q423" s="54"/>
      <c r="R423" s="66"/>
      <c r="S423" s="66"/>
      <c r="T423" s="67"/>
      <c r="U423" s="54"/>
    </row>
    <row r="424" spans="1:21" s="55" customFormat="1" ht="16" customHeight="1">
      <c r="A424" s="62"/>
      <c r="B424" s="62"/>
      <c r="C424" s="63"/>
      <c r="D424" s="63"/>
      <c r="E424" s="64"/>
      <c r="F424" s="65"/>
      <c r="G424" s="65"/>
      <c r="H424" s="65"/>
      <c r="I424" s="65"/>
      <c r="J424" s="65"/>
      <c r="Q424" s="54"/>
      <c r="R424" s="66"/>
      <c r="S424" s="66"/>
      <c r="T424" s="67"/>
      <c r="U424" s="54"/>
    </row>
    <row r="425" spans="1:21" s="55" customFormat="1" ht="16" customHeight="1">
      <c r="A425" s="62"/>
      <c r="B425" s="62"/>
      <c r="C425" s="63"/>
      <c r="D425" s="63"/>
      <c r="E425" s="64"/>
      <c r="F425" s="65"/>
      <c r="G425" s="65"/>
      <c r="H425" s="65"/>
      <c r="I425" s="65"/>
      <c r="J425" s="65"/>
      <c r="Q425" s="54"/>
      <c r="R425" s="66"/>
      <c r="S425" s="66"/>
      <c r="T425" s="67"/>
      <c r="U425" s="54"/>
    </row>
    <row r="426" spans="1:21" s="55" customFormat="1" ht="16" customHeight="1">
      <c r="A426" s="62"/>
      <c r="B426" s="62"/>
      <c r="C426" s="63"/>
      <c r="D426" s="63"/>
      <c r="E426" s="64"/>
      <c r="F426" s="65"/>
      <c r="G426" s="65"/>
      <c r="H426" s="65"/>
      <c r="I426" s="65"/>
      <c r="J426" s="65"/>
      <c r="Q426" s="54"/>
      <c r="R426" s="66"/>
      <c r="S426" s="66"/>
      <c r="T426" s="67"/>
      <c r="U426" s="54"/>
    </row>
    <row r="427" spans="1:21" s="55" customFormat="1" ht="16" customHeight="1">
      <c r="A427" s="62"/>
      <c r="B427" s="62"/>
      <c r="C427" s="63"/>
      <c r="D427" s="63"/>
      <c r="E427" s="64"/>
      <c r="F427" s="65"/>
      <c r="G427" s="65"/>
      <c r="H427" s="65"/>
      <c r="I427" s="65"/>
      <c r="J427" s="65"/>
      <c r="Q427" s="54"/>
      <c r="R427" s="66"/>
      <c r="S427" s="66"/>
      <c r="T427" s="67"/>
      <c r="U427" s="54"/>
    </row>
    <row r="428" spans="1:21" s="55" customFormat="1" ht="16" customHeight="1">
      <c r="A428" s="62"/>
      <c r="B428" s="62"/>
      <c r="C428" s="63"/>
      <c r="D428" s="63"/>
      <c r="E428" s="64"/>
      <c r="F428" s="65"/>
      <c r="G428" s="65"/>
      <c r="H428" s="65"/>
      <c r="I428" s="65"/>
      <c r="J428" s="65"/>
      <c r="Q428" s="54"/>
      <c r="R428" s="66"/>
      <c r="S428" s="66"/>
      <c r="T428" s="67"/>
      <c r="U428" s="54"/>
    </row>
    <row r="429" spans="1:21" s="55" customFormat="1" ht="16" customHeight="1">
      <c r="A429" s="62"/>
      <c r="B429" s="62"/>
      <c r="C429" s="63"/>
      <c r="D429" s="63"/>
      <c r="E429" s="64"/>
      <c r="F429" s="65"/>
      <c r="G429" s="65"/>
      <c r="H429" s="65"/>
      <c r="I429" s="65"/>
      <c r="J429" s="65"/>
      <c r="Q429" s="54"/>
      <c r="R429" s="66"/>
      <c r="S429" s="66"/>
      <c r="T429" s="67"/>
      <c r="U429" s="54"/>
    </row>
    <row r="430" spans="1:21" s="55" customFormat="1" ht="16" customHeight="1">
      <c r="A430" s="62"/>
      <c r="B430" s="62"/>
      <c r="C430" s="63"/>
      <c r="D430" s="63"/>
      <c r="E430" s="64"/>
      <c r="F430" s="65"/>
      <c r="G430" s="65"/>
      <c r="H430" s="65"/>
      <c r="I430" s="65"/>
      <c r="J430" s="65"/>
      <c r="Q430" s="54"/>
      <c r="R430" s="66"/>
      <c r="S430" s="66"/>
      <c r="T430" s="67"/>
      <c r="U430" s="54"/>
    </row>
    <row r="431" spans="1:21" s="55" customFormat="1" ht="16" customHeight="1">
      <c r="A431" s="62"/>
      <c r="B431" s="62"/>
      <c r="C431" s="63"/>
      <c r="D431" s="63"/>
      <c r="E431" s="64"/>
      <c r="F431" s="65"/>
      <c r="G431" s="65"/>
      <c r="H431" s="65"/>
      <c r="I431" s="65"/>
      <c r="J431" s="65"/>
      <c r="Q431" s="54"/>
      <c r="R431" s="66"/>
      <c r="S431" s="66"/>
      <c r="T431" s="67"/>
      <c r="U431" s="54"/>
    </row>
    <row r="432" spans="1:21" s="55" customFormat="1" ht="16" customHeight="1">
      <c r="A432" s="62"/>
      <c r="B432" s="62"/>
      <c r="C432" s="63"/>
      <c r="D432" s="63"/>
      <c r="E432" s="64"/>
      <c r="F432" s="65"/>
      <c r="G432" s="65"/>
      <c r="H432" s="65"/>
      <c r="I432" s="65"/>
      <c r="J432" s="65"/>
      <c r="Q432" s="54"/>
      <c r="R432" s="66"/>
      <c r="S432" s="66"/>
      <c r="T432" s="67"/>
      <c r="U432" s="54"/>
    </row>
    <row r="433" spans="1:21" s="55" customFormat="1" ht="16" customHeight="1">
      <c r="A433" s="62"/>
      <c r="B433" s="62"/>
      <c r="C433" s="63"/>
      <c r="D433" s="63"/>
      <c r="E433" s="64"/>
      <c r="F433" s="65"/>
      <c r="G433" s="65"/>
      <c r="H433" s="65"/>
      <c r="I433" s="65"/>
      <c r="J433" s="65"/>
      <c r="Q433" s="54"/>
      <c r="R433" s="66"/>
      <c r="S433" s="66"/>
      <c r="T433" s="67"/>
      <c r="U433" s="54"/>
    </row>
    <row r="434" spans="1:21" s="55" customFormat="1" ht="16" customHeight="1">
      <c r="A434" s="62"/>
      <c r="B434" s="62"/>
      <c r="C434" s="63"/>
      <c r="D434" s="63"/>
      <c r="E434" s="64"/>
      <c r="F434" s="65"/>
      <c r="G434" s="65"/>
      <c r="H434" s="65"/>
      <c r="I434" s="65"/>
      <c r="J434" s="65"/>
      <c r="Q434" s="54"/>
      <c r="R434" s="66"/>
      <c r="S434" s="66"/>
      <c r="T434" s="67"/>
      <c r="U434" s="54"/>
    </row>
    <row r="435" spans="1:21" s="55" customFormat="1" ht="16" customHeight="1">
      <c r="A435" s="62"/>
      <c r="B435" s="62"/>
      <c r="C435" s="63"/>
      <c r="D435" s="63"/>
      <c r="E435" s="64"/>
      <c r="F435" s="65"/>
      <c r="G435" s="65"/>
      <c r="H435" s="65"/>
      <c r="I435" s="65"/>
      <c r="J435" s="65"/>
      <c r="Q435" s="54"/>
      <c r="R435" s="66"/>
      <c r="S435" s="66"/>
      <c r="T435" s="67"/>
      <c r="U435" s="54"/>
    </row>
    <row r="436" spans="1:21" s="55" customFormat="1" ht="16" customHeight="1">
      <c r="A436" s="62"/>
      <c r="B436" s="62"/>
      <c r="C436" s="63"/>
      <c r="D436" s="63"/>
      <c r="E436" s="64"/>
      <c r="F436" s="65"/>
      <c r="G436" s="65"/>
      <c r="H436" s="65"/>
      <c r="I436" s="65"/>
      <c r="J436" s="65"/>
      <c r="Q436" s="54"/>
      <c r="R436" s="66"/>
      <c r="S436" s="66"/>
      <c r="T436" s="67"/>
      <c r="U436" s="54"/>
    </row>
    <row r="437" spans="1:21" ht="16" customHeight="1">
      <c r="E437" s="72"/>
    </row>
    <row r="438" spans="1:21" ht="16" customHeight="1">
      <c r="E438" s="72"/>
    </row>
    <row r="439" spans="1:21" ht="16" customHeight="1">
      <c r="E439" s="72"/>
    </row>
    <row r="440" spans="1:21" ht="16" customHeight="1">
      <c r="E440" s="72"/>
    </row>
    <row r="441" spans="1:21" ht="16" customHeight="1">
      <c r="E441" s="72"/>
    </row>
    <row r="442" spans="1:21" ht="16" customHeight="1">
      <c r="E442" s="72"/>
    </row>
    <row r="443" spans="1:21" ht="16" customHeight="1">
      <c r="E443" s="72"/>
    </row>
    <row r="444" spans="1:21" ht="16" customHeight="1">
      <c r="E444" s="72"/>
    </row>
    <row r="445" spans="1:21" ht="16" customHeight="1">
      <c r="E445" s="72"/>
    </row>
    <row r="446" spans="1:21" ht="16" customHeight="1">
      <c r="E446" s="72"/>
    </row>
    <row r="447" spans="1:21" ht="16" customHeight="1">
      <c r="E447" s="72"/>
    </row>
    <row r="448" spans="1:21" ht="16" customHeight="1">
      <c r="E448" s="72"/>
    </row>
    <row r="449" spans="5:5" ht="16" customHeight="1">
      <c r="E449" s="72"/>
    </row>
    <row r="450" spans="5:5" ht="16" customHeight="1">
      <c r="E450" s="72"/>
    </row>
    <row r="451" spans="5:5" ht="16" customHeight="1">
      <c r="E451" s="72"/>
    </row>
    <row r="452" spans="5:5" ht="16" customHeight="1">
      <c r="E452" s="72"/>
    </row>
    <row r="453" spans="5:5" ht="16" customHeight="1">
      <c r="E453" s="72"/>
    </row>
    <row r="454" spans="5:5" ht="16" customHeight="1">
      <c r="E454" s="72"/>
    </row>
    <row r="455" spans="5:5" ht="16" customHeight="1">
      <c r="E455" s="72"/>
    </row>
    <row r="456" spans="5:5" ht="16" customHeight="1">
      <c r="E456" s="72"/>
    </row>
    <row r="457" spans="5:5" ht="16" customHeight="1">
      <c r="E457" s="72"/>
    </row>
    <row r="458" spans="5:5" ht="16" customHeight="1">
      <c r="E458" s="72"/>
    </row>
    <row r="459" spans="5:5" ht="16" customHeight="1">
      <c r="E459" s="72"/>
    </row>
    <row r="460" spans="5:5" ht="16" customHeight="1">
      <c r="E460" s="72"/>
    </row>
    <row r="461" spans="5:5" ht="16" customHeight="1">
      <c r="E461" s="72"/>
    </row>
    <row r="462" spans="5:5" ht="16" customHeight="1">
      <c r="E462" s="72"/>
    </row>
    <row r="463" spans="5:5" ht="16" customHeight="1">
      <c r="E463" s="72"/>
    </row>
    <row r="464" spans="5:5" ht="16" customHeight="1">
      <c r="E464" s="72"/>
    </row>
    <row r="465" spans="5:5" ht="16" customHeight="1">
      <c r="E465" s="72"/>
    </row>
    <row r="466" spans="5:5" ht="16" customHeight="1">
      <c r="E466" s="72"/>
    </row>
    <row r="467" spans="5:5" ht="16" customHeight="1">
      <c r="E467" s="72"/>
    </row>
    <row r="468" spans="5:5" ht="16" customHeight="1">
      <c r="E468" s="72"/>
    </row>
    <row r="469" spans="5:5" ht="16" customHeight="1">
      <c r="E469" s="72"/>
    </row>
    <row r="470" spans="5:5" ht="16" customHeight="1">
      <c r="E470" s="72"/>
    </row>
    <row r="471" spans="5:5" ht="16" customHeight="1">
      <c r="E471" s="72"/>
    </row>
    <row r="472" spans="5:5" ht="16" customHeight="1">
      <c r="E472" s="72"/>
    </row>
    <row r="473" spans="5:5" ht="16" customHeight="1">
      <c r="E473" s="72"/>
    </row>
    <row r="474" spans="5:5" ht="16" customHeight="1">
      <c r="E474" s="72"/>
    </row>
    <row r="475" spans="5:5" ht="16" customHeight="1">
      <c r="E475" s="72"/>
    </row>
    <row r="476" spans="5:5" ht="16" customHeight="1">
      <c r="E476" s="72"/>
    </row>
    <row r="477" spans="5:5" ht="16" customHeight="1">
      <c r="E477" s="72"/>
    </row>
    <row r="478" spans="5:5" ht="16" customHeight="1">
      <c r="E478" s="72"/>
    </row>
    <row r="479" spans="5:5" ht="16" customHeight="1">
      <c r="E479" s="72"/>
    </row>
    <row r="480" spans="5:5" ht="16" customHeight="1">
      <c r="E480" s="72"/>
    </row>
    <row r="481" spans="5:5" ht="16" customHeight="1">
      <c r="E481" s="72"/>
    </row>
    <row r="482" spans="5:5" ht="16" customHeight="1">
      <c r="E482" s="72"/>
    </row>
    <row r="483" spans="5:5" ht="16" customHeight="1">
      <c r="E483" s="72"/>
    </row>
    <row r="484" spans="5:5" ht="16" customHeight="1">
      <c r="E484" s="72"/>
    </row>
    <row r="485" spans="5:5" ht="16" customHeight="1">
      <c r="E485" s="72"/>
    </row>
    <row r="486" spans="5:5" ht="16" customHeight="1">
      <c r="E486" s="72"/>
    </row>
    <row r="487" spans="5:5" ht="16" customHeight="1">
      <c r="E487" s="72"/>
    </row>
    <row r="488" spans="5:5" ht="16" customHeight="1">
      <c r="E488" s="72"/>
    </row>
    <row r="489" spans="5:5" ht="16" customHeight="1">
      <c r="E489" s="72"/>
    </row>
    <row r="490" spans="5:5" ht="16" customHeight="1">
      <c r="E490" s="72"/>
    </row>
    <row r="491" spans="5:5" ht="16" customHeight="1">
      <c r="E491" s="72"/>
    </row>
    <row r="492" spans="5:5" ht="16" customHeight="1">
      <c r="E492" s="72"/>
    </row>
    <row r="493" spans="5:5" ht="16" customHeight="1">
      <c r="E493" s="72"/>
    </row>
    <row r="494" spans="5:5" ht="16" customHeight="1">
      <c r="E494" s="72"/>
    </row>
    <row r="495" spans="5:5" ht="16" customHeight="1">
      <c r="E495" s="72"/>
    </row>
    <row r="496" spans="5:5" ht="16" customHeight="1">
      <c r="E496" s="72"/>
    </row>
    <row r="497" spans="5:5" ht="16" customHeight="1">
      <c r="E497" s="72"/>
    </row>
    <row r="498" spans="5:5" ht="16" customHeight="1">
      <c r="E498" s="72"/>
    </row>
    <row r="499" spans="5:5" ht="16" customHeight="1">
      <c r="E499" s="72"/>
    </row>
    <row r="500" spans="5:5" ht="16" customHeight="1">
      <c r="E500" s="72"/>
    </row>
    <row r="501" spans="5:5" ht="16" customHeight="1">
      <c r="E501" s="72"/>
    </row>
    <row r="502" spans="5:5" ht="16" customHeight="1">
      <c r="E502" s="72"/>
    </row>
    <row r="503" spans="5:5" ht="16" customHeight="1">
      <c r="E503" s="72"/>
    </row>
    <row r="504" spans="5:5" ht="16" customHeight="1">
      <c r="E504" s="72"/>
    </row>
    <row r="505" spans="5:5" ht="16" customHeight="1">
      <c r="E505" s="72"/>
    </row>
    <row r="506" spans="5:5" ht="16" customHeight="1">
      <c r="E506" s="72"/>
    </row>
    <row r="507" spans="5:5" ht="16" customHeight="1">
      <c r="E507" s="72"/>
    </row>
    <row r="508" spans="5:5" ht="16" customHeight="1">
      <c r="E508" s="72"/>
    </row>
    <row r="509" spans="5:5" ht="16" customHeight="1">
      <c r="E509" s="72"/>
    </row>
    <row r="510" spans="5:5" ht="16" customHeight="1">
      <c r="E510" s="72"/>
    </row>
    <row r="511" spans="5:5" ht="16" customHeight="1">
      <c r="E511" s="72"/>
    </row>
    <row r="512" spans="5:5" ht="16" customHeight="1">
      <c r="E512" s="72"/>
    </row>
    <row r="513" spans="5:5" ht="16" customHeight="1">
      <c r="E513" s="72"/>
    </row>
    <row r="514" spans="5:5" ht="16" customHeight="1">
      <c r="E514" s="72"/>
    </row>
    <row r="515" spans="5:5" ht="16" customHeight="1">
      <c r="E515" s="72"/>
    </row>
    <row r="516" spans="5:5" ht="16" customHeight="1">
      <c r="E516" s="72"/>
    </row>
    <row r="517" spans="5:5" ht="16" customHeight="1">
      <c r="E517" s="72"/>
    </row>
    <row r="518" spans="5:5" ht="16" customHeight="1">
      <c r="E518" s="72"/>
    </row>
    <row r="519" spans="5:5" ht="16" customHeight="1">
      <c r="E519" s="72"/>
    </row>
    <row r="520" spans="5:5" ht="16" customHeight="1">
      <c r="E520" s="72"/>
    </row>
    <row r="521" spans="5:5" ht="16" customHeight="1">
      <c r="E521" s="72"/>
    </row>
    <row r="522" spans="5:5" ht="16" customHeight="1">
      <c r="E522" s="72"/>
    </row>
    <row r="523" spans="5:5" ht="16" customHeight="1">
      <c r="E523" s="72"/>
    </row>
    <row r="524" spans="5:5" ht="16" customHeight="1">
      <c r="E524" s="72"/>
    </row>
    <row r="525" spans="5:5" ht="16" customHeight="1">
      <c r="E525" s="72"/>
    </row>
    <row r="526" spans="5:5" ht="16" customHeight="1">
      <c r="E526" s="72"/>
    </row>
    <row r="527" spans="5:5" ht="16" customHeight="1">
      <c r="E527" s="72"/>
    </row>
    <row r="528" spans="5:5" ht="16" customHeight="1">
      <c r="E528" s="72"/>
    </row>
    <row r="529" spans="5:5" ht="16" customHeight="1">
      <c r="E529" s="72"/>
    </row>
    <row r="530" spans="5:5" ht="16" customHeight="1">
      <c r="E530" s="72"/>
    </row>
    <row r="531" spans="5:5" ht="16" customHeight="1">
      <c r="E531" s="72"/>
    </row>
    <row r="532" spans="5:5" ht="16" customHeight="1">
      <c r="E532" s="72"/>
    </row>
    <row r="533" spans="5:5" ht="16" customHeight="1">
      <c r="E533" s="72"/>
    </row>
    <row r="534" spans="5:5" ht="16" customHeight="1">
      <c r="E534" s="72"/>
    </row>
    <row r="535" spans="5:5" ht="16" customHeight="1">
      <c r="E535" s="72"/>
    </row>
    <row r="536" spans="5:5" ht="16" customHeight="1">
      <c r="E536" s="72"/>
    </row>
    <row r="537" spans="5:5" ht="16" customHeight="1">
      <c r="E537" s="72"/>
    </row>
    <row r="538" spans="5:5" ht="16" customHeight="1">
      <c r="E538" s="72"/>
    </row>
    <row r="539" spans="5:5" ht="16" customHeight="1">
      <c r="E539" s="72"/>
    </row>
    <row r="540" spans="5:5" ht="16" customHeight="1">
      <c r="E540" s="72"/>
    </row>
    <row r="541" spans="5:5" ht="16" customHeight="1">
      <c r="E541" s="72"/>
    </row>
    <row r="542" spans="5:5" ht="16" customHeight="1">
      <c r="E542" s="72"/>
    </row>
    <row r="543" spans="5:5" ht="16" customHeight="1">
      <c r="E543" s="72"/>
    </row>
    <row r="544" spans="5:5" ht="16" customHeight="1">
      <c r="E544" s="72"/>
    </row>
    <row r="545" spans="5:5" ht="16" customHeight="1">
      <c r="E545" s="72"/>
    </row>
    <row r="546" spans="5:5" ht="16" customHeight="1">
      <c r="E546" s="72"/>
    </row>
    <row r="547" spans="5:5" ht="16" customHeight="1">
      <c r="E547" s="72"/>
    </row>
    <row r="548" spans="5:5" ht="16" customHeight="1">
      <c r="E548" s="72"/>
    </row>
    <row r="549" spans="5:5" ht="16" customHeight="1">
      <c r="E549" s="72"/>
    </row>
    <row r="550" spans="5:5" ht="16" customHeight="1">
      <c r="E550" s="72"/>
    </row>
    <row r="551" spans="5:5" ht="16" customHeight="1">
      <c r="E551" s="72"/>
    </row>
    <row r="552" spans="5:5" ht="16" customHeight="1">
      <c r="E552" s="72"/>
    </row>
    <row r="553" spans="5:5" ht="16" customHeight="1">
      <c r="E553" s="72"/>
    </row>
    <row r="554" spans="5:5" ht="16" customHeight="1">
      <c r="E554" s="72"/>
    </row>
    <row r="555" spans="5:5" ht="16" customHeight="1">
      <c r="E555" s="72"/>
    </row>
    <row r="556" spans="5:5" ht="16" customHeight="1">
      <c r="E556" s="72"/>
    </row>
    <row r="557" spans="5:5" ht="16" customHeight="1">
      <c r="E557" s="72"/>
    </row>
    <row r="558" spans="5:5" ht="16" customHeight="1">
      <c r="E558" s="72"/>
    </row>
    <row r="559" spans="5:5" ht="16" customHeight="1">
      <c r="E559" s="72"/>
    </row>
    <row r="560" spans="5:5" ht="16" customHeight="1">
      <c r="E560" s="72"/>
    </row>
    <row r="561" spans="5:5" ht="16" customHeight="1">
      <c r="E561" s="72"/>
    </row>
    <row r="562" spans="5:5" ht="16" customHeight="1">
      <c r="E562" s="72"/>
    </row>
    <row r="563" spans="5:5" ht="16" customHeight="1">
      <c r="E563" s="72"/>
    </row>
    <row r="564" spans="5:5" ht="16" customHeight="1">
      <c r="E564" s="72"/>
    </row>
    <row r="565" spans="5:5" ht="16" customHeight="1">
      <c r="E565" s="72"/>
    </row>
    <row r="566" spans="5:5" ht="16" customHeight="1">
      <c r="E566" s="72"/>
    </row>
    <row r="567" spans="5:5" ht="16" customHeight="1">
      <c r="E567" s="72"/>
    </row>
    <row r="568" spans="5:5" ht="16" customHeight="1">
      <c r="E568" s="72"/>
    </row>
    <row r="569" spans="5:5" ht="16" customHeight="1">
      <c r="E569" s="72"/>
    </row>
    <row r="570" spans="5:5" ht="16" customHeight="1">
      <c r="E570" s="72"/>
    </row>
    <row r="571" spans="5:5" ht="16" customHeight="1">
      <c r="E571" s="72"/>
    </row>
    <row r="572" spans="5:5" ht="16" customHeight="1">
      <c r="E572" s="72"/>
    </row>
    <row r="573" spans="5:5" ht="16" customHeight="1">
      <c r="E573" s="72"/>
    </row>
    <row r="574" spans="5:5" ht="16" customHeight="1">
      <c r="E574" s="72"/>
    </row>
    <row r="575" spans="5:5" ht="16" customHeight="1">
      <c r="E575" s="72"/>
    </row>
    <row r="576" spans="5:5" ht="16" customHeight="1">
      <c r="E576" s="72"/>
    </row>
    <row r="577" spans="5:5" ht="16" customHeight="1">
      <c r="E577" s="72"/>
    </row>
    <row r="578" spans="5:5" ht="16" customHeight="1">
      <c r="E578" s="72"/>
    </row>
    <row r="579" spans="5:5" ht="16" customHeight="1">
      <c r="E579" s="72"/>
    </row>
    <row r="580" spans="5:5" ht="16" customHeight="1">
      <c r="E580" s="72"/>
    </row>
    <row r="581" spans="5:5" ht="16" customHeight="1">
      <c r="E581" s="72"/>
    </row>
    <row r="582" spans="5:5" ht="16" customHeight="1">
      <c r="E582" s="72"/>
    </row>
    <row r="583" spans="5:5" ht="16" customHeight="1">
      <c r="E583" s="72"/>
    </row>
    <row r="584" spans="5:5" ht="16" customHeight="1">
      <c r="E584" s="72"/>
    </row>
    <row r="585" spans="5:5" ht="16" customHeight="1">
      <c r="E585" s="72"/>
    </row>
    <row r="586" spans="5:5" ht="16" customHeight="1">
      <c r="E586" s="72"/>
    </row>
    <row r="587" spans="5:5" ht="16" customHeight="1">
      <c r="E587" s="72"/>
    </row>
    <row r="588" spans="5:5" ht="16" customHeight="1">
      <c r="E588" s="72"/>
    </row>
    <row r="589" spans="5:5" ht="16" customHeight="1">
      <c r="E589" s="72"/>
    </row>
    <row r="590" spans="5:5" ht="16" customHeight="1">
      <c r="E590" s="72"/>
    </row>
    <row r="591" spans="5:5" ht="16" customHeight="1">
      <c r="E591" s="72"/>
    </row>
    <row r="592" spans="5:5" ht="16" customHeight="1">
      <c r="E592" s="72"/>
    </row>
    <row r="593" spans="5:5" ht="16" customHeight="1">
      <c r="E593" s="72"/>
    </row>
    <row r="594" spans="5:5" ht="16" customHeight="1">
      <c r="E594" s="72"/>
    </row>
    <row r="595" spans="5:5" ht="16" customHeight="1">
      <c r="E595" s="72"/>
    </row>
    <row r="596" spans="5:5" ht="16" customHeight="1">
      <c r="E596" s="72"/>
    </row>
    <row r="597" spans="5:5" ht="16" customHeight="1">
      <c r="E597" s="72"/>
    </row>
    <row r="598" spans="5:5" ht="16" customHeight="1">
      <c r="E598" s="72"/>
    </row>
    <row r="599" spans="5:5" ht="16" customHeight="1">
      <c r="E599" s="72"/>
    </row>
    <row r="600" spans="5:5" ht="16" customHeight="1">
      <c r="E600" s="72"/>
    </row>
    <row r="601" spans="5:5" ht="16" customHeight="1">
      <c r="E601" s="72"/>
    </row>
    <row r="602" spans="5:5" ht="16" customHeight="1">
      <c r="E602" s="72"/>
    </row>
    <row r="603" spans="5:5" ht="16" customHeight="1">
      <c r="E603" s="72"/>
    </row>
    <row r="604" spans="5:5" ht="16" customHeight="1">
      <c r="E604" s="72"/>
    </row>
    <row r="605" spans="5:5" ht="16" customHeight="1">
      <c r="E605" s="72"/>
    </row>
    <row r="606" spans="5:5" ht="16" customHeight="1">
      <c r="E606" s="72"/>
    </row>
    <row r="607" spans="5:5" ht="16" customHeight="1">
      <c r="E607" s="72"/>
    </row>
    <row r="608" spans="5:5" ht="16" customHeight="1">
      <c r="E608" s="72"/>
    </row>
    <row r="609" spans="5:5" ht="16" customHeight="1">
      <c r="E609" s="72"/>
    </row>
    <row r="610" spans="5:5" ht="16" customHeight="1">
      <c r="E610" s="72"/>
    </row>
    <row r="611" spans="5:5" ht="16" customHeight="1">
      <c r="E611" s="72"/>
    </row>
    <row r="612" spans="5:5" ht="16" customHeight="1">
      <c r="E612" s="72"/>
    </row>
    <row r="613" spans="5:5" ht="16" customHeight="1">
      <c r="E613" s="72"/>
    </row>
    <row r="614" spans="5:5" ht="16" customHeight="1">
      <c r="E614" s="72"/>
    </row>
    <row r="615" spans="5:5" ht="16" customHeight="1">
      <c r="E615" s="72"/>
    </row>
    <row r="616" spans="5:5" ht="16" customHeight="1">
      <c r="E616" s="72"/>
    </row>
    <row r="617" spans="5:5" ht="16" customHeight="1">
      <c r="E617" s="72"/>
    </row>
    <row r="618" spans="5:5" ht="16" customHeight="1">
      <c r="E618" s="72"/>
    </row>
    <row r="619" spans="5:5" ht="16" customHeight="1">
      <c r="E619" s="72"/>
    </row>
    <row r="620" spans="5:5" ht="16" customHeight="1">
      <c r="E620" s="72"/>
    </row>
    <row r="621" spans="5:5" ht="16" customHeight="1">
      <c r="E621" s="72"/>
    </row>
    <row r="622" spans="5:5" ht="16" customHeight="1">
      <c r="E622" s="72"/>
    </row>
    <row r="623" spans="5:5" ht="16" customHeight="1">
      <c r="E623" s="72"/>
    </row>
    <row r="624" spans="5:5" ht="16" customHeight="1">
      <c r="E624" s="72"/>
    </row>
    <row r="625" spans="5:5" ht="16" customHeight="1">
      <c r="E625" s="72"/>
    </row>
    <row r="626" spans="5:5" ht="16" customHeight="1">
      <c r="E626" s="72"/>
    </row>
    <row r="627" spans="5:5" ht="16" customHeight="1">
      <c r="E627" s="72"/>
    </row>
    <row r="628" spans="5:5" ht="16" customHeight="1">
      <c r="E628" s="72"/>
    </row>
    <row r="629" spans="5:5" ht="16" customHeight="1">
      <c r="E629" s="72"/>
    </row>
    <row r="630" spans="5:5" ht="16" customHeight="1">
      <c r="E630" s="72"/>
    </row>
    <row r="631" spans="5:5" ht="16" customHeight="1">
      <c r="E631" s="72"/>
    </row>
    <row r="632" spans="5:5" ht="16" customHeight="1">
      <c r="E632" s="72"/>
    </row>
    <row r="633" spans="5:5" ht="16" customHeight="1">
      <c r="E633" s="72"/>
    </row>
    <row r="634" spans="5:5" ht="16" customHeight="1">
      <c r="E634" s="72"/>
    </row>
    <row r="635" spans="5:5" ht="16" customHeight="1">
      <c r="E635" s="72"/>
    </row>
    <row r="636" spans="5:5" ht="16" customHeight="1">
      <c r="E636" s="72"/>
    </row>
    <row r="637" spans="5:5" ht="16" customHeight="1">
      <c r="E637" s="72"/>
    </row>
    <row r="638" spans="5:5" ht="16" customHeight="1">
      <c r="E638" s="72"/>
    </row>
    <row r="639" spans="5:5" ht="16" customHeight="1">
      <c r="E639" s="72"/>
    </row>
    <row r="640" spans="5:5" ht="16" customHeight="1">
      <c r="E640" s="72"/>
    </row>
    <row r="641" spans="5:5" ht="16" customHeight="1">
      <c r="E641" s="72"/>
    </row>
    <row r="642" spans="5:5" ht="16" customHeight="1">
      <c r="E642" s="72"/>
    </row>
    <row r="643" spans="5:5" ht="16" customHeight="1">
      <c r="E643" s="72"/>
    </row>
    <row r="644" spans="5:5" ht="16" customHeight="1">
      <c r="E644" s="72"/>
    </row>
    <row r="645" spans="5:5" ht="16" customHeight="1">
      <c r="E645" s="72"/>
    </row>
    <row r="646" spans="5:5" ht="16" customHeight="1">
      <c r="E646" s="72"/>
    </row>
    <row r="647" spans="5:5" ht="16" customHeight="1">
      <c r="E647" s="72"/>
    </row>
    <row r="648" spans="5:5" ht="16" customHeight="1">
      <c r="E648" s="72"/>
    </row>
    <row r="649" spans="5:5" ht="16" customHeight="1">
      <c r="E649" s="72"/>
    </row>
    <row r="650" spans="5:5" ht="16" customHeight="1">
      <c r="E650" s="72"/>
    </row>
    <row r="651" spans="5:5" ht="16" customHeight="1">
      <c r="E651" s="72"/>
    </row>
    <row r="652" spans="5:5" ht="16" customHeight="1">
      <c r="E652" s="72"/>
    </row>
    <row r="653" spans="5:5" ht="16" customHeight="1">
      <c r="E653" s="72"/>
    </row>
    <row r="654" spans="5:5" ht="16" customHeight="1">
      <c r="E654" s="72"/>
    </row>
    <row r="655" spans="5:5" ht="16" customHeight="1">
      <c r="E655" s="72"/>
    </row>
    <row r="656" spans="5:5" ht="16" customHeight="1">
      <c r="E656" s="72"/>
    </row>
    <row r="657" spans="5:5" ht="16" customHeight="1">
      <c r="E657" s="72"/>
    </row>
    <row r="658" spans="5:5" ht="16" customHeight="1">
      <c r="E658" s="72"/>
    </row>
    <row r="659" spans="5:5" ht="16" customHeight="1">
      <c r="E659" s="72"/>
    </row>
    <row r="660" spans="5:5" ht="16" customHeight="1">
      <c r="E660" s="72"/>
    </row>
    <row r="661" spans="5:5" ht="16" customHeight="1">
      <c r="E661" s="72"/>
    </row>
    <row r="662" spans="5:5" ht="16" customHeight="1">
      <c r="E662" s="72"/>
    </row>
    <row r="663" spans="5:5" ht="16" customHeight="1">
      <c r="E663" s="72"/>
    </row>
    <row r="664" spans="5:5" ht="16" customHeight="1">
      <c r="E664" s="72"/>
    </row>
    <row r="665" spans="5:5" ht="16" customHeight="1">
      <c r="E665" s="72"/>
    </row>
    <row r="666" spans="5:5" ht="16" customHeight="1">
      <c r="E666" s="72"/>
    </row>
    <row r="667" spans="5:5" ht="16" customHeight="1">
      <c r="E667" s="72"/>
    </row>
    <row r="668" spans="5:5" ht="16" customHeight="1">
      <c r="E668" s="72"/>
    </row>
    <row r="669" spans="5:5" ht="16" customHeight="1">
      <c r="E669" s="72"/>
    </row>
    <row r="670" spans="5:5" ht="16" customHeight="1">
      <c r="E670" s="72"/>
    </row>
    <row r="671" spans="5:5" ht="16" customHeight="1">
      <c r="E671" s="72"/>
    </row>
    <row r="672" spans="5:5" ht="16" customHeight="1">
      <c r="E672" s="72"/>
    </row>
    <row r="673" spans="5:5" ht="16" customHeight="1">
      <c r="E673" s="72"/>
    </row>
    <row r="674" spans="5:5" ht="16" customHeight="1">
      <c r="E674" s="72"/>
    </row>
    <row r="675" spans="5:5" ht="16" customHeight="1">
      <c r="E675" s="72"/>
    </row>
    <row r="676" spans="5:5" ht="16" customHeight="1">
      <c r="E676" s="72"/>
    </row>
    <row r="677" spans="5:5" ht="16" customHeight="1">
      <c r="E677" s="72"/>
    </row>
    <row r="678" spans="5:5" ht="16" customHeight="1">
      <c r="E678" s="72"/>
    </row>
    <row r="679" spans="5:5" ht="16" customHeight="1">
      <c r="E679" s="72"/>
    </row>
    <row r="680" spans="5:5" ht="16" customHeight="1">
      <c r="E680" s="72"/>
    </row>
    <row r="681" spans="5:5" ht="16" customHeight="1">
      <c r="E681" s="72"/>
    </row>
    <row r="682" spans="5:5" ht="16" customHeight="1">
      <c r="E682" s="72"/>
    </row>
    <row r="683" spans="5:5" ht="16" customHeight="1">
      <c r="E683" s="72"/>
    </row>
    <row r="684" spans="5:5" ht="16" customHeight="1">
      <c r="E684" s="72"/>
    </row>
    <row r="685" spans="5:5" ht="16" customHeight="1">
      <c r="E685" s="72"/>
    </row>
    <row r="686" spans="5:5" ht="16" customHeight="1">
      <c r="E686" s="72"/>
    </row>
    <row r="687" spans="5:5" ht="16" customHeight="1">
      <c r="E687" s="72"/>
    </row>
    <row r="688" spans="5:5" ht="16" customHeight="1">
      <c r="E688" s="72"/>
    </row>
    <row r="689" spans="5:5" ht="16" customHeight="1">
      <c r="E689" s="72"/>
    </row>
    <row r="690" spans="5:5" ht="16" customHeight="1">
      <c r="E690" s="72"/>
    </row>
    <row r="691" spans="5:5" ht="16" customHeight="1">
      <c r="E691" s="72"/>
    </row>
    <row r="692" spans="5:5" ht="16" customHeight="1">
      <c r="E692" s="72"/>
    </row>
    <row r="693" spans="5:5" ht="16" customHeight="1">
      <c r="E693" s="72"/>
    </row>
    <row r="694" spans="5:5" ht="16" customHeight="1">
      <c r="E694" s="72"/>
    </row>
    <row r="695" spans="5:5" ht="16" customHeight="1">
      <c r="E695" s="72"/>
    </row>
    <row r="696" spans="5:5" ht="16" customHeight="1">
      <c r="E696" s="72"/>
    </row>
    <row r="697" spans="5:5" ht="16" customHeight="1">
      <c r="E697" s="72"/>
    </row>
    <row r="698" spans="5:5" ht="16" customHeight="1">
      <c r="E698" s="72"/>
    </row>
    <row r="699" spans="5:5" ht="16" customHeight="1">
      <c r="E699" s="72"/>
    </row>
    <row r="700" spans="5:5" ht="16" customHeight="1">
      <c r="E700" s="72"/>
    </row>
    <row r="701" spans="5:5" ht="16" customHeight="1">
      <c r="E701" s="72"/>
    </row>
    <row r="702" spans="5:5" ht="16" customHeight="1">
      <c r="E702" s="72"/>
    </row>
    <row r="703" spans="5:5" ht="16" customHeight="1">
      <c r="E703" s="72"/>
    </row>
    <row r="704" spans="5:5" ht="16" customHeight="1">
      <c r="E704" s="72"/>
    </row>
    <row r="705" spans="5:5" ht="16" customHeight="1">
      <c r="E705" s="72"/>
    </row>
    <row r="706" spans="5:5" ht="16" customHeight="1">
      <c r="E706" s="72"/>
    </row>
    <row r="707" spans="5:5" ht="16" customHeight="1">
      <c r="E707" s="72"/>
    </row>
    <row r="708" spans="5:5" ht="16" customHeight="1">
      <c r="E708" s="72"/>
    </row>
    <row r="709" spans="5:5" ht="16" customHeight="1">
      <c r="E709" s="72"/>
    </row>
    <row r="710" spans="5:5" ht="16" customHeight="1">
      <c r="E710" s="72"/>
    </row>
    <row r="711" spans="5:5" ht="16" customHeight="1">
      <c r="E711" s="72"/>
    </row>
    <row r="712" spans="5:5" ht="16" customHeight="1">
      <c r="E712" s="72"/>
    </row>
    <row r="713" spans="5:5" ht="16" customHeight="1">
      <c r="E713" s="72"/>
    </row>
    <row r="714" spans="5:5" ht="16" customHeight="1">
      <c r="E714" s="72"/>
    </row>
    <row r="715" spans="5:5" ht="16" customHeight="1">
      <c r="E715" s="72"/>
    </row>
    <row r="716" spans="5:5" ht="16" customHeight="1">
      <c r="E716" s="72"/>
    </row>
    <row r="717" spans="5:5" ht="16" customHeight="1">
      <c r="E717" s="72"/>
    </row>
    <row r="718" spans="5:5" ht="16" customHeight="1">
      <c r="E718" s="72"/>
    </row>
    <row r="719" spans="5:5" ht="16" customHeight="1">
      <c r="E719" s="72"/>
    </row>
    <row r="720" spans="5:5" ht="16" customHeight="1">
      <c r="E720" s="72"/>
    </row>
    <row r="721" spans="5:5" ht="16" customHeight="1">
      <c r="E721" s="72"/>
    </row>
    <row r="722" spans="5:5" ht="16" customHeight="1">
      <c r="E722" s="72"/>
    </row>
    <row r="723" spans="5:5" ht="16" customHeight="1">
      <c r="E723" s="72"/>
    </row>
    <row r="724" spans="5:5" ht="16" customHeight="1">
      <c r="E724" s="72"/>
    </row>
    <row r="725" spans="5:5" ht="16" customHeight="1">
      <c r="E725" s="72"/>
    </row>
    <row r="726" spans="5:5" ht="16" customHeight="1">
      <c r="E726" s="72"/>
    </row>
    <row r="727" spans="5:5" ht="16" customHeight="1">
      <c r="E727" s="72"/>
    </row>
    <row r="728" spans="5:5" ht="16" customHeight="1">
      <c r="E728" s="72"/>
    </row>
    <row r="729" spans="5:5" ht="16" customHeight="1">
      <c r="E729" s="72"/>
    </row>
    <row r="730" spans="5:5" ht="16" customHeight="1">
      <c r="E730" s="72"/>
    </row>
    <row r="731" spans="5:5" ht="16" customHeight="1">
      <c r="E731" s="72"/>
    </row>
    <row r="732" spans="5:5" ht="16" customHeight="1">
      <c r="E732" s="72"/>
    </row>
    <row r="733" spans="5:5" ht="16" customHeight="1">
      <c r="E733" s="72"/>
    </row>
    <row r="734" spans="5:5" ht="16" customHeight="1">
      <c r="E734" s="72"/>
    </row>
    <row r="735" spans="5:5" ht="16" customHeight="1">
      <c r="E735" s="72"/>
    </row>
    <row r="736" spans="5:5" ht="16" customHeight="1">
      <c r="E736" s="72"/>
    </row>
    <row r="737" spans="5:5" ht="16" customHeight="1">
      <c r="E737" s="72"/>
    </row>
    <row r="738" spans="5:5" ht="16" customHeight="1">
      <c r="E738" s="72"/>
    </row>
    <row r="739" spans="5:5" ht="16" customHeight="1">
      <c r="E739" s="72"/>
    </row>
    <row r="740" spans="5:5" ht="16" customHeight="1">
      <c r="E740" s="72"/>
    </row>
    <row r="741" spans="5:5" ht="16" customHeight="1">
      <c r="E741" s="72"/>
    </row>
    <row r="742" spans="5:5" ht="16" customHeight="1">
      <c r="E742" s="72"/>
    </row>
    <row r="743" spans="5:5" ht="16" customHeight="1">
      <c r="E743" s="72"/>
    </row>
    <row r="744" spans="5:5" ht="16" customHeight="1">
      <c r="E744" s="72"/>
    </row>
    <row r="745" spans="5:5" ht="16" customHeight="1">
      <c r="E745" s="72"/>
    </row>
    <row r="746" spans="5:5" ht="16" customHeight="1">
      <c r="E746" s="72"/>
    </row>
    <row r="747" spans="5:5" ht="16" customHeight="1">
      <c r="E747" s="72"/>
    </row>
    <row r="748" spans="5:5" ht="16" customHeight="1">
      <c r="E748" s="72"/>
    </row>
    <row r="749" spans="5:5" ht="16" customHeight="1">
      <c r="E749" s="72"/>
    </row>
    <row r="750" spans="5:5" ht="16" customHeight="1">
      <c r="E750" s="72"/>
    </row>
    <row r="751" spans="5:5" ht="16" customHeight="1">
      <c r="E751" s="72"/>
    </row>
    <row r="752" spans="5:5" ht="16" customHeight="1">
      <c r="E752" s="72"/>
    </row>
    <row r="753" spans="5:5" ht="16" customHeight="1">
      <c r="E753" s="72"/>
    </row>
    <row r="754" spans="5:5" ht="16" customHeight="1">
      <c r="E754" s="72"/>
    </row>
    <row r="755" spans="5:5" ht="16" customHeight="1">
      <c r="E755" s="72"/>
    </row>
    <row r="756" spans="5:5" ht="16" customHeight="1">
      <c r="E756" s="72"/>
    </row>
    <row r="757" spans="5:5" ht="16" customHeight="1">
      <c r="E757" s="72"/>
    </row>
    <row r="758" spans="5:5" ht="16" customHeight="1">
      <c r="E758" s="72"/>
    </row>
    <row r="759" spans="5:5" ht="16" customHeight="1">
      <c r="E759" s="72"/>
    </row>
    <row r="760" spans="5:5" ht="16" customHeight="1">
      <c r="E760" s="72"/>
    </row>
    <row r="761" spans="5:5" ht="16" customHeight="1">
      <c r="E761" s="72"/>
    </row>
    <row r="762" spans="5:5" ht="16" customHeight="1">
      <c r="E762" s="72"/>
    </row>
    <row r="763" spans="5:5" ht="16" customHeight="1">
      <c r="E763" s="72"/>
    </row>
    <row r="764" spans="5:5" ht="16" customHeight="1">
      <c r="E764" s="72"/>
    </row>
    <row r="765" spans="5:5" ht="16" customHeight="1">
      <c r="E765" s="72"/>
    </row>
    <row r="766" spans="5:5" ht="16" customHeight="1">
      <c r="E766" s="72"/>
    </row>
    <row r="767" spans="5:5" ht="16" customHeight="1">
      <c r="E767" s="72"/>
    </row>
    <row r="768" spans="5:5" ht="16" customHeight="1">
      <c r="E768" s="72"/>
    </row>
    <row r="769" spans="5:5" ht="16" customHeight="1">
      <c r="E769" s="72"/>
    </row>
    <row r="770" spans="5:5" ht="16" customHeight="1">
      <c r="E770" s="72"/>
    </row>
    <row r="771" spans="5:5" ht="16" customHeight="1">
      <c r="E771" s="72"/>
    </row>
    <row r="772" spans="5:5" ht="16" customHeight="1">
      <c r="E772" s="72"/>
    </row>
    <row r="773" spans="5:5" ht="16" customHeight="1">
      <c r="E773" s="72"/>
    </row>
    <row r="774" spans="5:5" ht="16" customHeight="1">
      <c r="E774" s="72"/>
    </row>
    <row r="775" spans="5:5" ht="16" customHeight="1">
      <c r="E775" s="72"/>
    </row>
    <row r="776" spans="5:5" ht="16" customHeight="1">
      <c r="E776" s="72"/>
    </row>
    <row r="777" spans="5:5" ht="16" customHeight="1">
      <c r="E777" s="72"/>
    </row>
    <row r="778" spans="5:5" ht="16" customHeight="1">
      <c r="E778" s="72"/>
    </row>
    <row r="779" spans="5:5" ht="16" customHeight="1">
      <c r="E779" s="72"/>
    </row>
    <row r="780" spans="5:5" ht="16" customHeight="1">
      <c r="E780" s="72"/>
    </row>
    <row r="781" spans="5:5" ht="16" customHeight="1">
      <c r="E781" s="72"/>
    </row>
    <row r="782" spans="5:5" ht="16" customHeight="1">
      <c r="E782" s="72"/>
    </row>
    <row r="783" spans="5:5" ht="16" customHeight="1">
      <c r="E783" s="72"/>
    </row>
    <row r="784" spans="5:5" ht="16" customHeight="1">
      <c r="E784" s="72"/>
    </row>
    <row r="785" spans="5:5" ht="16" customHeight="1">
      <c r="E785" s="72"/>
    </row>
    <row r="786" spans="5:5" ht="16" customHeight="1">
      <c r="E786" s="72"/>
    </row>
    <row r="787" spans="5:5" ht="16" customHeight="1">
      <c r="E787" s="72"/>
    </row>
    <row r="788" spans="5:5" ht="16" customHeight="1">
      <c r="E788" s="72"/>
    </row>
    <row r="789" spans="5:5" ht="16" customHeight="1">
      <c r="E789" s="72"/>
    </row>
    <row r="790" spans="5:5" ht="16" customHeight="1">
      <c r="E790" s="72"/>
    </row>
    <row r="791" spans="5:5" ht="16" customHeight="1">
      <c r="E791" s="72"/>
    </row>
    <row r="792" spans="5:5" ht="16" customHeight="1">
      <c r="E792" s="72"/>
    </row>
    <row r="793" spans="5:5" ht="16" customHeight="1">
      <c r="E793" s="72"/>
    </row>
    <row r="794" spans="5:5" ht="16" customHeight="1">
      <c r="E794" s="72"/>
    </row>
    <row r="795" spans="5:5" ht="16" customHeight="1">
      <c r="E795" s="72"/>
    </row>
    <row r="796" spans="5:5" ht="16" customHeight="1">
      <c r="E796" s="72"/>
    </row>
    <row r="797" spans="5:5" ht="16" customHeight="1">
      <c r="E797" s="72"/>
    </row>
    <row r="798" spans="5:5" ht="16" customHeight="1">
      <c r="E798" s="72"/>
    </row>
    <row r="799" spans="5:5" ht="16" customHeight="1">
      <c r="E799" s="72"/>
    </row>
    <row r="800" spans="5:5" ht="16" customHeight="1">
      <c r="E800" s="72"/>
    </row>
    <row r="801" spans="5:5" ht="16" customHeight="1">
      <c r="E801" s="72"/>
    </row>
    <row r="802" spans="5:5" ht="16" customHeight="1">
      <c r="E802" s="72"/>
    </row>
    <row r="803" spans="5:5" ht="16" customHeight="1">
      <c r="E803" s="72"/>
    </row>
    <row r="804" spans="5:5" ht="16" customHeight="1">
      <c r="E804" s="72"/>
    </row>
    <row r="805" spans="5:5" ht="16" customHeight="1">
      <c r="E805" s="72"/>
    </row>
    <row r="806" spans="5:5" ht="16" customHeight="1">
      <c r="E806" s="72"/>
    </row>
    <row r="807" spans="5:5" ht="16" customHeight="1">
      <c r="E807" s="72"/>
    </row>
    <row r="808" spans="5:5" ht="16" customHeight="1">
      <c r="E808" s="72"/>
    </row>
    <row r="809" spans="5:5" ht="16" customHeight="1">
      <c r="E809" s="72"/>
    </row>
    <row r="810" spans="5:5" ht="16" customHeight="1">
      <c r="E810" s="72"/>
    </row>
    <row r="811" spans="5:5" ht="16" customHeight="1">
      <c r="E811" s="72"/>
    </row>
    <row r="812" spans="5:5" ht="16" customHeight="1">
      <c r="E812" s="72"/>
    </row>
    <row r="813" spans="5:5" ht="16" customHeight="1">
      <c r="E813" s="72"/>
    </row>
    <row r="814" spans="5:5" ht="16" customHeight="1">
      <c r="E814" s="72"/>
    </row>
    <row r="815" spans="5:5" ht="16" customHeight="1">
      <c r="E815" s="72"/>
    </row>
    <row r="816" spans="5:5" ht="16" customHeight="1">
      <c r="E816" s="72"/>
    </row>
    <row r="817" spans="5:5" ht="16" customHeight="1">
      <c r="E817" s="72"/>
    </row>
    <row r="818" spans="5:5" ht="16" customHeight="1">
      <c r="E818" s="72"/>
    </row>
    <row r="819" spans="5:5" ht="16" customHeight="1">
      <c r="E819" s="72"/>
    </row>
    <row r="820" spans="5:5" ht="16" customHeight="1">
      <c r="E820" s="72"/>
    </row>
    <row r="821" spans="5:5" ht="16" customHeight="1">
      <c r="E821" s="72"/>
    </row>
    <row r="822" spans="5:5" ht="16" customHeight="1">
      <c r="E822" s="72"/>
    </row>
    <row r="823" spans="5:5" ht="16" customHeight="1">
      <c r="E823" s="72"/>
    </row>
    <row r="824" spans="5:5" ht="16" customHeight="1">
      <c r="E824" s="72"/>
    </row>
    <row r="825" spans="5:5" ht="16" customHeight="1">
      <c r="E825" s="72"/>
    </row>
    <row r="826" spans="5:5" ht="16" customHeight="1">
      <c r="E826" s="72"/>
    </row>
    <row r="827" spans="5:5" ht="16" customHeight="1">
      <c r="E827" s="72"/>
    </row>
    <row r="828" spans="5:5" ht="16" customHeight="1">
      <c r="E828" s="72"/>
    </row>
    <row r="829" spans="5:5" ht="16" customHeight="1">
      <c r="E829" s="72"/>
    </row>
    <row r="830" spans="5:5" ht="16" customHeight="1">
      <c r="E830" s="72"/>
    </row>
    <row r="831" spans="5:5" ht="16" customHeight="1">
      <c r="E831" s="72"/>
    </row>
    <row r="832" spans="5:5" ht="16" customHeight="1">
      <c r="E832" s="72"/>
    </row>
    <row r="833" spans="5:5" ht="16" customHeight="1">
      <c r="E833" s="72"/>
    </row>
    <row r="834" spans="5:5" ht="16" customHeight="1">
      <c r="E834" s="72"/>
    </row>
    <row r="835" spans="5:5" ht="16" customHeight="1">
      <c r="E835" s="72"/>
    </row>
    <row r="836" spans="5:5" ht="16" customHeight="1">
      <c r="E836" s="72"/>
    </row>
    <row r="837" spans="5:5" ht="16" customHeight="1">
      <c r="E837" s="72"/>
    </row>
    <row r="838" spans="5:5" ht="16" customHeight="1">
      <c r="E838" s="72"/>
    </row>
    <row r="839" spans="5:5" ht="16" customHeight="1">
      <c r="E839" s="72"/>
    </row>
    <row r="840" spans="5:5" ht="16" customHeight="1">
      <c r="E840" s="72"/>
    </row>
    <row r="841" spans="5:5" ht="16" customHeight="1">
      <c r="E841" s="72"/>
    </row>
    <row r="842" spans="5:5" ht="16" customHeight="1">
      <c r="E842" s="72"/>
    </row>
    <row r="843" spans="5:5" ht="16" customHeight="1">
      <c r="E843" s="72"/>
    </row>
    <row r="844" spans="5:5" ht="16" customHeight="1">
      <c r="E844" s="72"/>
    </row>
    <row r="845" spans="5:5" ht="16" customHeight="1">
      <c r="E845" s="72"/>
    </row>
    <row r="846" spans="5:5" ht="16" customHeight="1">
      <c r="E846" s="72"/>
    </row>
    <row r="847" spans="5:5" ht="16" customHeight="1">
      <c r="E847" s="72"/>
    </row>
    <row r="848" spans="5:5" ht="16" customHeight="1">
      <c r="E848" s="72"/>
    </row>
    <row r="849" spans="5:5" ht="16" customHeight="1">
      <c r="E849" s="72"/>
    </row>
    <row r="850" spans="5:5" ht="16" customHeight="1">
      <c r="E850" s="72"/>
    </row>
    <row r="851" spans="5:5" ht="16" customHeight="1">
      <c r="E851" s="72"/>
    </row>
    <row r="852" spans="5:5" ht="16" customHeight="1">
      <c r="E852" s="72"/>
    </row>
    <row r="853" spans="5:5" ht="16" customHeight="1">
      <c r="E853" s="72"/>
    </row>
    <row r="854" spans="5:5" ht="16" customHeight="1">
      <c r="E854" s="72"/>
    </row>
    <row r="855" spans="5:5" ht="16" customHeight="1">
      <c r="E855" s="72"/>
    </row>
    <row r="856" spans="5:5" ht="16" customHeight="1">
      <c r="E856" s="72"/>
    </row>
    <row r="857" spans="5:5" ht="16" customHeight="1">
      <c r="E857" s="72"/>
    </row>
    <row r="858" spans="5:5" ht="16" customHeight="1">
      <c r="E858" s="72"/>
    </row>
    <row r="859" spans="5:5" ht="16" customHeight="1">
      <c r="E859" s="72"/>
    </row>
    <row r="860" spans="5:5" ht="16" customHeight="1">
      <c r="E860" s="72"/>
    </row>
    <row r="861" spans="5:5" ht="16" customHeight="1">
      <c r="E861" s="72"/>
    </row>
    <row r="862" spans="5:5" ht="16" customHeight="1">
      <c r="E862" s="72"/>
    </row>
    <row r="863" spans="5:5" ht="16" customHeight="1">
      <c r="E863" s="72"/>
    </row>
    <row r="864" spans="5:5" ht="16" customHeight="1">
      <c r="E864" s="72"/>
    </row>
    <row r="865" spans="5:5" ht="16" customHeight="1">
      <c r="E865" s="72"/>
    </row>
    <row r="866" spans="5:5" ht="16" customHeight="1">
      <c r="E866" s="72"/>
    </row>
    <row r="867" spans="5:5" ht="16" customHeight="1">
      <c r="E867" s="72"/>
    </row>
    <row r="868" spans="5:5" ht="16" customHeight="1">
      <c r="E868" s="72"/>
    </row>
    <row r="869" spans="5:5" ht="16" customHeight="1">
      <c r="E869" s="72"/>
    </row>
    <row r="870" spans="5:5" ht="16" customHeight="1">
      <c r="E870" s="72"/>
    </row>
    <row r="871" spans="5:5" ht="16" customHeight="1">
      <c r="E871" s="72"/>
    </row>
    <row r="872" spans="5:5" ht="16" customHeight="1">
      <c r="E872" s="72"/>
    </row>
    <row r="873" spans="5:5" ht="16" customHeight="1">
      <c r="E873" s="72"/>
    </row>
    <row r="874" spans="5:5" ht="16" customHeight="1">
      <c r="E874" s="72"/>
    </row>
    <row r="875" spans="5:5" ht="16" customHeight="1">
      <c r="E875" s="72"/>
    </row>
    <row r="876" spans="5:5" ht="16" customHeight="1">
      <c r="E876" s="72"/>
    </row>
    <row r="877" spans="5:5" ht="16" customHeight="1">
      <c r="E877" s="72"/>
    </row>
    <row r="878" spans="5:5" ht="16" customHeight="1">
      <c r="E878" s="72"/>
    </row>
    <row r="879" spans="5:5" ht="16" customHeight="1">
      <c r="E879" s="72"/>
    </row>
    <row r="880" spans="5:5" ht="16" customHeight="1">
      <c r="E880" s="72"/>
    </row>
    <row r="881" spans="5:5" ht="16" customHeight="1">
      <c r="E881" s="72"/>
    </row>
    <row r="882" spans="5:5" ht="16" customHeight="1">
      <c r="E882" s="72"/>
    </row>
    <row r="883" spans="5:5" ht="16" customHeight="1">
      <c r="E883" s="72"/>
    </row>
    <row r="884" spans="5:5" ht="16" customHeight="1">
      <c r="E884" s="72"/>
    </row>
    <row r="885" spans="5:5" ht="16" customHeight="1">
      <c r="E885" s="72"/>
    </row>
    <row r="886" spans="5:5" ht="16" customHeight="1">
      <c r="E886" s="72"/>
    </row>
    <row r="887" spans="5:5" ht="16" customHeight="1">
      <c r="E887" s="72"/>
    </row>
    <row r="888" spans="5:5" ht="16" customHeight="1">
      <c r="E888" s="72"/>
    </row>
    <row r="889" spans="5:5" ht="16" customHeight="1">
      <c r="E889" s="72"/>
    </row>
    <row r="890" spans="5:5" ht="16" customHeight="1">
      <c r="E890" s="72"/>
    </row>
    <row r="891" spans="5:5" ht="16" customHeight="1">
      <c r="E891" s="72"/>
    </row>
    <row r="892" spans="5:5" ht="16" customHeight="1">
      <c r="E892" s="72"/>
    </row>
    <row r="893" spans="5:5" ht="16" customHeight="1">
      <c r="E893" s="72"/>
    </row>
    <row r="894" spans="5:5" ht="16" customHeight="1">
      <c r="E894" s="72"/>
    </row>
    <row r="895" spans="5:5" ht="16" customHeight="1">
      <c r="E895" s="72"/>
    </row>
    <row r="896" spans="5:5" ht="16" customHeight="1">
      <c r="E896" s="72"/>
    </row>
    <row r="897" spans="5:5" ht="16" customHeight="1">
      <c r="E897" s="72"/>
    </row>
    <row r="898" spans="5:5" ht="16" customHeight="1">
      <c r="E898" s="72"/>
    </row>
    <row r="899" spans="5:5" ht="16" customHeight="1">
      <c r="E899" s="72"/>
    </row>
    <row r="900" spans="5:5" ht="16" customHeight="1">
      <c r="E900" s="72"/>
    </row>
    <row r="901" spans="5:5" ht="16" customHeight="1">
      <c r="E901" s="72"/>
    </row>
    <row r="902" spans="5:5" ht="16" customHeight="1">
      <c r="E902" s="72"/>
    </row>
    <row r="903" spans="5:5" ht="16" customHeight="1">
      <c r="E903" s="72"/>
    </row>
    <row r="904" spans="5:5" ht="16" customHeight="1">
      <c r="E904" s="72"/>
    </row>
    <row r="905" spans="5:5" ht="16" customHeight="1">
      <c r="E905" s="72"/>
    </row>
    <row r="906" spans="5:5" ht="16" customHeight="1">
      <c r="E906" s="72"/>
    </row>
    <row r="907" spans="5:5" ht="16" customHeight="1">
      <c r="E907" s="72"/>
    </row>
    <row r="908" spans="5:5" ht="16" customHeight="1">
      <c r="E908" s="72"/>
    </row>
    <row r="909" spans="5:5" ht="16" customHeight="1">
      <c r="E909" s="72"/>
    </row>
    <row r="910" spans="5:5" ht="16" customHeight="1">
      <c r="E910" s="72"/>
    </row>
    <row r="911" spans="5:5" ht="16" customHeight="1">
      <c r="E911" s="72"/>
    </row>
    <row r="912" spans="5:5" ht="16" customHeight="1">
      <c r="E912" s="72"/>
    </row>
    <row r="913" spans="5:5" ht="16" customHeight="1">
      <c r="E913" s="72"/>
    </row>
    <row r="914" spans="5:5" ht="16" customHeight="1">
      <c r="E914" s="72"/>
    </row>
    <row r="915" spans="5:5" ht="16" customHeight="1">
      <c r="E915" s="72"/>
    </row>
    <row r="916" spans="5:5" ht="16" customHeight="1">
      <c r="E916" s="72"/>
    </row>
    <row r="917" spans="5:5" ht="16" customHeight="1">
      <c r="E917" s="72"/>
    </row>
    <row r="918" spans="5:5" ht="16" customHeight="1">
      <c r="E918" s="72"/>
    </row>
    <row r="919" spans="5:5" ht="16" customHeight="1">
      <c r="E919" s="72"/>
    </row>
    <row r="920" spans="5:5" ht="16" customHeight="1">
      <c r="E920" s="72"/>
    </row>
    <row r="921" spans="5:5" ht="16" customHeight="1">
      <c r="E921" s="72"/>
    </row>
    <row r="922" spans="5:5" ht="16" customHeight="1">
      <c r="E922" s="72"/>
    </row>
    <row r="923" spans="5:5" ht="16" customHeight="1">
      <c r="E923" s="72"/>
    </row>
    <row r="924" spans="5:5" ht="16" customHeight="1">
      <c r="E924" s="72"/>
    </row>
    <row r="925" spans="5:5" ht="16" customHeight="1">
      <c r="E925" s="72"/>
    </row>
    <row r="926" spans="5:5" ht="16" customHeight="1">
      <c r="E926" s="72"/>
    </row>
    <row r="927" spans="5:5" ht="16" customHeight="1">
      <c r="E927" s="72"/>
    </row>
    <row r="928" spans="5:5" ht="16" customHeight="1">
      <c r="E928" s="72"/>
    </row>
    <row r="929" spans="5:5" ht="16" customHeight="1">
      <c r="E929" s="72"/>
    </row>
    <row r="930" spans="5:5" ht="16" customHeight="1">
      <c r="E930" s="72"/>
    </row>
    <row r="931" spans="5:5" ht="16" customHeight="1">
      <c r="E931" s="72"/>
    </row>
    <row r="932" spans="5:5" ht="16" customHeight="1">
      <c r="E932" s="72"/>
    </row>
    <row r="933" spans="5:5" ht="16" customHeight="1">
      <c r="E933" s="72"/>
    </row>
    <row r="934" spans="5:5" ht="16" customHeight="1">
      <c r="E934" s="72"/>
    </row>
    <row r="935" spans="5:5" ht="16" customHeight="1">
      <c r="E935" s="72"/>
    </row>
    <row r="936" spans="5:5" ht="16" customHeight="1">
      <c r="E936" s="72"/>
    </row>
    <row r="937" spans="5:5" ht="16" customHeight="1">
      <c r="E937" s="72"/>
    </row>
    <row r="938" spans="5:5" ht="16" customHeight="1">
      <c r="E938" s="72"/>
    </row>
    <row r="939" spans="5:5" ht="16" customHeight="1">
      <c r="E939" s="72"/>
    </row>
    <row r="940" spans="5:5" ht="16" customHeight="1">
      <c r="E940" s="72"/>
    </row>
    <row r="941" spans="5:5" ht="16" customHeight="1">
      <c r="E941" s="72"/>
    </row>
    <row r="942" spans="5:5" ht="16" customHeight="1">
      <c r="E942" s="72"/>
    </row>
    <row r="943" spans="5:5" ht="16" customHeight="1">
      <c r="E943" s="72"/>
    </row>
    <row r="944" spans="5:5" ht="16" customHeight="1">
      <c r="E944" s="72"/>
    </row>
    <row r="945" spans="5:5" ht="16" customHeight="1">
      <c r="E945" s="72"/>
    </row>
    <row r="946" spans="5:5" ht="16" customHeight="1">
      <c r="E946" s="72"/>
    </row>
    <row r="947" spans="5:5" ht="16" customHeight="1">
      <c r="E947" s="72"/>
    </row>
    <row r="948" spans="5:5" ht="16" customHeight="1">
      <c r="E948" s="72"/>
    </row>
    <row r="949" spans="5:5" ht="16" customHeight="1">
      <c r="E949" s="72"/>
    </row>
    <row r="950" spans="5:5" ht="16" customHeight="1">
      <c r="E950" s="72"/>
    </row>
    <row r="951" spans="5:5" ht="16" customHeight="1">
      <c r="E951" s="72"/>
    </row>
    <row r="952" spans="5:5" ht="16" customHeight="1">
      <c r="E952" s="72"/>
    </row>
    <row r="953" spans="5:5" ht="16" customHeight="1">
      <c r="E953" s="72"/>
    </row>
    <row r="954" spans="5:5" ht="16" customHeight="1">
      <c r="E954" s="72"/>
    </row>
    <row r="955" spans="5:5" ht="16" customHeight="1">
      <c r="E955" s="72"/>
    </row>
    <row r="956" spans="5:5" ht="16" customHeight="1">
      <c r="E956" s="72"/>
    </row>
    <row r="957" spans="5:5" ht="16" customHeight="1">
      <c r="E957" s="72"/>
    </row>
    <row r="958" spans="5:5" ht="16" customHeight="1">
      <c r="E958" s="72"/>
    </row>
    <row r="959" spans="5:5" ht="16" customHeight="1">
      <c r="E959" s="72"/>
    </row>
    <row r="960" spans="5:5" ht="16" customHeight="1">
      <c r="E960" s="72"/>
    </row>
    <row r="961" spans="5:5" ht="16" customHeight="1">
      <c r="E961" s="72"/>
    </row>
    <row r="962" spans="5:5" ht="16" customHeight="1">
      <c r="E962" s="72"/>
    </row>
    <row r="963" spans="5:5" ht="16" customHeight="1">
      <c r="E963" s="72"/>
    </row>
    <row r="964" spans="5:5" ht="16" customHeight="1">
      <c r="E964" s="72"/>
    </row>
    <row r="965" spans="5:5" ht="16" customHeight="1">
      <c r="E965" s="72"/>
    </row>
    <row r="966" spans="5:5" ht="16" customHeight="1">
      <c r="E966" s="72"/>
    </row>
    <row r="967" spans="5:5" ht="16" customHeight="1">
      <c r="E967" s="72"/>
    </row>
    <row r="968" spans="5:5" ht="16" customHeight="1">
      <c r="E968" s="72"/>
    </row>
    <row r="969" spans="5:5" ht="16" customHeight="1">
      <c r="E969" s="72"/>
    </row>
    <row r="970" spans="5:5" ht="16" customHeight="1">
      <c r="E970" s="72"/>
    </row>
    <row r="971" spans="5:5" ht="16" customHeight="1">
      <c r="E971" s="72"/>
    </row>
    <row r="972" spans="5:5" ht="16" customHeight="1">
      <c r="E972" s="72"/>
    </row>
    <row r="973" spans="5:5" ht="16" customHeight="1">
      <c r="E973" s="72"/>
    </row>
    <row r="974" spans="5:5" ht="16" customHeight="1">
      <c r="E974" s="72"/>
    </row>
    <row r="975" spans="5:5" ht="16" customHeight="1">
      <c r="E975" s="72"/>
    </row>
    <row r="976" spans="5:5" ht="16" customHeight="1">
      <c r="E976" s="72"/>
    </row>
    <row r="977" spans="5:5" ht="16" customHeight="1">
      <c r="E977" s="72"/>
    </row>
    <row r="978" spans="5:5" ht="16" customHeight="1">
      <c r="E978" s="72"/>
    </row>
    <row r="979" spans="5:5" ht="16" customHeight="1">
      <c r="E979" s="72"/>
    </row>
    <row r="980" spans="5:5" ht="16" customHeight="1">
      <c r="E980" s="72"/>
    </row>
    <row r="981" spans="5:5" ht="16" customHeight="1">
      <c r="E981" s="72"/>
    </row>
    <row r="982" spans="5:5" ht="16" customHeight="1">
      <c r="E982" s="72"/>
    </row>
    <row r="983" spans="5:5" ht="16" customHeight="1">
      <c r="E983" s="72"/>
    </row>
    <row r="984" spans="5:5" ht="16" customHeight="1">
      <c r="E984" s="72"/>
    </row>
    <row r="985" spans="5:5" ht="16" customHeight="1">
      <c r="E985" s="72"/>
    </row>
    <row r="986" spans="5:5" ht="16" customHeight="1">
      <c r="E986" s="72"/>
    </row>
    <row r="987" spans="5:5" ht="16" customHeight="1">
      <c r="E987" s="72"/>
    </row>
    <row r="988" spans="5:5" ht="16" customHeight="1">
      <c r="E988" s="72"/>
    </row>
    <row r="989" spans="5:5" ht="16" customHeight="1">
      <c r="E989" s="72"/>
    </row>
    <row r="990" spans="5:5" ht="16" customHeight="1">
      <c r="E990" s="72"/>
    </row>
    <row r="991" spans="5:5" ht="16" customHeight="1">
      <c r="E991" s="72"/>
    </row>
    <row r="992" spans="5:5" ht="16" customHeight="1">
      <c r="E992" s="72"/>
    </row>
    <row r="993" spans="5:5" ht="16" customHeight="1">
      <c r="E993" s="72"/>
    </row>
    <row r="994" spans="5:5" ht="16" customHeight="1">
      <c r="E994" s="72"/>
    </row>
    <row r="995" spans="5:5" ht="16" customHeight="1">
      <c r="E995" s="72"/>
    </row>
    <row r="996" spans="5:5" ht="16" customHeight="1">
      <c r="E996" s="72"/>
    </row>
    <row r="997" spans="5:5" ht="16" customHeight="1">
      <c r="E997" s="72"/>
    </row>
    <row r="998" spans="5:5" ht="16" customHeight="1">
      <c r="E998" s="72"/>
    </row>
    <row r="999" spans="5:5" ht="16" customHeight="1">
      <c r="E999" s="72"/>
    </row>
    <row r="1000" spans="5:5" ht="16" customHeight="1">
      <c r="E1000" s="72"/>
    </row>
    <row r="1001" spans="5:5" ht="16" customHeight="1">
      <c r="E1001" s="72"/>
    </row>
    <row r="1002" spans="5:5" ht="16" customHeight="1">
      <c r="E1002" s="72"/>
    </row>
    <row r="1003" spans="5:5" ht="16" customHeight="1">
      <c r="E1003" s="72"/>
    </row>
    <row r="1004" spans="5:5" ht="16" customHeight="1">
      <c r="E1004" s="72"/>
    </row>
    <row r="1005" spans="5:5" ht="16" customHeight="1">
      <c r="E1005" s="72"/>
    </row>
    <row r="1006" spans="5:5" ht="16" customHeight="1">
      <c r="E1006" s="72"/>
    </row>
    <row r="1007" spans="5:5" ht="16" customHeight="1">
      <c r="E1007" s="72"/>
    </row>
    <row r="1008" spans="5:5" ht="16" customHeight="1">
      <c r="E1008" s="72"/>
    </row>
    <row r="1009" spans="5:5" ht="16" customHeight="1">
      <c r="E1009" s="72"/>
    </row>
    <row r="1010" spans="5:5" ht="16" customHeight="1">
      <c r="E1010" s="72"/>
    </row>
    <row r="1011" spans="5:5" ht="16" customHeight="1">
      <c r="E1011" s="72"/>
    </row>
    <row r="1012" spans="5:5" ht="16" customHeight="1">
      <c r="E1012" s="72"/>
    </row>
    <row r="1013" spans="5:5" ht="16" customHeight="1">
      <c r="E1013" s="72"/>
    </row>
    <row r="1014" spans="5:5" ht="16" customHeight="1">
      <c r="E1014" s="72"/>
    </row>
    <row r="1015" spans="5:5" ht="16" customHeight="1">
      <c r="E1015" s="72"/>
    </row>
    <row r="1016" spans="5:5" ht="16" customHeight="1">
      <c r="E1016" s="72"/>
    </row>
    <row r="1017" spans="5:5" ht="16" customHeight="1">
      <c r="E1017" s="72"/>
    </row>
    <row r="1018" spans="5:5" ht="16" customHeight="1">
      <c r="E1018" s="72"/>
    </row>
    <row r="1019" spans="5:5" ht="16" customHeight="1">
      <c r="E1019" s="72"/>
    </row>
    <row r="1020" spans="5:5" ht="16" customHeight="1">
      <c r="E1020" s="72"/>
    </row>
    <row r="1021" spans="5:5" ht="16" customHeight="1">
      <c r="E1021" s="72"/>
    </row>
    <row r="1022" spans="5:5" ht="16" customHeight="1">
      <c r="E1022" s="72"/>
    </row>
    <row r="1023" spans="5:5" ht="16" customHeight="1">
      <c r="E1023" s="72"/>
    </row>
    <row r="1024" spans="5:5" ht="16" customHeight="1">
      <c r="E1024" s="72"/>
    </row>
    <row r="1025" spans="5:5" ht="16" customHeight="1">
      <c r="E1025" s="72"/>
    </row>
    <row r="1026" spans="5:5" ht="16" customHeight="1">
      <c r="E1026" s="72"/>
    </row>
    <row r="1027" spans="5:5" ht="16" customHeight="1">
      <c r="E1027" s="72"/>
    </row>
    <row r="1028" spans="5:5" ht="16" customHeight="1">
      <c r="E1028" s="72"/>
    </row>
    <row r="1029" spans="5:5" ht="16" customHeight="1">
      <c r="E1029" s="72"/>
    </row>
    <row r="1030" spans="5:5" ht="16" customHeight="1">
      <c r="E1030" s="72"/>
    </row>
    <row r="1031" spans="5:5" ht="16" customHeight="1">
      <c r="E1031" s="72"/>
    </row>
    <row r="1032" spans="5:5" ht="16" customHeight="1">
      <c r="E1032" s="72"/>
    </row>
    <row r="1033" spans="5:5" ht="16" customHeight="1">
      <c r="E1033" s="72"/>
    </row>
    <row r="1034" spans="5:5" ht="16" customHeight="1">
      <c r="E1034" s="72"/>
    </row>
    <row r="1035" spans="5:5" ht="16" customHeight="1">
      <c r="E1035" s="72"/>
    </row>
    <row r="1036" spans="5:5" ht="16" customHeight="1">
      <c r="E1036" s="72"/>
    </row>
    <row r="1037" spans="5:5" ht="16" customHeight="1">
      <c r="E1037" s="72"/>
    </row>
    <row r="1038" spans="5:5" ht="16" customHeight="1">
      <c r="E1038" s="72"/>
    </row>
    <row r="1039" spans="5:5" ht="16" customHeight="1">
      <c r="E1039" s="72"/>
    </row>
    <row r="1040" spans="5:5" ht="16" customHeight="1">
      <c r="E1040" s="72"/>
    </row>
    <row r="1041" spans="5:5" ht="16" customHeight="1">
      <c r="E1041" s="72"/>
    </row>
    <row r="1042" spans="5:5" ht="16" customHeight="1">
      <c r="E1042" s="72"/>
    </row>
    <row r="1043" spans="5:5" ht="16" customHeight="1">
      <c r="E1043" s="72"/>
    </row>
    <row r="1044" spans="5:5" ht="16" customHeight="1">
      <c r="E1044" s="72"/>
    </row>
    <row r="1045" spans="5:5" ht="16" customHeight="1">
      <c r="E1045" s="72"/>
    </row>
    <row r="1046" spans="5:5" ht="16" customHeight="1">
      <c r="E1046" s="72"/>
    </row>
    <row r="1047" spans="5:5" ht="16" customHeight="1">
      <c r="E1047" s="72"/>
    </row>
    <row r="1048" spans="5:5" ht="16" customHeight="1">
      <c r="E1048" s="72"/>
    </row>
    <row r="1049" spans="5:5" ht="16" customHeight="1">
      <c r="E1049" s="72"/>
    </row>
    <row r="1050" spans="5:5" ht="16" customHeight="1">
      <c r="E1050" s="72"/>
    </row>
    <row r="1051" spans="5:5" ht="16" customHeight="1">
      <c r="E1051" s="72"/>
    </row>
    <row r="1052" spans="5:5" ht="16" customHeight="1">
      <c r="E1052" s="72"/>
    </row>
    <row r="1053" spans="5:5" ht="16" customHeight="1">
      <c r="E1053" s="72"/>
    </row>
    <row r="1054" spans="5:5" ht="16" customHeight="1">
      <c r="E1054" s="72"/>
    </row>
    <row r="1055" spans="5:5" ht="16" customHeight="1">
      <c r="E1055" s="72"/>
    </row>
    <row r="1056" spans="5:5" ht="16" customHeight="1">
      <c r="E1056" s="72"/>
    </row>
    <row r="1057" spans="5:5" ht="16" customHeight="1">
      <c r="E1057" s="72"/>
    </row>
    <row r="1058" spans="5:5" ht="16" customHeight="1">
      <c r="E1058" s="72"/>
    </row>
    <row r="1059" spans="5:5" ht="16" customHeight="1">
      <c r="E1059" s="72"/>
    </row>
    <row r="1060" spans="5:5" ht="16" customHeight="1">
      <c r="E1060" s="72"/>
    </row>
    <row r="1061" spans="5:5" ht="16" customHeight="1">
      <c r="E1061" s="72"/>
    </row>
    <row r="1062" spans="5:5" ht="16" customHeight="1">
      <c r="E1062" s="72"/>
    </row>
    <row r="1063" spans="5:5" ht="16" customHeight="1">
      <c r="E1063" s="72"/>
    </row>
    <row r="1064" spans="5:5" ht="16" customHeight="1">
      <c r="E1064" s="72"/>
    </row>
    <row r="1065" spans="5:5" ht="16" customHeight="1">
      <c r="E1065" s="72"/>
    </row>
    <row r="1066" spans="5:5" ht="16" customHeight="1">
      <c r="E1066" s="72"/>
    </row>
    <row r="1067" spans="5:5" ht="16" customHeight="1">
      <c r="E1067" s="72"/>
    </row>
    <row r="1068" spans="5:5" ht="16" customHeight="1">
      <c r="E1068" s="72"/>
    </row>
    <row r="1069" spans="5:5" ht="16" customHeight="1">
      <c r="E1069" s="72"/>
    </row>
    <row r="1070" spans="5:5" ht="16" customHeight="1">
      <c r="E1070" s="72"/>
    </row>
    <row r="1071" spans="5:5" ht="16" customHeight="1">
      <c r="E1071" s="72"/>
    </row>
    <row r="1072" spans="5:5" ht="16" customHeight="1">
      <c r="E1072" s="72"/>
    </row>
    <row r="1073" spans="5:5" ht="16" customHeight="1">
      <c r="E1073" s="72"/>
    </row>
    <row r="1074" spans="5:5" ht="16" customHeight="1">
      <c r="E1074" s="72"/>
    </row>
    <row r="1075" spans="5:5" ht="16" customHeight="1">
      <c r="E1075" s="72"/>
    </row>
    <row r="1076" spans="5:5" ht="16" customHeight="1">
      <c r="E1076" s="72"/>
    </row>
    <row r="1077" spans="5:5" ht="16" customHeight="1">
      <c r="E1077" s="72"/>
    </row>
    <row r="1078" spans="5:5" ht="16" customHeight="1">
      <c r="E1078" s="72"/>
    </row>
    <row r="1079" spans="5:5" ht="16" customHeight="1">
      <c r="E1079" s="72"/>
    </row>
    <row r="1080" spans="5:5" ht="16" customHeight="1">
      <c r="E1080" s="72"/>
    </row>
    <row r="1081" spans="5:5" ht="16" customHeight="1">
      <c r="E1081" s="72"/>
    </row>
    <row r="1082" spans="5:5" ht="16" customHeight="1">
      <c r="E1082" s="72"/>
    </row>
    <row r="1083" spans="5:5" ht="16" customHeight="1">
      <c r="E1083" s="72"/>
    </row>
    <row r="1084" spans="5:5" ht="16" customHeight="1">
      <c r="E1084" s="72"/>
    </row>
    <row r="1085" spans="5:5" ht="16" customHeight="1">
      <c r="E1085" s="72"/>
    </row>
    <row r="1086" spans="5:5" ht="16" customHeight="1">
      <c r="E1086" s="72"/>
    </row>
    <row r="1087" spans="5:5" ht="16" customHeight="1">
      <c r="E1087" s="72"/>
    </row>
    <row r="1088" spans="5:5" ht="16" customHeight="1">
      <c r="E1088" s="72"/>
    </row>
    <row r="1089" spans="5:5" ht="16" customHeight="1">
      <c r="E1089" s="72"/>
    </row>
    <row r="1090" spans="5:5" ht="16" customHeight="1">
      <c r="E1090" s="72"/>
    </row>
    <row r="1091" spans="5:5" ht="16" customHeight="1">
      <c r="E1091" s="72"/>
    </row>
    <row r="1092" spans="5:5" ht="16" customHeight="1">
      <c r="E1092" s="72"/>
    </row>
    <row r="1093" spans="5:5" ht="16" customHeight="1">
      <c r="E1093" s="72"/>
    </row>
    <row r="1094" spans="5:5" ht="16" customHeight="1">
      <c r="E1094" s="72"/>
    </row>
    <row r="1095" spans="5:5" ht="16" customHeight="1">
      <c r="E1095" s="72"/>
    </row>
    <row r="1096" spans="5:5" ht="16" customHeight="1">
      <c r="E1096" s="72"/>
    </row>
    <row r="1097" spans="5:5" ht="16" customHeight="1">
      <c r="E1097" s="72"/>
    </row>
    <row r="1098" spans="5:5" ht="16" customHeight="1">
      <c r="E1098" s="72"/>
    </row>
    <row r="1099" spans="5:5" ht="16" customHeight="1">
      <c r="E1099" s="72"/>
    </row>
    <row r="1100" spans="5:5" ht="16" customHeight="1">
      <c r="E1100" s="72"/>
    </row>
    <row r="1101" spans="5:5" ht="16" customHeight="1">
      <c r="E1101" s="72"/>
    </row>
    <row r="1102" spans="5:5" ht="16" customHeight="1">
      <c r="E1102" s="72"/>
    </row>
    <row r="1103" spans="5:5" ht="16" customHeight="1">
      <c r="E1103" s="72"/>
    </row>
    <row r="1104" spans="5:5" ht="16" customHeight="1">
      <c r="E1104" s="72"/>
    </row>
    <row r="1105" spans="5:5" ht="16" customHeight="1">
      <c r="E1105" s="72"/>
    </row>
    <row r="1106" spans="5:5" ht="16" customHeight="1">
      <c r="E1106" s="72"/>
    </row>
    <row r="1107" spans="5:5" ht="16" customHeight="1">
      <c r="E1107" s="72"/>
    </row>
    <row r="1108" spans="5:5" ht="16" customHeight="1">
      <c r="E1108" s="72"/>
    </row>
    <row r="1109" spans="5:5" ht="16" customHeight="1">
      <c r="E1109" s="72"/>
    </row>
    <row r="1110" spans="5:5" ht="16" customHeight="1">
      <c r="E1110" s="72"/>
    </row>
    <row r="1111" spans="5:5" ht="16" customHeight="1">
      <c r="E1111" s="72"/>
    </row>
    <row r="1112" spans="5:5" ht="16" customHeight="1">
      <c r="E1112" s="72"/>
    </row>
    <row r="1113" spans="5:5" ht="16" customHeight="1">
      <c r="E1113" s="72"/>
    </row>
    <row r="1114" spans="5:5" ht="16" customHeight="1">
      <c r="E1114" s="72"/>
    </row>
    <row r="1115" spans="5:5" ht="16" customHeight="1">
      <c r="E1115" s="72"/>
    </row>
    <row r="1116" spans="5:5" ht="16" customHeight="1">
      <c r="E1116" s="72"/>
    </row>
    <row r="1117" spans="5:5" ht="16" customHeight="1">
      <c r="E1117" s="72"/>
    </row>
    <row r="1118" spans="5:5" ht="16" customHeight="1">
      <c r="E1118" s="72"/>
    </row>
    <row r="1119" spans="5:5" ht="16" customHeight="1">
      <c r="E1119" s="72"/>
    </row>
    <row r="1120" spans="5:5" ht="16" customHeight="1">
      <c r="E1120" s="72"/>
    </row>
    <row r="1121" spans="5:5" ht="16" customHeight="1">
      <c r="E1121" s="72"/>
    </row>
    <row r="1122" spans="5:5" ht="16" customHeight="1">
      <c r="E1122" s="72"/>
    </row>
    <row r="1123" spans="5:5" ht="16" customHeight="1">
      <c r="E1123" s="72"/>
    </row>
    <row r="1124" spans="5:5" ht="16" customHeight="1">
      <c r="E1124" s="72"/>
    </row>
    <row r="1125" spans="5:5" ht="16" customHeight="1">
      <c r="E1125" s="72"/>
    </row>
    <row r="1126" spans="5:5" ht="16" customHeight="1">
      <c r="E1126" s="72"/>
    </row>
    <row r="1127" spans="5:5" ht="16" customHeight="1">
      <c r="E1127" s="72"/>
    </row>
    <row r="1128" spans="5:5" ht="16" customHeight="1">
      <c r="E1128" s="72"/>
    </row>
    <row r="1129" spans="5:5" ht="16" customHeight="1">
      <c r="E1129" s="72"/>
    </row>
    <row r="1130" spans="5:5" ht="16" customHeight="1">
      <c r="E1130" s="72"/>
    </row>
    <row r="1131" spans="5:5" ht="16" customHeight="1">
      <c r="E1131" s="72"/>
    </row>
    <row r="1132" spans="5:5" ht="16" customHeight="1">
      <c r="E1132" s="72"/>
    </row>
    <row r="1133" spans="5:5" ht="16" customHeight="1">
      <c r="E1133" s="72"/>
    </row>
    <row r="1134" spans="5:5" ht="16" customHeight="1">
      <c r="E1134" s="72"/>
    </row>
    <row r="1135" spans="5:5" ht="16" customHeight="1">
      <c r="E1135" s="72"/>
    </row>
    <row r="1136" spans="5:5" ht="16" customHeight="1">
      <c r="E1136" s="72"/>
    </row>
    <row r="1137" spans="5:5" ht="16" customHeight="1">
      <c r="E1137" s="72"/>
    </row>
    <row r="1138" spans="5:5" ht="16" customHeight="1">
      <c r="E1138" s="72"/>
    </row>
    <row r="1139" spans="5:5" ht="16" customHeight="1">
      <c r="E1139" s="72"/>
    </row>
    <row r="1140" spans="5:5" ht="16" customHeight="1">
      <c r="E1140" s="72"/>
    </row>
    <row r="1141" spans="5:5" ht="16" customHeight="1">
      <c r="E1141" s="72"/>
    </row>
    <row r="1142" spans="5:5" ht="16" customHeight="1">
      <c r="E1142" s="72"/>
    </row>
    <row r="1143" spans="5:5" ht="16" customHeight="1">
      <c r="E1143" s="72"/>
    </row>
    <row r="1144" spans="5:5" ht="16" customHeight="1">
      <c r="E1144" s="72"/>
    </row>
    <row r="1145" spans="5:5" ht="16" customHeight="1">
      <c r="E1145" s="72"/>
    </row>
    <row r="1146" spans="5:5" ht="16" customHeight="1">
      <c r="E1146" s="72"/>
    </row>
    <row r="1147" spans="5:5" ht="16" customHeight="1">
      <c r="E1147" s="72"/>
    </row>
    <row r="1148" spans="5:5" ht="16" customHeight="1">
      <c r="E1148" s="72"/>
    </row>
    <row r="1149" spans="5:5" ht="16" customHeight="1">
      <c r="E1149" s="72"/>
    </row>
    <row r="1150" spans="5:5" ht="16" customHeight="1">
      <c r="E1150" s="72"/>
    </row>
    <row r="1151" spans="5:5" ht="16" customHeight="1">
      <c r="E1151" s="72"/>
    </row>
    <row r="1152" spans="5:5" ht="16" customHeight="1">
      <c r="E1152" s="72"/>
    </row>
    <row r="1153" spans="5:5" ht="16" customHeight="1">
      <c r="E1153" s="72"/>
    </row>
    <row r="1154" spans="5:5" ht="16" customHeight="1">
      <c r="E1154" s="72"/>
    </row>
    <row r="1155" spans="5:5" ht="16" customHeight="1">
      <c r="E1155" s="72"/>
    </row>
    <row r="1156" spans="5:5" ht="16" customHeight="1">
      <c r="E1156" s="72"/>
    </row>
    <row r="1157" spans="5:5" ht="16" customHeight="1">
      <c r="E1157" s="72"/>
    </row>
    <row r="1158" spans="5:5" ht="16" customHeight="1">
      <c r="E1158" s="72"/>
    </row>
    <row r="1159" spans="5:5" ht="16" customHeight="1">
      <c r="E1159" s="72"/>
    </row>
    <row r="1160" spans="5:5" ht="16" customHeight="1">
      <c r="E1160" s="72"/>
    </row>
    <row r="1161" spans="5:5" ht="16" customHeight="1">
      <c r="E1161" s="72"/>
    </row>
    <row r="1162" spans="5:5" ht="16" customHeight="1">
      <c r="E1162" s="72"/>
    </row>
    <row r="1163" spans="5:5" ht="16" customHeight="1">
      <c r="E1163" s="72"/>
    </row>
    <row r="1164" spans="5:5" ht="16" customHeight="1">
      <c r="E1164" s="72"/>
    </row>
    <row r="1165" spans="5:5" ht="16" customHeight="1">
      <c r="E1165" s="72"/>
    </row>
    <row r="1166" spans="5:5" ht="16" customHeight="1">
      <c r="E1166" s="72"/>
    </row>
    <row r="1167" spans="5:5" ht="16" customHeight="1">
      <c r="E1167" s="72"/>
    </row>
    <row r="1168" spans="5:5" ht="16" customHeight="1">
      <c r="E1168" s="72"/>
    </row>
    <row r="1169" spans="5:5" ht="16" customHeight="1">
      <c r="E1169" s="72"/>
    </row>
    <row r="1170" spans="5:5" ht="16" customHeight="1">
      <c r="E1170" s="72"/>
    </row>
    <row r="1171" spans="5:5" ht="16" customHeight="1">
      <c r="E1171" s="72"/>
    </row>
    <row r="1172" spans="5:5" ht="16" customHeight="1">
      <c r="E1172" s="72"/>
    </row>
    <row r="1173" spans="5:5" ht="16" customHeight="1">
      <c r="E1173" s="72"/>
    </row>
    <row r="1174" spans="5:5" ht="16" customHeight="1">
      <c r="E1174" s="72"/>
    </row>
    <row r="1175" spans="5:5" ht="16" customHeight="1">
      <c r="E1175" s="72"/>
    </row>
    <row r="1176" spans="5:5" ht="16" customHeight="1">
      <c r="E1176" s="72"/>
    </row>
    <row r="1177" spans="5:5" ht="16" customHeight="1">
      <c r="E1177" s="72"/>
    </row>
    <row r="1178" spans="5:5" ht="16" customHeight="1">
      <c r="E1178" s="72"/>
    </row>
    <row r="1179" spans="5:5" ht="16" customHeight="1">
      <c r="E1179" s="72"/>
    </row>
    <row r="1180" spans="5:5" ht="16" customHeight="1">
      <c r="E1180" s="72"/>
    </row>
    <row r="1181" spans="5:5" ht="16" customHeight="1">
      <c r="E1181" s="72"/>
    </row>
    <row r="1182" spans="5:5" ht="16" customHeight="1">
      <c r="E1182" s="72"/>
    </row>
    <row r="1183" spans="5:5" ht="16" customHeight="1">
      <c r="E1183" s="72"/>
    </row>
    <row r="1184" spans="5:5" ht="16" customHeight="1">
      <c r="E1184" s="72"/>
    </row>
    <row r="1185" spans="5:5" ht="16" customHeight="1">
      <c r="E1185" s="72"/>
    </row>
    <row r="1186" spans="5:5" ht="16" customHeight="1">
      <c r="E1186" s="72"/>
    </row>
    <row r="1187" spans="5:5" ht="16" customHeight="1">
      <c r="E1187" s="72"/>
    </row>
    <row r="1188" spans="5:5" ht="16" customHeight="1">
      <c r="E1188" s="72"/>
    </row>
    <row r="1189" spans="5:5" ht="16" customHeight="1">
      <c r="E1189" s="72"/>
    </row>
    <row r="1190" spans="5:5" ht="16" customHeight="1">
      <c r="E1190" s="72"/>
    </row>
    <row r="1191" spans="5:5" ht="16" customHeight="1">
      <c r="E1191" s="72"/>
    </row>
    <row r="1192" spans="5:5" ht="16" customHeight="1">
      <c r="E1192" s="72"/>
    </row>
    <row r="1193" spans="5:5" ht="16" customHeight="1">
      <c r="E1193" s="72"/>
    </row>
    <row r="1194" spans="5:5" ht="16" customHeight="1">
      <c r="E1194" s="72"/>
    </row>
    <row r="1195" spans="5:5" ht="16" customHeight="1">
      <c r="E1195" s="72"/>
    </row>
    <row r="1196" spans="5:5" ht="16" customHeight="1">
      <c r="E1196" s="72"/>
    </row>
    <row r="1197" spans="5:5" ht="16" customHeight="1">
      <c r="E1197" s="72"/>
    </row>
    <row r="1198" spans="5:5" ht="16" customHeight="1">
      <c r="E1198" s="72"/>
    </row>
    <row r="1199" spans="5:5" ht="16" customHeight="1">
      <c r="E1199" s="72"/>
    </row>
    <row r="1200" spans="5:5" ht="16" customHeight="1">
      <c r="E1200" s="72"/>
    </row>
    <row r="1201" spans="5:5" ht="16" customHeight="1">
      <c r="E1201" s="72"/>
    </row>
    <row r="1202" spans="5:5" ht="16" customHeight="1">
      <c r="E1202" s="72"/>
    </row>
    <row r="1203" spans="5:5" ht="16" customHeight="1">
      <c r="E1203" s="72"/>
    </row>
    <row r="1204" spans="5:5" ht="16" customHeight="1">
      <c r="E1204" s="72"/>
    </row>
    <row r="1205" spans="5:5" ht="16" customHeight="1">
      <c r="E1205" s="72"/>
    </row>
    <row r="1206" spans="5:5" ht="16" customHeight="1">
      <c r="E1206" s="72"/>
    </row>
    <row r="1207" spans="5:5" ht="16" customHeight="1">
      <c r="E1207" s="72"/>
    </row>
    <row r="1208" spans="5:5" ht="16" customHeight="1">
      <c r="E1208" s="72"/>
    </row>
    <row r="1209" spans="5:5" ht="16" customHeight="1">
      <c r="E1209" s="72"/>
    </row>
    <row r="1210" spans="5:5" ht="16" customHeight="1">
      <c r="E1210" s="72"/>
    </row>
    <row r="1211" spans="5:5" ht="16" customHeight="1">
      <c r="E1211" s="72"/>
    </row>
    <row r="1212" spans="5:5" ht="16" customHeight="1">
      <c r="E1212" s="72"/>
    </row>
    <row r="1213" spans="5:5" ht="16" customHeight="1">
      <c r="E1213" s="72"/>
    </row>
    <row r="1214" spans="5:5" ht="16" customHeight="1">
      <c r="E1214" s="72"/>
    </row>
    <row r="1215" spans="5:5" ht="16" customHeight="1">
      <c r="E1215" s="72"/>
    </row>
    <row r="1216" spans="5:5" ht="16" customHeight="1">
      <c r="E1216" s="72"/>
    </row>
    <row r="1217" spans="5:5" ht="16" customHeight="1">
      <c r="E1217" s="72"/>
    </row>
    <row r="1218" spans="5:5" ht="16" customHeight="1">
      <c r="E1218" s="72"/>
    </row>
    <row r="1219" spans="5:5" ht="16" customHeight="1">
      <c r="E1219" s="72"/>
    </row>
    <row r="1220" spans="5:5" ht="16" customHeight="1">
      <c r="E1220" s="72"/>
    </row>
    <row r="1221" spans="5:5" ht="16" customHeight="1">
      <c r="E1221" s="72"/>
    </row>
    <row r="1222" spans="5:5" ht="16" customHeight="1">
      <c r="E1222" s="72"/>
    </row>
    <row r="1223" spans="5:5" ht="16" customHeight="1">
      <c r="E1223" s="72"/>
    </row>
    <row r="1224" spans="5:5" ht="16" customHeight="1">
      <c r="E1224" s="72"/>
    </row>
    <row r="1225" spans="5:5" ht="16" customHeight="1">
      <c r="E1225" s="72"/>
    </row>
    <row r="1226" spans="5:5" ht="16" customHeight="1">
      <c r="E1226" s="72"/>
    </row>
    <row r="1227" spans="5:5" ht="16" customHeight="1">
      <c r="E1227" s="72"/>
    </row>
    <row r="1228" spans="5:5" ht="16" customHeight="1">
      <c r="E1228" s="72"/>
    </row>
    <row r="1229" spans="5:5" ht="16" customHeight="1">
      <c r="E1229" s="72"/>
    </row>
    <row r="1230" spans="5:5" ht="16" customHeight="1">
      <c r="E1230" s="72"/>
    </row>
    <row r="1231" spans="5:5" ht="16" customHeight="1">
      <c r="E1231" s="72"/>
    </row>
    <row r="1232" spans="5:5" ht="16" customHeight="1">
      <c r="E1232" s="72"/>
    </row>
    <row r="1233" spans="5:5" ht="16" customHeight="1">
      <c r="E1233" s="72"/>
    </row>
    <row r="1234" spans="5:5" ht="16" customHeight="1">
      <c r="E1234" s="72"/>
    </row>
    <row r="1235" spans="5:5" ht="16" customHeight="1">
      <c r="E1235" s="72"/>
    </row>
    <row r="1236" spans="5:5" ht="16" customHeight="1">
      <c r="E1236" s="72"/>
    </row>
    <row r="1237" spans="5:5" ht="16" customHeight="1">
      <c r="E1237" s="72"/>
    </row>
    <row r="1238" spans="5:5" ht="16" customHeight="1">
      <c r="E1238" s="72"/>
    </row>
    <row r="1239" spans="5:5" ht="16" customHeight="1">
      <c r="E1239" s="72"/>
    </row>
    <row r="1240" spans="5:5" ht="16" customHeight="1">
      <c r="E1240" s="72"/>
    </row>
    <row r="1241" spans="5:5" ht="16" customHeight="1">
      <c r="E1241" s="72"/>
    </row>
    <row r="1242" spans="5:5" ht="16" customHeight="1">
      <c r="E1242" s="72"/>
    </row>
    <row r="1243" spans="5:5" ht="16" customHeight="1">
      <c r="E1243" s="72"/>
    </row>
    <row r="1244" spans="5:5" ht="16" customHeight="1">
      <c r="E1244" s="72"/>
    </row>
    <row r="1245" spans="5:5" ht="16" customHeight="1">
      <c r="E1245" s="72"/>
    </row>
    <row r="1246" spans="5:5" ht="16" customHeight="1">
      <c r="E1246" s="72"/>
    </row>
    <row r="1247" spans="5:5" ht="16" customHeight="1">
      <c r="E1247" s="72"/>
    </row>
    <row r="1248" spans="5:5" ht="16" customHeight="1">
      <c r="E1248" s="72"/>
    </row>
    <row r="1249" spans="5:5" ht="16" customHeight="1">
      <c r="E1249" s="72"/>
    </row>
    <row r="1250" spans="5:5" ht="16" customHeight="1">
      <c r="E1250" s="72"/>
    </row>
    <row r="1251" spans="5:5" ht="16" customHeight="1">
      <c r="E1251" s="72"/>
    </row>
    <row r="1252" spans="5:5" ht="16" customHeight="1">
      <c r="E1252" s="72"/>
    </row>
    <row r="1253" spans="5:5" ht="16" customHeight="1">
      <c r="E1253" s="72"/>
    </row>
    <row r="1254" spans="5:5" ht="16" customHeight="1">
      <c r="E1254" s="72"/>
    </row>
    <row r="1255" spans="5:5" ht="16" customHeight="1">
      <c r="E1255" s="72"/>
    </row>
    <row r="1256" spans="5:5" ht="16" customHeight="1">
      <c r="E1256" s="72"/>
    </row>
    <row r="1257" spans="5:5" ht="16" customHeight="1">
      <c r="E1257" s="72"/>
    </row>
    <row r="1258" spans="5:5" ht="16" customHeight="1">
      <c r="E1258" s="72"/>
    </row>
    <row r="1259" spans="5:5" ht="16" customHeight="1">
      <c r="E1259" s="72"/>
    </row>
    <row r="1260" spans="5:5" ht="16" customHeight="1">
      <c r="E1260" s="72"/>
    </row>
    <row r="1261" spans="5:5" ht="16" customHeight="1">
      <c r="E1261" s="72"/>
    </row>
    <row r="1262" spans="5:5" ht="16" customHeight="1">
      <c r="E1262" s="72"/>
    </row>
    <row r="1263" spans="5:5" ht="16" customHeight="1">
      <c r="E1263" s="72"/>
    </row>
    <row r="1264" spans="5:5" ht="16" customHeight="1">
      <c r="E1264" s="72"/>
    </row>
    <row r="1265" spans="5:5" ht="16" customHeight="1">
      <c r="E1265" s="72"/>
    </row>
    <row r="1266" spans="5:5" ht="16" customHeight="1">
      <c r="E1266" s="72"/>
    </row>
    <row r="1267" spans="5:5" ht="16" customHeight="1">
      <c r="E1267" s="72"/>
    </row>
    <row r="1268" spans="5:5" ht="16" customHeight="1">
      <c r="E1268" s="72"/>
    </row>
    <row r="1269" spans="5:5" ht="16" customHeight="1">
      <c r="E1269" s="72"/>
    </row>
    <row r="1270" spans="5:5" ht="16" customHeight="1">
      <c r="E1270" s="72"/>
    </row>
    <row r="1271" spans="5:5" ht="16" customHeight="1">
      <c r="E1271" s="72"/>
    </row>
    <row r="1272" spans="5:5" ht="16" customHeight="1">
      <c r="E1272" s="72"/>
    </row>
    <row r="1273" spans="5:5" ht="16" customHeight="1">
      <c r="E1273" s="72"/>
    </row>
    <row r="1274" spans="5:5" ht="16" customHeight="1">
      <c r="E1274" s="72"/>
    </row>
    <row r="1275" spans="5:5" ht="16" customHeight="1">
      <c r="E1275" s="72"/>
    </row>
    <row r="1276" spans="5:5" ht="16" customHeight="1">
      <c r="E1276" s="72"/>
    </row>
    <row r="1277" spans="5:5" ht="16" customHeight="1">
      <c r="E1277" s="72"/>
    </row>
    <row r="1278" spans="5:5" ht="16" customHeight="1">
      <c r="E1278" s="72"/>
    </row>
    <row r="1279" spans="5:5" ht="16" customHeight="1">
      <c r="E1279" s="72"/>
    </row>
    <row r="1280" spans="5:5" ht="16" customHeight="1">
      <c r="E1280" s="72"/>
    </row>
    <row r="1281" spans="5:5" ht="16" customHeight="1">
      <c r="E1281" s="72"/>
    </row>
    <row r="1282" spans="5:5" ht="16" customHeight="1">
      <c r="E1282" s="72"/>
    </row>
    <row r="1283" spans="5:5" ht="16" customHeight="1">
      <c r="E1283" s="72"/>
    </row>
    <row r="1284" spans="5:5" ht="16" customHeight="1">
      <c r="E1284" s="72"/>
    </row>
    <row r="1285" spans="5:5" ht="16" customHeight="1">
      <c r="E1285" s="72"/>
    </row>
    <row r="1286" spans="5:5" ht="16" customHeight="1">
      <c r="E1286" s="72"/>
    </row>
    <row r="1287" spans="5:5" ht="16" customHeight="1">
      <c r="E1287" s="72"/>
    </row>
    <row r="1288" spans="5:5" ht="16" customHeight="1">
      <c r="E1288" s="72"/>
    </row>
    <row r="1289" spans="5:5" ht="16" customHeight="1">
      <c r="E1289" s="72"/>
    </row>
    <row r="1290" spans="5:5" ht="16" customHeight="1">
      <c r="E1290" s="72"/>
    </row>
    <row r="1291" spans="5:5" ht="16" customHeight="1">
      <c r="E1291" s="72"/>
    </row>
    <row r="1292" spans="5:5" ht="16" customHeight="1">
      <c r="E1292" s="72"/>
    </row>
    <row r="1293" spans="5:5" ht="16" customHeight="1">
      <c r="E1293" s="72"/>
    </row>
    <row r="1294" spans="5:5" ht="16" customHeight="1">
      <c r="E1294" s="72"/>
    </row>
    <row r="1295" spans="5:5" ht="16" customHeight="1">
      <c r="E1295" s="72"/>
    </row>
    <row r="1296" spans="5:5" ht="16" customHeight="1">
      <c r="E1296" s="72"/>
    </row>
    <row r="1297" spans="5:5" ht="16" customHeight="1">
      <c r="E1297" s="72"/>
    </row>
    <row r="1298" spans="5:5" ht="16" customHeight="1">
      <c r="E1298" s="72"/>
    </row>
    <row r="1299" spans="5:5" ht="16" customHeight="1">
      <c r="E1299" s="72"/>
    </row>
    <row r="1300" spans="5:5" ht="16" customHeight="1">
      <c r="E1300" s="72"/>
    </row>
    <row r="1301" spans="5:5" ht="16" customHeight="1">
      <c r="E1301" s="72"/>
    </row>
    <row r="1302" spans="5:5" ht="16" customHeight="1">
      <c r="E1302" s="72"/>
    </row>
    <row r="1303" spans="5:5" ht="16" customHeight="1">
      <c r="E1303" s="72"/>
    </row>
    <row r="1304" spans="5:5" ht="16" customHeight="1">
      <c r="E1304" s="72"/>
    </row>
    <row r="1305" spans="5:5" ht="16" customHeight="1">
      <c r="E1305" s="72"/>
    </row>
    <row r="1306" spans="5:5" ht="16" customHeight="1">
      <c r="E1306" s="72"/>
    </row>
    <row r="1307" spans="5:5" ht="16" customHeight="1">
      <c r="E1307" s="72"/>
    </row>
    <row r="1308" spans="5:5" ht="16" customHeight="1">
      <c r="E1308" s="72"/>
    </row>
    <row r="1309" spans="5:5" ht="16" customHeight="1">
      <c r="E1309" s="72"/>
    </row>
    <row r="1310" spans="5:5" ht="16" customHeight="1">
      <c r="E1310" s="72"/>
    </row>
    <row r="1311" spans="5:5" ht="16" customHeight="1">
      <c r="E1311" s="72"/>
    </row>
    <row r="1312" spans="5:5" ht="16" customHeight="1">
      <c r="E1312" s="72"/>
    </row>
    <row r="1313" spans="5:5" ht="16" customHeight="1">
      <c r="E1313" s="72"/>
    </row>
    <row r="1314" spans="5:5" ht="16" customHeight="1">
      <c r="E1314" s="72"/>
    </row>
    <row r="1315" spans="5:5" ht="16" customHeight="1">
      <c r="E1315" s="72"/>
    </row>
    <row r="1316" spans="5:5" ht="16" customHeight="1">
      <c r="E1316" s="72"/>
    </row>
    <row r="1317" spans="5:5" ht="16" customHeight="1">
      <c r="E1317" s="72"/>
    </row>
    <row r="1318" spans="5:5" ht="16" customHeight="1">
      <c r="E1318" s="72"/>
    </row>
    <row r="1319" spans="5:5" ht="16" customHeight="1">
      <c r="E1319" s="72"/>
    </row>
    <row r="1320" spans="5:5" ht="16" customHeight="1">
      <c r="E1320" s="72"/>
    </row>
    <row r="1321" spans="5:5" ht="16" customHeight="1">
      <c r="E1321" s="72"/>
    </row>
    <row r="1322" spans="5:5" ht="16" customHeight="1">
      <c r="E1322" s="72"/>
    </row>
    <row r="1323" spans="5:5" ht="16" customHeight="1">
      <c r="E1323" s="72"/>
    </row>
    <row r="1324" spans="5:5" ht="16" customHeight="1">
      <c r="E1324" s="72"/>
    </row>
    <row r="1325" spans="5:5" ht="16" customHeight="1">
      <c r="E1325" s="72"/>
    </row>
    <row r="1326" spans="5:5" ht="16" customHeight="1">
      <c r="E1326" s="72"/>
    </row>
    <row r="1327" spans="5:5" ht="16" customHeight="1">
      <c r="E1327" s="72"/>
    </row>
    <row r="1328" spans="5:5" ht="16" customHeight="1">
      <c r="E1328" s="72"/>
    </row>
    <row r="1329" spans="5:5" ht="16" customHeight="1">
      <c r="E1329" s="72"/>
    </row>
    <row r="1330" spans="5:5" ht="16" customHeight="1">
      <c r="E1330" s="72"/>
    </row>
    <row r="1331" spans="5:5" ht="16" customHeight="1">
      <c r="E1331" s="72"/>
    </row>
    <row r="1332" spans="5:5" ht="16" customHeight="1">
      <c r="E1332" s="72"/>
    </row>
    <row r="1333" spans="5:5" ht="16" customHeight="1">
      <c r="E1333" s="72"/>
    </row>
    <row r="1334" spans="5:5" ht="16" customHeight="1">
      <c r="E1334" s="72"/>
    </row>
    <row r="1335" spans="5:5" ht="16" customHeight="1">
      <c r="E1335" s="72"/>
    </row>
    <row r="1336" spans="5:5" ht="16" customHeight="1">
      <c r="E1336" s="72"/>
    </row>
    <row r="1337" spans="5:5" ht="16" customHeight="1">
      <c r="E1337" s="72"/>
    </row>
    <row r="1338" spans="5:5" ht="16" customHeight="1">
      <c r="E1338" s="72"/>
    </row>
    <row r="1339" spans="5:5" ht="16" customHeight="1">
      <c r="E1339" s="72"/>
    </row>
    <row r="1340" spans="5:5" ht="16" customHeight="1">
      <c r="E1340" s="72"/>
    </row>
    <row r="1341" spans="5:5" ht="16" customHeight="1">
      <c r="E1341" s="72"/>
    </row>
    <row r="1342" spans="5:5" ht="16" customHeight="1">
      <c r="E1342" s="72"/>
    </row>
    <row r="1343" spans="5:5" ht="16" customHeight="1">
      <c r="E1343" s="72"/>
    </row>
    <row r="1344" spans="5:5" ht="16" customHeight="1">
      <c r="E1344" s="72"/>
    </row>
    <row r="1345" spans="5:5" ht="16" customHeight="1">
      <c r="E1345" s="72"/>
    </row>
    <row r="1346" spans="5:5" ht="16" customHeight="1">
      <c r="E1346" s="72"/>
    </row>
    <row r="1347" spans="5:5" ht="16" customHeight="1">
      <c r="E1347" s="72"/>
    </row>
    <row r="1348" spans="5:5" ht="16" customHeight="1">
      <c r="E1348" s="72"/>
    </row>
    <row r="1349" spans="5:5" ht="16" customHeight="1">
      <c r="E1349" s="72"/>
    </row>
    <row r="1350" spans="5:5" ht="16" customHeight="1">
      <c r="E1350" s="72"/>
    </row>
    <row r="1351" spans="5:5" ht="16" customHeight="1">
      <c r="E1351" s="72"/>
    </row>
    <row r="1352" spans="5:5" ht="16" customHeight="1">
      <c r="E1352" s="72"/>
    </row>
    <row r="1353" spans="5:5" ht="16" customHeight="1">
      <c r="E1353" s="72"/>
    </row>
    <row r="1354" spans="5:5" ht="16" customHeight="1">
      <c r="E1354" s="72"/>
    </row>
    <row r="1355" spans="5:5" ht="16" customHeight="1">
      <c r="E1355" s="72"/>
    </row>
    <row r="1356" spans="5:5" ht="16" customHeight="1">
      <c r="E1356" s="72"/>
    </row>
    <row r="1357" spans="5:5" ht="16" customHeight="1">
      <c r="E1357" s="72"/>
    </row>
    <row r="1358" spans="5:5" ht="16" customHeight="1">
      <c r="E1358" s="72"/>
    </row>
    <row r="1359" spans="5:5" ht="16" customHeight="1">
      <c r="E1359" s="72"/>
    </row>
    <row r="1360" spans="5:5" ht="16" customHeight="1">
      <c r="E1360" s="72"/>
    </row>
    <row r="1361" spans="5:5" ht="16" customHeight="1">
      <c r="E1361" s="72"/>
    </row>
    <row r="1362" spans="5:5" ht="16" customHeight="1">
      <c r="E1362" s="72"/>
    </row>
    <row r="1363" spans="5:5" ht="16" customHeight="1">
      <c r="E1363" s="72"/>
    </row>
    <row r="1364" spans="5:5" ht="16" customHeight="1">
      <c r="E1364" s="72"/>
    </row>
    <row r="1365" spans="5:5" ht="16" customHeight="1">
      <c r="E1365" s="72"/>
    </row>
    <row r="1366" spans="5:5" ht="16" customHeight="1">
      <c r="E1366" s="72"/>
    </row>
    <row r="1367" spans="5:5" ht="16" customHeight="1">
      <c r="E1367" s="72"/>
    </row>
    <row r="1368" spans="5:5" ht="16" customHeight="1">
      <c r="E1368" s="72"/>
    </row>
    <row r="1369" spans="5:5" ht="16" customHeight="1">
      <c r="E1369" s="72"/>
    </row>
    <row r="1370" spans="5:5" ht="16" customHeight="1">
      <c r="E1370" s="72"/>
    </row>
    <row r="1371" spans="5:5" ht="16" customHeight="1">
      <c r="E1371" s="72"/>
    </row>
    <row r="1372" spans="5:5" ht="16" customHeight="1">
      <c r="E1372" s="72"/>
    </row>
    <row r="1373" spans="5:5" ht="16" customHeight="1">
      <c r="E1373" s="72"/>
    </row>
    <row r="1374" spans="5:5" ht="16" customHeight="1">
      <c r="E1374" s="72"/>
    </row>
    <row r="1375" spans="5:5" ht="16" customHeight="1">
      <c r="E1375" s="72"/>
    </row>
    <row r="1376" spans="5:5" ht="16" customHeight="1">
      <c r="E1376" s="72"/>
    </row>
    <row r="1377" spans="5:5" ht="16" customHeight="1">
      <c r="E1377" s="72"/>
    </row>
    <row r="1378" spans="5:5" ht="16" customHeight="1">
      <c r="E1378" s="72"/>
    </row>
    <row r="1379" spans="5:5" ht="16" customHeight="1">
      <c r="E1379" s="72"/>
    </row>
    <row r="1380" spans="5:5" ht="16" customHeight="1">
      <c r="E1380" s="72"/>
    </row>
    <row r="1381" spans="5:5" ht="16" customHeight="1">
      <c r="E1381" s="72"/>
    </row>
    <row r="1382" spans="5:5" ht="16" customHeight="1">
      <c r="E1382" s="72"/>
    </row>
    <row r="1383" spans="5:5" ht="16" customHeight="1">
      <c r="E1383" s="72"/>
    </row>
    <row r="1384" spans="5:5" ht="16" customHeight="1">
      <c r="E1384" s="72"/>
    </row>
    <row r="1385" spans="5:5" ht="16" customHeight="1">
      <c r="E1385" s="72"/>
    </row>
    <row r="1386" spans="5:5" ht="16" customHeight="1">
      <c r="E1386" s="72"/>
    </row>
    <row r="1387" spans="5:5" ht="16" customHeight="1">
      <c r="E1387" s="72"/>
    </row>
    <row r="1388" spans="5:5" ht="16" customHeight="1">
      <c r="E1388" s="72"/>
    </row>
    <row r="1389" spans="5:5" ht="16" customHeight="1">
      <c r="E1389" s="72"/>
    </row>
    <row r="1390" spans="5:5" ht="16" customHeight="1">
      <c r="E1390" s="72"/>
    </row>
    <row r="1391" spans="5:5" ht="16" customHeight="1">
      <c r="E1391" s="72"/>
    </row>
    <row r="1392" spans="5:5" ht="16" customHeight="1">
      <c r="E1392" s="72"/>
    </row>
    <row r="1393" spans="5:5" ht="16" customHeight="1">
      <c r="E1393" s="72"/>
    </row>
    <row r="1394" spans="5:5" ht="16" customHeight="1">
      <c r="E1394" s="72"/>
    </row>
    <row r="1395" spans="5:5" ht="16" customHeight="1">
      <c r="E1395" s="72"/>
    </row>
    <row r="1396" spans="5:5" ht="16" customHeight="1">
      <c r="E1396" s="72"/>
    </row>
    <row r="1397" spans="5:5" ht="16" customHeight="1">
      <c r="E1397" s="72"/>
    </row>
    <row r="1398" spans="5:5" ht="16" customHeight="1">
      <c r="E1398" s="72"/>
    </row>
    <row r="1399" spans="5:5" ht="16" customHeight="1">
      <c r="E1399" s="72"/>
    </row>
    <row r="1400" spans="5:5" ht="16" customHeight="1">
      <c r="E1400" s="72"/>
    </row>
    <row r="1401" spans="5:5" ht="16" customHeight="1">
      <c r="E1401" s="72"/>
    </row>
    <row r="1402" spans="5:5" ht="16" customHeight="1">
      <c r="E1402" s="72"/>
    </row>
    <row r="1403" spans="5:5" ht="16" customHeight="1">
      <c r="E1403" s="72"/>
    </row>
    <row r="1404" spans="5:5" ht="16" customHeight="1">
      <c r="E1404" s="72"/>
    </row>
    <row r="1405" spans="5:5" ht="16" customHeight="1">
      <c r="E1405" s="72"/>
    </row>
    <row r="1406" spans="5:5" ht="16" customHeight="1">
      <c r="E1406" s="72"/>
    </row>
    <row r="1407" spans="5:5" ht="16" customHeight="1">
      <c r="E1407" s="72"/>
    </row>
    <row r="1408" spans="5:5" ht="16" customHeight="1">
      <c r="E1408" s="72"/>
    </row>
    <row r="1409" spans="5:5" ht="16" customHeight="1">
      <c r="E1409" s="72"/>
    </row>
    <row r="1410" spans="5:5" ht="16" customHeight="1">
      <c r="E1410" s="72"/>
    </row>
    <row r="1411" spans="5:5" ht="16" customHeight="1">
      <c r="E1411" s="72"/>
    </row>
    <row r="1412" spans="5:5" ht="16" customHeight="1">
      <c r="E1412" s="72"/>
    </row>
    <row r="1413" spans="5:5" ht="16" customHeight="1">
      <c r="E1413" s="72"/>
    </row>
    <row r="1414" spans="5:5" ht="16" customHeight="1">
      <c r="E1414" s="72"/>
    </row>
    <row r="1415" spans="5:5" ht="16" customHeight="1">
      <c r="E1415" s="72"/>
    </row>
    <row r="1416" spans="5:5" ht="16" customHeight="1">
      <c r="E1416" s="72"/>
    </row>
    <row r="1417" spans="5:5" ht="16" customHeight="1">
      <c r="E1417" s="72"/>
    </row>
    <row r="1418" spans="5:5" ht="16" customHeight="1">
      <c r="E1418" s="72"/>
    </row>
    <row r="1419" spans="5:5" ht="16" customHeight="1">
      <c r="E1419" s="72"/>
    </row>
    <row r="1420" spans="5:5" ht="16" customHeight="1">
      <c r="E1420" s="72"/>
    </row>
    <row r="1421" spans="5:5" ht="16" customHeight="1">
      <c r="E1421" s="72"/>
    </row>
    <row r="1422" spans="5:5" ht="16" customHeight="1">
      <c r="E1422" s="72"/>
    </row>
    <row r="1423" spans="5:5" ht="16" customHeight="1">
      <c r="E1423" s="72"/>
    </row>
    <row r="1424" spans="5:5" ht="16" customHeight="1">
      <c r="E1424" s="72"/>
    </row>
    <row r="1425" spans="5:5" ht="16" customHeight="1">
      <c r="E1425" s="72"/>
    </row>
    <row r="1426" spans="5:5" ht="16" customHeight="1">
      <c r="E1426" s="72"/>
    </row>
    <row r="1427" spans="5:5" ht="16" customHeight="1">
      <c r="E1427" s="72"/>
    </row>
    <row r="1428" spans="5:5" ht="16" customHeight="1">
      <c r="E1428" s="72"/>
    </row>
    <row r="1429" spans="5:5" ht="16" customHeight="1">
      <c r="E1429" s="72"/>
    </row>
    <row r="1430" spans="5:5" ht="16" customHeight="1">
      <c r="E1430" s="72"/>
    </row>
    <row r="1431" spans="5:5" ht="16" customHeight="1">
      <c r="E1431" s="72"/>
    </row>
    <row r="1432" spans="5:5" ht="16" customHeight="1">
      <c r="E1432" s="72"/>
    </row>
    <row r="1433" spans="5:5" ht="16" customHeight="1">
      <c r="E1433" s="72"/>
    </row>
    <row r="1434" spans="5:5" ht="16" customHeight="1">
      <c r="E1434" s="72"/>
    </row>
    <row r="1435" spans="5:5" ht="16" customHeight="1">
      <c r="E1435" s="72"/>
    </row>
    <row r="1436" spans="5:5" ht="16" customHeight="1">
      <c r="E1436" s="72"/>
    </row>
    <row r="1437" spans="5:5" ht="16" customHeight="1">
      <c r="E1437" s="72"/>
    </row>
    <row r="1438" spans="5:5" ht="16" customHeight="1">
      <c r="E1438" s="72"/>
    </row>
    <row r="1439" spans="5:5" ht="16" customHeight="1">
      <c r="E1439" s="72"/>
    </row>
    <row r="1440" spans="5:5" ht="16" customHeight="1">
      <c r="E1440" s="72"/>
    </row>
    <row r="1441" spans="5:5" ht="16" customHeight="1">
      <c r="E1441" s="72"/>
    </row>
    <row r="1442" spans="5:5" ht="16" customHeight="1">
      <c r="E1442" s="72"/>
    </row>
    <row r="1443" spans="5:5" ht="16" customHeight="1">
      <c r="E1443" s="72"/>
    </row>
    <row r="1444" spans="5:5" ht="16" customHeight="1">
      <c r="E1444" s="72"/>
    </row>
    <row r="1445" spans="5:5" ht="16" customHeight="1">
      <c r="E1445" s="72"/>
    </row>
    <row r="1446" spans="5:5" ht="16" customHeight="1">
      <c r="E1446" s="72"/>
    </row>
    <row r="1447" spans="5:5" ht="16" customHeight="1">
      <c r="E1447" s="72"/>
    </row>
    <row r="1448" spans="5:5" ht="16" customHeight="1">
      <c r="E1448" s="72"/>
    </row>
    <row r="1449" spans="5:5" ht="16" customHeight="1">
      <c r="E1449" s="72"/>
    </row>
    <row r="1450" spans="5:5" ht="16" customHeight="1">
      <c r="E1450" s="72"/>
    </row>
    <row r="1451" spans="5:5" ht="16" customHeight="1">
      <c r="E1451" s="72"/>
    </row>
    <row r="1452" spans="5:5" ht="16" customHeight="1">
      <c r="E1452" s="72"/>
    </row>
    <row r="1453" spans="5:5" ht="16" customHeight="1">
      <c r="E1453" s="72"/>
    </row>
    <row r="1454" spans="5:5" ht="16" customHeight="1">
      <c r="E1454" s="72"/>
    </row>
    <row r="1455" spans="5:5" ht="16" customHeight="1">
      <c r="E1455" s="72"/>
    </row>
    <row r="1456" spans="5:5" ht="16" customHeight="1">
      <c r="E1456" s="72"/>
    </row>
    <row r="1457" spans="5:5" ht="16" customHeight="1">
      <c r="E1457" s="72"/>
    </row>
    <row r="1458" spans="5:5" ht="16" customHeight="1">
      <c r="E1458" s="72"/>
    </row>
    <row r="1459" spans="5:5" ht="16" customHeight="1">
      <c r="E1459" s="72"/>
    </row>
    <row r="1460" spans="5:5" ht="16" customHeight="1">
      <c r="E1460" s="72"/>
    </row>
    <row r="1461" spans="5:5" ht="16" customHeight="1">
      <c r="E1461" s="72"/>
    </row>
    <row r="1462" spans="5:5" ht="16" customHeight="1">
      <c r="E1462" s="72"/>
    </row>
    <row r="1463" spans="5:5" ht="16" customHeight="1">
      <c r="E1463" s="72"/>
    </row>
    <row r="1464" spans="5:5" ht="16" customHeight="1">
      <c r="E1464" s="72"/>
    </row>
    <row r="1465" spans="5:5" ht="16" customHeight="1">
      <c r="E1465" s="72"/>
    </row>
    <row r="1466" spans="5:5" ht="16" customHeight="1">
      <c r="E1466" s="72"/>
    </row>
    <row r="1467" spans="5:5" ht="16" customHeight="1">
      <c r="E1467" s="72"/>
    </row>
    <row r="1468" spans="5:5" ht="16" customHeight="1">
      <c r="E1468" s="72"/>
    </row>
    <row r="1469" spans="5:5" ht="16" customHeight="1">
      <c r="E1469" s="72"/>
    </row>
    <row r="1470" spans="5:5" ht="16" customHeight="1">
      <c r="E1470" s="72"/>
    </row>
    <row r="1471" spans="5:5" ht="16" customHeight="1">
      <c r="E1471" s="72"/>
    </row>
    <row r="1472" spans="5:5" ht="16" customHeight="1">
      <c r="E1472" s="72"/>
    </row>
    <row r="1473" spans="5:5" ht="16" customHeight="1">
      <c r="E1473" s="72"/>
    </row>
    <row r="1474" spans="5:5" ht="16" customHeight="1">
      <c r="E1474" s="72"/>
    </row>
    <row r="1475" spans="5:5" ht="16" customHeight="1">
      <c r="E1475" s="72"/>
    </row>
    <row r="1476" spans="5:5" ht="16" customHeight="1">
      <c r="E1476" s="72"/>
    </row>
    <row r="1477" spans="5:5" ht="16" customHeight="1">
      <c r="E1477" s="72"/>
    </row>
    <row r="1478" spans="5:5" ht="16" customHeight="1">
      <c r="E1478" s="72"/>
    </row>
    <row r="1479" spans="5:5" ht="16" customHeight="1">
      <c r="E1479" s="72"/>
    </row>
    <row r="1480" spans="5:5" ht="16" customHeight="1">
      <c r="E1480" s="72"/>
    </row>
    <row r="1481" spans="5:5" ht="16" customHeight="1">
      <c r="E1481" s="72"/>
    </row>
    <row r="1482" spans="5:5" ht="16" customHeight="1">
      <c r="E1482" s="72"/>
    </row>
    <row r="1483" spans="5:5" ht="16" customHeight="1">
      <c r="E1483" s="72"/>
    </row>
    <row r="1484" spans="5:5" ht="16" customHeight="1">
      <c r="E1484" s="72"/>
    </row>
    <row r="1485" spans="5:5" ht="16" customHeight="1">
      <c r="E1485" s="72"/>
    </row>
    <row r="1486" spans="5:5" ht="16" customHeight="1">
      <c r="E1486" s="72"/>
    </row>
    <row r="1487" spans="5:5" ht="16" customHeight="1">
      <c r="E1487" s="72"/>
    </row>
    <row r="1488" spans="5:5" ht="16" customHeight="1">
      <c r="E1488" s="72"/>
    </row>
    <row r="1489" spans="5:5" ht="16" customHeight="1">
      <c r="E1489" s="72"/>
    </row>
    <row r="1490" spans="5:5" ht="16" customHeight="1">
      <c r="E1490" s="72"/>
    </row>
    <row r="1491" spans="5:5" ht="16" customHeight="1">
      <c r="E1491" s="72"/>
    </row>
    <row r="1492" spans="5:5" ht="16" customHeight="1">
      <c r="E1492" s="72"/>
    </row>
    <row r="1493" spans="5:5" ht="16" customHeight="1">
      <c r="E1493" s="72"/>
    </row>
    <row r="1494" spans="5:5" ht="16" customHeight="1">
      <c r="E1494" s="72"/>
    </row>
    <row r="1495" spans="5:5" ht="16" customHeight="1">
      <c r="E1495" s="72"/>
    </row>
    <row r="1496" spans="5:5" ht="16" customHeight="1">
      <c r="E1496" s="72"/>
    </row>
    <row r="1497" spans="5:5" ht="16" customHeight="1">
      <c r="E1497" s="72"/>
    </row>
    <row r="1498" spans="5:5" ht="16" customHeight="1">
      <c r="E1498" s="72"/>
    </row>
    <row r="1499" spans="5:5" ht="16" customHeight="1">
      <c r="E1499" s="72"/>
    </row>
    <row r="1500" spans="5:5" ht="16" customHeight="1">
      <c r="E1500" s="72"/>
    </row>
    <row r="1501" spans="5:5" ht="16" customHeight="1">
      <c r="E1501" s="72"/>
    </row>
    <row r="1502" spans="5:5" ht="16" customHeight="1">
      <c r="E1502" s="72"/>
    </row>
    <row r="1503" spans="5:5" ht="16" customHeight="1">
      <c r="E1503" s="72"/>
    </row>
    <row r="1504" spans="5:5" ht="16" customHeight="1">
      <c r="E1504" s="72"/>
    </row>
    <row r="1505" spans="5:5" ht="16" customHeight="1">
      <c r="E1505" s="72"/>
    </row>
    <row r="1506" spans="5:5" ht="16" customHeight="1">
      <c r="E1506" s="72"/>
    </row>
    <row r="1507" spans="5:5" ht="16" customHeight="1">
      <c r="E1507" s="72"/>
    </row>
    <row r="1508" spans="5:5" ht="16" customHeight="1">
      <c r="E1508" s="72"/>
    </row>
    <row r="1509" spans="5:5" ht="16" customHeight="1">
      <c r="E1509" s="72"/>
    </row>
    <row r="1510" spans="5:5" ht="16" customHeight="1">
      <c r="E1510" s="72"/>
    </row>
    <row r="1511" spans="5:5" ht="16" customHeight="1">
      <c r="E1511" s="72"/>
    </row>
    <row r="1512" spans="5:5" ht="16" customHeight="1">
      <c r="E1512" s="72"/>
    </row>
    <row r="1513" spans="5:5" ht="16" customHeight="1">
      <c r="E1513" s="72"/>
    </row>
    <row r="1514" spans="5:5" ht="16" customHeight="1">
      <c r="E1514" s="72"/>
    </row>
    <row r="1515" spans="5:5" ht="16" customHeight="1">
      <c r="E1515" s="72"/>
    </row>
    <row r="1516" spans="5:5" ht="16" customHeight="1">
      <c r="E1516" s="72"/>
    </row>
    <row r="1517" spans="5:5" ht="16" customHeight="1">
      <c r="E1517" s="72"/>
    </row>
    <row r="1518" spans="5:5" ht="16" customHeight="1">
      <c r="E1518" s="72"/>
    </row>
    <row r="1519" spans="5:5" ht="16" customHeight="1">
      <c r="E1519" s="72"/>
    </row>
    <row r="1520" spans="5:5" ht="16" customHeight="1">
      <c r="E1520" s="72"/>
    </row>
    <row r="1521" spans="5:5" ht="16" customHeight="1">
      <c r="E1521" s="72"/>
    </row>
    <row r="1522" spans="5:5" ht="16" customHeight="1">
      <c r="E1522" s="72"/>
    </row>
    <row r="1523" spans="5:5" ht="16" customHeight="1">
      <c r="E1523" s="72"/>
    </row>
    <row r="1524" spans="5:5" ht="16" customHeight="1">
      <c r="E1524" s="72"/>
    </row>
    <row r="1525" spans="5:5" ht="16" customHeight="1">
      <c r="E1525" s="72"/>
    </row>
    <row r="1526" spans="5:5" ht="16" customHeight="1">
      <c r="E1526" s="72"/>
    </row>
    <row r="1527" spans="5:5" ht="16" customHeight="1">
      <c r="E1527" s="72"/>
    </row>
    <row r="1528" spans="5:5" ht="16" customHeight="1">
      <c r="E1528" s="72"/>
    </row>
    <row r="1529" spans="5:5" ht="16" customHeight="1">
      <c r="E1529" s="72"/>
    </row>
    <row r="1530" spans="5:5" ht="16" customHeight="1">
      <c r="E1530" s="72"/>
    </row>
    <row r="1531" spans="5:5" ht="16" customHeight="1">
      <c r="E1531" s="72"/>
    </row>
    <row r="1532" spans="5:5" ht="16" customHeight="1">
      <c r="E1532" s="72"/>
    </row>
    <row r="1533" spans="5:5" ht="16" customHeight="1">
      <c r="E1533" s="72"/>
    </row>
    <row r="1534" spans="5:5" ht="16" customHeight="1">
      <c r="E1534" s="72"/>
    </row>
    <row r="1535" spans="5:5" ht="16" customHeight="1">
      <c r="E1535" s="72"/>
    </row>
    <row r="1536" spans="5:5" ht="16" customHeight="1">
      <c r="E1536" s="72"/>
    </row>
    <row r="1537" spans="5:5" ht="16" customHeight="1">
      <c r="E1537" s="72"/>
    </row>
    <row r="1538" spans="5:5" ht="16" customHeight="1">
      <c r="E1538" s="72"/>
    </row>
    <row r="1539" spans="5:5" ht="16" customHeight="1">
      <c r="E1539" s="72"/>
    </row>
    <row r="1540" spans="5:5" ht="16" customHeight="1">
      <c r="E1540" s="72"/>
    </row>
    <row r="1541" spans="5:5" ht="16" customHeight="1">
      <c r="E1541" s="72"/>
    </row>
    <row r="1542" spans="5:5" ht="16" customHeight="1">
      <c r="E1542" s="72"/>
    </row>
    <row r="1543" spans="5:5" ht="16" customHeight="1">
      <c r="E1543" s="72"/>
    </row>
    <row r="1544" spans="5:5" ht="16" customHeight="1">
      <c r="E1544" s="72"/>
    </row>
    <row r="1545" spans="5:5" ht="16" customHeight="1">
      <c r="E1545" s="72"/>
    </row>
    <row r="1546" spans="5:5" ht="16" customHeight="1">
      <c r="E1546" s="72"/>
    </row>
    <row r="1547" spans="5:5" ht="16" customHeight="1">
      <c r="E1547" s="72"/>
    </row>
    <row r="1548" spans="5:5" ht="16" customHeight="1">
      <c r="E1548" s="72"/>
    </row>
    <row r="1549" spans="5:5" ht="16" customHeight="1">
      <c r="E1549" s="72"/>
    </row>
    <row r="1550" spans="5:5" ht="16" customHeight="1">
      <c r="E1550" s="72"/>
    </row>
    <row r="1551" spans="5:5" ht="16" customHeight="1">
      <c r="E1551" s="72"/>
    </row>
    <row r="1552" spans="5:5" ht="16" customHeight="1">
      <c r="E1552" s="72"/>
    </row>
    <row r="1553" spans="5:5" ht="16" customHeight="1">
      <c r="E1553" s="72"/>
    </row>
    <row r="1554" spans="5:5" ht="16" customHeight="1">
      <c r="E1554" s="72"/>
    </row>
    <row r="1555" spans="5:5" ht="16" customHeight="1">
      <c r="E1555" s="72"/>
    </row>
    <row r="1556" spans="5:5" ht="16" customHeight="1">
      <c r="E1556" s="72"/>
    </row>
    <row r="1557" spans="5:5" ht="16" customHeight="1">
      <c r="E1557" s="72"/>
    </row>
    <row r="1558" spans="5:5" ht="16" customHeight="1">
      <c r="E1558" s="72"/>
    </row>
    <row r="1559" spans="5:5" ht="16" customHeight="1">
      <c r="E1559" s="72"/>
    </row>
    <row r="1560" spans="5:5" ht="16" customHeight="1">
      <c r="E1560" s="72"/>
    </row>
    <row r="1561" spans="5:5" ht="16" customHeight="1">
      <c r="E1561" s="72"/>
    </row>
    <row r="1562" spans="5:5" ht="16" customHeight="1">
      <c r="E1562" s="72"/>
    </row>
    <row r="1563" spans="5:5" ht="16" customHeight="1">
      <c r="E1563" s="72"/>
    </row>
    <row r="1564" spans="5:5" ht="16" customHeight="1">
      <c r="E1564" s="72"/>
    </row>
    <row r="1565" spans="5:5" ht="16" customHeight="1">
      <c r="E1565" s="72"/>
    </row>
    <row r="1566" spans="5:5" ht="16" customHeight="1">
      <c r="E1566" s="72"/>
    </row>
    <row r="1567" spans="5:5" ht="16" customHeight="1">
      <c r="E1567" s="72"/>
    </row>
    <row r="1568" spans="5:5" ht="16" customHeight="1">
      <c r="E1568" s="72"/>
    </row>
    <row r="1569" spans="5:5" ht="16" customHeight="1">
      <c r="E1569" s="72"/>
    </row>
    <row r="1570" spans="5:5" ht="16" customHeight="1">
      <c r="E1570" s="72"/>
    </row>
    <row r="1571" spans="5:5" ht="16" customHeight="1">
      <c r="E1571" s="72"/>
    </row>
    <row r="1572" spans="5:5" ht="16" customHeight="1">
      <c r="E1572" s="72"/>
    </row>
    <row r="1573" spans="5:5" ht="16" customHeight="1">
      <c r="E1573" s="72"/>
    </row>
    <row r="1574" spans="5:5" ht="16" customHeight="1">
      <c r="E1574" s="72"/>
    </row>
    <row r="1575" spans="5:5" ht="16" customHeight="1">
      <c r="E1575" s="72"/>
    </row>
    <row r="1576" spans="5:5" ht="16" customHeight="1">
      <c r="E1576" s="72"/>
    </row>
    <row r="1577" spans="5:5" ht="16" customHeight="1">
      <c r="E1577" s="72"/>
    </row>
    <row r="1578" spans="5:5" ht="16" customHeight="1">
      <c r="E1578" s="72"/>
    </row>
    <row r="1579" spans="5:5" ht="16" customHeight="1">
      <c r="E1579" s="72"/>
    </row>
    <row r="1580" spans="5:5" ht="16" customHeight="1">
      <c r="E1580" s="72"/>
    </row>
    <row r="1581" spans="5:5" ht="16" customHeight="1">
      <c r="E1581" s="72"/>
    </row>
    <row r="1582" spans="5:5" ht="16" customHeight="1">
      <c r="E1582" s="72"/>
    </row>
    <row r="1583" spans="5:5" ht="16" customHeight="1">
      <c r="E1583" s="72"/>
    </row>
    <row r="1584" spans="5:5" ht="16" customHeight="1">
      <c r="E1584" s="72"/>
    </row>
    <row r="1585" spans="5:5" ht="16" customHeight="1">
      <c r="E1585" s="72"/>
    </row>
    <row r="1586" spans="5:5" ht="16" customHeight="1">
      <c r="E1586" s="72"/>
    </row>
    <row r="1587" spans="5:5" ht="16" customHeight="1">
      <c r="E1587" s="72"/>
    </row>
    <row r="1588" spans="5:5" ht="16" customHeight="1">
      <c r="E1588" s="72"/>
    </row>
    <row r="1589" spans="5:5" ht="16" customHeight="1">
      <c r="E1589" s="72"/>
    </row>
    <row r="1590" spans="5:5" ht="16" customHeight="1">
      <c r="E1590" s="72"/>
    </row>
    <row r="1591" spans="5:5" ht="16" customHeight="1">
      <c r="E1591" s="72"/>
    </row>
    <row r="1592" spans="5:5" ht="16" customHeight="1">
      <c r="E1592" s="72"/>
    </row>
    <row r="1593" spans="5:5" ht="16" customHeight="1">
      <c r="E1593" s="72"/>
    </row>
    <row r="1594" spans="5:5" ht="16" customHeight="1">
      <c r="E1594" s="72"/>
    </row>
    <row r="1595" spans="5:5" ht="16" customHeight="1">
      <c r="E1595" s="72"/>
    </row>
    <row r="1596" spans="5:5" ht="16" customHeight="1">
      <c r="E1596" s="72"/>
    </row>
    <row r="1597" spans="5:5" ht="16" customHeight="1">
      <c r="E1597" s="72"/>
    </row>
    <row r="1598" spans="5:5" ht="16" customHeight="1">
      <c r="E1598" s="72"/>
    </row>
    <row r="1599" spans="5:5" ht="16" customHeight="1">
      <c r="E1599" s="72"/>
    </row>
    <row r="1600" spans="5:5" ht="16" customHeight="1">
      <c r="E1600" s="72"/>
    </row>
    <row r="1601" spans="5:5" ht="16" customHeight="1">
      <c r="E1601" s="72"/>
    </row>
    <row r="1602" spans="5:5" ht="16" customHeight="1">
      <c r="E1602" s="72"/>
    </row>
    <row r="1603" spans="5:5" ht="16" customHeight="1">
      <c r="E1603" s="72"/>
    </row>
    <row r="1604" spans="5:5" ht="16" customHeight="1">
      <c r="E1604" s="72"/>
    </row>
    <row r="1605" spans="5:5" ht="16" customHeight="1">
      <c r="E1605" s="72"/>
    </row>
    <row r="1606" spans="5:5" ht="16" customHeight="1">
      <c r="E1606" s="72"/>
    </row>
    <row r="1607" spans="5:5" ht="16" customHeight="1">
      <c r="E1607" s="72"/>
    </row>
    <row r="1608" spans="5:5" ht="16" customHeight="1">
      <c r="E1608" s="72"/>
    </row>
    <row r="1609" spans="5:5" ht="16" customHeight="1">
      <c r="E1609" s="72"/>
    </row>
    <row r="1610" spans="5:5" ht="16" customHeight="1">
      <c r="E1610" s="72"/>
    </row>
    <row r="1611" spans="5:5" ht="16" customHeight="1">
      <c r="E1611" s="72"/>
    </row>
    <row r="1612" spans="5:5" ht="16" customHeight="1">
      <c r="E1612" s="72"/>
    </row>
    <row r="1613" spans="5:5" ht="16" customHeight="1">
      <c r="E1613" s="72"/>
    </row>
    <row r="1614" spans="5:5" ht="16" customHeight="1">
      <c r="E1614" s="72"/>
    </row>
    <row r="1615" spans="5:5" ht="16" customHeight="1">
      <c r="E1615" s="72"/>
    </row>
    <row r="1616" spans="5:5" ht="16" customHeight="1">
      <c r="E1616" s="72"/>
    </row>
    <row r="1617" spans="5:5" ht="16" customHeight="1">
      <c r="E1617" s="72"/>
    </row>
    <row r="1618" spans="5:5" ht="16" customHeight="1">
      <c r="E1618" s="72"/>
    </row>
    <row r="1619" spans="5:5" ht="16" customHeight="1">
      <c r="E1619" s="72"/>
    </row>
    <row r="1620" spans="5:5" ht="16" customHeight="1">
      <c r="E1620" s="72"/>
    </row>
    <row r="1621" spans="5:5" ht="16" customHeight="1">
      <c r="E1621" s="72"/>
    </row>
    <row r="1622" spans="5:5" ht="16" customHeight="1">
      <c r="E1622" s="72"/>
    </row>
    <row r="1623" spans="5:5" ht="16" customHeight="1">
      <c r="E1623" s="72"/>
    </row>
    <row r="1624" spans="5:5" ht="16" customHeight="1">
      <c r="E1624" s="72"/>
    </row>
    <row r="1625" spans="5:5" ht="16" customHeight="1">
      <c r="E1625" s="72"/>
    </row>
    <row r="1626" spans="5:5" ht="16" customHeight="1">
      <c r="E1626" s="72"/>
    </row>
    <row r="1627" spans="5:5" ht="16" customHeight="1">
      <c r="E1627" s="72"/>
    </row>
    <row r="1628" spans="5:5" ht="16" customHeight="1">
      <c r="E1628" s="72"/>
    </row>
    <row r="1629" spans="5:5" ht="16" customHeight="1">
      <c r="E1629" s="72"/>
    </row>
    <row r="1630" spans="5:5" ht="16" customHeight="1">
      <c r="E1630" s="72"/>
    </row>
    <row r="1631" spans="5:5" ht="16" customHeight="1">
      <c r="E1631" s="72"/>
    </row>
    <row r="1632" spans="5:5" ht="16" customHeight="1">
      <c r="E1632" s="72"/>
    </row>
    <row r="1633" spans="5:5" ht="16" customHeight="1">
      <c r="E1633" s="72"/>
    </row>
    <row r="1634" spans="5:5" ht="16" customHeight="1">
      <c r="E1634" s="72"/>
    </row>
    <row r="1635" spans="5:5" ht="16" customHeight="1">
      <c r="E1635" s="72"/>
    </row>
    <row r="1636" spans="5:5" ht="16" customHeight="1">
      <c r="E1636" s="72"/>
    </row>
    <row r="1637" spans="5:5" ht="16" customHeight="1">
      <c r="E1637" s="72"/>
    </row>
    <row r="1638" spans="5:5" ht="16" customHeight="1">
      <c r="E1638" s="72"/>
    </row>
    <row r="1639" spans="5:5" ht="16" customHeight="1">
      <c r="E1639" s="72"/>
    </row>
    <row r="1640" spans="5:5" ht="16" customHeight="1">
      <c r="E1640" s="72"/>
    </row>
    <row r="1641" spans="5:5" ht="16" customHeight="1">
      <c r="E1641" s="72"/>
    </row>
    <row r="1642" spans="5:5" ht="16" customHeight="1">
      <c r="E1642" s="72"/>
    </row>
    <row r="1643" spans="5:5" ht="16" customHeight="1">
      <c r="E1643" s="72"/>
    </row>
    <row r="1644" spans="5:5" ht="16" customHeight="1">
      <c r="E1644" s="72"/>
    </row>
    <row r="1645" spans="5:5" ht="16" customHeight="1">
      <c r="E1645" s="72"/>
    </row>
    <row r="1646" spans="5:5" ht="16" customHeight="1">
      <c r="E1646" s="72"/>
    </row>
    <row r="1647" spans="5:5" ht="16" customHeight="1">
      <c r="E1647" s="72"/>
    </row>
    <row r="1648" spans="5:5" ht="16" customHeight="1">
      <c r="E1648" s="72"/>
    </row>
    <row r="1649" spans="5:5" ht="16" customHeight="1">
      <c r="E1649" s="72"/>
    </row>
    <row r="1650" spans="5:5" ht="16" customHeight="1">
      <c r="E1650" s="72"/>
    </row>
    <row r="1651" spans="5:5" ht="16" customHeight="1">
      <c r="E1651" s="72"/>
    </row>
    <row r="1652" spans="5:5" ht="16" customHeight="1">
      <c r="E1652" s="72"/>
    </row>
    <row r="1653" spans="5:5" ht="16" customHeight="1">
      <c r="E1653" s="72"/>
    </row>
    <row r="1654" spans="5:5" ht="16" customHeight="1">
      <c r="E1654" s="72"/>
    </row>
    <row r="1655" spans="5:5" ht="16" customHeight="1">
      <c r="E1655" s="72"/>
    </row>
    <row r="1656" spans="5:5" ht="16" customHeight="1">
      <c r="E1656" s="72"/>
    </row>
    <row r="1657" spans="5:5" ht="16" customHeight="1">
      <c r="E1657" s="72"/>
    </row>
    <row r="1658" spans="5:5" ht="16" customHeight="1">
      <c r="E1658" s="72"/>
    </row>
    <row r="1659" spans="5:5" ht="16" customHeight="1">
      <c r="E1659" s="72"/>
    </row>
    <row r="1660" spans="5:5" ht="16" customHeight="1">
      <c r="E1660" s="72"/>
    </row>
    <row r="1661" spans="5:5" ht="16" customHeight="1">
      <c r="E1661" s="72"/>
    </row>
    <row r="1662" spans="5:5" ht="16" customHeight="1">
      <c r="E1662" s="72"/>
    </row>
    <row r="1663" spans="5:5" ht="16" customHeight="1">
      <c r="E1663" s="72"/>
    </row>
    <row r="1664" spans="5:5" ht="16" customHeight="1">
      <c r="E1664" s="72"/>
    </row>
    <row r="1665" spans="5:5" ht="16" customHeight="1">
      <c r="E1665" s="72"/>
    </row>
    <row r="1666" spans="5:5" ht="16" customHeight="1">
      <c r="E1666" s="72"/>
    </row>
    <row r="1667" spans="5:5" ht="16" customHeight="1">
      <c r="E1667" s="72"/>
    </row>
    <row r="1668" spans="5:5" ht="16" customHeight="1">
      <c r="E1668" s="72"/>
    </row>
    <row r="1669" spans="5:5" ht="16" customHeight="1">
      <c r="E1669" s="72"/>
    </row>
    <row r="1670" spans="5:5" ht="16" customHeight="1">
      <c r="E1670" s="72"/>
    </row>
    <row r="1671" spans="5:5" ht="16" customHeight="1">
      <c r="E1671" s="72"/>
    </row>
    <row r="1672" spans="5:5" ht="16" customHeight="1">
      <c r="E1672" s="72"/>
    </row>
    <row r="1673" spans="5:5" ht="16" customHeight="1">
      <c r="E1673" s="72"/>
    </row>
    <row r="1674" spans="5:5" ht="16" customHeight="1">
      <c r="E1674" s="72"/>
    </row>
    <row r="1675" spans="5:5" ht="16" customHeight="1">
      <c r="E1675" s="72"/>
    </row>
    <row r="1676" spans="5:5" ht="16" customHeight="1">
      <c r="E1676" s="72"/>
    </row>
    <row r="1677" spans="5:5" ht="16" customHeight="1">
      <c r="E1677" s="72"/>
    </row>
    <row r="1678" spans="5:5" ht="16" customHeight="1">
      <c r="E1678" s="72"/>
    </row>
    <row r="1679" spans="5:5" ht="16" customHeight="1">
      <c r="E1679" s="72"/>
    </row>
    <row r="1680" spans="5:5" ht="16" customHeight="1">
      <c r="E1680" s="72"/>
    </row>
    <row r="1681" spans="5:5" ht="16" customHeight="1">
      <c r="E1681" s="72"/>
    </row>
    <row r="1682" spans="5:5" ht="16" customHeight="1">
      <c r="E1682" s="72"/>
    </row>
    <row r="1683" spans="5:5" ht="16" customHeight="1">
      <c r="E1683" s="72"/>
    </row>
    <row r="1684" spans="5:5" ht="16" customHeight="1">
      <c r="E1684" s="72"/>
    </row>
    <row r="1685" spans="5:5" ht="16" customHeight="1">
      <c r="E1685" s="72"/>
    </row>
    <row r="1686" spans="5:5" ht="16" customHeight="1">
      <c r="E1686" s="72"/>
    </row>
    <row r="1687" spans="5:5" ht="16" customHeight="1">
      <c r="E1687" s="72"/>
    </row>
    <row r="1688" spans="5:5" ht="16" customHeight="1">
      <c r="E1688" s="72"/>
    </row>
    <row r="1689" spans="5:5" ht="16" customHeight="1">
      <c r="E1689" s="72"/>
    </row>
    <row r="1690" spans="5:5" ht="16" customHeight="1">
      <c r="E1690" s="72"/>
    </row>
    <row r="1691" spans="5:5" ht="16" customHeight="1">
      <c r="E1691" s="72"/>
    </row>
    <row r="1692" spans="5:5" ht="16" customHeight="1">
      <c r="E1692" s="72"/>
    </row>
    <row r="1693" spans="5:5" ht="16" customHeight="1">
      <c r="E1693" s="72"/>
    </row>
    <row r="1694" spans="5:5" ht="16" customHeight="1">
      <c r="E1694" s="72"/>
    </row>
    <row r="1695" spans="5:5" ht="16" customHeight="1">
      <c r="E1695" s="72"/>
    </row>
    <row r="1696" spans="5:5" ht="16" customHeight="1">
      <c r="E1696" s="72"/>
    </row>
    <row r="1697" spans="5:5" ht="16" customHeight="1">
      <c r="E1697" s="72"/>
    </row>
    <row r="1698" spans="5:5" ht="16" customHeight="1">
      <c r="E1698" s="72"/>
    </row>
    <row r="1699" spans="5:5" ht="16" customHeight="1">
      <c r="E1699" s="72"/>
    </row>
    <row r="1700" spans="5:5" ht="16" customHeight="1">
      <c r="E1700" s="72"/>
    </row>
    <row r="1701" spans="5:5" ht="16" customHeight="1">
      <c r="E1701" s="72"/>
    </row>
    <row r="1702" spans="5:5" ht="16" customHeight="1">
      <c r="E1702" s="72"/>
    </row>
    <row r="1703" spans="5:5" ht="16" customHeight="1">
      <c r="E1703" s="72"/>
    </row>
    <row r="1704" spans="5:5" ht="16" customHeight="1">
      <c r="E1704" s="72"/>
    </row>
    <row r="1705" spans="5:5" ht="16" customHeight="1">
      <c r="E1705" s="72"/>
    </row>
    <row r="1706" spans="5:5" ht="16" customHeight="1">
      <c r="E1706" s="72"/>
    </row>
    <row r="1707" spans="5:5" ht="16" customHeight="1">
      <c r="E1707" s="72"/>
    </row>
    <row r="1708" spans="5:5" ht="16" customHeight="1">
      <c r="E1708" s="72"/>
    </row>
    <row r="1709" spans="5:5" ht="16" customHeight="1">
      <c r="E1709" s="72"/>
    </row>
    <row r="1710" spans="5:5" ht="16" customHeight="1">
      <c r="E1710" s="72"/>
    </row>
    <row r="1711" spans="5:5" ht="16" customHeight="1">
      <c r="E1711" s="72"/>
    </row>
    <row r="1712" spans="5:5" ht="16" customHeight="1">
      <c r="E1712" s="72"/>
    </row>
    <row r="1713" spans="5:5" ht="16" customHeight="1">
      <c r="E1713" s="72"/>
    </row>
    <row r="1714" spans="5:5" ht="16" customHeight="1">
      <c r="E1714" s="72"/>
    </row>
    <row r="1715" spans="5:5" ht="16" customHeight="1">
      <c r="E1715" s="72"/>
    </row>
    <row r="1716" spans="5:5" ht="16" customHeight="1">
      <c r="E1716" s="72"/>
    </row>
    <row r="1717" spans="5:5" ht="16" customHeight="1">
      <c r="E1717" s="72"/>
    </row>
    <row r="1718" spans="5:5" ht="16" customHeight="1">
      <c r="E1718" s="72"/>
    </row>
    <row r="1719" spans="5:5" ht="16" customHeight="1">
      <c r="E1719" s="72"/>
    </row>
    <row r="1720" spans="5:5" ht="16" customHeight="1">
      <c r="E1720" s="72"/>
    </row>
    <row r="1721" spans="5:5" ht="16" customHeight="1">
      <c r="E1721" s="72"/>
    </row>
    <row r="1722" spans="5:5" ht="16" customHeight="1">
      <c r="E1722" s="72"/>
    </row>
    <row r="1723" spans="5:5" ht="16" customHeight="1">
      <c r="E1723" s="72"/>
    </row>
    <row r="1724" spans="5:5" ht="16" customHeight="1">
      <c r="E1724" s="72"/>
    </row>
    <row r="1725" spans="5:5" ht="16" customHeight="1">
      <c r="E1725" s="72"/>
    </row>
    <row r="1726" spans="5:5" ht="16" customHeight="1">
      <c r="E1726" s="72"/>
    </row>
    <row r="1727" spans="5:5" ht="16" customHeight="1">
      <c r="E1727" s="72"/>
    </row>
    <row r="1728" spans="5:5" ht="16" customHeight="1">
      <c r="E1728" s="72"/>
    </row>
    <row r="1729" spans="5:5" ht="16" customHeight="1">
      <c r="E1729" s="72"/>
    </row>
    <row r="1730" spans="5:5" ht="16" customHeight="1">
      <c r="E1730" s="72"/>
    </row>
    <row r="1731" spans="5:5" ht="16" customHeight="1">
      <c r="E1731" s="72"/>
    </row>
    <row r="1732" spans="5:5" ht="16" customHeight="1">
      <c r="E1732" s="72"/>
    </row>
    <row r="1733" spans="5:5" ht="16" customHeight="1">
      <c r="E1733" s="72"/>
    </row>
    <row r="1734" spans="5:5" ht="16" customHeight="1">
      <c r="E1734" s="72"/>
    </row>
    <row r="1735" spans="5:5" ht="16" customHeight="1">
      <c r="E1735" s="72"/>
    </row>
    <row r="1736" spans="5:5" ht="16" customHeight="1">
      <c r="E1736" s="72"/>
    </row>
    <row r="1737" spans="5:5" ht="16" customHeight="1">
      <c r="E1737" s="72"/>
    </row>
    <row r="1738" spans="5:5" ht="16" customHeight="1">
      <c r="E1738" s="72"/>
    </row>
    <row r="1739" spans="5:5" ht="16" customHeight="1">
      <c r="E1739" s="72"/>
    </row>
    <row r="1740" spans="5:5" ht="16" customHeight="1">
      <c r="E1740" s="72"/>
    </row>
    <row r="1741" spans="5:5" ht="16" customHeight="1">
      <c r="E1741" s="72"/>
    </row>
    <row r="1742" spans="5:5" ht="16" customHeight="1">
      <c r="E1742" s="72"/>
    </row>
    <row r="1743" spans="5:5" ht="16" customHeight="1">
      <c r="E1743" s="72"/>
    </row>
    <row r="1744" spans="5:5" ht="16" customHeight="1">
      <c r="E1744" s="72"/>
    </row>
    <row r="1745" spans="5:5" ht="16" customHeight="1">
      <c r="E1745" s="72"/>
    </row>
    <row r="1746" spans="5:5" ht="16" customHeight="1">
      <c r="E1746" s="72"/>
    </row>
    <row r="1747" spans="5:5" ht="16" customHeight="1">
      <c r="E1747" s="72"/>
    </row>
    <row r="1748" spans="5:5" ht="16" customHeight="1">
      <c r="E1748" s="72"/>
    </row>
    <row r="1749" spans="5:5" ht="16" customHeight="1">
      <c r="E1749" s="72"/>
    </row>
    <row r="1750" spans="5:5" ht="16" customHeight="1">
      <c r="E1750" s="72"/>
    </row>
    <row r="1751" spans="5:5" ht="16" customHeight="1">
      <c r="E1751" s="72"/>
    </row>
    <row r="1752" spans="5:5" ht="16" customHeight="1">
      <c r="E1752" s="72"/>
    </row>
    <row r="1753" spans="5:5" ht="16" customHeight="1">
      <c r="E1753" s="72"/>
    </row>
    <row r="1754" spans="5:5" ht="16" customHeight="1">
      <c r="E1754" s="72"/>
    </row>
  </sheetData>
  <autoFilter ref="A2:U353" xr:uid="{00000000-0001-0000-0000-000000000000}"/>
  <customSheetViews>
    <customSheetView guid="{1FE862B6-AC11-4FCC-936C-C2FA73BF4269}" showPageBreaks="1" printArea="1" hiddenColumns="1" showRuler="0" topLeftCell="V1">
      <pane ySplit="1" topLeftCell="A504" activePane="bottomLeft" state="frozen"/>
      <selection pane="bottomLeft" activeCell="AV1" sqref="AV1"/>
      <pageMargins left="0.17" right="0.15748031496062992" top="0.47244094488188981" bottom="0.39370078740157483" header="0.15748031496062992" footer="0.15748031496062992"/>
      <printOptions horizontalCentered="1" headings="1" gridLines="1"/>
      <pageSetup paperSize="9" scale="30" orientation="landscape"/>
      <headerFooter alignWithMargins="0">
        <oddHeader>&amp;C&amp;"Arial,Vet"&amp;14&amp;EGemeentelijke eigendommen</oddHeader>
        <oddFooter>&amp;Lopgesteld door: C. Bevelander&amp;Cblad &amp;P van &amp;N&amp;R&amp;D</oddFooter>
      </headerFooter>
    </customSheetView>
    <customSheetView guid="{4583CE88-2AF4-44EF-BF57-58755EF45B53}" showPageBreaks="1" fitToPage="1" printArea="1" hiddenColumns="1" showRuler="0">
      <pane ySplit="1" topLeftCell="A355" activePane="bottomLeft" state="frozen"/>
      <selection pane="bottomLeft" activeCell="B361" sqref="B361"/>
      <pageMargins left="0.17" right="0.15748031496062992" top="0.47244094488188981" bottom="0.39370078740157483" header="0.15748031496062992" footer="0.15748031496062992"/>
      <printOptions horizontalCentered="1" headings="1" gridLines="1"/>
      <pageSetup paperSize="8" scale="27" orientation="landscape"/>
      <headerFooter alignWithMargins="0">
        <oddHeader>&amp;C&amp;"Arial,Vet"&amp;14&amp;EGemeentelijke eigendommen</oddHeader>
        <oddFooter>&amp;Lopgesteld door: C. Bevelander&amp;Cblad &amp;P van &amp;N&amp;R&amp;D</oddFooter>
      </headerFooter>
    </customSheetView>
  </customSheetViews>
  <mergeCells count="39">
    <mergeCell ref="O345:O348"/>
    <mergeCell ref="O349:O353"/>
    <mergeCell ref="O316:O323"/>
    <mergeCell ref="O324:O331"/>
    <mergeCell ref="O332:O338"/>
    <mergeCell ref="O339:O344"/>
    <mergeCell ref="O217:O220"/>
    <mergeCell ref="O272:O286"/>
    <mergeCell ref="O287:O295"/>
    <mergeCell ref="O296:O314"/>
    <mergeCell ref="O221:O228"/>
    <mergeCell ref="O229:O247"/>
    <mergeCell ref="O249:O260"/>
    <mergeCell ref="O261:O265"/>
    <mergeCell ref="O266:O271"/>
    <mergeCell ref="O99:O104"/>
    <mergeCell ref="O110:O118"/>
    <mergeCell ref="O135:O140"/>
    <mergeCell ref="O141:O146"/>
    <mergeCell ref="O151:O155"/>
    <mergeCell ref="O162:O167"/>
    <mergeCell ref="O168:O174"/>
    <mergeCell ref="O182:O211"/>
    <mergeCell ref="O213:O216"/>
    <mergeCell ref="O147:O150"/>
    <mergeCell ref="O156:O161"/>
    <mergeCell ref="A1:J1"/>
    <mergeCell ref="O87:O94"/>
    <mergeCell ref="O95:O98"/>
    <mergeCell ref="O68:O71"/>
    <mergeCell ref="O72:O76"/>
    <mergeCell ref="N4:N8"/>
    <mergeCell ref="O19:O25"/>
    <mergeCell ref="O26:O32"/>
    <mergeCell ref="O34:O47"/>
    <mergeCell ref="O48:O57"/>
    <mergeCell ref="O58:O65"/>
    <mergeCell ref="O4:O8"/>
    <mergeCell ref="O9:O18"/>
  </mergeCells>
  <phoneticPr fontId="1" type="noConversion"/>
  <printOptions horizontalCentered="1" gridLines="1"/>
  <pageMargins left="0.15748031496062992" right="0.15748031496062992" top="0.47244094488188981" bottom="0.39370078740157483" header="0.15748031496062992" footer="0.15748031496062992"/>
  <pageSetup paperSize="8" scale="80" orientation="landscape" horizontalDpi="300" verticalDpi="300" copies="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DB71-162D-BB45-A1A8-A8449A4E37F5}">
  <dimension ref="A1:H19"/>
  <sheetViews>
    <sheetView workbookViewId="0">
      <selection activeCell="H1" sqref="H1"/>
    </sheetView>
  </sheetViews>
  <sheetFormatPr baseColWidth="10" defaultColWidth="7.5" defaultRowHeight="13"/>
  <cols>
    <col min="1" max="1" width="19.5" style="76" customWidth="1"/>
    <col min="2" max="2" width="6.6640625" style="76" customWidth="1"/>
    <col min="3" max="3" width="13.5" style="76" customWidth="1"/>
    <col min="4" max="4" width="20.33203125" style="76" customWidth="1"/>
    <col min="5" max="5" width="48.5" style="76" customWidth="1"/>
    <col min="6" max="6" width="16.5" style="76" customWidth="1"/>
    <col min="7" max="7" width="24.33203125" style="76" customWidth="1"/>
    <col min="8" max="8" width="18" style="76" bestFit="1" customWidth="1"/>
    <col min="9" max="16384" width="7.5" style="76"/>
  </cols>
  <sheetData>
    <row r="1" spans="1:8" s="95" customFormat="1" ht="20">
      <c r="A1" s="137" t="s">
        <v>800</v>
      </c>
      <c r="B1" s="138"/>
      <c r="C1" s="138"/>
      <c r="D1" s="138"/>
      <c r="E1" s="138"/>
      <c r="F1" s="138"/>
      <c r="G1" s="138"/>
      <c r="H1" s="112" t="s">
        <v>891</v>
      </c>
    </row>
    <row r="2" spans="1:8">
      <c r="A2" s="96" t="s">
        <v>52</v>
      </c>
      <c r="B2" s="77" t="s">
        <v>748</v>
      </c>
      <c r="C2" s="77" t="s">
        <v>749</v>
      </c>
      <c r="D2" s="77" t="s">
        <v>750</v>
      </c>
      <c r="E2" s="77" t="s">
        <v>751</v>
      </c>
      <c r="F2" s="77" t="s">
        <v>752</v>
      </c>
      <c r="G2" s="77" t="s">
        <v>754</v>
      </c>
    </row>
    <row r="3" spans="1:8">
      <c r="A3" s="78" t="s">
        <v>650</v>
      </c>
      <c r="B3" s="79">
        <v>12</v>
      </c>
      <c r="C3" s="78" t="s">
        <v>651</v>
      </c>
      <c r="D3" s="78" t="s">
        <v>55</v>
      </c>
      <c r="E3" s="78" t="s">
        <v>3</v>
      </c>
      <c r="F3" s="78" t="s">
        <v>756</v>
      </c>
      <c r="G3" s="78" t="s">
        <v>760</v>
      </c>
    </row>
    <row r="4" spans="1:8">
      <c r="A4" s="78" t="s">
        <v>655</v>
      </c>
      <c r="B4" s="79">
        <v>4</v>
      </c>
      <c r="C4" s="78" t="s">
        <v>656</v>
      </c>
      <c r="D4" s="78" t="s">
        <v>57</v>
      </c>
      <c r="E4" s="78" t="s">
        <v>5</v>
      </c>
      <c r="F4" s="78" t="s">
        <v>756</v>
      </c>
      <c r="G4" s="78" t="s">
        <v>761</v>
      </c>
    </row>
    <row r="5" spans="1:8">
      <c r="A5" s="78" t="s">
        <v>675</v>
      </c>
      <c r="B5" s="79">
        <v>23</v>
      </c>
      <c r="C5" s="78" t="s">
        <v>676</v>
      </c>
      <c r="D5" s="78" t="s">
        <v>764</v>
      </c>
      <c r="E5" s="78" t="s">
        <v>677</v>
      </c>
      <c r="F5" s="78" t="s">
        <v>765</v>
      </c>
      <c r="G5" s="78" t="s">
        <v>766</v>
      </c>
    </row>
    <row r="6" spans="1:8">
      <c r="A6" s="78" t="s">
        <v>675</v>
      </c>
      <c r="B6" s="79">
        <v>23</v>
      </c>
      <c r="C6" s="78" t="s">
        <v>676</v>
      </c>
      <c r="D6" s="78" t="s">
        <v>764</v>
      </c>
      <c r="E6" s="78" t="s">
        <v>677</v>
      </c>
      <c r="F6" s="78" t="s">
        <v>765</v>
      </c>
      <c r="G6" s="78" t="s">
        <v>767</v>
      </c>
    </row>
    <row r="7" spans="1:8">
      <c r="A7" s="78" t="s">
        <v>675</v>
      </c>
      <c r="B7" s="79">
        <v>23</v>
      </c>
      <c r="C7" s="78" t="s">
        <v>676</v>
      </c>
      <c r="D7" s="78" t="s">
        <v>55</v>
      </c>
      <c r="E7" s="78" t="s">
        <v>677</v>
      </c>
      <c r="F7" s="78" t="s">
        <v>768</v>
      </c>
      <c r="G7" s="97"/>
    </row>
    <row r="8" spans="1:8">
      <c r="A8" s="78" t="s">
        <v>681</v>
      </c>
      <c r="B8" s="79">
        <v>2</v>
      </c>
      <c r="C8" s="78" t="s">
        <v>682</v>
      </c>
      <c r="D8" s="78" t="s">
        <v>55</v>
      </c>
      <c r="E8" s="78" t="s">
        <v>10</v>
      </c>
      <c r="F8" s="78" t="s">
        <v>756</v>
      </c>
      <c r="G8" s="78" t="s">
        <v>769</v>
      </c>
    </row>
    <row r="9" spans="1:8">
      <c r="A9" s="78" t="s">
        <v>681</v>
      </c>
      <c r="B9" s="79">
        <v>2</v>
      </c>
      <c r="C9" s="78" t="s">
        <v>682</v>
      </c>
      <c r="D9" s="78" t="s">
        <v>55</v>
      </c>
      <c r="E9" s="78" t="s">
        <v>10</v>
      </c>
      <c r="F9" s="78" t="s">
        <v>758</v>
      </c>
      <c r="G9" s="78" t="s">
        <v>770</v>
      </c>
    </row>
    <row r="10" spans="1:8">
      <c r="A10" s="98" t="s">
        <v>683</v>
      </c>
      <c r="B10" s="99">
        <v>23</v>
      </c>
      <c r="C10" s="98" t="s">
        <v>684</v>
      </c>
      <c r="D10" s="98" t="s">
        <v>55</v>
      </c>
      <c r="E10" s="98" t="s">
        <v>11</v>
      </c>
      <c r="F10" s="98" t="s">
        <v>756</v>
      </c>
      <c r="G10" s="100"/>
    </row>
    <row r="11" spans="1:8">
      <c r="A11" s="78" t="s">
        <v>683</v>
      </c>
      <c r="B11" s="79">
        <v>27</v>
      </c>
      <c r="C11" s="78" t="s">
        <v>684</v>
      </c>
      <c r="D11" s="78" t="s">
        <v>55</v>
      </c>
      <c r="E11" s="78" t="s">
        <v>34</v>
      </c>
      <c r="F11" s="78" t="s">
        <v>756</v>
      </c>
      <c r="G11" s="78" t="s">
        <v>771</v>
      </c>
    </row>
    <row r="12" spans="1:8">
      <c r="A12" s="78" t="s">
        <v>689</v>
      </c>
      <c r="B12" s="79">
        <v>17</v>
      </c>
      <c r="C12" s="78" t="s">
        <v>772</v>
      </c>
      <c r="D12" s="78" t="s">
        <v>55</v>
      </c>
      <c r="E12" s="78" t="s">
        <v>36</v>
      </c>
      <c r="F12" s="78" t="s">
        <v>756</v>
      </c>
      <c r="G12" s="78" t="s">
        <v>773</v>
      </c>
    </row>
    <row r="13" spans="1:8">
      <c r="A13" s="78" t="s">
        <v>706</v>
      </c>
      <c r="B13" s="79">
        <v>24</v>
      </c>
      <c r="C13" s="78" t="s">
        <v>708</v>
      </c>
      <c r="D13" s="78" t="s">
        <v>56</v>
      </c>
      <c r="E13" s="78" t="s">
        <v>46</v>
      </c>
      <c r="F13" s="78" t="s">
        <v>756</v>
      </c>
      <c r="G13" s="78" t="s">
        <v>780</v>
      </c>
    </row>
    <row r="14" spans="1:8">
      <c r="A14" s="78" t="s">
        <v>726</v>
      </c>
      <c r="B14" s="78" t="s">
        <v>159</v>
      </c>
      <c r="C14" s="78" t="s">
        <v>727</v>
      </c>
      <c r="D14" s="78" t="s">
        <v>55</v>
      </c>
      <c r="E14" s="78" t="s">
        <v>47</v>
      </c>
      <c r="F14" s="78" t="s">
        <v>762</v>
      </c>
      <c r="G14" s="97"/>
    </row>
    <row r="15" spans="1:8">
      <c r="A15" s="78" t="s">
        <v>726</v>
      </c>
      <c r="B15" s="78" t="s">
        <v>159</v>
      </c>
      <c r="C15" s="78" t="s">
        <v>727</v>
      </c>
      <c r="D15" s="78" t="s">
        <v>55</v>
      </c>
      <c r="E15" s="78" t="s">
        <v>47</v>
      </c>
      <c r="F15" s="78" t="s">
        <v>756</v>
      </c>
      <c r="G15" s="78" t="s">
        <v>781</v>
      </c>
    </row>
    <row r="16" spans="1:8">
      <c r="A16" s="78" t="s">
        <v>726</v>
      </c>
      <c r="B16" s="78" t="s">
        <v>159</v>
      </c>
      <c r="C16" s="78" t="s">
        <v>727</v>
      </c>
      <c r="D16" s="78" t="s">
        <v>55</v>
      </c>
      <c r="E16" s="78" t="s">
        <v>47</v>
      </c>
      <c r="F16" s="78" t="s">
        <v>758</v>
      </c>
      <c r="G16" s="78" t="s">
        <v>782</v>
      </c>
    </row>
    <row r="17" spans="1:7" ht="24">
      <c r="A17" s="78" t="s">
        <v>734</v>
      </c>
      <c r="B17" s="79">
        <v>18</v>
      </c>
      <c r="C17" s="78" t="s">
        <v>735</v>
      </c>
      <c r="D17" s="78" t="s">
        <v>61</v>
      </c>
      <c r="E17" s="78" t="s">
        <v>2</v>
      </c>
      <c r="F17" s="78" t="s">
        <v>756</v>
      </c>
      <c r="G17" s="78" t="s">
        <v>761</v>
      </c>
    </row>
    <row r="18" spans="1:7">
      <c r="A18" s="78" t="s">
        <v>738</v>
      </c>
      <c r="B18" s="79">
        <v>46</v>
      </c>
      <c r="C18" s="78" t="s">
        <v>739</v>
      </c>
      <c r="D18" s="78" t="s">
        <v>60</v>
      </c>
      <c r="E18" s="78" t="s">
        <v>29</v>
      </c>
      <c r="F18" s="78" t="s">
        <v>756</v>
      </c>
      <c r="G18" s="78" t="s">
        <v>783</v>
      </c>
    </row>
    <row r="19" spans="1:7">
      <c r="A19" s="98" t="s">
        <v>785</v>
      </c>
      <c r="B19" s="99">
        <v>4</v>
      </c>
      <c r="C19" s="98" t="s">
        <v>786</v>
      </c>
      <c r="D19" s="98" t="s">
        <v>55</v>
      </c>
      <c r="E19" s="98" t="s">
        <v>787</v>
      </c>
      <c r="F19" s="98" t="s">
        <v>756</v>
      </c>
      <c r="G19" s="98" t="s">
        <v>788</v>
      </c>
    </row>
  </sheetData>
  <autoFilter ref="A2:G19" xr:uid="{B62ADB71-162D-BB45-A1A8-A8449A4E37F5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Perceel 1</vt:lpstr>
      <vt:lpstr>Perceel 2</vt:lpstr>
      <vt:lpstr>Perceel 3</vt:lpstr>
      <vt:lpstr>Perceel 4</vt:lpstr>
      <vt:lpstr>'Perceel 3'!Afdrukbereik</vt:lpstr>
      <vt:lpstr>'Perceel 3'!Afdruktitels</vt:lpstr>
    </vt:vector>
  </TitlesOfParts>
  <Company>Gemeente Goes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Goes</dc:title>
  <dc:creator>wosch</dc:creator>
  <cp:lastModifiedBy>Laura Oosterhoff</cp:lastModifiedBy>
  <cp:lastPrinted>2021-09-22T13:36:24Z</cp:lastPrinted>
  <dcterms:created xsi:type="dcterms:W3CDTF">2003-12-12T10:17:00Z</dcterms:created>
  <dcterms:modified xsi:type="dcterms:W3CDTF">2021-10-06T07:27:30Z</dcterms:modified>
</cp:coreProperties>
</file>