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oostvandenBekerom\Downloads\"/>
    </mc:Choice>
  </mc:AlternateContent>
  <xr:revisionPtr revIDLastSave="0" documentId="13_ncr:1_{F2B2417B-7F02-4992-982A-CFDDC225B945}" xr6:coauthVersionLast="47" xr6:coauthVersionMax="47" xr10:uidLastSave="{00000000-0000-0000-0000-000000000000}"/>
  <bookViews>
    <workbookView xWindow="-120" yWindow="-120" windowWidth="29040" windowHeight="15840" activeTab="2" xr2:uid="{CFB73FC5-1EB3-4D0A-9F9B-A9469269CDCC}"/>
  </bookViews>
  <sheets>
    <sheet name="Leeswijzer" sheetId="2" r:id="rId1"/>
    <sheet name="Samenvatting" sheetId="8" r:id="rId2"/>
    <sheet name="Prijzenblad"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8" l="1"/>
  <c r="B6" i="1" s="1"/>
  <c r="H33" i="1"/>
  <c r="Q22" i="1"/>
  <c r="Q23" i="1"/>
  <c r="Q24" i="1"/>
  <c r="Q25" i="1"/>
  <c r="Q26" i="1"/>
  <c r="Q27" i="1"/>
  <c r="Q28" i="1"/>
  <c r="Q21" i="1"/>
  <c r="N22" i="1"/>
  <c r="N23" i="1"/>
  <c r="N24" i="1"/>
  <c r="N25" i="1"/>
  <c r="N26" i="1"/>
  <c r="N27" i="1"/>
  <c r="N28" i="1"/>
  <c r="N21" i="1"/>
  <c r="K22" i="1"/>
  <c r="K23" i="1"/>
  <c r="K24" i="1"/>
  <c r="K25" i="1"/>
  <c r="K26" i="1"/>
  <c r="K27" i="1"/>
  <c r="K28" i="1"/>
  <c r="K21" i="1"/>
  <c r="H22" i="1"/>
  <c r="H23" i="1"/>
  <c r="H24" i="1"/>
  <c r="H25" i="1"/>
  <c r="H26" i="1"/>
  <c r="H27" i="1"/>
  <c r="H28" i="1"/>
  <c r="H21" i="1"/>
  <c r="Q34" i="1"/>
  <c r="Q35" i="1"/>
  <c r="Q36" i="1"/>
  <c r="N34" i="1"/>
  <c r="N35" i="1"/>
  <c r="N36" i="1"/>
  <c r="K34" i="1"/>
  <c r="K35" i="1"/>
  <c r="K36" i="1"/>
  <c r="H34" i="1"/>
  <c r="H35" i="1"/>
  <c r="H36" i="1"/>
  <c r="Q50" i="1"/>
  <c r="Q51" i="1"/>
  <c r="Q52" i="1"/>
  <c r="Q53" i="1"/>
  <c r="N50" i="1"/>
  <c r="N51" i="1"/>
  <c r="N52" i="1"/>
  <c r="N53" i="1"/>
  <c r="K50" i="1"/>
  <c r="K51" i="1"/>
  <c r="K52" i="1"/>
  <c r="K53" i="1"/>
  <c r="H50" i="1"/>
  <c r="H51" i="1"/>
  <c r="H52" i="1"/>
  <c r="H53" i="1"/>
  <c r="Q49" i="1"/>
  <c r="N49" i="1"/>
  <c r="K49" i="1"/>
  <c r="H49" i="1"/>
  <c r="Q41" i="1"/>
  <c r="N41" i="1"/>
  <c r="K41" i="1"/>
  <c r="K42" i="1"/>
  <c r="K43" i="1"/>
  <c r="K44" i="1"/>
  <c r="H41" i="1"/>
  <c r="H42" i="1"/>
  <c r="H43" i="1"/>
  <c r="H44" i="1"/>
  <c r="Q33" i="1"/>
  <c r="F10" i="8" s="1"/>
  <c r="N33" i="1"/>
  <c r="K33" i="1"/>
  <c r="Q13" i="1"/>
  <c r="Q14" i="1"/>
  <c r="Q15" i="1"/>
  <c r="Q16" i="1"/>
  <c r="N13" i="1"/>
  <c r="N14" i="1"/>
  <c r="N15" i="1"/>
  <c r="N16" i="1"/>
  <c r="K13" i="1"/>
  <c r="K14" i="1"/>
  <c r="K15" i="1"/>
  <c r="K16" i="1"/>
  <c r="H13" i="1"/>
  <c r="H14" i="1"/>
  <c r="H15" i="1"/>
  <c r="H16" i="1"/>
  <c r="Q42" i="1"/>
  <c r="Q43" i="1"/>
  <c r="Q44" i="1"/>
  <c r="N42" i="1"/>
  <c r="N43" i="1"/>
  <c r="N44" i="1"/>
  <c r="D10" i="8" l="1"/>
  <c r="E10" i="8"/>
  <c r="C10" i="8"/>
  <c r="C8" i="8"/>
  <c r="D8" i="8"/>
  <c r="E8" i="8"/>
  <c r="F8" i="8"/>
  <c r="D9" i="8"/>
  <c r="C11" i="8"/>
  <c r="D11" i="8"/>
  <c r="E11" i="8"/>
  <c r="F11" i="8"/>
  <c r="C12" i="8"/>
  <c r="F12" i="8"/>
  <c r="D12" i="8"/>
  <c r="E12" i="8"/>
  <c r="F9" i="8"/>
  <c r="C9" i="8"/>
  <c r="E9" i="8"/>
  <c r="G8" i="8" l="1"/>
  <c r="G10" i="8"/>
  <c r="G11" i="8"/>
  <c r="D13" i="8"/>
  <c r="G9" i="8"/>
  <c r="C13" i="8"/>
  <c r="F13" i="8"/>
  <c r="G12" i="8"/>
  <c r="E13" i="8"/>
  <c r="G13" i="8" l="1"/>
  <c r="C30" i="8" s="1"/>
</calcChain>
</file>

<file path=xl/sharedStrings.xml><?xml version="1.0" encoding="utf-8"?>
<sst xmlns="http://schemas.openxmlformats.org/spreadsheetml/2006/main" count="185" uniqueCount="81">
  <si>
    <t>inschrijver:</t>
  </si>
  <si>
    <t>[naam inschrijver invullen]</t>
  </si>
  <si>
    <t>Aanbesteding AERES Servers &amp; Storage</t>
  </si>
  <si>
    <t>Prijzenblad voorbereid door</t>
  </si>
  <si>
    <t>Prijzenblad</t>
  </si>
  <si>
    <t>leeswijzer</t>
  </si>
  <si>
    <t>Samenvatting prijzenblad</t>
  </si>
  <si>
    <t>Onderdeel</t>
  </si>
  <si>
    <t>jaar 1</t>
  </si>
  <si>
    <t>jaar 2</t>
  </si>
  <si>
    <t>jaar 3</t>
  </si>
  <si>
    <t>jaar 4</t>
  </si>
  <si>
    <t>totaal onderdeel</t>
  </si>
  <si>
    <t>Transitie</t>
  </si>
  <si>
    <t>IST</t>
  </si>
  <si>
    <t>Transformatie</t>
  </si>
  <si>
    <t>SOLL</t>
  </si>
  <si>
    <t>Additionele Projecten</t>
  </si>
  <si>
    <t>totaal jaar</t>
  </si>
  <si>
    <t>Versie</t>
  </si>
  <si>
    <t>datum</t>
  </si>
  <si>
    <t xml:space="preserve">logische nummering voor latere referentie: </t>
  </si>
  <si>
    <t>keuze ist of soll</t>
  </si>
  <si>
    <t>Dienst binnen Cloud &amp; hosting</t>
  </si>
  <si>
    <t>verdere uitwerking van de dienst in een subdienst</t>
  </si>
  <si>
    <t>volledige beknopte omschrijving van de dienst</t>
  </si>
  <si>
    <t>keuze wens of eis</t>
  </si>
  <si>
    <t>omschrijf hoe het de SP deze dienst uitvraag kan beantwoorden. Soms eenvoudig akkoord, soms met toelichting en bewijs</t>
  </si>
  <si>
    <t>documentnaam invullen</t>
  </si>
  <si>
    <t>(vergeet niet de ondertekening onderaan dit document)</t>
  </si>
  <si>
    <t>Jaar 1</t>
  </si>
  <si>
    <t>Jaar 2</t>
  </si>
  <si>
    <t>Jaar 3</t>
  </si>
  <si>
    <t>Jaar4</t>
  </si>
  <si>
    <t>Item</t>
  </si>
  <si>
    <t>Eenheid</t>
  </si>
  <si>
    <t>Tarief per eenheid</t>
  </si>
  <si>
    <t>Aantal per maand</t>
  </si>
  <si>
    <t xml:space="preserve"> </t>
  </si>
  <si>
    <t># maanden dienstverlening jaar 1</t>
  </si>
  <si>
    <t>totaal jaar 1</t>
  </si>
  <si>
    <t xml:space="preserve">  </t>
  </si>
  <si>
    <t># maanden dienstverlening jaar 2</t>
  </si>
  <si>
    <t>totaal jaar 2</t>
  </si>
  <si>
    <t xml:space="preserve">    </t>
  </si>
  <si>
    <t># maanden dienstverlening jaar 3</t>
  </si>
  <si>
    <t>totaal jaar 3</t>
  </si>
  <si>
    <t xml:space="preserve">     </t>
  </si>
  <si>
    <t># maanden dienstverlening jaar 4</t>
  </si>
  <si>
    <t>totaal jaar 4</t>
  </si>
  <si>
    <t>[onderwerp - consultant type]</t>
  </si>
  <si>
    <t>uur</t>
  </si>
  <si>
    <t>[inschrijver mag aanvullende lijnen maken]</t>
  </si>
  <si>
    <t>Tarief per maand</t>
  </si>
  <si>
    <t>Active Directory dienstverlening</t>
  </si>
  <si>
    <t>maandbedrag</t>
  </si>
  <si>
    <t>Public / Hybride Cloud Dienstverlening (Azure)</t>
  </si>
  <si>
    <t>On premise dienstverlening (Dronten)</t>
  </si>
  <si>
    <t>On premise dienstverlening (Noord)</t>
  </si>
  <si>
    <t>Backup &amp; Restore Dienstverlening (Hogeschool ...)</t>
  </si>
  <si>
    <t>Regie / Service Integratie &amp; Management</t>
  </si>
  <si>
    <t>Overig</t>
  </si>
  <si>
    <t>Soll</t>
  </si>
  <si>
    <t>dienstverlening as a service per</t>
  </si>
  <si>
    <t>GB,VM,etc - vul in</t>
  </si>
  <si>
    <t>[vul in]</t>
  </si>
  <si>
    <t>Additionele projecten</t>
  </si>
  <si>
    <t>Junior Consultant</t>
  </si>
  <si>
    <t>uren</t>
  </si>
  <si>
    <t>Senior Consutltant</t>
  </si>
  <si>
    <t>Architect</t>
  </si>
  <si>
    <t>Security Expert</t>
  </si>
  <si>
    <t>Project manager / projectlead</t>
  </si>
  <si>
    <t>Ondertekening</t>
  </si>
  <si>
    <t>[naam inschrijver]</t>
  </si>
  <si>
    <t>[naam rechtsgeldig vertegenwoordiger]</t>
  </si>
  <si>
    <t>[plaats] [datum]</t>
  </si>
  <si>
    <t>[handtekening]</t>
  </si>
  <si>
    <t>1.0</t>
  </si>
  <si>
    <t>Totale inschrijfprijs</t>
  </si>
  <si>
    <t>Aanbestedende 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</si>
</sst>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00_-;\-[$€-2]\ * #,##0.00_-;_-[$€-2]\ * &quot;-&quot;??_-;_-@_-"/>
    <numFmt numFmtId="165" formatCode="_([$€-2]\ * #,##0_);_([$€-2]\ * \(#,##0\);_([$€-2]\ * &quot;-&quot;??_);_(@_)"/>
  </numFmts>
  <fonts count="17">
    <font>
      <sz val="11"/>
      <color theme="1"/>
      <name val="Calibri"/>
      <family val="2"/>
      <scheme val="minor"/>
    </font>
    <font>
      <sz val="11"/>
      <color theme="0"/>
      <name val="Calibri"/>
      <family val="2"/>
      <scheme val="minor"/>
    </font>
    <font>
      <sz val="7"/>
      <color theme="5"/>
      <name val="Calibri"/>
      <family val="2"/>
      <scheme val="minor"/>
    </font>
    <font>
      <sz val="20"/>
      <color theme="1"/>
      <name val="Calibri"/>
      <family val="2"/>
      <scheme val="minor"/>
    </font>
    <font>
      <sz val="24"/>
      <color theme="0"/>
      <name val="Calibri"/>
      <family val="2"/>
      <scheme val="minor"/>
    </font>
    <font>
      <sz val="8"/>
      <name val="Calibri"/>
      <family val="2"/>
      <scheme val="minor"/>
    </font>
    <font>
      <sz val="11"/>
      <name val="Calibri"/>
      <family val="2"/>
      <scheme val="minor"/>
    </font>
    <font>
      <b/>
      <sz val="14"/>
      <color theme="1"/>
      <name val="Calibri"/>
      <family val="2"/>
      <scheme val="minor"/>
    </font>
    <font>
      <b/>
      <sz val="12"/>
      <color theme="0"/>
      <name val="Calibri"/>
      <family val="2"/>
      <scheme val="minor"/>
    </font>
    <font>
      <sz val="18"/>
      <color theme="1"/>
      <name val="Calibri"/>
      <family val="2"/>
      <scheme val="minor"/>
    </font>
    <font>
      <b/>
      <sz val="11"/>
      <name val="Calibri"/>
      <family val="2"/>
      <scheme val="minor"/>
    </font>
    <font>
      <sz val="18"/>
      <color theme="3" tint="-0.499984740745262"/>
      <name val="Calibri"/>
      <family val="2"/>
      <scheme val="minor"/>
    </font>
    <font>
      <b/>
      <sz val="18"/>
      <color theme="3" tint="-0.499984740745262"/>
      <name val="Calibri"/>
      <family val="2"/>
      <scheme val="minor"/>
    </font>
    <font>
      <sz val="11"/>
      <color rgb="FF000000"/>
      <name val="Calibri"/>
      <family val="2"/>
      <charset val="1"/>
    </font>
    <font>
      <b/>
      <sz val="11"/>
      <color theme="1"/>
      <name val="Calibri"/>
      <family val="2"/>
      <scheme val="minor"/>
    </font>
    <font>
      <b/>
      <sz val="20"/>
      <color theme="0"/>
      <name val="Calibri"/>
      <family val="2"/>
      <scheme val="minor"/>
    </font>
    <font>
      <b/>
      <sz val="20"/>
      <color theme="1"/>
      <name val="Calibri"/>
      <family val="2"/>
      <scheme val="minor"/>
    </font>
  </fonts>
  <fills count="10">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theme="4"/>
        <bgColor indexed="64"/>
      </patternFill>
    </fill>
    <fill>
      <patternFill patternType="solid">
        <fgColor theme="3"/>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5"/>
        <bgColor theme="5"/>
      </patternFill>
    </fill>
  </fills>
  <borders count="43">
    <border>
      <left/>
      <right/>
      <top/>
      <bottom/>
      <diagonal/>
    </border>
    <border>
      <left style="thin">
        <color theme="1"/>
      </left>
      <right style="thin">
        <color theme="1"/>
      </right>
      <top style="thin">
        <color theme="1"/>
      </top>
      <bottom/>
      <diagonal/>
    </border>
    <border>
      <left/>
      <right/>
      <top/>
      <bottom style="thin">
        <color theme="5"/>
      </bottom>
      <diagonal/>
    </border>
    <border>
      <left/>
      <right/>
      <top/>
      <bottom style="thin">
        <color theme="1"/>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theme="3"/>
      </left>
      <right style="thin">
        <color theme="3"/>
      </right>
      <top style="thin">
        <color theme="3"/>
      </top>
      <bottom style="thin">
        <color theme="3"/>
      </bottom>
      <diagonal/>
    </border>
    <border>
      <left style="thin">
        <color indexed="64"/>
      </left>
      <right style="thin">
        <color theme="3"/>
      </right>
      <top style="thin">
        <color indexed="64"/>
      </top>
      <bottom style="thin">
        <color indexed="64"/>
      </bottom>
      <diagonal/>
    </border>
    <border>
      <left style="thin">
        <color indexed="64"/>
      </left>
      <right style="thin">
        <color indexed="64"/>
      </right>
      <top style="thin">
        <color indexed="64"/>
      </top>
      <bottom style="thin">
        <color theme="3"/>
      </bottom>
      <diagonal/>
    </border>
    <border>
      <left style="thin">
        <color indexed="64"/>
      </left>
      <right style="thin">
        <color theme="3"/>
      </right>
      <top style="thin">
        <color indexed="64"/>
      </top>
      <bottom style="thin">
        <color theme="3"/>
      </bottom>
      <diagonal/>
    </border>
    <border>
      <left style="thin">
        <color indexed="64"/>
      </left>
      <right style="thin">
        <color indexed="64"/>
      </right>
      <top style="thin">
        <color theme="3"/>
      </top>
      <bottom/>
      <diagonal/>
    </border>
    <border>
      <left style="thin">
        <color indexed="64"/>
      </left>
      <right style="thin">
        <color theme="3"/>
      </right>
      <top style="thin">
        <color theme="3"/>
      </top>
      <bottom/>
      <diagonal/>
    </border>
    <border>
      <left style="thin">
        <color indexed="64"/>
      </left>
      <right style="thin">
        <color indexed="64"/>
      </right>
      <top/>
      <bottom style="thin">
        <color indexed="64"/>
      </bottom>
      <diagonal/>
    </border>
    <border>
      <left style="thin">
        <color indexed="64"/>
      </left>
      <right style="thin">
        <color theme="3"/>
      </right>
      <top/>
      <bottom style="thin">
        <color indexed="64"/>
      </bottom>
      <diagonal/>
    </border>
    <border>
      <left style="thin">
        <color theme="3"/>
      </left>
      <right style="thin">
        <color indexed="64"/>
      </right>
      <top style="thin">
        <color theme="3"/>
      </top>
      <bottom style="thin">
        <color theme="3"/>
      </bottom>
      <diagonal/>
    </border>
    <border>
      <left style="thin">
        <color indexed="64"/>
      </left>
      <right style="thin">
        <color indexed="64"/>
      </right>
      <top style="thin">
        <color theme="3"/>
      </top>
      <bottom style="thin">
        <color theme="3"/>
      </bottom>
      <diagonal/>
    </border>
    <border>
      <left style="thin">
        <color indexed="64"/>
      </left>
      <right style="thin">
        <color theme="3"/>
      </right>
      <top style="thin">
        <color theme="3"/>
      </top>
      <bottom style="thin">
        <color theme="3"/>
      </bottom>
      <diagonal/>
    </border>
    <border>
      <left style="thin">
        <color theme="3"/>
      </left>
      <right style="thin">
        <color theme="3"/>
      </right>
      <top/>
      <bottom/>
      <diagonal/>
    </border>
    <border>
      <left/>
      <right style="thin">
        <color indexed="64"/>
      </right>
      <top style="thin">
        <color indexed="64"/>
      </top>
      <bottom style="thin">
        <color theme="3"/>
      </bottom>
      <diagonal/>
    </border>
    <border>
      <left/>
      <right style="thin">
        <color indexed="64"/>
      </right>
      <top style="thin">
        <color theme="3"/>
      </top>
      <bottom/>
      <diagonal/>
    </border>
    <border>
      <left/>
      <right style="thin">
        <color indexed="64"/>
      </right>
      <top style="thin">
        <color theme="3"/>
      </top>
      <bottom style="thin">
        <color theme="3"/>
      </bottom>
      <diagonal/>
    </border>
    <border>
      <left style="thin">
        <color theme="3"/>
      </left>
      <right style="thin">
        <color theme="3"/>
      </right>
      <top style="thin">
        <color indexed="64"/>
      </top>
      <bottom style="thin">
        <color indexed="64"/>
      </bottom>
      <diagonal/>
    </border>
    <border>
      <left style="thin">
        <color theme="3"/>
      </left>
      <right style="thin">
        <color theme="3"/>
      </right>
      <top style="thin">
        <color indexed="64"/>
      </top>
      <bottom style="thin">
        <color theme="3"/>
      </bottom>
      <diagonal/>
    </border>
    <border>
      <left style="thin">
        <color theme="3"/>
      </left>
      <right style="thin">
        <color theme="3"/>
      </right>
      <top style="thin">
        <color theme="3"/>
      </top>
      <bottom/>
      <diagonal/>
    </border>
    <border>
      <left style="thin">
        <color theme="3"/>
      </left>
      <right style="thin">
        <color theme="3"/>
      </right>
      <top/>
      <bottom style="thin">
        <color indexed="64"/>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thin">
        <color theme="3"/>
      </left>
      <right style="thin">
        <color theme="3"/>
      </right>
      <top/>
      <bottom style="thin">
        <color theme="3"/>
      </bottom>
      <diagonal/>
    </border>
  </borders>
  <cellStyleXfs count="1">
    <xf numFmtId="0" fontId="0" fillId="0" borderId="0"/>
  </cellStyleXfs>
  <cellXfs count="103">
    <xf numFmtId="0" fontId="0" fillId="0" borderId="0" xfId="0"/>
    <xf numFmtId="0" fontId="0" fillId="0" borderId="0" xfId="0" applyAlignment="1">
      <alignment vertical="top" wrapText="1"/>
    </xf>
    <xf numFmtId="0" fontId="3" fillId="0" borderId="0" xfId="0" applyFont="1"/>
    <xf numFmtId="0" fontId="0" fillId="2" borderId="0" xfId="0" applyFill="1"/>
    <xf numFmtId="0" fontId="1" fillId="2" borderId="0" xfId="0" applyFont="1" applyFill="1"/>
    <xf numFmtId="0" fontId="4" fillId="2" borderId="0" xfId="0" applyFont="1" applyFill="1"/>
    <xf numFmtId="0" fontId="2" fillId="0" borderId="1" xfId="0" applyFont="1" applyBorder="1" applyAlignment="1">
      <alignment vertical="top" wrapText="1"/>
    </xf>
    <xf numFmtId="0" fontId="0" fillId="0" borderId="2" xfId="0" applyBorder="1"/>
    <xf numFmtId="0" fontId="1" fillId="2" borderId="0" xfId="0" applyFont="1" applyFill="1" applyAlignment="1">
      <alignment vertical="center"/>
    </xf>
    <xf numFmtId="0" fontId="0" fillId="0" borderId="2" xfId="0" applyBorder="1" applyAlignment="1">
      <alignment wrapText="1"/>
    </xf>
    <xf numFmtId="0" fontId="0" fillId="0" borderId="0" xfId="0" applyAlignment="1">
      <alignment wrapText="1"/>
    </xf>
    <xf numFmtId="0" fontId="6" fillId="0" borderId="0" xfId="0" applyFont="1" applyAlignment="1">
      <alignment vertical="top" wrapText="1"/>
    </xf>
    <xf numFmtId="0" fontId="0" fillId="3" borderId="0" xfId="0" applyFill="1" applyAlignment="1">
      <alignment vertical="top" wrapText="1"/>
    </xf>
    <xf numFmtId="0" fontId="4" fillId="2" borderId="0" xfId="0" applyFont="1" applyFill="1" applyAlignment="1">
      <alignment wrapText="1"/>
    </xf>
    <xf numFmtId="0" fontId="7" fillId="0" borderId="0" xfId="0" applyFont="1" applyAlignment="1">
      <alignment wrapText="1"/>
    </xf>
    <xf numFmtId="0" fontId="1" fillId="0" borderId="0" xfId="0" applyFont="1" applyAlignment="1">
      <alignment wrapText="1"/>
    </xf>
    <xf numFmtId="0" fontId="8" fillId="4" borderId="0" xfId="0" applyFont="1" applyFill="1" applyAlignment="1">
      <alignment vertical="center" wrapText="1"/>
    </xf>
    <xf numFmtId="0" fontId="8" fillId="0" borderId="0" xfId="0" applyFont="1" applyAlignment="1">
      <alignment vertical="center" wrapText="1"/>
    </xf>
    <xf numFmtId="164" fontId="6" fillId="5" borderId="0" xfId="0" applyNumberFormat="1" applyFont="1" applyFill="1" applyAlignment="1">
      <alignment vertical="top" wrapText="1"/>
    </xf>
    <xf numFmtId="164" fontId="0" fillId="5" borderId="0" xfId="0" applyNumberFormat="1" applyFill="1" applyAlignment="1">
      <alignment vertical="top" wrapText="1"/>
    </xf>
    <xf numFmtId="0" fontId="6" fillId="3" borderId="0" xfId="0" applyFont="1" applyFill="1" applyAlignment="1">
      <alignment vertical="top" wrapText="1"/>
    </xf>
    <xf numFmtId="0" fontId="0" fillId="3" borderId="0" xfId="0" applyFill="1" applyAlignment="1">
      <alignment wrapText="1"/>
    </xf>
    <xf numFmtId="0" fontId="0" fillId="6" borderId="0" xfId="0" applyFill="1" applyAlignment="1">
      <alignment vertical="top" wrapText="1"/>
    </xf>
    <xf numFmtId="0" fontId="9" fillId="0" borderId="0" xfId="0" applyFont="1"/>
    <xf numFmtId="0" fontId="0" fillId="0" borderId="2" xfId="0" applyBorder="1" applyAlignment="1">
      <alignment horizontal="center" wrapText="1"/>
    </xf>
    <xf numFmtId="0" fontId="0" fillId="0" borderId="0" xfId="0" applyAlignment="1">
      <alignment horizontal="center" wrapText="1"/>
    </xf>
    <xf numFmtId="0" fontId="4" fillId="2" borderId="0" xfId="0" applyFont="1" applyFill="1" applyAlignment="1">
      <alignment horizontal="center" wrapText="1"/>
    </xf>
    <xf numFmtId="0" fontId="2" fillId="0" borderId="1" xfId="0" applyFont="1" applyBorder="1" applyAlignment="1">
      <alignment horizontal="center" vertical="top" wrapText="1"/>
    </xf>
    <xf numFmtId="0" fontId="0" fillId="6" borderId="0" xfId="0" applyFill="1" applyAlignment="1">
      <alignment horizontal="center"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right" wrapText="1"/>
    </xf>
    <xf numFmtId="14" fontId="0" fillId="0" borderId="0" xfId="0" applyNumberFormat="1" applyAlignment="1">
      <alignment horizontal="right" wrapText="1"/>
    </xf>
    <xf numFmtId="0" fontId="8" fillId="4" borderId="0" xfId="0" applyFont="1" applyFill="1" applyAlignment="1">
      <alignment horizontal="center" vertical="center" wrapText="1"/>
    </xf>
    <xf numFmtId="0" fontId="1" fillId="0" borderId="0" xfId="0" applyFont="1" applyAlignment="1">
      <alignment horizontal="center" wrapText="1"/>
    </xf>
    <xf numFmtId="0" fontId="6" fillId="7" borderId="0" xfId="0" applyFont="1" applyFill="1" applyAlignment="1">
      <alignment horizontal="center" vertical="top" wrapText="1"/>
    </xf>
    <xf numFmtId="0" fontId="0" fillId="6" borderId="0" xfId="0" applyFill="1" applyAlignment="1">
      <alignment horizontal="left" vertical="top" wrapText="1"/>
    </xf>
    <xf numFmtId="0" fontId="0" fillId="7" borderId="0" xfId="0" applyFill="1"/>
    <xf numFmtId="164" fontId="0" fillId="7" borderId="0" xfId="0" applyNumberFormat="1" applyFill="1"/>
    <xf numFmtId="0" fontId="10" fillId="7" borderId="0" xfId="0" applyFont="1" applyFill="1"/>
    <xf numFmtId="164" fontId="10" fillId="7" borderId="0" xfId="0" applyNumberFormat="1" applyFont="1" applyFill="1"/>
    <xf numFmtId="0" fontId="0" fillId="7" borderId="0" xfId="0" applyFill="1" applyAlignment="1">
      <alignment horizontal="center" vertical="top" wrapText="1"/>
    </xf>
    <xf numFmtId="0" fontId="6" fillId="0" borderId="0" xfId="0" applyFont="1" applyAlignment="1" applyProtection="1">
      <alignment horizontal="center" vertical="top" wrapText="1"/>
      <protection locked="0"/>
    </xf>
    <xf numFmtId="0" fontId="0" fillId="0" borderId="0" xfId="0" applyAlignment="1" applyProtection="1">
      <alignment horizontal="center" vertical="top" wrapText="1"/>
      <protection locked="0"/>
    </xf>
    <xf numFmtId="0" fontId="0" fillId="0" borderId="0" xfId="0" applyAlignment="1" applyProtection="1">
      <alignment horizontal="center" wrapText="1"/>
      <protection locked="0"/>
    </xf>
    <xf numFmtId="0" fontId="12" fillId="0" borderId="0" xfId="0" applyFont="1" applyAlignment="1">
      <alignment horizontal="left" vertical="center"/>
    </xf>
    <xf numFmtId="165" fontId="0" fillId="0" borderId="0" xfId="0" applyNumberFormat="1" applyAlignment="1">
      <alignment horizontal="center" vertical="top" wrapText="1"/>
    </xf>
    <xf numFmtId="165" fontId="6" fillId="0" borderId="0" xfId="0" applyNumberFormat="1" applyFont="1" applyAlignment="1">
      <alignment horizontal="center" vertical="top" wrapText="1"/>
    </xf>
    <xf numFmtId="0" fontId="0" fillId="0" borderId="0" xfId="0" applyAlignment="1">
      <alignment horizontal="center" wrapText="1"/>
    </xf>
    <xf numFmtId="0" fontId="14" fillId="0" borderId="0" xfId="0" applyFont="1" applyAlignment="1">
      <alignment wrapText="1"/>
    </xf>
    <xf numFmtId="0" fontId="12" fillId="0" borderId="0" xfId="0" applyFont="1" applyAlignment="1">
      <alignment horizontal="left" vertical="center"/>
    </xf>
    <xf numFmtId="0" fontId="1" fillId="2" borderId="0" xfId="0" applyFont="1" applyFill="1" applyAlignment="1">
      <alignment horizontal="center" wrapText="1"/>
    </xf>
    <xf numFmtId="0" fontId="0" fillId="0" borderId="0" xfId="0" applyAlignment="1">
      <alignment horizontal="center" wrapText="1"/>
    </xf>
    <xf numFmtId="0" fontId="11" fillId="0" borderId="0" xfId="0" applyFont="1" applyAlignment="1">
      <alignment horizontal="left" vertical="center" wrapText="1"/>
    </xf>
    <xf numFmtId="0" fontId="11" fillId="0" borderId="3" xfId="0" applyFont="1" applyBorder="1" applyAlignment="1">
      <alignment horizontal="left" vertical="center" wrapText="1"/>
    </xf>
    <xf numFmtId="0" fontId="15" fillId="9" borderId="8" xfId="0" applyFont="1" applyFill="1" applyBorder="1" applyAlignment="1">
      <alignment vertical="top" wrapText="1"/>
    </xf>
    <xf numFmtId="164" fontId="16" fillId="0" borderId="9" xfId="0" applyNumberFormat="1"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0" fillId="0" borderId="0" xfId="0" applyAlignment="1">
      <alignment horizontal="left" wrapText="1"/>
    </xf>
    <xf numFmtId="0" fontId="6" fillId="0" borderId="0" xfId="0" applyFont="1" applyAlignment="1" applyProtection="1">
      <alignment vertical="top" wrapText="1"/>
      <protection locked="0"/>
    </xf>
    <xf numFmtId="0" fontId="0" fillId="0" borderId="0" xfId="0" applyAlignment="1" applyProtection="1">
      <alignment wrapText="1"/>
      <protection locked="0"/>
    </xf>
    <xf numFmtId="0" fontId="0" fillId="0" borderId="0" xfId="0" applyProtection="1">
      <protection locked="0"/>
    </xf>
    <xf numFmtId="0" fontId="4" fillId="2" borderId="0" xfId="0" applyFont="1" applyFill="1" applyAlignment="1">
      <alignment horizontal="left" wrapText="1"/>
    </xf>
    <xf numFmtId="0" fontId="0" fillId="0" borderId="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7"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13" fillId="8" borderId="12" xfId="0" applyFont="1" applyFill="1" applyBorder="1" applyAlignment="1" applyProtection="1">
      <alignment vertical="top"/>
      <protection locked="0"/>
    </xf>
    <xf numFmtId="0" fontId="0" fillId="0" borderId="10" xfId="0" applyBorder="1" applyAlignment="1" applyProtection="1">
      <alignment horizontal="center" wrapText="1"/>
      <protection locked="0"/>
    </xf>
    <xf numFmtId="0" fontId="0" fillId="0" borderId="24" xfId="0" applyBorder="1" applyAlignment="1" applyProtection="1">
      <alignment horizontal="center" wrapText="1"/>
      <protection locked="0"/>
    </xf>
    <xf numFmtId="0" fontId="0" fillId="0" borderId="25"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13" fillId="8" borderId="27" xfId="0" applyFont="1" applyFill="1" applyBorder="1" applyAlignment="1" applyProtection="1">
      <alignment horizontal="left" vertical="top"/>
      <protection locked="0"/>
    </xf>
    <xf numFmtId="0" fontId="13" fillId="8" borderId="28" xfId="0" applyFont="1" applyFill="1" applyBorder="1" applyAlignment="1" applyProtection="1">
      <alignment horizontal="left" vertical="top"/>
      <protection locked="0"/>
    </xf>
    <xf numFmtId="0" fontId="13" fillId="8" borderId="29" xfId="0" applyFont="1" applyFill="1" applyBorder="1" applyAlignment="1" applyProtection="1">
      <alignment vertical="top"/>
      <protection locked="0"/>
    </xf>
    <xf numFmtId="0" fontId="0" fillId="0" borderId="18" xfId="0" applyBorder="1" applyAlignment="1" applyProtection="1">
      <alignment horizontal="center" wrapText="1"/>
      <protection locked="0"/>
    </xf>
    <xf numFmtId="0" fontId="0" fillId="0" borderId="19" xfId="0" applyBorder="1" applyAlignment="1" applyProtection="1">
      <alignment horizontal="center" wrapText="1"/>
      <protection locked="0"/>
    </xf>
    <xf numFmtId="0" fontId="13" fillId="8" borderId="30" xfId="0" applyFont="1" applyFill="1" applyBorder="1" applyAlignment="1" applyProtection="1">
      <alignment horizontal="left" vertical="top"/>
      <protection locked="0"/>
    </xf>
    <xf numFmtId="0" fontId="0" fillId="0" borderId="31" xfId="0" applyBorder="1"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34" xfId="0" applyBorder="1" applyAlignment="1" applyProtection="1">
      <alignment horizontal="center" wrapText="1"/>
      <protection locked="0"/>
    </xf>
    <xf numFmtId="0" fontId="0" fillId="0" borderId="35" xfId="0" applyBorder="1" applyAlignment="1" applyProtection="1">
      <alignment horizontal="center" wrapText="1"/>
      <protection locked="0"/>
    </xf>
    <xf numFmtId="0" fontId="0" fillId="0" borderId="36" xfId="0" applyBorder="1" applyAlignment="1" applyProtection="1">
      <alignment horizontal="center" wrapText="1"/>
      <protection locked="0"/>
    </xf>
    <xf numFmtId="0" fontId="0" fillId="0" borderId="37" xfId="0" applyBorder="1" applyAlignment="1" applyProtection="1">
      <alignment horizontal="center" wrapText="1"/>
      <protection locked="0"/>
    </xf>
    <xf numFmtId="0" fontId="0" fillId="0" borderId="38" xfId="0" applyBorder="1" applyAlignment="1" applyProtection="1">
      <alignment horizontal="center" wrapText="1"/>
      <protection locked="0"/>
    </xf>
    <xf numFmtId="0" fontId="0" fillId="0" borderId="39" xfId="0" applyBorder="1" applyAlignment="1" applyProtection="1">
      <alignment horizontal="center" wrapText="1"/>
      <protection locked="0"/>
    </xf>
    <xf numFmtId="0" fontId="0" fillId="0" borderId="40" xfId="0" applyBorder="1" applyAlignment="1" applyProtection="1">
      <alignment horizontal="center" wrapText="1"/>
      <protection locked="0"/>
    </xf>
    <xf numFmtId="0" fontId="0" fillId="0" borderId="41" xfId="0" applyBorder="1" applyAlignment="1" applyProtection="1">
      <alignment horizontal="center" wrapText="1"/>
      <protection locked="0"/>
    </xf>
    <xf numFmtId="0" fontId="13" fillId="8" borderId="29" xfId="0" applyFont="1" applyFill="1" applyBorder="1" applyAlignment="1" applyProtection="1">
      <alignment horizontal="left" vertical="top"/>
      <protection locked="0"/>
    </xf>
    <xf numFmtId="0" fontId="13" fillId="8" borderId="23" xfId="0" applyFont="1" applyFill="1" applyBorder="1" applyAlignment="1" applyProtection="1">
      <alignment horizontal="left" vertical="top"/>
      <protection locked="0"/>
    </xf>
    <xf numFmtId="0" fontId="13" fillId="8" borderId="42" xfId="0" applyFont="1" applyFill="1" applyBorder="1" applyAlignment="1" applyProtection="1">
      <alignment horizontal="left" vertical="top"/>
      <protection locked="0"/>
    </xf>
    <xf numFmtId="0" fontId="12" fillId="0" borderId="4"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6" xfId="0" applyFont="1" applyBorder="1" applyAlignment="1" applyProtection="1">
      <alignment horizontal="left" vertical="center"/>
      <protection locked="0"/>
    </xf>
  </cellXfs>
  <cellStyles count="1">
    <cellStyle name="Standaard" xfId="0" builtinId="0"/>
  </cellStyles>
  <dxfs count="94">
    <dxf>
      <font>
        <color auto="1"/>
      </font>
      <fill>
        <patternFill patternType="none">
          <fgColor indexed="64"/>
          <bgColor indexed="65"/>
        </patternFill>
      </fill>
      <alignment horizontal="general" vertical="top" textRotation="0" wrapText="1" indent="0" justifyLastLine="0" shrinkToFit="0" readingOrder="0"/>
      <protection locked="0" hidden="0"/>
    </dxf>
    <dxf>
      <font>
        <color auto="1"/>
      </font>
      <fill>
        <patternFill patternType="none">
          <fgColor indexed="64"/>
          <bgColor indexed="65"/>
        </patternFill>
      </fill>
      <alignment horizontal="general" vertical="top" textRotation="0" wrapText="1" indent="0" justifyLastLine="0" shrinkToFit="0" readingOrder="0"/>
      <protection locked="0" hidden="0"/>
    </dxf>
    <dxf>
      <font>
        <color auto="1"/>
      </font>
      <fill>
        <patternFill patternType="none">
          <fgColor indexed="64"/>
          <bgColor indexed="65"/>
        </patternFill>
      </fill>
      <alignment horizontal="general" vertical="top" textRotation="0" wrapText="1" indent="0" justifyLastLine="0" shrinkToFit="0" readingOrder="0"/>
      <protection locked="0" hidden="0"/>
    </dxf>
    <dxf>
      <font>
        <color auto="1"/>
      </font>
      <fill>
        <patternFill patternType="none">
          <fgColor indexed="64"/>
          <bgColor indexed="65"/>
        </patternFill>
      </fill>
      <alignment horizontal="general" vertical="top" textRotation="0" wrapText="1" indent="0" justifyLastLine="0" shrinkToFit="0" readingOrder="0"/>
      <protection locked="0" hidden="0"/>
    </dxf>
    <dxf>
      <numFmt numFmtId="164" formatCode="_-[$€-2]\ * #,##0.00_-;\-[$€-2]\ * #,##0.00_-;_-[$€-2]\ * &quot;-&quot;??_-;_-@_-"/>
      <fill>
        <patternFill patternType="solid">
          <fgColor indexed="64"/>
          <bgColor theme="3"/>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ont>
        <color auto="1"/>
      </font>
      <fill>
        <patternFill patternType="solid">
          <fgColor indexed="64"/>
          <bgColor theme="0" tint="-4.9989318521683403E-2"/>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ont>
        <color auto="1"/>
      </font>
      <fill>
        <patternFill patternType="solid">
          <fgColor indexed="64"/>
          <bgColor theme="0" tint="-4.9989318521683403E-2"/>
        </patternFill>
      </fill>
      <alignment horizontal="center" vertical="top" textRotation="0" wrapText="1" indent="0" justifyLastLine="0" shrinkToFit="0" readingOrder="0"/>
    </dxf>
    <dxf>
      <fill>
        <patternFill patternType="none">
          <fgColor indexed="64"/>
          <bgColor theme="0"/>
        </patternFill>
      </fill>
      <alignment horizontal="general"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ont>
        <color auto="1"/>
      </font>
      <fill>
        <patternFill patternType="solid">
          <fgColor indexed="64"/>
          <bgColor theme="0" tint="-4.9989318521683403E-2"/>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ont>
        <color auto="1"/>
      </font>
      <fill>
        <patternFill patternType="solid">
          <fgColor indexed="64"/>
          <bgColor theme="0" tint="-4.9989318521683403E-2"/>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fill>
        <patternFill patternType="solid">
          <fgColor indexed="64"/>
          <bgColor theme="0" tint="-4.9989318521683403E-2"/>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ont>
        <color auto="1"/>
      </font>
      <fill>
        <patternFill patternType="none">
          <fgColor indexed="64"/>
          <bgColor indexed="65"/>
        </patternFill>
      </fill>
      <alignment horizontal="general" vertical="top" textRotation="0" wrapText="1" indent="0" justifyLastLine="0" shrinkToFit="0" readingOrder="0"/>
    </dxf>
    <dxf>
      <font>
        <color auto="1"/>
      </font>
      <fill>
        <patternFill patternType="none">
          <fgColor indexed="64"/>
          <bgColor indexed="65"/>
        </patternFill>
      </fill>
      <alignment horizontal="general" vertical="top" textRotation="0" wrapText="1" indent="0" justifyLastLine="0" shrinkToFit="0" readingOrder="0"/>
    </dxf>
    <dxf>
      <fill>
        <patternFill patternType="none">
          <fgColor indexed="64"/>
          <bgColor auto="1"/>
        </patternFill>
      </fill>
      <alignment horizontal="general"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textRotation="0" wrapText="1" indent="0" justifyLastLine="0" shrinkToFit="0" readingOrder="0"/>
    </dxf>
    <dxf>
      <fill>
        <patternFill patternType="none">
          <fgColor indexed="64"/>
          <bgColor theme="0"/>
        </patternFill>
      </fill>
      <alignment horizontal="general"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numFmt numFmtId="165" formatCode="_([$€-2]\ * #,##0_);_([$€-2]\ * \(#,##0\);_([$€-2]\ * &quot;-&quot;??_);_(@_)"/>
      <fill>
        <patternFill patternType="none">
          <fgColor indexed="64"/>
          <bgColor auto="1"/>
        </patternFill>
      </fill>
      <alignment horizontal="center" vertical="top" textRotation="0" wrapText="1" indent="0" justifyLastLine="0" shrinkToFit="0" readingOrder="0"/>
    </dxf>
    <dxf>
      <font>
        <color auto="1"/>
      </font>
      <fill>
        <patternFill patternType="none">
          <fgColor indexed="64"/>
          <bgColor indexed="65"/>
        </patternFill>
      </fill>
      <alignment horizontal="general" vertical="top" textRotation="0" wrapText="1" indent="0" justifyLastLine="0" shrinkToFit="0" readingOrder="0"/>
    </dxf>
    <dxf>
      <fill>
        <patternFill patternType="none">
          <fgColor indexed="64"/>
          <bgColor auto="1"/>
        </patternFill>
      </fill>
      <alignment horizontal="general"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textRotation="0" wrapText="1" indent="0" justifyLastLine="0" shrinkToFit="0" readingOrder="0"/>
    </dxf>
    <dxf>
      <fill>
        <patternFill patternType="none">
          <fgColor indexed="64"/>
          <bgColor theme="0"/>
        </patternFill>
      </fill>
      <alignment horizontal="general"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theme="0"/>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numFmt numFmtId="165" formatCode="_([$€-2]\ * #,##0_);_([$€-2]\ * \(#,##0\);_([$€-2]\ * &quot;-&quot;??_);_(@_)"/>
      <fill>
        <patternFill patternType="none">
          <fgColor indexed="64"/>
          <bgColor auto="1"/>
        </patternFill>
      </fill>
      <alignment horizontal="center" vertical="top" textRotation="0" wrapText="1" indent="0" justifyLastLine="0" shrinkToFit="0" readingOrder="0"/>
    </dxf>
    <dxf>
      <font>
        <color auto="1"/>
      </font>
      <fill>
        <patternFill patternType="none">
          <fgColor indexed="64"/>
          <bgColor indexed="65"/>
        </patternFill>
      </fill>
      <alignment horizontal="general" vertical="top" textRotation="0" wrapText="1" indent="0" justifyLastLine="0" shrinkToFit="0" readingOrder="0"/>
    </dxf>
    <dxf>
      <fill>
        <patternFill patternType="none">
          <fgColor indexed="64"/>
          <bgColor auto="1"/>
        </patternFill>
      </fill>
      <alignment horizontal="general"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textRotation="0" wrapText="1" indent="0" justifyLastLine="0" shrinkToFit="0" readingOrder="0"/>
      <protection locked="0" hidden="0"/>
    </dxf>
    <dxf>
      <fill>
        <patternFill patternType="none">
          <fgColor indexed="64"/>
          <bgColor auto="1"/>
        </patternFill>
      </fill>
      <alignment horizontal="general"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dxf>
    <dxf>
      <numFmt numFmtId="164" formatCode="_-[$€-2]\ * #,##0.00_-;\-[$€-2]\ * #,##0.00_-;_-[$€-2]\ * &quot;-&quot;??_-;_-@_-"/>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dxf>
    <dxf>
      <fill>
        <patternFill patternType="solid">
          <fgColor indexed="64"/>
          <bgColor theme="0" tint="-4.9989318521683403E-2"/>
        </patternFill>
      </fill>
      <alignment horizontal="center" vertical="top" textRotation="0" wrapText="1" indent="0" justifyLastLine="0" shrinkToFit="0" readingOrder="0"/>
    </dxf>
    <dxf>
      <numFmt numFmtId="165" formatCode="_([$€-2]\ * #,##0_);_([$€-2]\ * \(#,##0\);_([$€-2]\ * &quot;-&quot;??_);_(@_)"/>
      <fill>
        <patternFill patternType="none">
          <fgColor indexed="64"/>
          <bgColor auto="1"/>
        </patternFill>
      </fill>
      <alignment horizontal="center" vertical="top" textRotation="0" wrapText="1" indent="0" justifyLastLine="0" shrinkToFit="0" readingOrder="0"/>
    </dxf>
    <dxf>
      <font>
        <color auto="1"/>
      </font>
      <fill>
        <patternFill patternType="none">
          <fgColor indexed="64"/>
          <bgColor indexed="65"/>
        </patternFill>
      </fill>
      <alignment horizontal="general" vertical="top" textRotation="0" wrapText="1" indent="0" justifyLastLine="0" shrinkToFit="0" readingOrder="0"/>
    </dxf>
    <dxf>
      <fill>
        <patternFill patternType="none">
          <fgColor indexed="64"/>
          <bgColor auto="1"/>
        </patternFill>
      </fill>
      <alignment horizontal="general" textRotation="0" wrapText="1" indent="0" justifyLastLine="0" shrinkToFit="0" readingOrder="0"/>
    </dxf>
    <dxf>
      <numFmt numFmtId="164" formatCode="_-[$€-2]\ * #,##0.00_-;\-[$€-2]\ * #,##0.00_-;_-[$€-2]\ * &quot;-&quot;??_-;_-@_-"/>
      <fill>
        <patternFill patternType="solid">
          <fgColor indexed="64"/>
          <bgColor theme="3"/>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dxf>
    <dxf>
      <numFmt numFmtId="164" formatCode="_-[$€-2]\ * #,##0.00_-;\-[$€-2]\ * #,##0.00_-;_-[$€-2]\ * &quot;-&quot;??_-;_-@_-"/>
      <fill>
        <patternFill patternType="solid">
          <fgColor indexed="64"/>
          <bgColor theme="3"/>
        </patternFill>
      </fill>
      <alignment horizontal="general" vertical="top" textRotation="0" wrapText="1" indent="0" justifyLastLine="0" shrinkToFit="0" readingOrder="0"/>
    </dxf>
    <dxf>
      <fill>
        <patternFill patternType="none">
          <fgColor indexed="64"/>
          <bgColor auto="1"/>
        </patternFill>
      </fill>
      <alignment horizontal="center" textRotation="0" wrapText="1" indent="0" justifyLastLine="0" shrinkToFit="0" readingOrder="0"/>
      <protection locked="0" hidden="0"/>
    </dxf>
    <dxf>
      <fill>
        <patternFill patternType="none">
          <fgColor indexed="64"/>
          <bgColor auto="1"/>
        </patternFill>
      </fill>
      <alignment horizontal="general" textRotation="0" wrapText="1" indent="0" justifyLastLine="0" shrinkToFit="0" readingOrder="0"/>
    </dxf>
    <dxf>
      <numFmt numFmtId="164" formatCode="_-[$€-2]\ * #,##0.00_-;\-[$€-2]\ * #,##0.00_-;_-[$€-2]\ * &quot;-&quot;??_-;_-@_-"/>
      <fill>
        <patternFill patternType="solid">
          <fgColor indexed="64"/>
          <bgColor theme="3"/>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protection locked="0" hidden="0"/>
    </dxf>
    <dxf>
      <fill>
        <patternFill patternType="none">
          <fgColor indexed="64"/>
          <bgColor auto="1"/>
        </patternFill>
      </fill>
      <alignment horizontal="center" vertical="top" textRotation="0" wrapText="1" indent="0" justifyLastLine="0" shrinkToFit="0" readingOrder="0"/>
      <protection locked="0" hidden="0"/>
    </dxf>
    <dxf>
      <font>
        <color auto="1"/>
      </font>
      <fill>
        <patternFill patternType="none">
          <fgColor indexed="64"/>
          <bgColor indexed="65"/>
        </patternFill>
      </fill>
      <alignment horizontal="general" vertical="top" textRotation="0" wrapText="1" indent="0" justifyLastLine="0" shrinkToFit="0" readingOrder="0"/>
    </dxf>
    <dxf>
      <fill>
        <patternFill patternType="none">
          <fgColor indexed="64"/>
          <bgColor auto="1"/>
        </patternFill>
      </fill>
      <alignment horizontal="general" textRotation="0" wrapText="1" indent="0" justifyLastLine="0" shrinkToFit="0" readingOrder="0"/>
    </dxf>
    <dxf>
      <fill>
        <patternFill patternType="solid">
          <fgColor indexed="64"/>
          <bgColor theme="3" tint="-0.249977111117893"/>
        </patternFill>
      </fill>
      <alignment horizontal="general" vertical="top" textRotation="0" wrapText="1" indent="0" justifyLastLine="0" shrinkToFit="0" readingOrder="0"/>
    </dxf>
    <dxf>
      <numFmt numFmtId="164" formatCode="_-[$€-2]\ * #,##0.00_-;\-[$€-2]\ * #,##0.00_-;_-[$€-2]\ * &quot;-&quot;??_-;_-@_-"/>
      <fill>
        <patternFill patternType="solid">
          <fgColor indexed="64"/>
          <bgColor theme="3"/>
        </patternFill>
      </fill>
    </dxf>
    <dxf>
      <numFmt numFmtId="164" formatCode="_-[$€-2]\ * #,##0.00_-;\-[$€-2]\ * #,##0.00_-;_-[$€-2]\ * &quot;-&quot;??_-;_-@_-"/>
      <fill>
        <patternFill patternType="solid">
          <fgColor indexed="64"/>
          <bgColor theme="3"/>
        </patternFill>
      </fill>
    </dxf>
    <dxf>
      <numFmt numFmtId="164" formatCode="_-[$€-2]\ * #,##0.00_-;\-[$€-2]\ * #,##0.00_-;_-[$€-2]\ * &quot;-&quot;??_-;_-@_-"/>
      <fill>
        <patternFill patternType="solid">
          <fgColor indexed="64"/>
          <bgColor theme="3"/>
        </patternFill>
      </fill>
    </dxf>
    <dxf>
      <numFmt numFmtId="164" formatCode="_-[$€-2]\ * #,##0.00_-;\-[$€-2]\ * #,##0.00_-;_-[$€-2]\ * &quot;-&quot;??_-;_-@_-"/>
      <fill>
        <patternFill patternType="solid">
          <fgColor indexed="64"/>
          <bgColor theme="3"/>
        </patternFill>
      </fill>
    </dxf>
    <dxf>
      <numFmt numFmtId="164" formatCode="_-[$€-2]\ * #,##0.00_-;\-[$€-2]\ * #,##0.00_-;_-[$€-2]\ * &quot;-&quot;??_-;_-@_-"/>
      <fill>
        <patternFill patternType="solid">
          <fgColor indexed="64"/>
          <bgColor theme="3"/>
        </patternFill>
      </fill>
    </dxf>
    <dxf>
      <fill>
        <patternFill patternType="solid">
          <fgColor indexed="64"/>
          <bgColor theme="3"/>
        </patternFill>
      </fill>
    </dxf>
    <dxf>
      <fill>
        <patternFill patternType="solid">
          <fgColor indexed="64"/>
          <bgColor theme="3"/>
        </patternFill>
      </fill>
    </dxf>
    <dxf>
      <alignment horizontal="general" vertical="top" textRotation="0" wrapText="1" indent="0" justifyLastLine="0" shrinkToFit="0" readingOrder="0"/>
    </dxf>
  </dxfs>
  <tableStyles count="0" defaultTableStyle="TableStyleMedium2" defaultPivotStyle="PivotStyleLight16"/>
  <colors>
    <mruColors>
      <color rgb="FFD2F3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4"/>
          <c:order val="0"/>
          <c:tx>
            <c:strRef>
              <c:f>Samenvatting!$B$12</c:f>
              <c:strCache>
                <c:ptCount val="1"/>
                <c:pt idx="0">
                  <c:v>Additionele Projecten</c:v>
                </c:pt>
              </c:strCache>
            </c:strRef>
          </c:tx>
          <c:spPr>
            <a:solidFill>
              <a:schemeClr val="accent1"/>
            </a:solidFill>
            <a:ln w="25400">
              <a:noFill/>
            </a:ln>
            <a:effectLst/>
          </c:spPr>
          <c:invertIfNegative val="0"/>
          <c:cat>
            <c:strRef>
              <c:extLst>
                <c:ext xmlns:c15="http://schemas.microsoft.com/office/drawing/2012/chart" uri="{02D57815-91ED-43cb-92C2-25804820EDAC}">
                  <c15:fullRef>
                    <c15:sqref>Samenvatting!$C$7:$G$7</c15:sqref>
                  </c15:fullRef>
                </c:ext>
              </c:extLst>
              <c:f>Samenvatting!$C$7:$F$7</c:f>
              <c:strCache>
                <c:ptCount val="4"/>
                <c:pt idx="0">
                  <c:v>jaar 1</c:v>
                </c:pt>
                <c:pt idx="1">
                  <c:v>jaar 2</c:v>
                </c:pt>
                <c:pt idx="2">
                  <c:v>jaar 3</c:v>
                </c:pt>
                <c:pt idx="3">
                  <c:v>jaar 4</c:v>
                </c:pt>
              </c:strCache>
            </c:strRef>
          </c:cat>
          <c:val>
            <c:numRef>
              <c:extLst>
                <c:ext xmlns:c15="http://schemas.microsoft.com/office/drawing/2012/chart" uri="{02D57815-91ED-43cb-92C2-25804820EDAC}">
                  <c15:fullRef>
                    <c15:sqref>Samenvatting!$C$12:$G$12</c15:sqref>
                  </c15:fullRef>
                </c:ext>
              </c:extLst>
              <c:f>Samenvatting!$C$12:$F$12</c:f>
              <c:numCache>
                <c:formatCode>_-[$€-2]\ * #,##0.00_-;\-[$€-2]\ * #,##0.00_-;_-[$€-2]\ * "-"??_-;_-@_-</c:formatCode>
                <c:ptCount val="4"/>
                <c:pt idx="0">
                  <c:v>0</c:v>
                </c:pt>
                <c:pt idx="1">
                  <c:v>0</c:v>
                </c:pt>
                <c:pt idx="2">
                  <c:v>0</c:v>
                </c:pt>
                <c:pt idx="3">
                  <c:v>0</c:v>
                </c:pt>
              </c:numCache>
            </c:numRef>
          </c:val>
          <c:extLst>
            <c:ext xmlns:c16="http://schemas.microsoft.com/office/drawing/2014/chart" uri="{C3380CC4-5D6E-409C-BE32-E72D297353CC}">
              <c16:uniqueId val="{00000004-C21C-449C-94B5-F70621D461EC}"/>
            </c:ext>
          </c:extLst>
        </c:ser>
        <c:ser>
          <c:idx val="1"/>
          <c:order val="1"/>
          <c:tx>
            <c:strRef>
              <c:f>Samenvatting!$B$9</c:f>
              <c:strCache>
                <c:ptCount val="1"/>
                <c:pt idx="0">
                  <c:v>IST</c:v>
                </c:pt>
              </c:strCache>
            </c:strRef>
          </c:tx>
          <c:spPr>
            <a:solidFill>
              <a:schemeClr val="accent4">
                <a:lumMod val="50000"/>
              </a:schemeClr>
            </a:solidFill>
            <a:ln w="25400">
              <a:noFill/>
            </a:ln>
            <a:effectLst/>
          </c:spPr>
          <c:invertIfNegative val="0"/>
          <c:cat>
            <c:strRef>
              <c:extLst>
                <c:ext xmlns:c15="http://schemas.microsoft.com/office/drawing/2012/chart" uri="{02D57815-91ED-43cb-92C2-25804820EDAC}">
                  <c15:fullRef>
                    <c15:sqref>Samenvatting!$C$7:$G$7</c15:sqref>
                  </c15:fullRef>
                </c:ext>
              </c:extLst>
              <c:f>Samenvatting!$C$7:$F$7</c:f>
              <c:strCache>
                <c:ptCount val="4"/>
                <c:pt idx="0">
                  <c:v>jaar 1</c:v>
                </c:pt>
                <c:pt idx="1">
                  <c:v>jaar 2</c:v>
                </c:pt>
                <c:pt idx="2">
                  <c:v>jaar 3</c:v>
                </c:pt>
                <c:pt idx="3">
                  <c:v>jaar 4</c:v>
                </c:pt>
              </c:strCache>
            </c:strRef>
          </c:cat>
          <c:val>
            <c:numRef>
              <c:extLst>
                <c:ext xmlns:c15="http://schemas.microsoft.com/office/drawing/2012/chart" uri="{02D57815-91ED-43cb-92C2-25804820EDAC}">
                  <c15:fullRef>
                    <c15:sqref>Samenvatting!$C$9:$G$9</c15:sqref>
                  </c15:fullRef>
                </c:ext>
              </c:extLst>
              <c:f>Samenvatting!$C$9:$F$9</c:f>
              <c:numCache>
                <c:formatCode>_-[$€-2]\ * #,##0.00_-;\-[$€-2]\ * #,##0.00_-;_-[$€-2]\ * "-"??_-;_-@_-</c:formatCode>
                <c:ptCount val="4"/>
                <c:pt idx="0">
                  <c:v>0</c:v>
                </c:pt>
                <c:pt idx="1">
                  <c:v>0</c:v>
                </c:pt>
                <c:pt idx="2">
                  <c:v>0</c:v>
                </c:pt>
                <c:pt idx="3">
                  <c:v>0</c:v>
                </c:pt>
              </c:numCache>
            </c:numRef>
          </c:val>
          <c:extLst>
            <c:ext xmlns:c16="http://schemas.microsoft.com/office/drawing/2014/chart" uri="{C3380CC4-5D6E-409C-BE32-E72D297353CC}">
              <c16:uniqueId val="{00000001-C21C-449C-94B5-F70621D461EC}"/>
            </c:ext>
          </c:extLst>
        </c:ser>
        <c:ser>
          <c:idx val="2"/>
          <c:order val="2"/>
          <c:tx>
            <c:strRef>
              <c:f>Samenvatting!$B$10</c:f>
              <c:strCache>
                <c:ptCount val="1"/>
                <c:pt idx="0">
                  <c:v>Transformatie</c:v>
                </c:pt>
              </c:strCache>
            </c:strRef>
          </c:tx>
          <c:spPr>
            <a:solidFill>
              <a:schemeClr val="tx2">
                <a:lumMod val="50000"/>
              </a:schemeClr>
            </a:solidFill>
            <a:ln w="25400">
              <a:noFill/>
            </a:ln>
            <a:effectLst/>
          </c:spPr>
          <c:invertIfNegative val="0"/>
          <c:cat>
            <c:strRef>
              <c:extLst>
                <c:ext xmlns:c15="http://schemas.microsoft.com/office/drawing/2012/chart" uri="{02D57815-91ED-43cb-92C2-25804820EDAC}">
                  <c15:fullRef>
                    <c15:sqref>Samenvatting!$C$7:$G$7</c15:sqref>
                  </c15:fullRef>
                </c:ext>
              </c:extLst>
              <c:f>Samenvatting!$C$7:$F$7</c:f>
              <c:strCache>
                <c:ptCount val="4"/>
                <c:pt idx="0">
                  <c:v>jaar 1</c:v>
                </c:pt>
                <c:pt idx="1">
                  <c:v>jaar 2</c:v>
                </c:pt>
                <c:pt idx="2">
                  <c:v>jaar 3</c:v>
                </c:pt>
                <c:pt idx="3">
                  <c:v>jaar 4</c:v>
                </c:pt>
              </c:strCache>
            </c:strRef>
          </c:cat>
          <c:val>
            <c:numRef>
              <c:extLst>
                <c:ext xmlns:c15="http://schemas.microsoft.com/office/drawing/2012/chart" uri="{02D57815-91ED-43cb-92C2-25804820EDAC}">
                  <c15:fullRef>
                    <c15:sqref>Samenvatting!$C$10:$G$10</c15:sqref>
                  </c15:fullRef>
                </c:ext>
              </c:extLst>
              <c:f>Samenvatting!$C$10:$F$10</c:f>
              <c:numCache>
                <c:formatCode>_-[$€-2]\ * #,##0.00_-;\-[$€-2]\ * #,##0.00_-;_-[$€-2]\ * "-"??_-;_-@_-</c:formatCode>
                <c:ptCount val="4"/>
                <c:pt idx="0">
                  <c:v>0</c:v>
                </c:pt>
                <c:pt idx="1">
                  <c:v>0</c:v>
                </c:pt>
                <c:pt idx="2">
                  <c:v>0</c:v>
                </c:pt>
                <c:pt idx="3">
                  <c:v>0</c:v>
                </c:pt>
              </c:numCache>
            </c:numRef>
          </c:val>
          <c:extLst>
            <c:ext xmlns:c16="http://schemas.microsoft.com/office/drawing/2014/chart" uri="{C3380CC4-5D6E-409C-BE32-E72D297353CC}">
              <c16:uniqueId val="{00000002-C21C-449C-94B5-F70621D461EC}"/>
            </c:ext>
          </c:extLst>
        </c:ser>
        <c:ser>
          <c:idx val="3"/>
          <c:order val="3"/>
          <c:tx>
            <c:strRef>
              <c:f>Samenvatting!$B$11</c:f>
              <c:strCache>
                <c:ptCount val="1"/>
                <c:pt idx="0">
                  <c:v>SOLL</c:v>
                </c:pt>
              </c:strCache>
            </c:strRef>
          </c:tx>
          <c:spPr>
            <a:solidFill>
              <a:schemeClr val="accent4">
                <a:lumMod val="75000"/>
              </a:schemeClr>
            </a:solidFill>
            <a:ln w="25400">
              <a:noFill/>
            </a:ln>
            <a:effectLst/>
          </c:spPr>
          <c:invertIfNegative val="0"/>
          <c:cat>
            <c:strRef>
              <c:extLst>
                <c:ext xmlns:c15="http://schemas.microsoft.com/office/drawing/2012/chart" uri="{02D57815-91ED-43cb-92C2-25804820EDAC}">
                  <c15:fullRef>
                    <c15:sqref>Samenvatting!$C$7:$G$7</c15:sqref>
                  </c15:fullRef>
                </c:ext>
              </c:extLst>
              <c:f>Samenvatting!$C$7:$F$7</c:f>
              <c:strCache>
                <c:ptCount val="4"/>
                <c:pt idx="0">
                  <c:v>jaar 1</c:v>
                </c:pt>
                <c:pt idx="1">
                  <c:v>jaar 2</c:v>
                </c:pt>
                <c:pt idx="2">
                  <c:v>jaar 3</c:v>
                </c:pt>
                <c:pt idx="3">
                  <c:v>jaar 4</c:v>
                </c:pt>
              </c:strCache>
            </c:strRef>
          </c:cat>
          <c:val>
            <c:numRef>
              <c:extLst>
                <c:ext xmlns:c15="http://schemas.microsoft.com/office/drawing/2012/chart" uri="{02D57815-91ED-43cb-92C2-25804820EDAC}">
                  <c15:fullRef>
                    <c15:sqref>Samenvatting!$C$11:$G$11</c15:sqref>
                  </c15:fullRef>
                </c:ext>
              </c:extLst>
              <c:f>Samenvatting!$C$11:$F$11</c:f>
              <c:numCache>
                <c:formatCode>_-[$€-2]\ * #,##0.00_-;\-[$€-2]\ * #,##0.00_-;_-[$€-2]\ * "-"??_-;_-@_-</c:formatCode>
                <c:ptCount val="4"/>
                <c:pt idx="0">
                  <c:v>0</c:v>
                </c:pt>
                <c:pt idx="1">
                  <c:v>0</c:v>
                </c:pt>
                <c:pt idx="2">
                  <c:v>0</c:v>
                </c:pt>
                <c:pt idx="3">
                  <c:v>0</c:v>
                </c:pt>
              </c:numCache>
            </c:numRef>
          </c:val>
          <c:extLst>
            <c:ext xmlns:c16="http://schemas.microsoft.com/office/drawing/2014/chart" uri="{C3380CC4-5D6E-409C-BE32-E72D297353CC}">
              <c16:uniqueId val="{00000003-C21C-449C-94B5-F70621D461EC}"/>
            </c:ext>
          </c:extLst>
        </c:ser>
        <c:ser>
          <c:idx val="0"/>
          <c:order val="4"/>
          <c:tx>
            <c:strRef>
              <c:f>Samenvatting!$B$8</c:f>
              <c:strCache>
                <c:ptCount val="1"/>
                <c:pt idx="0">
                  <c:v>Transitie</c:v>
                </c:pt>
              </c:strCache>
            </c:strRef>
          </c:tx>
          <c:spPr>
            <a:solidFill>
              <a:schemeClr val="tx2">
                <a:lumMod val="90000"/>
              </a:schemeClr>
            </a:solidFill>
            <a:ln w="25400">
              <a:noFill/>
            </a:ln>
            <a:effectLst/>
          </c:spPr>
          <c:invertIfNegative val="0"/>
          <c:cat>
            <c:strRef>
              <c:extLst>
                <c:ext xmlns:c15="http://schemas.microsoft.com/office/drawing/2012/chart" uri="{02D57815-91ED-43cb-92C2-25804820EDAC}">
                  <c15:fullRef>
                    <c15:sqref>Samenvatting!$C$7:$G$7</c15:sqref>
                  </c15:fullRef>
                </c:ext>
              </c:extLst>
              <c:f>Samenvatting!$C$7:$F$7</c:f>
              <c:strCache>
                <c:ptCount val="4"/>
                <c:pt idx="0">
                  <c:v>jaar 1</c:v>
                </c:pt>
                <c:pt idx="1">
                  <c:v>jaar 2</c:v>
                </c:pt>
                <c:pt idx="2">
                  <c:v>jaar 3</c:v>
                </c:pt>
                <c:pt idx="3">
                  <c:v>jaar 4</c:v>
                </c:pt>
              </c:strCache>
            </c:strRef>
          </c:cat>
          <c:val>
            <c:numRef>
              <c:extLst>
                <c:ext xmlns:c15="http://schemas.microsoft.com/office/drawing/2012/chart" uri="{02D57815-91ED-43cb-92C2-25804820EDAC}">
                  <c15:fullRef>
                    <c15:sqref>Samenvatting!$C$8:$G$8</c15:sqref>
                  </c15:fullRef>
                </c:ext>
              </c:extLst>
              <c:f>Samenvatting!$C$8:$F$8</c:f>
              <c:numCache>
                <c:formatCode>_-[$€-2]\ * #,##0.00_-;\-[$€-2]\ * #,##0.00_-;_-[$€-2]\ * "-"??_-;_-@_-</c:formatCode>
                <c:ptCount val="4"/>
                <c:pt idx="0">
                  <c:v>0</c:v>
                </c:pt>
                <c:pt idx="1">
                  <c:v>0</c:v>
                </c:pt>
                <c:pt idx="2">
                  <c:v>0</c:v>
                </c:pt>
                <c:pt idx="3">
                  <c:v>0</c:v>
                </c:pt>
              </c:numCache>
            </c:numRef>
          </c:val>
          <c:extLst>
            <c:ext xmlns:c16="http://schemas.microsoft.com/office/drawing/2014/chart" uri="{C3380CC4-5D6E-409C-BE32-E72D297353CC}">
              <c16:uniqueId val="{00000000-C21C-449C-94B5-F70621D461EC}"/>
            </c:ext>
          </c:extLst>
        </c:ser>
        <c:dLbls>
          <c:showLegendKey val="0"/>
          <c:showVal val="0"/>
          <c:showCatName val="0"/>
          <c:showSerName val="0"/>
          <c:showPercent val="0"/>
          <c:showBubbleSize val="0"/>
        </c:dLbls>
        <c:gapWidth val="150"/>
        <c:overlap val="100"/>
        <c:axId val="1714284128"/>
        <c:axId val="1714277472"/>
        <c:extLst>
          <c:ext xmlns:c15="http://schemas.microsoft.com/office/drawing/2012/chart" uri="{02D57815-91ED-43cb-92C2-25804820EDAC}">
            <c15:filteredBarSeries>
              <c15:ser>
                <c:idx val="5"/>
                <c:order val="5"/>
                <c:tx>
                  <c:strRef>
                    <c:extLst>
                      <c:ext uri="{02D57815-91ED-43cb-92C2-25804820EDAC}">
                        <c15:formulaRef>
                          <c15:sqref>Samenvatting!$B$13</c15:sqref>
                        </c15:formulaRef>
                      </c:ext>
                    </c:extLst>
                    <c:strCache>
                      <c:ptCount val="1"/>
                      <c:pt idx="0">
                        <c:v>totaal jaar</c:v>
                      </c:pt>
                    </c:strCache>
                  </c:strRef>
                </c:tx>
                <c:spPr>
                  <a:solidFill>
                    <a:schemeClr val="accent6"/>
                  </a:solidFill>
                  <a:ln w="25400">
                    <a:noFill/>
                  </a:ln>
                  <a:effectLst/>
                </c:spPr>
                <c:invertIfNegative val="0"/>
                <c:cat>
                  <c:strRef>
                    <c:extLst>
                      <c:ext uri="{02D57815-91ED-43cb-92C2-25804820EDAC}">
                        <c15:fullRef>
                          <c15:sqref>Samenvatting!$C$7:$G$7</c15:sqref>
                        </c15:fullRef>
                        <c15:formulaRef>
                          <c15:sqref>Samenvatting!$C$7:$F$7</c15:sqref>
                        </c15:formulaRef>
                      </c:ext>
                    </c:extLst>
                    <c:strCache>
                      <c:ptCount val="4"/>
                      <c:pt idx="0">
                        <c:v>jaar 1</c:v>
                      </c:pt>
                      <c:pt idx="1">
                        <c:v>jaar 2</c:v>
                      </c:pt>
                      <c:pt idx="2">
                        <c:v>jaar 3</c:v>
                      </c:pt>
                      <c:pt idx="3">
                        <c:v>jaar 4</c:v>
                      </c:pt>
                    </c:strCache>
                  </c:strRef>
                </c:cat>
                <c:val>
                  <c:numRef>
                    <c:extLst>
                      <c:ext uri="{02D57815-91ED-43cb-92C2-25804820EDAC}">
                        <c15:fullRef>
                          <c15:sqref>Samenvatting!$C$13:$G$13</c15:sqref>
                        </c15:fullRef>
                        <c15:formulaRef>
                          <c15:sqref>Samenvatting!$C$13:$F$13</c15:sqref>
                        </c15:formulaRef>
                      </c:ext>
                    </c:extLst>
                    <c:numCache>
                      <c:formatCode>_-[$€-2]\ * #,##0.00_-;\-[$€-2]\ * #,##0.00_-;_-[$€-2]\ * "-"??_-;_-@_-</c:formatCode>
                      <c:ptCount val="4"/>
                      <c:pt idx="0">
                        <c:v>0</c:v>
                      </c:pt>
                      <c:pt idx="1">
                        <c:v>0</c:v>
                      </c:pt>
                      <c:pt idx="2">
                        <c:v>0</c:v>
                      </c:pt>
                      <c:pt idx="3">
                        <c:v>0</c:v>
                      </c:pt>
                    </c:numCache>
                  </c:numRef>
                </c:val>
                <c:extLst>
                  <c:ext xmlns:c16="http://schemas.microsoft.com/office/drawing/2014/chart" uri="{C3380CC4-5D6E-409C-BE32-E72D297353CC}">
                    <c16:uniqueId val="{00000006-C21C-449C-94B5-F70621D461EC}"/>
                  </c:ext>
                </c:extLst>
              </c15:ser>
            </c15:filteredBarSeries>
          </c:ext>
        </c:extLst>
      </c:barChart>
      <c:catAx>
        <c:axId val="17142841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714277472"/>
        <c:crosses val="autoZero"/>
        <c:auto val="1"/>
        <c:lblAlgn val="ctr"/>
        <c:lblOffset val="100"/>
        <c:noMultiLvlLbl val="0"/>
      </c:catAx>
      <c:valAx>
        <c:axId val="1714277472"/>
        <c:scaling>
          <c:orientation val="minMax"/>
        </c:scaling>
        <c:delete val="0"/>
        <c:axPos val="l"/>
        <c:majorGridlines>
          <c:spPr>
            <a:ln w="9525" cap="flat" cmpd="sng" algn="ctr">
              <a:solidFill>
                <a:schemeClr val="tx1">
                  <a:lumMod val="15000"/>
                  <a:lumOff val="85000"/>
                </a:schemeClr>
              </a:solidFill>
              <a:round/>
            </a:ln>
            <a:effectLst/>
          </c:spPr>
        </c:majorGridlines>
        <c:numFmt formatCode="_-[$€-2]\ * #,##0.00_-;\-[$€-2]\ * #,##0.00_-;_-[$€-2]\ *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714284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Leeswijzer!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Prijzenblad!A1"/><Relationship Id="rId4" Type="http://schemas.openxmlformats.org/officeDocument/2006/relationships/hyperlink" Target="#Samenvatting!A1"/></Relationships>
</file>

<file path=xl/drawings/_rels/drawing2.xml.rels><?xml version="1.0" encoding="UTF-8" standalone="yes"?>
<Relationships xmlns="http://schemas.openxmlformats.org/package/2006/relationships"><Relationship Id="rId3" Type="http://schemas.openxmlformats.org/officeDocument/2006/relationships/hyperlink" Target="#Leeswijzer!A1"/><Relationship Id="rId2" Type="http://schemas.openxmlformats.org/officeDocument/2006/relationships/image" Target="../media/image3.png"/><Relationship Id="rId1" Type="http://schemas.openxmlformats.org/officeDocument/2006/relationships/chart" Target="../charts/chart1.xml"/><Relationship Id="rId5" Type="http://schemas.openxmlformats.org/officeDocument/2006/relationships/hyperlink" Target="#Prijzenblad!A1"/><Relationship Id="rId4" Type="http://schemas.openxmlformats.org/officeDocument/2006/relationships/hyperlink" Target="#Samenvatting!A1"/></Relationships>
</file>

<file path=xl/drawings/_rels/drawing3.xml.rels><?xml version="1.0" encoding="UTF-8" standalone="yes"?>
<Relationships xmlns="http://schemas.openxmlformats.org/package/2006/relationships"><Relationship Id="rId3" Type="http://schemas.openxmlformats.org/officeDocument/2006/relationships/hyperlink" Target="#Prijzenblad!A1"/><Relationship Id="rId2" Type="http://schemas.openxmlformats.org/officeDocument/2006/relationships/hyperlink" Target="#Samenvatting!A1"/><Relationship Id="rId1" Type="http://schemas.openxmlformats.org/officeDocument/2006/relationships/hyperlink" Target="#Leeswijzer!A1"/></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95251</xdr:rowOff>
    </xdr:from>
    <xdr:to>
      <xdr:col>15</xdr:col>
      <xdr:colOff>123825</xdr:colOff>
      <xdr:row>56</xdr:row>
      <xdr:rowOff>123825</xdr:rowOff>
    </xdr:to>
    <xdr:sp macro="" textlink="">
      <xdr:nvSpPr>
        <xdr:cNvPr id="2" name="Tekstvak 2">
          <a:extLst>
            <a:ext uri="{FF2B5EF4-FFF2-40B4-BE49-F238E27FC236}">
              <a16:creationId xmlns:a16="http://schemas.microsoft.com/office/drawing/2014/main" id="{BBEE802D-D3A5-4F46-8033-DBC65B1A1406}"/>
            </a:ext>
          </a:extLst>
        </xdr:cNvPr>
        <xdr:cNvSpPr txBox="1"/>
      </xdr:nvSpPr>
      <xdr:spPr>
        <a:xfrm>
          <a:off x="923925" y="2066926"/>
          <a:ext cx="10553700" cy="8982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mn-lt"/>
              <a:ea typeface="+mn-ea"/>
              <a:cs typeface="+mn-cs"/>
            </a:rPr>
            <a:t>Het prijzenblad is met zorg door AERES samengesteld ten behoeve van de Europese Aanbesteding Servers &amp; Storage</a:t>
          </a:r>
          <a:r>
            <a:rPr lang="en-GB" sz="1100" baseline="0">
              <a:solidFill>
                <a:schemeClr val="dk1"/>
              </a:solidFill>
              <a:effectLst/>
              <a:latin typeface="+mn-lt"/>
              <a:ea typeface="+mn-ea"/>
              <a:cs typeface="+mn-cs"/>
            </a:rPr>
            <a:t> dienstverlening. </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Graag</a:t>
          </a:r>
          <a:r>
            <a:rPr lang="en-GB" sz="1100" baseline="0">
              <a:solidFill>
                <a:schemeClr val="dk1"/>
              </a:solidFill>
              <a:effectLst/>
              <a:latin typeface="+mn-lt"/>
              <a:ea typeface="+mn-ea"/>
              <a:cs typeface="+mn-cs"/>
            </a:rPr>
            <a:t> naam inschrijver invullen in dit tabblad.</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Onderdelen </a:t>
          </a:r>
          <a:r>
            <a:rPr lang="en-GB" sz="1100" b="1" baseline="0">
              <a:solidFill>
                <a:schemeClr val="dk1"/>
              </a:solidFill>
              <a:effectLst/>
              <a:latin typeface="+mn-lt"/>
              <a:ea typeface="+mn-ea"/>
              <a:cs typeface="+mn-cs"/>
            </a:rPr>
            <a:t>van het prijzenblad</a:t>
          </a:r>
          <a:endParaRPr lang="en-GB" sz="1100" b="1">
            <a:solidFill>
              <a:schemeClr val="dk1"/>
            </a:solidFill>
            <a:effectLst/>
            <a:latin typeface="+mn-lt"/>
            <a:ea typeface="+mn-ea"/>
            <a:cs typeface="+mn-cs"/>
          </a:endParaRPr>
        </a:p>
        <a:p>
          <a:endParaRPr lang="en-GB" sz="1100">
            <a:solidFill>
              <a:schemeClr val="dk1"/>
            </a:solidFill>
            <a:effectLst/>
            <a:latin typeface="+mn-lt"/>
            <a:ea typeface="+mn-ea"/>
            <a:cs typeface="+mn-cs"/>
          </a:endParaRPr>
        </a:p>
        <a:p>
          <a:pPr lvl="1"/>
          <a:r>
            <a:rPr lang="en-GB" sz="1100" b="1">
              <a:solidFill>
                <a:schemeClr val="dk1"/>
              </a:solidFill>
              <a:effectLst/>
              <a:latin typeface="+mn-lt"/>
              <a:ea typeface="+mn-ea"/>
              <a:cs typeface="+mn-cs"/>
            </a:rPr>
            <a:t>Transitie</a:t>
          </a:r>
        </a:p>
        <a:p>
          <a:pPr lvl="1"/>
          <a:r>
            <a:rPr lang="en-GB" sz="1100">
              <a:solidFill>
                <a:schemeClr val="dk1"/>
              </a:solidFill>
              <a:effectLst/>
              <a:latin typeface="+mn-lt"/>
              <a:ea typeface="+mn-ea"/>
              <a:cs typeface="+mn-cs"/>
            </a:rPr>
            <a:t>Hieronder wordt verstaan alle kosten die in het begin</a:t>
          </a:r>
          <a:r>
            <a:rPr lang="en-GB" sz="1100" baseline="0">
              <a:solidFill>
                <a:schemeClr val="dk1"/>
              </a:solidFill>
              <a:effectLst/>
              <a:latin typeface="+mn-lt"/>
              <a:ea typeface="+mn-ea"/>
              <a:cs typeface="+mn-cs"/>
            </a:rPr>
            <a:t> van het contract worden gemaakt voor het overnemen van de bestaande dienstverlening. We gaan ervan uit dat de kosten voor de transitie in de vorm van consultancy uren kan worden uitgewerkt. </a:t>
          </a:r>
        </a:p>
        <a:p>
          <a:pPr lvl="1"/>
          <a:endParaRPr lang="en-GB" sz="1100">
            <a:solidFill>
              <a:schemeClr val="dk1"/>
            </a:solidFill>
            <a:effectLst/>
            <a:latin typeface="+mn-lt"/>
            <a:ea typeface="+mn-ea"/>
            <a:cs typeface="+mn-cs"/>
          </a:endParaRPr>
        </a:p>
        <a:p>
          <a:pPr lvl="1"/>
          <a:r>
            <a:rPr lang="en-GB" sz="1100" b="1">
              <a:solidFill>
                <a:schemeClr val="dk1"/>
              </a:solidFill>
              <a:effectLst/>
              <a:latin typeface="+mn-lt"/>
              <a:ea typeface="+mn-ea"/>
              <a:cs typeface="+mn-cs"/>
            </a:rPr>
            <a:t>IST</a:t>
          </a:r>
        </a:p>
        <a:p>
          <a:pPr lvl="1"/>
          <a:r>
            <a:rPr lang="en-GB" sz="1100">
              <a:solidFill>
                <a:schemeClr val="dk1"/>
              </a:solidFill>
              <a:effectLst/>
              <a:latin typeface="+mn-lt"/>
              <a:ea typeface="+mn-ea"/>
              <a:cs typeface="+mn-cs"/>
            </a:rPr>
            <a:t>Hieronder wordt verstaan de bestaande dienstverlening</a:t>
          </a:r>
          <a:r>
            <a:rPr lang="en-GB" sz="1100" baseline="0">
              <a:solidFill>
                <a:schemeClr val="dk1"/>
              </a:solidFill>
              <a:effectLst/>
              <a:latin typeface="+mn-lt"/>
              <a:ea typeface="+mn-ea"/>
              <a:cs typeface="+mn-cs"/>
            </a:rPr>
            <a:t> zoals deze is omschreven in het PvE. In de technische bijlagen wordt gedetailleerde informatie gegeven om deze dienstverlening in te schatten</a:t>
          </a:r>
        </a:p>
        <a:p>
          <a:pPr lvl="1"/>
          <a:endParaRPr lang="en-GB" sz="1100" baseline="0">
            <a:solidFill>
              <a:schemeClr val="dk1"/>
            </a:solidFill>
            <a:effectLst/>
            <a:latin typeface="+mn-lt"/>
            <a:ea typeface="+mn-ea"/>
            <a:cs typeface="+mn-cs"/>
          </a:endParaRPr>
        </a:p>
        <a:p>
          <a:pPr lvl="1"/>
          <a:r>
            <a:rPr lang="en-GB" sz="1100" b="1" baseline="0">
              <a:solidFill>
                <a:schemeClr val="dk1"/>
              </a:solidFill>
              <a:effectLst/>
              <a:latin typeface="+mn-lt"/>
              <a:ea typeface="+mn-ea"/>
              <a:cs typeface="+mn-cs"/>
            </a:rPr>
            <a:t>Transformatie</a:t>
          </a:r>
        </a:p>
        <a:p>
          <a:pPr lvl="1"/>
          <a:r>
            <a:rPr lang="en-GB" sz="1100" baseline="0">
              <a:solidFill>
                <a:schemeClr val="dk1"/>
              </a:solidFill>
              <a:effectLst/>
              <a:latin typeface="+mn-lt"/>
              <a:ea typeface="+mn-ea"/>
              <a:cs typeface="+mn-cs"/>
            </a:rPr>
            <a:t>Hieronder wordt verstaan alle eenmalige kosten die gemaakt wordt om de transformatie te realiseren van bestaande (IST) dienstverlening naar toekomstige (SOLL) dienstverlening</a:t>
          </a:r>
        </a:p>
        <a:p>
          <a:pPr lvl="1"/>
          <a:r>
            <a:rPr lang="en-GB" sz="1100" baseline="0">
              <a:solidFill>
                <a:schemeClr val="dk1"/>
              </a:solidFill>
              <a:effectLst/>
              <a:latin typeface="+mn-lt"/>
              <a:ea typeface="+mn-ea"/>
              <a:cs typeface="+mn-cs"/>
            </a:rPr>
            <a:t>We gaan ervan uit dat de kosten voor de transitie in de vorm van consultancy uren kan worden uitgewerkt. </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pPr lvl="1"/>
          <a:r>
            <a:rPr lang="en-GB" sz="1100" b="1">
              <a:solidFill>
                <a:schemeClr val="dk1"/>
              </a:solidFill>
              <a:effectLst/>
              <a:latin typeface="+mn-lt"/>
              <a:ea typeface="+mn-ea"/>
              <a:cs typeface="+mn-cs"/>
            </a:rPr>
            <a:t>SOLL</a:t>
          </a:r>
        </a:p>
        <a:p>
          <a:pPr lvl="1"/>
          <a:r>
            <a:rPr lang="en-GB" sz="1100" b="0">
              <a:solidFill>
                <a:schemeClr val="dk1"/>
              </a:solidFill>
              <a:effectLst/>
              <a:latin typeface="+mn-lt"/>
              <a:ea typeface="+mn-ea"/>
              <a:cs typeface="+mn-cs"/>
            </a:rPr>
            <a:t>Hieronder</a:t>
          </a:r>
          <a:r>
            <a:rPr lang="en-GB" sz="1100" b="0" baseline="0">
              <a:solidFill>
                <a:schemeClr val="dk1"/>
              </a:solidFill>
              <a:effectLst/>
              <a:latin typeface="+mn-lt"/>
              <a:ea typeface="+mn-ea"/>
              <a:cs typeface="+mn-cs"/>
            </a:rPr>
            <a:t> wordt verstaan de toekomstige dienstverlening. In dit prijzenblad verwachten we na de transformatie zicht te hebben op de nieuwe 'running costs'  van de dienstverlening zoals deze in de toekomst zal zijn.</a:t>
          </a:r>
          <a:endParaRPr lang="en-GB" sz="1100" b="0">
            <a:solidFill>
              <a:schemeClr val="dk1"/>
            </a:solidFill>
            <a:effectLst/>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Wij geven de inschrijver graag de vrijheid om de soll dienstverlening in het prijzenblad op te nemen op de voor de dienstverlener meest geschikte wijze. Omdat we richting een 'as a service'  dienstverlening willen werken, willen wij graag uit deze SOLL beprijzing kunnen afleiden hoe de kosten variabel zullen zijn bij groei en krimp van de desbetreffende dienstverlening. (hoeveel extra kost het bij het afnemen van 1 additionele 'unit'  van dienstverlening).</a:t>
          </a:r>
          <a:endParaRPr lang="en-GB">
            <a:effectLst/>
          </a:endParaRPr>
        </a:p>
        <a:p>
          <a:pPr lvl="1"/>
          <a:endParaRPr lang="en-GB" sz="1100">
            <a:solidFill>
              <a:schemeClr val="dk1"/>
            </a:solidFill>
            <a:effectLst/>
            <a:latin typeface="+mn-lt"/>
            <a:ea typeface="+mn-ea"/>
            <a:cs typeface="+mn-cs"/>
          </a:endParaRPr>
        </a:p>
        <a:p>
          <a:pPr lvl="1"/>
          <a:r>
            <a:rPr lang="en-GB" sz="1100" b="1" baseline="0">
              <a:solidFill>
                <a:schemeClr val="dk1"/>
              </a:solidFill>
              <a:effectLst/>
              <a:latin typeface="+mn-lt"/>
              <a:ea typeface="+mn-ea"/>
              <a:cs typeface="+mn-cs"/>
            </a:rPr>
            <a:t>Additionele Projecten</a:t>
          </a:r>
          <a:endParaRPr lang="en-GB">
            <a:effectLst/>
          </a:endParaRPr>
        </a:p>
        <a:p>
          <a:pPr lvl="1"/>
          <a:r>
            <a:rPr lang="en-GB" sz="1100" baseline="0">
              <a:solidFill>
                <a:schemeClr val="dk1"/>
              </a:solidFill>
              <a:effectLst/>
              <a:latin typeface="+mn-lt"/>
              <a:ea typeface="+mn-ea"/>
              <a:cs typeface="+mn-cs"/>
            </a:rPr>
            <a:t>Om inzicht te krijgen in de kosten voor projecten die onvoorzien zijn of buiten de huidige scope vallen, willen wij graag dat de inschrijver haar uurtarieven voor specifieke consultantcy typen invult. Wij vermenigvuldigen deze met een vooraf gedefinieerd aantal uren, waardoor de kosten van additionele projecten wordt ingeprijst in deze uitvraag. </a:t>
          </a:r>
          <a:endParaRPr lang="en-GB">
            <a:effectLst/>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Doelstellingen Prijzenblad</a:t>
          </a:r>
        </a:p>
        <a:p>
          <a:r>
            <a:rPr lang="en-GB" sz="1100">
              <a:solidFill>
                <a:schemeClr val="dk1"/>
              </a:solidFill>
              <a:effectLst/>
              <a:latin typeface="+mn-lt"/>
              <a:ea typeface="+mn-ea"/>
              <a:cs typeface="+mn-cs"/>
            </a:rPr>
            <a:t>We gebruiken dit prijzenblad</a:t>
          </a:r>
          <a:r>
            <a:rPr lang="en-GB" sz="1100" baseline="0">
              <a:solidFill>
                <a:schemeClr val="dk1"/>
              </a:solidFill>
              <a:effectLst/>
              <a:latin typeface="+mn-lt"/>
              <a:ea typeface="+mn-ea"/>
              <a:cs typeface="+mn-cs"/>
            </a:rPr>
            <a:t> voor een aantal doeleinden en we willen vragen aan de inschrijver om met ons mee te denken bij de invulling, teneinde we onze doelstellingen zo goed mogelijk behalen</a:t>
          </a:r>
        </a:p>
        <a:p>
          <a:endParaRPr lang="en-GB" sz="1100" baseline="0">
            <a:solidFill>
              <a:schemeClr val="dk1"/>
            </a:solidFill>
            <a:effectLst/>
            <a:latin typeface="+mn-lt"/>
            <a:ea typeface="+mn-ea"/>
            <a:cs typeface="+mn-cs"/>
          </a:endParaRPr>
        </a:p>
        <a:p>
          <a:pPr lvl="1"/>
          <a:r>
            <a:rPr lang="en-GB" sz="1100" b="1" baseline="0">
              <a:solidFill>
                <a:schemeClr val="dk1"/>
              </a:solidFill>
              <a:effectLst/>
              <a:latin typeface="+mn-lt"/>
              <a:ea typeface="+mn-ea"/>
              <a:cs typeface="+mn-cs"/>
            </a:rPr>
            <a:t>Afstemming met het PvE en het inhoudelijke voorstel</a:t>
          </a:r>
        </a:p>
        <a:p>
          <a:pPr lvl="1"/>
          <a:r>
            <a:rPr lang="en-GB" sz="1100" baseline="0">
              <a:solidFill>
                <a:schemeClr val="dk1"/>
              </a:solidFill>
              <a:effectLst/>
              <a:latin typeface="+mn-lt"/>
              <a:ea typeface="+mn-ea"/>
              <a:cs typeface="+mn-cs"/>
            </a:rPr>
            <a:t>We vragen de inschrijver om zo goed mogelijk de terminologie en categorieën te gebruiken die ook in het PvE en het </a:t>
          </a:r>
          <a:r>
            <a:rPr lang="en-GB" sz="1100" baseline="0">
              <a:solidFill>
                <a:schemeClr val="accent5"/>
              </a:solidFill>
              <a:effectLst/>
              <a:latin typeface="+mn-lt"/>
              <a:ea typeface="+mn-ea"/>
              <a:cs typeface="+mn-cs"/>
            </a:rPr>
            <a:t>beschrijvende document </a:t>
          </a:r>
          <a:r>
            <a:rPr lang="en-GB" sz="1100" baseline="0">
              <a:solidFill>
                <a:sysClr val="windowText" lastClr="000000"/>
              </a:solidFill>
              <a:effectLst/>
              <a:latin typeface="+mn-lt"/>
              <a:ea typeface="+mn-ea"/>
              <a:cs typeface="+mn-cs"/>
            </a:rPr>
            <a:t>worden gebruikt. Zo kunnen we in het prijzenblad kosten terug vinden van zaken die in de andere documenten worden omschreven.</a:t>
          </a:r>
        </a:p>
        <a:p>
          <a:pPr lvl="1"/>
          <a:endParaRPr lang="en-GB" sz="1100" baseline="0">
            <a:solidFill>
              <a:sysClr val="windowText" lastClr="000000"/>
            </a:solidFill>
            <a:effectLst/>
            <a:latin typeface="+mn-lt"/>
            <a:ea typeface="+mn-ea"/>
            <a:cs typeface="+mn-cs"/>
          </a:endParaRPr>
        </a:p>
        <a:p>
          <a:pPr lvl="1"/>
          <a:r>
            <a:rPr lang="en-GB" sz="1100" b="1" baseline="0">
              <a:solidFill>
                <a:sysClr val="windowText" lastClr="000000"/>
              </a:solidFill>
              <a:effectLst/>
              <a:latin typeface="+mn-lt"/>
              <a:ea typeface="+mn-ea"/>
              <a:cs typeface="+mn-cs"/>
            </a:rPr>
            <a:t>Fase in - fase out</a:t>
          </a:r>
        </a:p>
        <a:p>
          <a:pPr lvl="1"/>
          <a:r>
            <a:rPr lang="en-GB" sz="1100" baseline="0">
              <a:solidFill>
                <a:sysClr val="windowText" lastClr="000000"/>
              </a:solidFill>
              <a:effectLst/>
              <a:latin typeface="+mn-lt"/>
              <a:ea typeface="+mn-ea"/>
              <a:cs typeface="+mn-cs"/>
            </a:rPr>
            <a:t>Het prijzenblad geeft de optie om per dienstverlenings-lijn aan te geven hoeveel kosten er per maand gemaakt worden, en hoeveel maanden deze dienstverlening plaats vindt in een specifiek jaar. Zo kunnen we zien hoe delen van de IST dienstverlening worden uitgefaseerd, welke transformatiekosten daarbij komen kijken en wanneer en tenslotte hoe de SOLL dienstverlening ingefaseerd wordt gedurende de 4 jaar van dit overzicht. In het tabblad 'samenvatting' wordt een grafische weergave hiervan getoont.</a:t>
          </a:r>
        </a:p>
        <a:p>
          <a:endParaRPr lang="en-GB" sz="1100" baseline="0">
            <a:solidFill>
              <a:sysClr val="windowText" lastClr="000000"/>
            </a:solidFill>
            <a:effectLst/>
            <a:latin typeface="+mn-lt"/>
            <a:ea typeface="+mn-ea"/>
            <a:cs typeface="+mn-cs"/>
          </a:endParaRPr>
        </a:p>
        <a:p>
          <a:endParaRPr lang="nl-NL" sz="1100">
            <a:solidFill>
              <a:schemeClr val="dk1"/>
            </a:solidFill>
            <a:effectLst/>
            <a:latin typeface="+mn-lt"/>
            <a:ea typeface="+mn-ea"/>
            <a:cs typeface="+mn-cs"/>
          </a:endParaRPr>
        </a:p>
        <a:p>
          <a:r>
            <a:rPr lang="en-GB" sz="1100" b="1">
              <a:solidFill>
                <a:schemeClr val="dk1"/>
              </a:solidFill>
              <a:effectLst/>
              <a:latin typeface="+mn-lt"/>
              <a:ea typeface="+mn-ea"/>
              <a:cs typeface="+mn-cs"/>
            </a:rPr>
            <a:t>Disclaimer</a:t>
          </a:r>
        </a:p>
        <a:p>
          <a:r>
            <a:rPr lang="en-GB" sz="1100">
              <a:solidFill>
                <a:schemeClr val="dk1"/>
              </a:solidFill>
              <a:effectLst/>
              <a:latin typeface="+mn-lt"/>
              <a:ea typeface="+mn-ea"/>
              <a:cs typeface="+mn-cs"/>
            </a:rPr>
            <a:t>Het Prijzenblad</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is met zorg samengesteld</a:t>
          </a:r>
          <a:r>
            <a:rPr lang="nl-NL" sz="1100">
              <a:solidFill>
                <a:schemeClr val="dk1"/>
              </a:solidFill>
              <a:effectLst/>
              <a:latin typeface="+mn-lt"/>
              <a:ea typeface="+mn-ea"/>
              <a:cs typeface="+mn-cs"/>
            </a:rPr>
            <a:t>. Toch kunnen er onvolledigheden of onvolkomenheden in zitten. Mocht dit het geval zijn, dan zullen we eventuele wijzigingen gedurende deze aanbesteding delen. </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Graag begrip hiervoor, en bij voorbaat dank. </a:t>
          </a:r>
        </a:p>
        <a:p>
          <a:r>
            <a:rPr lang="nl-NL" sz="1100">
              <a:solidFill>
                <a:schemeClr val="dk1"/>
              </a:solidFill>
              <a:effectLst/>
              <a:latin typeface="+mn-lt"/>
              <a:ea typeface="+mn-ea"/>
              <a:cs typeface="+mn-cs"/>
            </a:rPr>
            <a:t> </a:t>
          </a:r>
        </a:p>
        <a:p>
          <a:endParaRPr lang="nl-NL" sz="1050">
            <a:solidFill>
              <a:schemeClr val="dk1"/>
            </a:solidFill>
            <a:effectLst/>
            <a:latin typeface="Verdana" panose="020B0604030504040204" pitchFamily="34" charset="0"/>
            <a:ea typeface="Verdana" panose="020B0604030504040204" pitchFamily="34" charset="0"/>
            <a:cs typeface="+mn-cs"/>
          </a:endParaRPr>
        </a:p>
      </xdr:txBody>
    </xdr:sp>
    <xdr:clientData/>
  </xdr:twoCellAnchor>
  <xdr:twoCellAnchor editAs="oneCell">
    <xdr:from>
      <xdr:col>13</xdr:col>
      <xdr:colOff>9525</xdr:colOff>
      <xdr:row>5</xdr:row>
      <xdr:rowOff>86866</xdr:rowOff>
    </xdr:from>
    <xdr:to>
      <xdr:col>14</xdr:col>
      <xdr:colOff>1609725</xdr:colOff>
      <xdr:row>6</xdr:row>
      <xdr:rowOff>120957</xdr:rowOff>
    </xdr:to>
    <xdr:pic>
      <xdr:nvPicPr>
        <xdr:cNvPr id="5" name="Picture 4">
          <a:extLst>
            <a:ext uri="{FF2B5EF4-FFF2-40B4-BE49-F238E27FC236}">
              <a16:creationId xmlns:a16="http://schemas.microsoft.com/office/drawing/2014/main" id="{CFCC9084-BFB8-414F-8AB4-7349D1E941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3950" y="677416"/>
          <a:ext cx="2209800" cy="367466"/>
        </a:xfrm>
        <a:prstGeom prst="rect">
          <a:avLst/>
        </a:prstGeom>
      </xdr:spPr>
    </xdr:pic>
    <xdr:clientData/>
  </xdr:twoCellAnchor>
  <xdr:twoCellAnchor editAs="oneCell">
    <xdr:from>
      <xdr:col>9</xdr:col>
      <xdr:colOff>781050</xdr:colOff>
      <xdr:row>4</xdr:row>
      <xdr:rowOff>512393</xdr:rowOff>
    </xdr:from>
    <xdr:to>
      <xdr:col>11</xdr:col>
      <xdr:colOff>1082342</xdr:colOff>
      <xdr:row>8</xdr:row>
      <xdr:rowOff>71875</xdr:rowOff>
    </xdr:to>
    <xdr:pic>
      <xdr:nvPicPr>
        <xdr:cNvPr id="6" name="Picture 5">
          <a:extLst>
            <a:ext uri="{FF2B5EF4-FFF2-40B4-BE49-F238E27FC236}">
              <a16:creationId xmlns:a16="http://schemas.microsoft.com/office/drawing/2014/main" id="{64175FBB-E8B8-4651-8E1B-D849F6BDA05A}"/>
            </a:ext>
          </a:extLst>
        </xdr:cNvPr>
        <xdr:cNvPicPr>
          <a:picLocks noChangeAspect="1"/>
        </xdr:cNvPicPr>
      </xdr:nvPicPr>
      <xdr:blipFill>
        <a:blip xmlns:r="http://schemas.openxmlformats.org/officeDocument/2006/relationships" r:embed="rId2"/>
        <a:stretch>
          <a:fillRect/>
        </a:stretch>
      </xdr:blipFill>
      <xdr:spPr>
        <a:xfrm>
          <a:off x="7305675" y="702893"/>
          <a:ext cx="1749092" cy="797732"/>
        </a:xfrm>
        <a:prstGeom prst="rect">
          <a:avLst/>
        </a:prstGeom>
      </xdr:spPr>
    </xdr:pic>
    <xdr:clientData/>
  </xdr:twoCellAnchor>
  <xdr:twoCellAnchor editAs="oneCell">
    <xdr:from>
      <xdr:col>1</xdr:col>
      <xdr:colOff>0</xdr:colOff>
      <xdr:row>0</xdr:row>
      <xdr:rowOff>0</xdr:rowOff>
    </xdr:from>
    <xdr:to>
      <xdr:col>7</xdr:col>
      <xdr:colOff>493644</xdr:colOff>
      <xdr:row>0</xdr:row>
      <xdr:rowOff>264560</xdr:rowOff>
    </xdr:to>
    <xdr:grpSp>
      <xdr:nvGrpSpPr>
        <xdr:cNvPr id="8" name="Group 7">
          <a:extLst>
            <a:ext uri="{FF2B5EF4-FFF2-40B4-BE49-F238E27FC236}">
              <a16:creationId xmlns:a16="http://schemas.microsoft.com/office/drawing/2014/main" id="{C6E2DE2A-2E46-4015-842F-D595C78567FC}"/>
            </a:ext>
          </a:extLst>
        </xdr:cNvPr>
        <xdr:cNvGrpSpPr/>
      </xdr:nvGrpSpPr>
      <xdr:grpSpPr>
        <a:xfrm>
          <a:off x="923925" y="0"/>
          <a:ext cx="4151244" cy="264560"/>
          <a:chOff x="613833" y="0"/>
          <a:chExt cx="4151244" cy="264560"/>
        </a:xfrm>
      </xdr:grpSpPr>
      <xdr:sp macro="" textlink="">
        <xdr:nvSpPr>
          <xdr:cNvPr id="9" name="Rectangle 8">
            <a:hlinkClick xmlns:r="http://schemas.openxmlformats.org/officeDocument/2006/relationships" r:id="rId3"/>
            <a:extLst>
              <a:ext uri="{FF2B5EF4-FFF2-40B4-BE49-F238E27FC236}">
                <a16:creationId xmlns:a16="http://schemas.microsoft.com/office/drawing/2014/main" id="{5F83C22E-7A13-42AF-9CCF-B0F8C9CC3386}"/>
              </a:ext>
            </a:extLst>
          </xdr:cNvPr>
          <xdr:cNvSpPr/>
        </xdr:nvSpPr>
        <xdr:spPr>
          <a:xfrm>
            <a:off x="613833" y="0"/>
            <a:ext cx="806714"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Leeswijzer</a:t>
            </a:r>
          </a:p>
        </xdr:txBody>
      </xdr:sp>
      <xdr:sp macro="" textlink="">
        <xdr:nvSpPr>
          <xdr:cNvPr id="10" name="Rectangle 9">
            <a:hlinkClick xmlns:r="http://schemas.openxmlformats.org/officeDocument/2006/relationships" r:id="rId4"/>
            <a:extLst>
              <a:ext uri="{FF2B5EF4-FFF2-40B4-BE49-F238E27FC236}">
                <a16:creationId xmlns:a16="http://schemas.microsoft.com/office/drawing/2014/main" id="{F96D4148-339A-4DE9-B4F9-54738A9E54BE}"/>
              </a:ext>
            </a:extLst>
          </xdr:cNvPr>
          <xdr:cNvSpPr/>
        </xdr:nvSpPr>
        <xdr:spPr>
          <a:xfrm>
            <a:off x="1468002" y="0"/>
            <a:ext cx="1632411"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Samenvatting</a:t>
            </a:r>
          </a:p>
        </xdr:txBody>
      </xdr:sp>
      <xdr:sp macro="" textlink="">
        <xdr:nvSpPr>
          <xdr:cNvPr id="11" name="Rectangle 10">
            <a:hlinkClick xmlns:r="http://schemas.openxmlformats.org/officeDocument/2006/relationships" r:id="rId5"/>
            <a:extLst>
              <a:ext uri="{FF2B5EF4-FFF2-40B4-BE49-F238E27FC236}">
                <a16:creationId xmlns:a16="http://schemas.microsoft.com/office/drawing/2014/main" id="{E29FD500-AA3E-4748-8817-B2BF014243D0}"/>
              </a:ext>
            </a:extLst>
          </xdr:cNvPr>
          <xdr:cNvSpPr/>
        </xdr:nvSpPr>
        <xdr:spPr>
          <a:xfrm>
            <a:off x="3132666" y="0"/>
            <a:ext cx="1632411"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Prijzenblad</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13</xdr:row>
      <xdr:rowOff>157162</xdr:rowOff>
    </xdr:from>
    <xdr:to>
      <xdr:col>7</xdr:col>
      <xdr:colOff>19050</xdr:colOff>
      <xdr:row>28</xdr:row>
      <xdr:rowOff>42862</xdr:rowOff>
    </xdr:to>
    <xdr:graphicFrame macro="">
      <xdr:nvGraphicFramePr>
        <xdr:cNvPr id="3" name="Chart 2">
          <a:extLst>
            <a:ext uri="{FF2B5EF4-FFF2-40B4-BE49-F238E27FC236}">
              <a16:creationId xmlns:a16="http://schemas.microsoft.com/office/drawing/2014/main" id="{9F53AF19-8D44-4841-8BA9-6F54FCB5E1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6</xdr:row>
      <xdr:rowOff>76201</xdr:rowOff>
    </xdr:from>
    <xdr:to>
      <xdr:col>18</xdr:col>
      <xdr:colOff>190500</xdr:colOff>
      <xdr:row>22</xdr:row>
      <xdr:rowOff>171451</xdr:rowOff>
    </xdr:to>
    <xdr:grpSp>
      <xdr:nvGrpSpPr>
        <xdr:cNvPr id="9" name="Group 8">
          <a:extLst>
            <a:ext uri="{FF2B5EF4-FFF2-40B4-BE49-F238E27FC236}">
              <a16:creationId xmlns:a16="http://schemas.microsoft.com/office/drawing/2014/main" id="{0BFFC435-BD6D-410E-A073-3890FE8EC54F}"/>
            </a:ext>
          </a:extLst>
        </xdr:cNvPr>
        <xdr:cNvGrpSpPr/>
      </xdr:nvGrpSpPr>
      <xdr:grpSpPr>
        <a:xfrm>
          <a:off x="9829800" y="1933576"/>
          <a:ext cx="6248400" cy="3143250"/>
          <a:chOff x="10515600" y="1485901"/>
          <a:chExt cx="6248400" cy="3333750"/>
        </a:xfrm>
      </xdr:grpSpPr>
      <xdr:sp macro="" textlink="">
        <xdr:nvSpPr>
          <xdr:cNvPr id="7" name="TextBox 6">
            <a:extLst>
              <a:ext uri="{FF2B5EF4-FFF2-40B4-BE49-F238E27FC236}">
                <a16:creationId xmlns:a16="http://schemas.microsoft.com/office/drawing/2014/main" id="{33C6522F-92DF-490F-AB16-D9876B1004BC}"/>
              </a:ext>
            </a:extLst>
          </xdr:cNvPr>
          <xdr:cNvSpPr txBox="1"/>
        </xdr:nvSpPr>
        <xdr:spPr>
          <a:xfrm>
            <a:off x="10515600" y="1485901"/>
            <a:ext cx="6248400" cy="3333750"/>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Dit</a:t>
            </a:r>
            <a:r>
              <a:rPr lang="en-GB" sz="1100" baseline="0"/>
              <a:t> overzicht laat de totalen zien van de ingevulde tabellen in het prijzenblad.</a:t>
            </a:r>
          </a:p>
          <a:p>
            <a:endParaRPr lang="en-GB" sz="1100" baseline="0"/>
          </a:p>
          <a:p>
            <a:r>
              <a:rPr lang="en-GB" sz="1100" baseline="0"/>
              <a:t>De grafiek daaronder geeft een overzicht van hoe de phase-in en phase-out verloopt</a:t>
            </a:r>
          </a:p>
          <a:p>
            <a:r>
              <a:rPr lang="en-GB" sz="1100" baseline="0"/>
              <a:t>hieronder een fictief voorbeeld van een ingevuld document.</a:t>
            </a:r>
          </a:p>
        </xdr:txBody>
      </xdr:sp>
      <xdr:pic>
        <xdr:nvPicPr>
          <xdr:cNvPr id="8" name="Picture 7">
            <a:extLst>
              <a:ext uri="{FF2B5EF4-FFF2-40B4-BE49-F238E27FC236}">
                <a16:creationId xmlns:a16="http://schemas.microsoft.com/office/drawing/2014/main" id="{1AE2A10F-DC8C-4B0A-A231-7F26BBEF0D94}"/>
              </a:ext>
            </a:extLst>
          </xdr:cNvPr>
          <xdr:cNvPicPr>
            <a:picLocks noChangeAspect="1"/>
          </xdr:cNvPicPr>
        </xdr:nvPicPr>
        <xdr:blipFill>
          <a:blip xmlns:r="http://schemas.openxmlformats.org/officeDocument/2006/relationships" r:embed="rId2"/>
          <a:stretch>
            <a:fillRect/>
          </a:stretch>
        </xdr:blipFill>
        <xdr:spPr>
          <a:xfrm>
            <a:off x="10953750" y="2445443"/>
            <a:ext cx="5472347" cy="2145607"/>
          </a:xfrm>
          <a:prstGeom prst="rect">
            <a:avLst/>
          </a:prstGeom>
        </xdr:spPr>
      </xdr:pic>
    </xdr:grpSp>
    <xdr:clientData/>
  </xdr:twoCellAnchor>
  <xdr:twoCellAnchor editAs="oneCell">
    <xdr:from>
      <xdr:col>1</xdr:col>
      <xdr:colOff>0</xdr:colOff>
      <xdr:row>0</xdr:row>
      <xdr:rowOff>0</xdr:rowOff>
    </xdr:from>
    <xdr:to>
      <xdr:col>3</xdr:col>
      <xdr:colOff>369819</xdr:colOff>
      <xdr:row>0</xdr:row>
      <xdr:rowOff>264560</xdr:rowOff>
    </xdr:to>
    <xdr:grpSp>
      <xdr:nvGrpSpPr>
        <xdr:cNvPr id="10" name="Group 9">
          <a:extLst>
            <a:ext uri="{FF2B5EF4-FFF2-40B4-BE49-F238E27FC236}">
              <a16:creationId xmlns:a16="http://schemas.microsoft.com/office/drawing/2014/main" id="{34EC9B1B-AFEF-43B8-8911-91D73E8AEE01}"/>
            </a:ext>
          </a:extLst>
        </xdr:cNvPr>
        <xdr:cNvGrpSpPr/>
      </xdr:nvGrpSpPr>
      <xdr:grpSpPr>
        <a:xfrm>
          <a:off x="609600" y="0"/>
          <a:ext cx="4151244" cy="264560"/>
          <a:chOff x="613833" y="0"/>
          <a:chExt cx="4151244" cy="264560"/>
        </a:xfrm>
      </xdr:grpSpPr>
      <xdr:sp macro="" textlink="">
        <xdr:nvSpPr>
          <xdr:cNvPr id="11" name="Rectangle 10">
            <a:hlinkClick xmlns:r="http://schemas.openxmlformats.org/officeDocument/2006/relationships" r:id="rId3"/>
            <a:extLst>
              <a:ext uri="{FF2B5EF4-FFF2-40B4-BE49-F238E27FC236}">
                <a16:creationId xmlns:a16="http://schemas.microsoft.com/office/drawing/2014/main" id="{E5A71DFA-BB23-4552-B400-C140C9428E58}"/>
              </a:ext>
            </a:extLst>
          </xdr:cNvPr>
          <xdr:cNvSpPr/>
        </xdr:nvSpPr>
        <xdr:spPr>
          <a:xfrm>
            <a:off x="613833" y="0"/>
            <a:ext cx="806714"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Leeswijzer</a:t>
            </a:r>
          </a:p>
        </xdr:txBody>
      </xdr:sp>
      <xdr:sp macro="" textlink="">
        <xdr:nvSpPr>
          <xdr:cNvPr id="12" name="Rectangle 11">
            <a:hlinkClick xmlns:r="http://schemas.openxmlformats.org/officeDocument/2006/relationships" r:id="rId4"/>
            <a:extLst>
              <a:ext uri="{FF2B5EF4-FFF2-40B4-BE49-F238E27FC236}">
                <a16:creationId xmlns:a16="http://schemas.microsoft.com/office/drawing/2014/main" id="{81E16BFA-DBD4-4AB9-8D8A-9D2C51E08627}"/>
              </a:ext>
            </a:extLst>
          </xdr:cNvPr>
          <xdr:cNvSpPr/>
        </xdr:nvSpPr>
        <xdr:spPr>
          <a:xfrm>
            <a:off x="1468002" y="0"/>
            <a:ext cx="1632411"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Samenvatting</a:t>
            </a:r>
          </a:p>
        </xdr:txBody>
      </xdr:sp>
      <xdr:sp macro="" textlink="">
        <xdr:nvSpPr>
          <xdr:cNvPr id="13" name="Rectangle 12">
            <a:hlinkClick xmlns:r="http://schemas.openxmlformats.org/officeDocument/2006/relationships" r:id="rId5"/>
            <a:extLst>
              <a:ext uri="{FF2B5EF4-FFF2-40B4-BE49-F238E27FC236}">
                <a16:creationId xmlns:a16="http://schemas.microsoft.com/office/drawing/2014/main" id="{EB635FA5-1645-406A-971B-9689477A2BA7}"/>
              </a:ext>
            </a:extLst>
          </xdr:cNvPr>
          <xdr:cNvSpPr/>
        </xdr:nvSpPr>
        <xdr:spPr>
          <a:xfrm>
            <a:off x="3132666" y="0"/>
            <a:ext cx="1632411"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Prijzenblad</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626994</xdr:colOff>
      <xdr:row>0</xdr:row>
      <xdr:rowOff>264560</xdr:rowOff>
    </xdr:to>
    <xdr:grpSp>
      <xdr:nvGrpSpPr>
        <xdr:cNvPr id="2" name="Group 1">
          <a:extLst>
            <a:ext uri="{FF2B5EF4-FFF2-40B4-BE49-F238E27FC236}">
              <a16:creationId xmlns:a16="http://schemas.microsoft.com/office/drawing/2014/main" id="{6FEE9D11-0B62-41D0-83C9-00FAE3C36976}"/>
            </a:ext>
          </a:extLst>
        </xdr:cNvPr>
        <xdr:cNvGrpSpPr/>
      </xdr:nvGrpSpPr>
      <xdr:grpSpPr>
        <a:xfrm>
          <a:off x="613833" y="0"/>
          <a:ext cx="4151244" cy="264560"/>
          <a:chOff x="613833" y="0"/>
          <a:chExt cx="4151244" cy="264560"/>
        </a:xfrm>
      </xdr:grpSpPr>
      <xdr:sp macro="" textlink="">
        <xdr:nvSpPr>
          <xdr:cNvPr id="15" name="Rectangle 14">
            <a:hlinkClick xmlns:r="http://schemas.openxmlformats.org/officeDocument/2006/relationships" r:id="rId1"/>
            <a:extLst>
              <a:ext uri="{FF2B5EF4-FFF2-40B4-BE49-F238E27FC236}">
                <a16:creationId xmlns:a16="http://schemas.microsoft.com/office/drawing/2014/main" id="{6FCE46BF-5DEA-4FB3-89AC-9E4E8E8BC7C2}"/>
              </a:ext>
            </a:extLst>
          </xdr:cNvPr>
          <xdr:cNvSpPr/>
        </xdr:nvSpPr>
        <xdr:spPr>
          <a:xfrm>
            <a:off x="613833" y="0"/>
            <a:ext cx="806714"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Leeswijzer</a:t>
            </a:r>
          </a:p>
        </xdr:txBody>
      </xdr:sp>
      <xdr:sp macro="" textlink="">
        <xdr:nvSpPr>
          <xdr:cNvPr id="16" name="Rectangle 15">
            <a:hlinkClick xmlns:r="http://schemas.openxmlformats.org/officeDocument/2006/relationships" r:id="rId2"/>
            <a:extLst>
              <a:ext uri="{FF2B5EF4-FFF2-40B4-BE49-F238E27FC236}">
                <a16:creationId xmlns:a16="http://schemas.microsoft.com/office/drawing/2014/main" id="{6A943F0A-F70C-4B77-B8EB-734A4DE8B4AE}"/>
              </a:ext>
            </a:extLst>
          </xdr:cNvPr>
          <xdr:cNvSpPr/>
        </xdr:nvSpPr>
        <xdr:spPr>
          <a:xfrm>
            <a:off x="1468002" y="0"/>
            <a:ext cx="1632411"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Samenvatting</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267D181E-48D5-4E02-A1BA-FAA7B47195D2}"/>
              </a:ext>
            </a:extLst>
          </xdr:cNvPr>
          <xdr:cNvSpPr/>
        </xdr:nvSpPr>
        <xdr:spPr>
          <a:xfrm>
            <a:off x="3132666" y="0"/>
            <a:ext cx="1632411" cy="264560"/>
          </a:xfrm>
          <a:prstGeom prst="rect">
            <a:avLst/>
          </a:prstGeom>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GB" sz="1100"/>
              <a:t>Prijzenblad</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BCE6D72-AE2C-456F-9A16-BBCC27CC01A6}" name="Table6" displayName="Table6" ref="B7:G13" totalsRowShown="0" headerRowDxfId="93" dataDxfId="92">
  <autoFilter ref="B7:G13" xr:uid="{DBCE6D72-AE2C-456F-9A16-BBCC27CC01A6}"/>
  <tableColumns count="6">
    <tableColumn id="1" xr3:uid="{FD94A1F5-EEAA-4AC5-94C1-244674AF5ADB}" name="Onderdeel" dataDxfId="91"/>
    <tableColumn id="2" xr3:uid="{2FD6973D-E11E-46EE-BBAF-5D1824379C36}" name="jaar 1" dataDxfId="90">
      <calculatedColumnFormula>SUM(TBL_Transitie[totaal jaar 1])</calculatedColumnFormula>
    </tableColumn>
    <tableColumn id="3" xr3:uid="{81EF0187-8F56-401E-998B-59AA692DCB46}" name="jaar 2" dataDxfId="89">
      <calculatedColumnFormula>SUM(TBL_Transitie[totaal jaar 2])</calculatedColumnFormula>
    </tableColumn>
    <tableColumn id="4" xr3:uid="{46AFFF62-E4AC-4600-936D-2C6558A9636C}" name="jaar 3" dataDxfId="88">
      <calculatedColumnFormula>SUM(TBL_Transitie[totaal jaar 3])</calculatedColumnFormula>
    </tableColumn>
    <tableColumn id="5" xr3:uid="{679B44D2-B7EB-41FD-9892-7D816556FA4A}" name="jaar 4" dataDxfId="87">
      <calculatedColumnFormula>SUM(TBL_Transitie[totaal jaar 4])</calculatedColumnFormula>
    </tableColumn>
    <tableColumn id="6" xr3:uid="{A65226CD-1201-44D9-A948-0C09583DF2DD}" name="totaal onderdeel" dataDxfId="86">
      <calculatedColumnFormula>SUM(Table6[[#This Row],[jaar 1]:[jaar 4]])</calculatedColumnFormula>
    </tableColumn>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342E71-0195-4567-B60C-C3EA1B64EC93}" name="TBL_Transitie" displayName="TBL_Transitie" ref="B12:Q16" totalsRowShown="0" headerRowDxfId="85" dataDxfId="84">
  <autoFilter ref="B12:Q16" xr:uid="{84342E71-0195-4567-B60C-C3EA1B64EC93}"/>
  <sortState xmlns:xlrd2="http://schemas.microsoft.com/office/spreadsheetml/2017/richdata2" ref="B13:M14">
    <sortCondition ref="B13:B14"/>
    <sortCondition ref="C13:C14"/>
    <sortCondition descending="1" ref="H13:H14"/>
  </sortState>
  <tableColumns count="16">
    <tableColumn id="1" xr3:uid="{C3A2E9D5-C1D2-4423-B046-BA93ED2BCE95}" name="Item" dataDxfId="3"/>
    <tableColumn id="12" xr3:uid="{9C90031D-B4AF-4A4F-9C46-290E650681BD}" name="Eenheid" dataDxfId="83"/>
    <tableColumn id="2" xr3:uid="{7B7DAACE-EAA6-4EBE-A7D9-177C5715116F}" name="Tarief per eenheid" dataDxfId="82"/>
    <tableColumn id="3" xr3:uid="{80331962-6056-42D6-9C9D-6D17C93A27C4}" name="Aantal per maand" dataDxfId="81"/>
    <tableColumn id="4" xr3:uid="{3DCAF70C-A2D4-4A75-8337-902124B9851B}" name=" " dataDxfId="80"/>
    <tableColumn id="5" xr3:uid="{91AFB2E1-2914-4798-8A49-8D0B467ED2BB}" name="# maanden dienstverlening jaar 1" dataDxfId="79"/>
    <tableColumn id="6" xr3:uid="{0C114F53-34CE-4EB4-808B-D58D4CFC4D63}" name="totaal jaar 1" dataDxfId="4">
      <calculatedColumnFormula>TBL_Transitie[[#This Row],[Aantal per maand]]*TBL_Transitie[[#This Row],['# maanden dienstverlening jaar 1]]*TBL_Transitie[[#This Row],[Tarief per eenheid]]</calculatedColumnFormula>
    </tableColumn>
    <tableColumn id="7" xr3:uid="{B1FD48B3-429A-49C7-979D-1D14064FBBED}" name="  " dataDxfId="78"/>
    <tableColumn id="11" xr3:uid="{AA623809-1ABD-44FB-9B8A-078A378773D0}" name="# maanden dienstverlening jaar 2" dataDxfId="77"/>
    <tableColumn id="8" xr3:uid="{BD947F5C-8A5F-4538-AEB6-B9CB742E7AB8}" name="totaal jaar 2" dataDxfId="76">
      <calculatedColumnFormula>TBL_Transitie[[#This Row],[Aantal per maand]]*TBL_Transitie[[#This Row],['# maanden dienstverlening jaar 2]]*TBL_Transitie[[#This Row],[Tarief per eenheid]]</calculatedColumnFormula>
    </tableColumn>
    <tableColumn id="9" xr3:uid="{18B1E88A-C14E-4D7D-B263-BE8A130934CD}" name="    " dataDxfId="75"/>
    <tableColumn id="10" xr3:uid="{82050829-A361-45EC-A975-CF6318751213}" name="# maanden dienstverlening jaar 3" dataDxfId="74"/>
    <tableColumn id="13" xr3:uid="{9D9B584F-1356-4199-84A7-53D4DE1B532D}" name="totaal jaar 3" dataDxfId="73">
      <calculatedColumnFormula>TBL_Transitie[[#This Row],[Aantal per maand]]*TBL_Transitie[[#This Row],['# maanden dienstverlening jaar 3]]*TBL_Transitie[[#This Row],[Tarief per eenheid]]</calculatedColumnFormula>
    </tableColumn>
    <tableColumn id="14" xr3:uid="{AB0A9D4B-2410-43BD-BC08-77F6D6084AB3}" name="     " dataDxfId="72"/>
    <tableColumn id="15" xr3:uid="{3D4EFF94-66E2-4C07-82A0-9EBFFD034D34}" name="# maanden dienstverlening jaar 4" dataDxfId="71"/>
    <tableColumn id="16" xr3:uid="{D8964CC8-C4EE-4C04-8F4D-04907BCC62AD}" name="totaal jaar 4" dataDxfId="70">
      <calculatedColumnFormula>TBL_Transitie[[#This Row],[Aantal per maand]]*TBL_Transitie[[#This Row],['# maanden dienstverlening jaar 4]]*TBL_Transitie[[#This Row],[Tarief per eenheid]]</calculatedColumnFormula>
    </tableColumn>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3EB571-9F25-439F-AEED-19E2D3833186}" name="TBL_IST" displayName="TBL_IST" ref="B20:Q28" totalsRowShown="0" dataDxfId="69">
  <autoFilter ref="B20:Q28" xr:uid="{A93EB571-9F25-439F-AEED-19E2D3833186}"/>
  <sortState xmlns:xlrd2="http://schemas.microsoft.com/office/spreadsheetml/2017/richdata2" ref="B21:M23">
    <sortCondition ref="B13:B14"/>
    <sortCondition ref="C13:C14"/>
    <sortCondition descending="1" ref="H13:H14"/>
  </sortState>
  <tableColumns count="16">
    <tableColumn id="1" xr3:uid="{2783059A-FF5A-449E-9129-A64ED568C2A9}" name="Item" dataDxfId="2"/>
    <tableColumn id="12" xr3:uid="{8619B3A0-7C46-412A-B66B-A5FACF40ACF0}" name="Eenheid" dataDxfId="68"/>
    <tableColumn id="2" xr3:uid="{CC211A50-BBD3-4DDD-8D72-3D6B4052F35A}" name="Tarief per maand" dataDxfId="67"/>
    <tableColumn id="3" xr3:uid="{892344F0-B125-4355-9BF1-4FE0C8CB1127}" name="Aantal per maand" dataDxfId="66"/>
    <tableColumn id="4" xr3:uid="{42D6881A-5420-4F6E-A91E-93B26D45CBE7}" name=" " dataDxfId="65"/>
    <tableColumn id="5" xr3:uid="{4BA01013-82B6-4DD3-9997-A7FF8A792BA3}" name="# maanden dienstverlening jaar 1" dataDxfId="64"/>
    <tableColumn id="6" xr3:uid="{FD469014-192F-489F-A812-9B7BD85F784C}" name="totaal jaar 1" dataDxfId="63">
      <calculatedColumnFormula>TBL_IST[[#This Row],[Aantal per maand]]*TBL_IST[[#This Row],['# maanden dienstverlening jaar 1]]*TBL_IST[[#This Row],[Tarief per maand]]</calculatedColumnFormula>
    </tableColumn>
    <tableColumn id="7" xr3:uid="{DA4A0B42-5E70-4BC9-9581-7DCAA08413FC}" name="  " dataDxfId="62"/>
    <tableColumn id="11" xr3:uid="{B6E129EC-B891-4437-9A6D-68CEC62AC739}" name="# maanden dienstverlening jaar 2" dataDxfId="61"/>
    <tableColumn id="8" xr3:uid="{A291554D-35C0-4F49-984D-613D9494408B}" name="totaal jaar 2" dataDxfId="60">
      <calculatedColumnFormula>TBL_IST[[#This Row],[Aantal per maand]]*TBL_IST[[#This Row],['# maanden dienstverlening jaar 2]]*TBL_IST[[#This Row],[Tarief per maand]]</calculatedColumnFormula>
    </tableColumn>
    <tableColumn id="9" xr3:uid="{FD8A15D3-3579-47DA-9F3F-F188884ADCD2}" name="    " dataDxfId="59"/>
    <tableColumn id="10" xr3:uid="{05CE3402-8C94-4E4C-B734-CE4C998AE566}" name="# maanden dienstverlening jaar 3" dataDxfId="58"/>
    <tableColumn id="13" xr3:uid="{85608740-668E-4146-82B1-AF30054496B6}" name="totaal jaar 3" dataDxfId="57">
      <calculatedColumnFormula>TBL_IST[[#This Row],[Aantal per maand]]*TBL_IST[[#This Row],['# maanden dienstverlening jaar 3]]*TBL_IST[[#This Row],[Tarief per maand]]</calculatedColumnFormula>
    </tableColumn>
    <tableColumn id="14" xr3:uid="{F21DE3DA-7E50-4622-B401-BD38A57E760F}" name="     " dataDxfId="56"/>
    <tableColumn id="15" xr3:uid="{869D5C8A-6A81-493E-BE58-6A2225E9B2D7}" name="# maanden dienstverlening jaar 4" dataDxfId="55"/>
    <tableColumn id="16" xr3:uid="{21F1EBCF-279C-4927-ACBC-81284DCD7676}" name="totaal jaar 4" dataDxfId="54">
      <calculatedColumnFormula>TBL_IST[[#This Row],[Aantal per maand]]*TBL_IST[[#This Row],['# maanden dienstverlening jaar 4]]*TBL_IST[[#This Row],[Tarief per maand]]</calculatedColumnFormula>
    </tableColumn>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333998-4E7C-4C49-9F95-B407E104ABF6}" name="TBL_Transformatie" displayName="TBL_Transformatie" ref="B32:Q36" totalsRowShown="0" dataDxfId="53">
  <autoFilter ref="B32:Q36" xr:uid="{B8333998-4E7C-4C49-9F95-B407E104ABF6}"/>
  <sortState xmlns:xlrd2="http://schemas.microsoft.com/office/spreadsheetml/2017/richdata2" ref="B33:M34">
    <sortCondition ref="B13:B14"/>
    <sortCondition ref="C13:C14"/>
    <sortCondition descending="1" ref="H13:H14"/>
  </sortState>
  <tableColumns count="16">
    <tableColumn id="1" xr3:uid="{D73E0E36-940E-4213-8F9B-909DEA4F3169}" name="Item" dataDxfId="1"/>
    <tableColumn id="12" xr3:uid="{C0AAF89D-3E18-4DB7-B0F0-B7E4E8D4EC61}" name="Eenheid" dataDxfId="52"/>
    <tableColumn id="2" xr3:uid="{1A588B4E-0DD3-45F9-8BB5-FF99DEE64EEB}" name="Tarief per eenheid" dataDxfId="51"/>
    <tableColumn id="3" xr3:uid="{110D56B2-94B6-45B8-B4AE-FC29D12DD764}" name="Aantal per maand" dataDxfId="50"/>
    <tableColumn id="4" xr3:uid="{2F8B46EB-E7E8-495C-BA60-F22B673C9EAC}" name=" " dataDxfId="49"/>
    <tableColumn id="5" xr3:uid="{C2BE86CA-71DF-41A8-BCAA-50C60162E56C}" name="# maanden dienstverlening jaar 1" dataDxfId="48"/>
    <tableColumn id="6" xr3:uid="{D329993B-A1A0-49D4-99D5-48AC9E798D56}" name="totaal jaar 1" dataDxfId="47">
      <calculatedColumnFormula>TBL_Transformatie[[#This Row],[Aantal per maand]]*TBL_Transformatie[[#This Row],['# maanden dienstverlening jaar 1]]*TBL_Transformatie[[#This Row],[Tarief per eenheid]]</calculatedColumnFormula>
    </tableColumn>
    <tableColumn id="7" xr3:uid="{88EACF0A-9094-48A8-A3EA-0CC04F35BC44}" name="  " dataDxfId="46"/>
    <tableColumn id="11" xr3:uid="{CF728B34-A750-411C-9F6F-45E48704BCBA}" name="# maanden dienstverlening jaar 2" dataDxfId="45"/>
    <tableColumn id="8" xr3:uid="{D621175F-55D2-4EB4-9E5F-00EC728B32B3}" name="totaal jaar 2" dataDxfId="44">
      <calculatedColumnFormula>TBL_Transformatie[[#This Row],[Aantal per maand]]*TBL_Transformatie[[#This Row],['# maanden dienstverlening jaar 2]]*TBL_Transformatie[[#This Row],[Tarief per eenheid]]</calculatedColumnFormula>
    </tableColumn>
    <tableColumn id="9" xr3:uid="{F48A8692-E204-4847-B68E-8F5907752945}" name="    " dataDxfId="43"/>
    <tableColumn id="10" xr3:uid="{BEA2F7D8-8E90-468F-81A9-33071EED986A}" name="# maanden dienstverlening jaar 3" dataDxfId="42"/>
    <tableColumn id="13" xr3:uid="{AD98675D-795C-48E5-89BE-7959D8D38F25}" name="totaal jaar 3" dataDxfId="41">
      <calculatedColumnFormula>TBL_Transformatie[[#This Row],[Aantal per maand]]*TBL_Transformatie[[#This Row],['# maanden dienstverlening jaar 3]]*TBL_Transformatie[[#This Row],[Tarief per eenheid]]</calculatedColumnFormula>
    </tableColumn>
    <tableColumn id="14" xr3:uid="{49970796-8D5D-4A26-8DC1-9666A5E6FADB}" name="     " dataDxfId="40"/>
    <tableColumn id="15" xr3:uid="{51B5D55B-FEFB-40C2-929D-76AF2CF86294}" name="# maanden dienstverlening jaar 4" dataDxfId="39"/>
    <tableColumn id="16" xr3:uid="{660E2E20-D4A1-4555-AB9A-D2699B800397}" name="totaal jaar 4" dataDxfId="38">
      <calculatedColumnFormula>TBL_Transformatie[[#This Row],[Aantal per maand]]*TBL_Transformatie[[#This Row],['# maanden dienstverlening jaar 4]]*TBL_Transformatie[[#This Row],[Tarief per eenheid]]</calculatedColumnFormula>
    </tableColumn>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9B3F7A5-8E00-4265-8F78-232F08109E64}" name="TBL_SOLL" displayName="TBL_SOLL" ref="B40:Q44" totalsRowShown="0" dataDxfId="37">
  <autoFilter ref="B40:Q44" xr:uid="{A9B3F7A5-8E00-4265-8F78-232F08109E64}"/>
  <sortState xmlns:xlrd2="http://schemas.microsoft.com/office/spreadsheetml/2017/richdata2" ref="B41:M42">
    <sortCondition ref="B13:B14"/>
    <sortCondition ref="C13:C14"/>
    <sortCondition descending="1" ref="H13:H14"/>
  </sortState>
  <tableColumns count="16">
    <tableColumn id="1" xr3:uid="{DBC2F019-D4C4-4285-AF1E-1A16E74DD3AA}" name="Item" dataDxfId="0"/>
    <tableColumn id="12" xr3:uid="{C7DA1E5C-C0FF-4237-9D14-911BDA31EBB2}" name="Eenheid" dataDxfId="36"/>
    <tableColumn id="2" xr3:uid="{BB053BEA-63FF-4DEC-9FAE-A9739B8E44B3}" name="Tarief per eenheid" dataDxfId="35"/>
    <tableColumn id="3" xr3:uid="{C5BF8F7B-0F25-4257-8E89-C366126F8E57}" name="Aantal per maand" dataDxfId="34"/>
    <tableColumn id="4" xr3:uid="{26307D52-E817-4AF2-B83E-50ED600D19FC}" name=" " dataDxfId="33"/>
    <tableColumn id="5" xr3:uid="{32B0D1A3-7B42-445C-838A-0960DEE42F53}" name="# maanden dienstverlening jaar 1" dataDxfId="32"/>
    <tableColumn id="6" xr3:uid="{F11DECC0-01CC-4F80-BDFF-323CE67C244F}" name="totaal jaar 1" dataDxfId="31">
      <calculatedColumnFormula>TBL_SOLL[[#This Row],[Aantal per maand]]*TBL_SOLL[[#This Row],['# maanden dienstverlening jaar 1]]*TBL_SOLL[[#This Row],[Tarief per eenheid]]</calculatedColumnFormula>
    </tableColumn>
    <tableColumn id="7" xr3:uid="{164BDB7F-9FF9-46A9-BFD1-57D8C857CBD2}" name="  " dataDxfId="30"/>
    <tableColumn id="11" xr3:uid="{BE3818BB-4117-485E-9101-FDDF00208980}" name="# maanden dienstverlening jaar 2" dataDxfId="29"/>
    <tableColumn id="8" xr3:uid="{54A9D3E4-BA80-4720-9152-F913B2C20E38}" name="totaal jaar 2" dataDxfId="28">
      <calculatedColumnFormula>TBL_SOLL[[#This Row],[Aantal per maand]]*TBL_SOLL[[#This Row],['# maanden dienstverlening jaar 2]]*TBL_SOLL[[#This Row],[Tarief per eenheid]]</calculatedColumnFormula>
    </tableColumn>
    <tableColumn id="9" xr3:uid="{4CBBE81D-C881-4247-B22A-7442A434B356}" name="    " dataDxfId="27"/>
    <tableColumn id="10" xr3:uid="{BEE691A2-A07B-435D-BF0F-4DE2AD88304A}" name="# maanden dienstverlening jaar 3" dataDxfId="26"/>
    <tableColumn id="13" xr3:uid="{CFE2A203-1B37-4034-B392-3ED2AB0F8919}" name="totaal jaar 3" dataDxfId="25">
      <calculatedColumnFormula>TBL_SOLL[[#This Row],[Aantal per maand]]*TBL_SOLL[[#This Row],['# maanden dienstverlening jaar 3]]*TBL_SOLL[[#This Row],[Tarief per eenheid]]</calculatedColumnFormula>
    </tableColumn>
    <tableColumn id="14" xr3:uid="{A447F06F-0AD9-42F0-8126-904C1178B88D}" name="     " dataDxfId="24"/>
    <tableColumn id="15" xr3:uid="{A83DB89C-74D9-458B-B93B-4B858D641297}" name="# maanden dienstverlening jaar 4" dataDxfId="23"/>
    <tableColumn id="16" xr3:uid="{A66FD9CF-0D48-4CE5-9649-6E68399F9BD5}" name="totaal jaar 4" dataDxfId="22">
      <calculatedColumnFormula>TBL_SOLL[[#This Row],[Aantal per maand]]*TBL_SOLL[[#This Row],['# maanden dienstverlening jaar 4]]*TBL_SOLL[[#This Row],[Tarief per eenheid]]</calculatedColumnFormula>
    </tableColumn>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6EE3B61-1586-4E60-850F-ED04906EF327}" name="TBL_Projecten" displayName="TBL_Projecten" ref="B48:Q53" totalsRowShown="0" dataDxfId="21">
  <autoFilter ref="B48:Q53" xr:uid="{56EE3B61-1586-4E60-850F-ED04906EF327}"/>
  <sortState xmlns:xlrd2="http://schemas.microsoft.com/office/spreadsheetml/2017/richdata2" ref="B49:M50">
    <sortCondition ref="B13:B14"/>
    <sortCondition ref="C13:C14"/>
    <sortCondition descending="1" ref="H13:H14"/>
  </sortState>
  <tableColumns count="16">
    <tableColumn id="1" xr3:uid="{00389FB9-9B39-45B0-8CDF-33EB14E26FF9}" name="Item" dataDxfId="20"/>
    <tableColumn id="12" xr3:uid="{A11C0F2B-60DB-470A-B01A-FB5C0B545EA8}" name="Eenheid" dataDxfId="19"/>
    <tableColumn id="2" xr3:uid="{389416D5-C095-48B3-BF4A-F48455162B31}" name="Tarief per eenheid" dataDxfId="18"/>
    <tableColumn id="3" xr3:uid="{8C561B3B-5951-4B52-99A7-DB1EA188C8AD}" name="Aantal per maand" dataDxfId="17"/>
    <tableColumn id="4" xr3:uid="{1E1DB5B8-1509-418A-A469-9E6E5CBC986D}" name=" " dataDxfId="16"/>
    <tableColumn id="5" xr3:uid="{E9796C5A-846D-4D64-8C49-DCF9227CB0D1}" name="# maanden dienstverlening jaar 1" dataDxfId="15"/>
    <tableColumn id="6" xr3:uid="{4A18356B-60DA-4FEE-9DBC-B9C849041046}" name="totaal jaar 1" dataDxfId="14">
      <calculatedColumnFormula>TBL_Projecten[[#This Row],[Aantal per maand]]*TBL_Projecten[[#This Row],['# maanden dienstverlening jaar 1]]*TBL_Projecten[[#This Row],[Tarief per eenheid]]</calculatedColumnFormula>
    </tableColumn>
    <tableColumn id="7" xr3:uid="{9556FAC3-0D5D-407C-AA0D-FAB087AC0C62}" name="  " dataDxfId="13"/>
    <tableColumn id="11" xr3:uid="{54410A49-5482-41C3-A495-F507D2E15EA7}" name="# maanden dienstverlening jaar 2" dataDxfId="12"/>
    <tableColumn id="8" xr3:uid="{1579BF2F-0691-448A-9645-F92BF084FE86}" name="totaal jaar 2" dataDxfId="11">
      <calculatedColumnFormula>TBL_Projecten[[#This Row],[Aantal per maand]]*TBL_Projecten[[#This Row],['# maanden dienstverlening jaar 2]]*TBL_Projecten[[#This Row],[Tarief per eenheid]]</calculatedColumnFormula>
    </tableColumn>
    <tableColumn id="9" xr3:uid="{D64BE0F8-687F-4F72-8F45-7D93A967C469}" name="    " dataDxfId="10"/>
    <tableColumn id="10" xr3:uid="{4B9DFB05-4017-4CBD-BA03-3F08B459EFC8}" name="# maanden dienstverlening jaar 3" dataDxfId="9"/>
    <tableColumn id="13" xr3:uid="{AC0F7E3A-D76A-43FA-B356-2D632B44995F}" name="totaal jaar 3" dataDxfId="8">
      <calculatedColumnFormula>TBL_Projecten[[#This Row],[Aantal per maand]]*TBL_Projecten[[#This Row],['# maanden dienstverlening jaar 3]]*TBL_Projecten[[#This Row],[Tarief per eenheid]]</calculatedColumnFormula>
    </tableColumn>
    <tableColumn id="14" xr3:uid="{343D0F6D-AFBF-455A-A2B0-9CD5743A3C5F}" name="     " dataDxfId="7"/>
    <tableColumn id="15" xr3:uid="{F6882E59-14DF-4A85-959E-085FD4A78608}" name="# maanden dienstverlening jaar 4" dataDxfId="6"/>
    <tableColumn id="16" xr3:uid="{4DC1BC0A-1EA7-4585-B97B-9693F7C92478}" name="totaal jaar 4" dataDxfId="5">
      <calculatedColumnFormula>TBL_Projecten[[#This Row],[Aantal per maand]]*TBL_Projecten[[#This Row],['# maanden dienstverlening jaar 4]]*TBL_Projecten[[#This Row],[Tarief per eenheid]]</calculatedColumnFormula>
    </tableColumn>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S2I">
      <a:dk1>
        <a:sysClr val="windowText" lastClr="000000"/>
      </a:dk1>
      <a:lt1>
        <a:sysClr val="window" lastClr="FFFFFF"/>
      </a:lt1>
      <a:dk2>
        <a:srgbClr val="D1D3CF"/>
      </a:dk2>
      <a:lt2>
        <a:srgbClr val="FFFFFF"/>
      </a:lt2>
      <a:accent1>
        <a:srgbClr val="C60307"/>
      </a:accent1>
      <a:accent2>
        <a:srgbClr val="474F40"/>
      </a:accent2>
      <a:accent3>
        <a:srgbClr val="A9E26F"/>
      </a:accent3>
      <a:accent4>
        <a:srgbClr val="25C6E3"/>
      </a:accent4>
      <a:accent5>
        <a:srgbClr val="EAD000"/>
      </a:accent5>
      <a:accent6>
        <a:srgbClr val="CC66FF"/>
      </a:accent6>
      <a:hlink>
        <a:srgbClr val="C60307"/>
      </a:hlink>
      <a:folHlink>
        <a:srgbClr val="25C6E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6197C-7FFD-4403-8259-224134AD71BB}">
  <dimension ref="B1:O9"/>
  <sheetViews>
    <sheetView showGridLines="0" workbookViewId="0">
      <pane ySplit="9" topLeftCell="A10" activePane="bottomLeft" state="frozen"/>
      <selection activeCell="F13" sqref="F13"/>
      <selection pane="bottomLeft" activeCell="B3" sqref="B3:G3"/>
    </sheetView>
  </sheetViews>
  <sheetFormatPr defaultRowHeight="15"/>
  <cols>
    <col min="1" max="1" width="13.85546875" customWidth="1"/>
    <col min="9" max="9" width="15.5703125" customWidth="1"/>
    <col min="10" max="10" width="12.5703125" customWidth="1"/>
    <col min="12" max="12" width="16.7109375" customWidth="1"/>
    <col min="13" max="13" width="2.85546875" customWidth="1"/>
    <col min="15" max="15" width="26.42578125" customWidth="1"/>
  </cols>
  <sheetData>
    <row r="1" spans="2:15" s="7" customFormat="1" ht="27.75" customHeight="1"/>
    <row r="2" spans="2:15">
      <c r="B2" t="s">
        <v>0</v>
      </c>
    </row>
    <row r="3" spans="2:15" ht="40.5" customHeight="1">
      <c r="B3" s="100" t="s">
        <v>1</v>
      </c>
      <c r="C3" s="101"/>
      <c r="D3" s="101"/>
      <c r="E3" s="101"/>
      <c r="F3" s="101"/>
      <c r="G3" s="102"/>
    </row>
    <row r="5" spans="2:15" ht="41.25" customHeight="1">
      <c r="B5" s="5" t="s">
        <v>2</v>
      </c>
      <c r="C5" s="4"/>
      <c r="D5" s="4"/>
      <c r="E5" s="4"/>
      <c r="F5" s="4"/>
      <c r="G5" s="4"/>
      <c r="H5" s="4"/>
      <c r="I5" s="4"/>
      <c r="K5" s="8" t="s">
        <v>80</v>
      </c>
      <c r="L5" s="4"/>
      <c r="N5" s="8" t="s">
        <v>3</v>
      </c>
      <c r="O5" s="3"/>
    </row>
    <row r="6" spans="2:15" ht="26.25">
      <c r="B6" s="2" t="s">
        <v>4</v>
      </c>
    </row>
    <row r="9" spans="2:15">
      <c r="B9" s="4" t="s">
        <v>5</v>
      </c>
      <c r="C9" s="4"/>
    </row>
  </sheetData>
  <sheetProtection algorithmName="SHA-512" hashValue="op41l1oDFaextn9YsNyTCZZUhjBpxe9femZgEcDd5dxczPOZ3TGGHxgeoOglMzivMyd4JgYyhCzOlkeGyB22RA==" saltValue="cZjmdfYzopsDMNRvuaBVwg==" spinCount="100000" sheet="1" objects="1" scenarios="1"/>
  <mergeCells count="1">
    <mergeCell ref="B3:G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EF917-DA81-4F90-87D0-2F5722FA5CD9}">
  <dimension ref="B1:G40"/>
  <sheetViews>
    <sheetView showGridLines="0" topLeftCell="A10" workbookViewId="0">
      <selection activeCell="C36" sqref="C36:E36"/>
    </sheetView>
  </sheetViews>
  <sheetFormatPr defaultRowHeight="15"/>
  <cols>
    <col min="2" max="2" width="40.28515625" bestFit="1" customWidth="1"/>
    <col min="3" max="6" width="16.42578125" customWidth="1"/>
    <col min="7" max="7" width="22.5703125" customWidth="1"/>
  </cols>
  <sheetData>
    <row r="1" spans="2:7" ht="29.25" customHeight="1"/>
    <row r="3" spans="2:7" ht="48.75" customHeight="1">
      <c r="B3" s="50" t="str">
        <f>Leeswijzer!B3</f>
        <v>[naam inschrijver invullen]</v>
      </c>
      <c r="C3" s="50"/>
      <c r="D3" s="50"/>
      <c r="E3" s="50"/>
      <c r="F3" s="50"/>
      <c r="G3" s="50"/>
    </row>
    <row r="4" spans="2:7" ht="15" customHeight="1">
      <c r="B4" s="59" t="s">
        <v>29</v>
      </c>
      <c r="C4" s="59"/>
      <c r="D4" s="59"/>
      <c r="E4" s="45"/>
      <c r="F4" s="45"/>
      <c r="G4" s="45"/>
    </row>
    <row r="5" spans="2:7" ht="23.25">
      <c r="B5" s="23" t="s">
        <v>6</v>
      </c>
    </row>
    <row r="7" spans="2:7" s="1" customFormat="1">
      <c r="B7" s="1" t="s">
        <v>7</v>
      </c>
      <c r="C7" s="1" t="s">
        <v>8</v>
      </c>
      <c r="D7" s="1" t="s">
        <v>9</v>
      </c>
      <c r="E7" s="1" t="s">
        <v>10</v>
      </c>
      <c r="F7" s="1" t="s">
        <v>11</v>
      </c>
      <c r="G7" s="1" t="s">
        <v>12</v>
      </c>
    </row>
    <row r="8" spans="2:7">
      <c r="B8" s="37" t="s">
        <v>13</v>
      </c>
      <c r="C8" s="38">
        <f>SUM(TBL_Transitie[totaal jaar 1])</f>
        <v>0</v>
      </c>
      <c r="D8" s="38">
        <f>SUM(TBL_Transitie[totaal jaar 2])</f>
        <v>0</v>
      </c>
      <c r="E8" s="38">
        <f>SUM(TBL_Transitie[totaal jaar 3])</f>
        <v>0</v>
      </c>
      <c r="F8" s="38">
        <f>SUM(TBL_Transitie[totaal jaar 4])</f>
        <v>0</v>
      </c>
      <c r="G8" s="38">
        <f>SUM(Table6[[#This Row],[jaar 1]:[jaar 4]])</f>
        <v>0</v>
      </c>
    </row>
    <row r="9" spans="2:7">
      <c r="B9" s="37" t="s">
        <v>14</v>
      </c>
      <c r="C9" s="38">
        <f>SUM(TBL_IST[totaal jaar 1])</f>
        <v>0</v>
      </c>
      <c r="D9" s="38">
        <f>SUM(TBL_IST[totaal jaar 2])</f>
        <v>0</v>
      </c>
      <c r="E9" s="38">
        <f>SUM(TBL_IST[totaal jaar 3])</f>
        <v>0</v>
      </c>
      <c r="F9" s="38">
        <f>SUM(TBL_IST[totaal jaar 4])</f>
        <v>0</v>
      </c>
      <c r="G9" s="38">
        <f>SUM(Table6[[#This Row],[jaar 1]:[jaar 4]])</f>
        <v>0</v>
      </c>
    </row>
    <row r="10" spans="2:7">
      <c r="B10" s="37" t="s">
        <v>15</v>
      </c>
      <c r="C10" s="38">
        <f>SUM(TBL_Transformatie[totaal jaar 1])</f>
        <v>0</v>
      </c>
      <c r="D10" s="38">
        <f>SUM(TBL_Transformatie[totaal jaar 2])</f>
        <v>0</v>
      </c>
      <c r="E10" s="38">
        <f>SUM(TBL_Transformatie[totaal jaar 3])</f>
        <v>0</v>
      </c>
      <c r="F10" s="38">
        <f>SUM(TBL_Transformatie[totaal jaar 4])</f>
        <v>0</v>
      </c>
      <c r="G10" s="38">
        <f>SUM(Table6[[#This Row],[jaar 1]:[jaar 4]])</f>
        <v>0</v>
      </c>
    </row>
    <row r="11" spans="2:7">
      <c r="B11" s="37" t="s">
        <v>16</v>
      </c>
      <c r="C11" s="38">
        <f>SUM(TBL_SOLL[totaal jaar 1])</f>
        <v>0</v>
      </c>
      <c r="D11" s="38">
        <f>SUM(TBL_SOLL[totaal jaar 2])</f>
        <v>0</v>
      </c>
      <c r="E11" s="38">
        <f>SUM(TBL_SOLL[totaal jaar 3])</f>
        <v>0</v>
      </c>
      <c r="F11" s="38">
        <f>SUM(TBL_SOLL[totaal jaar 4])</f>
        <v>0</v>
      </c>
      <c r="G11" s="38">
        <f>SUM(Table6[[#This Row],[jaar 1]:[jaar 4]])</f>
        <v>0</v>
      </c>
    </row>
    <row r="12" spans="2:7">
      <c r="B12" s="37" t="s">
        <v>17</v>
      </c>
      <c r="C12" s="38">
        <f>SUM(TBL_Projecten[totaal jaar 1])</f>
        <v>0</v>
      </c>
      <c r="D12" s="38">
        <f>SUM(TBL_Projecten[totaal jaar 2])</f>
        <v>0</v>
      </c>
      <c r="E12" s="38">
        <f>SUM(TBL_Projecten[totaal jaar 3])</f>
        <v>0</v>
      </c>
      <c r="F12" s="38">
        <f>SUM(TBL_Projecten[totaal jaar 4])</f>
        <v>0</v>
      </c>
      <c r="G12" s="38">
        <f>SUM(Table6[[#This Row],[jaar 1]:[jaar 4]])</f>
        <v>0</v>
      </c>
    </row>
    <row r="13" spans="2:7">
      <c r="B13" s="39" t="s">
        <v>18</v>
      </c>
      <c r="C13" s="40">
        <f>SUM(C8:C12)</f>
        <v>0</v>
      </c>
      <c r="D13" s="40">
        <f t="shared" ref="D13:F13" si="0">SUM(D8:D12)</f>
        <v>0</v>
      </c>
      <c r="E13" s="40">
        <f t="shared" si="0"/>
        <v>0</v>
      </c>
      <c r="F13" s="40">
        <f t="shared" si="0"/>
        <v>0</v>
      </c>
      <c r="G13" s="40">
        <f>SUM(Table6[[#This Row],[jaar 1]:[jaar 4]])</f>
        <v>0</v>
      </c>
    </row>
    <row r="30" spans="2:5" ht="26.25">
      <c r="B30" s="55" t="s">
        <v>79</v>
      </c>
      <c r="C30" s="56">
        <f>G13</f>
        <v>0</v>
      </c>
      <c r="D30" s="57"/>
      <c r="E30" s="58"/>
    </row>
    <row r="32" spans="2:5">
      <c r="B32" s="49" t="s">
        <v>73</v>
      </c>
      <c r="C32" s="10"/>
      <c r="D32" s="48"/>
      <c r="E32" s="48"/>
    </row>
    <row r="33" spans="2:5">
      <c r="B33" s="10"/>
      <c r="C33" s="10"/>
      <c r="D33" s="48"/>
      <c r="E33" s="48"/>
    </row>
    <row r="34" spans="2:5">
      <c r="B34" s="82" t="s">
        <v>74</v>
      </c>
      <c r="C34" s="78"/>
      <c r="D34" s="70"/>
      <c r="E34" s="71"/>
    </row>
    <row r="35" spans="2:5">
      <c r="B35" s="75" t="s">
        <v>75</v>
      </c>
      <c r="C35" s="79"/>
      <c r="D35" s="73"/>
      <c r="E35" s="74"/>
    </row>
    <row r="36" spans="2:5">
      <c r="B36" s="75" t="s">
        <v>76</v>
      </c>
      <c r="C36" s="72"/>
      <c r="D36" s="73"/>
      <c r="E36" s="74"/>
    </row>
    <row r="37" spans="2:5">
      <c r="B37" s="85" t="s">
        <v>77</v>
      </c>
      <c r="C37" s="65"/>
      <c r="D37" s="83"/>
      <c r="E37" s="84"/>
    </row>
    <row r="38" spans="2:5">
      <c r="B38" s="80"/>
      <c r="C38" s="76"/>
      <c r="D38" s="66"/>
      <c r="E38" s="67"/>
    </row>
    <row r="39" spans="2:5">
      <c r="B39" s="80"/>
      <c r="C39" s="76"/>
      <c r="D39" s="66"/>
      <c r="E39" s="67"/>
    </row>
    <row r="40" spans="2:5">
      <c r="B40" s="81"/>
      <c r="C40" s="77"/>
      <c r="D40" s="68"/>
      <c r="E40" s="69"/>
    </row>
  </sheetData>
  <sheetProtection algorithmName="SHA-512" hashValue="OqRx9y6UpKixCdL2uxaK2rKlZSHNJx2wOW89JgSzLPgjWufUv1cjdy8XP+IpJaNMtIqKkkbH7ttDya2flTBnKw==" saltValue="cMY3t+/stFQ1K+5Qn268uw==" spinCount="100000" sheet="1" objects="1" scenarios="1"/>
  <mergeCells count="8">
    <mergeCell ref="C36:E36"/>
    <mergeCell ref="B37:B40"/>
    <mergeCell ref="C37:E40"/>
    <mergeCell ref="B3:G3"/>
    <mergeCell ref="C30:E30"/>
    <mergeCell ref="B4:D4"/>
    <mergeCell ref="C34:E34"/>
    <mergeCell ref="C35:E35"/>
  </mergeCells>
  <pageMargins left="0.7" right="0.7" top="0.75" bottom="0.75" header="0.3" footer="0.3"/>
  <pageSetup paperSize="9"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77730-6DA6-437E-88EE-607256569CD0}">
  <dimension ref="B1:Q65"/>
  <sheetViews>
    <sheetView showGridLines="0" tabSelected="1" zoomScale="90" zoomScaleNormal="90" workbookViewId="0">
      <pane ySplit="10" topLeftCell="A11" activePane="bottomLeft" state="frozen"/>
      <selection pane="bottomLeft" activeCell="D10" sqref="D10"/>
    </sheetView>
  </sheetViews>
  <sheetFormatPr defaultColWidth="9.140625" defaultRowHeight="15"/>
  <cols>
    <col min="1" max="1" width="9.140625" style="10"/>
    <col min="2" max="2" width="52.85546875" style="10" customWidth="1"/>
    <col min="3" max="3" width="20.5703125" style="10" customWidth="1"/>
    <col min="4" max="4" width="16.5703125" style="25" customWidth="1"/>
    <col min="5" max="5" width="26.140625" style="25" customWidth="1"/>
    <col min="6" max="6" width="6.85546875" style="10" customWidth="1"/>
    <col min="7" max="7" width="17.85546875" style="25" customWidth="1"/>
    <col min="8" max="8" width="15.140625" style="10" customWidth="1"/>
    <col min="9" max="9" width="4.7109375" style="10" customWidth="1"/>
    <col min="10" max="10" width="17.85546875" style="25" customWidth="1"/>
    <col min="11" max="11" width="15.140625" style="10" customWidth="1"/>
    <col min="12" max="12" width="4.7109375" style="10" customWidth="1"/>
    <col min="13" max="13" width="17.85546875" style="25" customWidth="1"/>
    <col min="14" max="14" width="15.140625" style="10" customWidth="1"/>
    <col min="15" max="15" width="4.7109375" style="10" customWidth="1"/>
    <col min="16" max="16" width="17.85546875" style="25" customWidth="1"/>
    <col min="17" max="17" width="15.140625" style="10" customWidth="1"/>
    <col min="18" max="16384" width="9.140625" style="10"/>
  </cols>
  <sheetData>
    <row r="1" spans="2:17" s="9" customFormat="1" ht="34.5" customHeight="1">
      <c r="D1" s="24"/>
      <c r="E1" s="24"/>
      <c r="G1" s="24"/>
      <c r="J1" s="24"/>
      <c r="M1" s="24"/>
      <c r="P1" s="24"/>
    </row>
    <row r="2" spans="2:17" ht="7.5" customHeight="1"/>
    <row r="3" spans="2:17" ht="34.5" customHeight="1">
      <c r="B3" s="63" t="s">
        <v>2</v>
      </c>
      <c r="C3" s="63"/>
      <c r="D3" s="63"/>
      <c r="E3" s="63"/>
      <c r="F3" s="13"/>
      <c r="G3" s="26"/>
      <c r="H3" s="13"/>
      <c r="I3" s="13"/>
      <c r="J3" s="26"/>
      <c r="K3" s="13"/>
      <c r="L3" s="13"/>
      <c r="M3" s="26"/>
      <c r="N3" s="13"/>
      <c r="O3" s="13"/>
      <c r="P3" s="26"/>
      <c r="Q3" s="13"/>
    </row>
    <row r="4" spans="2:17" ht="6.75" customHeight="1"/>
    <row r="5" spans="2:17">
      <c r="O5" s="51" t="s">
        <v>4</v>
      </c>
      <c r="P5" s="51"/>
      <c r="Q5" s="51"/>
    </row>
    <row r="6" spans="2:17">
      <c r="B6" s="53" t="str">
        <f>Samenvatting!B3</f>
        <v>[naam inschrijver invullen]</v>
      </c>
      <c r="C6" s="53"/>
      <c r="D6" s="53"/>
      <c r="E6" s="53"/>
      <c r="O6" s="52" t="s">
        <v>19</v>
      </c>
      <c r="P6" s="52"/>
      <c r="Q6" s="31" t="s">
        <v>78</v>
      </c>
    </row>
    <row r="7" spans="2:17">
      <c r="B7" s="53"/>
      <c r="C7" s="53"/>
      <c r="D7" s="53"/>
      <c r="E7" s="53"/>
      <c r="O7" s="52" t="s">
        <v>20</v>
      </c>
      <c r="P7" s="52"/>
      <c r="Q7" s="32">
        <v>44623</v>
      </c>
    </row>
    <row r="8" spans="2:17" ht="7.5" customHeight="1">
      <c r="B8" s="54"/>
      <c r="C8" s="54"/>
      <c r="D8" s="54"/>
      <c r="E8" s="54"/>
    </row>
    <row r="9" spans="2:17" ht="56.25" hidden="1" customHeight="1">
      <c r="B9" s="6" t="s">
        <v>21</v>
      </c>
      <c r="C9" s="6"/>
      <c r="D9" s="27" t="s">
        <v>22</v>
      </c>
      <c r="E9" s="27" t="s">
        <v>23</v>
      </c>
      <c r="F9" s="6" t="s">
        <v>24</v>
      </c>
      <c r="G9" s="27" t="s">
        <v>25</v>
      </c>
      <c r="H9" s="6" t="s">
        <v>26</v>
      </c>
      <c r="I9" s="6" t="s">
        <v>27</v>
      </c>
      <c r="J9" s="27"/>
      <c r="K9" s="6" t="s">
        <v>28</v>
      </c>
      <c r="L9" s="6"/>
      <c r="M9" s="27"/>
      <c r="N9" s="6"/>
      <c r="O9" s="6"/>
      <c r="P9" s="27"/>
      <c r="Q9" s="6"/>
    </row>
    <row r="10" spans="2:17" ht="25.5" customHeight="1">
      <c r="B10" s="10" t="s">
        <v>29</v>
      </c>
      <c r="G10" s="33" t="s">
        <v>30</v>
      </c>
      <c r="H10" s="16"/>
      <c r="I10" s="17"/>
      <c r="J10" s="33" t="s">
        <v>31</v>
      </c>
      <c r="K10" s="16"/>
      <c r="L10" s="17"/>
      <c r="M10" s="33" t="s">
        <v>32</v>
      </c>
      <c r="N10" s="16"/>
      <c r="O10" s="17"/>
      <c r="P10" s="33" t="s">
        <v>33</v>
      </c>
      <c r="Q10" s="16"/>
    </row>
    <row r="11" spans="2:17" ht="25.5" customHeight="1">
      <c r="B11" s="14" t="s">
        <v>13</v>
      </c>
      <c r="G11" s="34"/>
      <c r="H11" s="15"/>
      <c r="J11" s="34"/>
      <c r="K11" s="15"/>
      <c r="M11" s="34"/>
      <c r="N11" s="15"/>
      <c r="P11" s="34"/>
      <c r="Q11" s="15"/>
    </row>
    <row r="12" spans="2:17" s="1" customFormat="1" ht="48" customHeight="1">
      <c r="B12" s="22" t="s">
        <v>34</v>
      </c>
      <c r="C12" s="22" t="s">
        <v>35</v>
      </c>
      <c r="D12" s="28" t="s">
        <v>36</v>
      </c>
      <c r="E12" s="28" t="s">
        <v>37</v>
      </c>
      <c r="F12" s="12" t="s">
        <v>38</v>
      </c>
      <c r="G12" s="36" t="s">
        <v>39</v>
      </c>
      <c r="H12" s="22" t="s">
        <v>40</v>
      </c>
      <c r="I12" s="12" t="s">
        <v>41</v>
      </c>
      <c r="J12" s="36" t="s">
        <v>42</v>
      </c>
      <c r="K12" s="22" t="s">
        <v>43</v>
      </c>
      <c r="L12" s="12" t="s">
        <v>44</v>
      </c>
      <c r="M12" s="36" t="s">
        <v>45</v>
      </c>
      <c r="N12" s="22" t="s">
        <v>46</v>
      </c>
      <c r="O12" s="12" t="s">
        <v>47</v>
      </c>
      <c r="P12" s="36" t="s">
        <v>48</v>
      </c>
      <c r="Q12" s="22" t="s">
        <v>49</v>
      </c>
    </row>
    <row r="13" spans="2:17">
      <c r="B13" s="60" t="s">
        <v>50</v>
      </c>
      <c r="C13" s="11" t="s">
        <v>51</v>
      </c>
      <c r="D13" s="42"/>
      <c r="E13" s="42"/>
      <c r="F13" s="11"/>
      <c r="G13" s="42"/>
      <c r="H13" s="18">
        <f>TBL_Transitie[[#This Row],[Aantal per maand]]*TBL_Transitie[[#This Row],['# maanden dienstverlening jaar 1]]*TBL_Transitie[[#This Row],[Tarief per eenheid]]</f>
        <v>0</v>
      </c>
      <c r="I13" s="11"/>
      <c r="J13" s="42"/>
      <c r="K13" s="18">
        <f>TBL_Transitie[[#This Row],[Aantal per maand]]*TBL_Transitie[[#This Row],['# maanden dienstverlening jaar 2]]*TBL_Transitie[[#This Row],[Tarief per eenheid]]</f>
        <v>0</v>
      </c>
      <c r="L13" s="11"/>
      <c r="M13" s="42"/>
      <c r="N13" s="18">
        <f>TBL_Transitie[[#This Row],[Aantal per maand]]*TBL_Transitie[[#This Row],['# maanden dienstverlening jaar 3]]*TBL_Transitie[[#This Row],[Tarief per eenheid]]</f>
        <v>0</v>
      </c>
      <c r="O13" s="11"/>
      <c r="P13" s="42"/>
      <c r="Q13" s="18">
        <f>TBL_Transitie[[#This Row],[Aantal per maand]]*TBL_Transitie[[#This Row],['# maanden dienstverlening jaar 4]]*TBL_Transitie[[#This Row],[Tarief per eenheid]]</f>
        <v>0</v>
      </c>
    </row>
    <row r="14" spans="2:17">
      <c r="B14" s="60" t="s">
        <v>50</v>
      </c>
      <c r="C14" s="11" t="s">
        <v>51</v>
      </c>
      <c r="D14" s="43"/>
      <c r="E14" s="43"/>
      <c r="F14" s="1"/>
      <c r="G14" s="43"/>
      <c r="H14" s="19">
        <f>TBL_Transitie[[#This Row],[Aantal per maand]]*TBL_Transitie[[#This Row],['# maanden dienstverlening jaar 1]]*TBL_Transitie[[#This Row],[Tarief per eenheid]]</f>
        <v>0</v>
      </c>
      <c r="I14" s="1"/>
      <c r="J14" s="43"/>
      <c r="K14" s="19">
        <f>TBL_Transitie[[#This Row],[Aantal per maand]]*TBL_Transitie[[#This Row],['# maanden dienstverlening jaar 2]]*TBL_Transitie[[#This Row],[Tarief per eenheid]]</f>
        <v>0</v>
      </c>
      <c r="L14" s="1"/>
      <c r="M14" s="43"/>
      <c r="N14" s="19">
        <f>TBL_Transitie[[#This Row],[Aantal per maand]]*TBL_Transitie[[#This Row],['# maanden dienstverlening jaar 3]]*TBL_Transitie[[#This Row],[Tarief per eenheid]]</f>
        <v>0</v>
      </c>
      <c r="O14" s="1"/>
      <c r="P14" s="43"/>
      <c r="Q14" s="19">
        <f>TBL_Transitie[[#This Row],[Aantal per maand]]*TBL_Transitie[[#This Row],['# maanden dienstverlening jaar 4]]*TBL_Transitie[[#This Row],[Tarief per eenheid]]</f>
        <v>0</v>
      </c>
    </row>
    <row r="15" spans="2:17">
      <c r="B15" s="60" t="s">
        <v>50</v>
      </c>
      <c r="C15" s="11" t="s">
        <v>51</v>
      </c>
      <c r="D15" s="43"/>
      <c r="E15" s="43"/>
      <c r="F15" s="1"/>
      <c r="G15" s="43"/>
      <c r="H15" s="19">
        <f>TBL_Transitie[[#This Row],[Aantal per maand]]*TBL_Transitie[[#This Row],['# maanden dienstverlening jaar 1]]*TBL_Transitie[[#This Row],[Tarief per eenheid]]</f>
        <v>0</v>
      </c>
      <c r="I15" s="1"/>
      <c r="J15" s="43"/>
      <c r="K15" s="19">
        <f>TBL_Transitie[[#This Row],[Aantal per maand]]*TBL_Transitie[[#This Row],['# maanden dienstverlening jaar 2]]*TBL_Transitie[[#This Row],[Tarief per eenheid]]</f>
        <v>0</v>
      </c>
      <c r="M15" s="44"/>
      <c r="N15" s="19">
        <f>TBL_Transitie[[#This Row],[Aantal per maand]]*TBL_Transitie[[#This Row],['# maanden dienstverlening jaar 3]]*TBL_Transitie[[#This Row],[Tarief per eenheid]]</f>
        <v>0</v>
      </c>
      <c r="O15" s="1"/>
      <c r="P15" s="43"/>
      <c r="Q15" s="19">
        <f>TBL_Transitie[[#This Row],[Aantal per maand]]*TBL_Transitie[[#This Row],['# maanden dienstverlening jaar 4]]*TBL_Transitie[[#This Row],[Tarief per eenheid]]</f>
        <v>0</v>
      </c>
    </row>
    <row r="16" spans="2:17">
      <c r="B16" s="60" t="s">
        <v>52</v>
      </c>
      <c r="C16" s="11" t="s">
        <v>51</v>
      </c>
      <c r="D16" s="43"/>
      <c r="E16" s="43"/>
      <c r="F16" s="1"/>
      <c r="G16" s="43"/>
      <c r="H16" s="19">
        <f>TBL_Transitie[[#This Row],[Aantal per maand]]*TBL_Transitie[[#This Row],['# maanden dienstverlening jaar 1]]*TBL_Transitie[[#This Row],[Tarief per eenheid]]</f>
        <v>0</v>
      </c>
      <c r="I16" s="1"/>
      <c r="J16" s="43"/>
      <c r="K16" s="19">
        <f>TBL_Transitie[[#This Row],[Aantal per maand]]*TBL_Transitie[[#This Row],['# maanden dienstverlening jaar 2]]*TBL_Transitie[[#This Row],[Tarief per eenheid]]</f>
        <v>0</v>
      </c>
      <c r="M16" s="44"/>
      <c r="N16" s="19">
        <f>TBL_Transitie[[#This Row],[Aantal per maand]]*TBL_Transitie[[#This Row],['# maanden dienstverlening jaar 3]]*TBL_Transitie[[#This Row],[Tarief per eenheid]]</f>
        <v>0</v>
      </c>
      <c r="O16" s="1"/>
      <c r="P16" s="43"/>
      <c r="Q16" s="19">
        <f>TBL_Transitie[[#This Row],[Aantal per maand]]*TBL_Transitie[[#This Row],['# maanden dienstverlening jaar 4]]*TBL_Transitie[[#This Row],[Tarief per eenheid]]</f>
        <v>0</v>
      </c>
    </row>
    <row r="17" spans="2:17">
      <c r="B17" s="61"/>
    </row>
    <row r="19" spans="2:17" ht="18.75">
      <c r="B19" s="14" t="s">
        <v>14</v>
      </c>
      <c r="G19" s="34"/>
      <c r="H19" s="15"/>
      <c r="J19" s="34"/>
      <c r="K19" s="15"/>
      <c r="M19" s="34"/>
      <c r="N19" s="15"/>
      <c r="P19" s="34"/>
      <c r="Q19" s="15"/>
    </row>
    <row r="20" spans="2:17" ht="45">
      <c r="B20" s="22" t="s">
        <v>34</v>
      </c>
      <c r="C20" s="22" t="s">
        <v>35</v>
      </c>
      <c r="D20" s="28" t="s">
        <v>53</v>
      </c>
      <c r="E20" s="28" t="s">
        <v>37</v>
      </c>
      <c r="F20" s="12" t="s">
        <v>38</v>
      </c>
      <c r="G20" s="36" t="s">
        <v>39</v>
      </c>
      <c r="H20" s="22" t="s">
        <v>40</v>
      </c>
      <c r="I20" s="12" t="s">
        <v>41</v>
      </c>
      <c r="J20" s="36" t="s">
        <v>42</v>
      </c>
      <c r="K20" s="22" t="s">
        <v>43</v>
      </c>
      <c r="L20" s="12" t="s">
        <v>44</v>
      </c>
      <c r="M20" s="36" t="s">
        <v>45</v>
      </c>
      <c r="N20" s="22" t="s">
        <v>46</v>
      </c>
      <c r="O20" s="12" t="s">
        <v>47</v>
      </c>
      <c r="P20" s="36" t="s">
        <v>48</v>
      </c>
      <c r="Q20" s="22" t="s">
        <v>49</v>
      </c>
    </row>
    <row r="21" spans="2:17">
      <c r="B21" s="60" t="s">
        <v>54</v>
      </c>
      <c r="C21" s="11" t="s">
        <v>55</v>
      </c>
      <c r="D21" s="46"/>
      <c r="E21" s="41">
        <v>1</v>
      </c>
      <c r="F21" s="1"/>
      <c r="G21" s="43"/>
      <c r="H21" s="18">
        <f>TBL_IST[[#This Row],[Aantal per maand]]*TBL_IST[[#This Row],['# maanden dienstverlening jaar 1]]*TBL_IST[[#This Row],[Tarief per maand]]</f>
        <v>0</v>
      </c>
      <c r="I21" s="1"/>
      <c r="J21" s="43"/>
      <c r="K21" s="18">
        <f>TBL_IST[[#This Row],[Aantal per maand]]*TBL_IST[[#This Row],['# maanden dienstverlening jaar 2]]*TBL_IST[[#This Row],[Tarief per maand]]</f>
        <v>0</v>
      </c>
      <c r="L21" s="1"/>
      <c r="M21" s="43"/>
      <c r="N21" s="18">
        <f>TBL_IST[[#This Row],[Aantal per maand]]*TBL_IST[[#This Row],['# maanden dienstverlening jaar 3]]*TBL_IST[[#This Row],[Tarief per maand]]</f>
        <v>0</v>
      </c>
      <c r="O21" s="1"/>
      <c r="P21" s="43"/>
      <c r="Q21" s="18">
        <f>TBL_IST[[#This Row],[Aantal per maand]]*TBL_IST[[#This Row],['# maanden dienstverlening jaar 4]]*TBL_IST[[#This Row],[Tarief per maand]]</f>
        <v>0</v>
      </c>
    </row>
    <row r="22" spans="2:17">
      <c r="B22" s="60" t="s">
        <v>56</v>
      </c>
      <c r="C22" s="11" t="s">
        <v>55</v>
      </c>
      <c r="D22" s="47"/>
      <c r="E22" s="41">
        <v>1</v>
      </c>
      <c r="F22" s="11"/>
      <c r="G22" s="42"/>
      <c r="H22" s="18">
        <f>TBL_IST[[#This Row],[Aantal per maand]]*TBL_IST[[#This Row],['# maanden dienstverlening jaar 1]]*TBL_IST[[#This Row],[Tarief per maand]]</f>
        <v>0</v>
      </c>
      <c r="I22" s="11"/>
      <c r="J22" s="42"/>
      <c r="K22" s="18">
        <f>TBL_IST[[#This Row],[Aantal per maand]]*TBL_IST[[#This Row],['# maanden dienstverlening jaar 2]]*TBL_IST[[#This Row],[Tarief per maand]]</f>
        <v>0</v>
      </c>
      <c r="L22" s="11"/>
      <c r="M22" s="42"/>
      <c r="N22" s="18">
        <f>TBL_IST[[#This Row],[Aantal per maand]]*TBL_IST[[#This Row],['# maanden dienstverlening jaar 3]]*TBL_IST[[#This Row],[Tarief per maand]]</f>
        <v>0</v>
      </c>
      <c r="O22" s="11"/>
      <c r="P22" s="42"/>
      <c r="Q22" s="18">
        <f>TBL_IST[[#This Row],[Aantal per maand]]*TBL_IST[[#This Row],['# maanden dienstverlening jaar 4]]*TBL_IST[[#This Row],[Tarief per maand]]</f>
        <v>0</v>
      </c>
    </row>
    <row r="23" spans="2:17">
      <c r="B23" s="60" t="s">
        <v>57</v>
      </c>
      <c r="C23" s="11" t="s">
        <v>55</v>
      </c>
      <c r="D23" s="46"/>
      <c r="E23" s="41">
        <v>1</v>
      </c>
      <c r="F23" s="1"/>
      <c r="G23" s="43"/>
      <c r="H23" s="18">
        <f>TBL_IST[[#This Row],[Aantal per maand]]*TBL_IST[[#This Row],['# maanden dienstverlening jaar 1]]*TBL_IST[[#This Row],[Tarief per maand]]</f>
        <v>0</v>
      </c>
      <c r="I23" s="1"/>
      <c r="J23" s="43"/>
      <c r="K23" s="18">
        <f>TBL_IST[[#This Row],[Aantal per maand]]*TBL_IST[[#This Row],['# maanden dienstverlening jaar 2]]*TBL_IST[[#This Row],[Tarief per maand]]</f>
        <v>0</v>
      </c>
      <c r="L23" s="1"/>
      <c r="M23" s="43"/>
      <c r="N23" s="18">
        <f>TBL_IST[[#This Row],[Aantal per maand]]*TBL_IST[[#This Row],['# maanden dienstverlening jaar 3]]*TBL_IST[[#This Row],[Tarief per maand]]</f>
        <v>0</v>
      </c>
      <c r="O23" s="1"/>
      <c r="P23" s="43"/>
      <c r="Q23" s="18">
        <f>TBL_IST[[#This Row],[Aantal per maand]]*TBL_IST[[#This Row],['# maanden dienstverlening jaar 4]]*TBL_IST[[#This Row],[Tarief per maand]]</f>
        <v>0</v>
      </c>
    </row>
    <row r="24" spans="2:17">
      <c r="B24" s="60" t="s">
        <v>58</v>
      </c>
      <c r="C24" s="11" t="s">
        <v>55</v>
      </c>
      <c r="D24" s="46"/>
      <c r="E24" s="41">
        <v>1</v>
      </c>
      <c r="F24" s="1"/>
      <c r="G24" s="43"/>
      <c r="H24" s="18">
        <f>TBL_IST[[#This Row],[Aantal per maand]]*TBL_IST[[#This Row],['# maanden dienstverlening jaar 1]]*TBL_IST[[#This Row],[Tarief per maand]]</f>
        <v>0</v>
      </c>
      <c r="I24" s="1"/>
      <c r="J24" s="43"/>
      <c r="K24" s="18">
        <f>TBL_IST[[#This Row],[Aantal per maand]]*TBL_IST[[#This Row],['# maanden dienstverlening jaar 2]]*TBL_IST[[#This Row],[Tarief per maand]]</f>
        <v>0</v>
      </c>
      <c r="M24" s="44"/>
      <c r="N24" s="18">
        <f>TBL_IST[[#This Row],[Aantal per maand]]*TBL_IST[[#This Row],['# maanden dienstverlening jaar 3]]*TBL_IST[[#This Row],[Tarief per maand]]</f>
        <v>0</v>
      </c>
      <c r="O24" s="1"/>
      <c r="P24" s="43"/>
      <c r="Q24" s="18">
        <f>TBL_IST[[#This Row],[Aantal per maand]]*TBL_IST[[#This Row],['# maanden dienstverlening jaar 4]]*TBL_IST[[#This Row],[Tarief per maand]]</f>
        <v>0</v>
      </c>
    </row>
    <row r="25" spans="2:17">
      <c r="B25" s="60" t="s">
        <v>59</v>
      </c>
      <c r="C25" s="11" t="s">
        <v>55</v>
      </c>
      <c r="D25" s="46"/>
      <c r="E25" s="41">
        <v>1</v>
      </c>
      <c r="F25" s="1"/>
      <c r="G25" s="43"/>
      <c r="H25" s="18">
        <f>TBL_IST[[#This Row],[Aantal per maand]]*TBL_IST[[#This Row],['# maanden dienstverlening jaar 1]]*TBL_IST[[#This Row],[Tarief per maand]]</f>
        <v>0</v>
      </c>
      <c r="I25" s="1"/>
      <c r="J25" s="43"/>
      <c r="K25" s="18">
        <f>TBL_IST[[#This Row],[Aantal per maand]]*TBL_IST[[#This Row],['# maanden dienstverlening jaar 2]]*TBL_IST[[#This Row],[Tarief per maand]]</f>
        <v>0</v>
      </c>
      <c r="M25" s="44"/>
      <c r="N25" s="18">
        <f>TBL_IST[[#This Row],[Aantal per maand]]*TBL_IST[[#This Row],['# maanden dienstverlening jaar 3]]*TBL_IST[[#This Row],[Tarief per maand]]</f>
        <v>0</v>
      </c>
      <c r="O25" s="1"/>
      <c r="P25" s="43"/>
      <c r="Q25" s="18">
        <f>TBL_IST[[#This Row],[Aantal per maand]]*TBL_IST[[#This Row],['# maanden dienstverlening jaar 4]]*TBL_IST[[#This Row],[Tarief per maand]]</f>
        <v>0</v>
      </c>
    </row>
    <row r="26" spans="2:17">
      <c r="B26" s="60" t="s">
        <v>60</v>
      </c>
      <c r="C26" s="11" t="s">
        <v>55</v>
      </c>
      <c r="D26" s="46"/>
      <c r="E26" s="41">
        <v>1</v>
      </c>
      <c r="F26" s="1"/>
      <c r="G26" s="43"/>
      <c r="H26" s="18">
        <f>TBL_IST[[#This Row],[Aantal per maand]]*TBL_IST[[#This Row],['# maanden dienstverlening jaar 1]]*TBL_IST[[#This Row],[Tarief per maand]]</f>
        <v>0</v>
      </c>
      <c r="I26" s="1"/>
      <c r="J26" s="43"/>
      <c r="K26" s="18">
        <f>TBL_IST[[#This Row],[Aantal per maand]]*TBL_IST[[#This Row],['# maanden dienstverlening jaar 2]]*TBL_IST[[#This Row],[Tarief per maand]]</f>
        <v>0</v>
      </c>
      <c r="M26" s="44"/>
      <c r="N26" s="18">
        <f>TBL_IST[[#This Row],[Aantal per maand]]*TBL_IST[[#This Row],['# maanden dienstverlening jaar 3]]*TBL_IST[[#This Row],[Tarief per maand]]</f>
        <v>0</v>
      </c>
      <c r="O26" s="1"/>
      <c r="P26" s="43"/>
      <c r="Q26" s="18">
        <f>TBL_IST[[#This Row],[Aantal per maand]]*TBL_IST[[#This Row],['# maanden dienstverlening jaar 4]]*TBL_IST[[#This Row],[Tarief per maand]]</f>
        <v>0</v>
      </c>
    </row>
    <row r="27" spans="2:17">
      <c r="B27" s="60" t="s">
        <v>61</v>
      </c>
      <c r="C27" s="11" t="s">
        <v>55</v>
      </c>
      <c r="D27" s="46"/>
      <c r="E27" s="41">
        <v>1</v>
      </c>
      <c r="F27" s="1"/>
      <c r="G27" s="43"/>
      <c r="H27" s="18">
        <f>TBL_IST[[#This Row],[Aantal per maand]]*TBL_IST[[#This Row],['# maanden dienstverlening jaar 1]]*TBL_IST[[#This Row],[Tarief per maand]]</f>
        <v>0</v>
      </c>
      <c r="I27" s="1"/>
      <c r="J27" s="43"/>
      <c r="K27" s="18">
        <f>TBL_IST[[#This Row],[Aantal per maand]]*TBL_IST[[#This Row],['# maanden dienstverlening jaar 2]]*TBL_IST[[#This Row],[Tarief per maand]]</f>
        <v>0</v>
      </c>
      <c r="M27" s="44"/>
      <c r="N27" s="18">
        <f>TBL_IST[[#This Row],[Aantal per maand]]*TBL_IST[[#This Row],['# maanden dienstverlening jaar 3]]*TBL_IST[[#This Row],[Tarief per maand]]</f>
        <v>0</v>
      </c>
      <c r="O27" s="1"/>
      <c r="P27" s="43"/>
      <c r="Q27" s="18">
        <f>TBL_IST[[#This Row],[Aantal per maand]]*TBL_IST[[#This Row],['# maanden dienstverlening jaar 4]]*TBL_IST[[#This Row],[Tarief per maand]]</f>
        <v>0</v>
      </c>
    </row>
    <row r="28" spans="2:17">
      <c r="B28" s="60" t="s">
        <v>52</v>
      </c>
      <c r="C28" s="11" t="s">
        <v>55</v>
      </c>
      <c r="D28" s="46"/>
      <c r="E28" s="41">
        <v>1</v>
      </c>
      <c r="F28" s="1"/>
      <c r="G28" s="43"/>
      <c r="H28" s="18">
        <f>TBL_IST[[#This Row],[Aantal per maand]]*TBL_IST[[#This Row],['# maanden dienstverlening jaar 1]]*TBL_IST[[#This Row],[Tarief per maand]]</f>
        <v>0</v>
      </c>
      <c r="I28" s="1"/>
      <c r="J28" s="43"/>
      <c r="K28" s="18">
        <f>TBL_IST[[#This Row],[Aantal per maand]]*TBL_IST[[#This Row],['# maanden dienstverlening jaar 2]]*TBL_IST[[#This Row],[Tarief per maand]]</f>
        <v>0</v>
      </c>
      <c r="M28" s="44"/>
      <c r="N28" s="18">
        <f>TBL_IST[[#This Row],[Aantal per maand]]*TBL_IST[[#This Row],['# maanden dienstverlening jaar 3]]*TBL_IST[[#This Row],[Tarief per maand]]</f>
        <v>0</v>
      </c>
      <c r="O28" s="1"/>
      <c r="P28" s="43"/>
      <c r="Q28" s="18">
        <f>TBL_IST[[#This Row],[Aantal per maand]]*TBL_IST[[#This Row],['# maanden dienstverlening jaar 4]]*TBL_IST[[#This Row],[Tarief per maand]]</f>
        <v>0</v>
      </c>
    </row>
    <row r="29" spans="2:17">
      <c r="B29" s="61"/>
    </row>
    <row r="30" spans="2:17">
      <c r="I30" s="21"/>
      <c r="L30" s="21"/>
    </row>
    <row r="31" spans="2:17" ht="18.75">
      <c r="B31" s="14" t="s">
        <v>15</v>
      </c>
      <c r="G31" s="34"/>
      <c r="H31" s="15"/>
      <c r="I31" s="21"/>
      <c r="J31" s="34"/>
      <c r="K31" s="15"/>
      <c r="L31" s="21"/>
      <c r="M31" s="34"/>
      <c r="N31" s="15"/>
      <c r="P31" s="34"/>
      <c r="Q31" s="15"/>
    </row>
    <row r="32" spans="2:17" ht="45">
      <c r="B32" s="22" t="s">
        <v>34</v>
      </c>
      <c r="C32" s="22" t="s">
        <v>35</v>
      </c>
      <c r="D32" s="28" t="s">
        <v>36</v>
      </c>
      <c r="E32" s="28" t="s">
        <v>37</v>
      </c>
      <c r="F32" s="12" t="s">
        <v>38</v>
      </c>
      <c r="G32" s="36" t="s">
        <v>39</v>
      </c>
      <c r="H32" s="22" t="s">
        <v>40</v>
      </c>
      <c r="I32" s="12" t="s">
        <v>41</v>
      </c>
      <c r="J32" s="36" t="s">
        <v>42</v>
      </c>
      <c r="K32" s="22" t="s">
        <v>43</v>
      </c>
      <c r="L32" s="12" t="s">
        <v>44</v>
      </c>
      <c r="M32" s="36" t="s">
        <v>45</v>
      </c>
      <c r="N32" s="22" t="s">
        <v>46</v>
      </c>
      <c r="O32" s="12" t="s">
        <v>47</v>
      </c>
      <c r="P32" s="36" t="s">
        <v>48</v>
      </c>
      <c r="Q32" s="22" t="s">
        <v>49</v>
      </c>
    </row>
    <row r="33" spans="2:17">
      <c r="B33" s="60" t="s">
        <v>50</v>
      </c>
      <c r="C33" s="11" t="s">
        <v>51</v>
      </c>
      <c r="D33" s="47"/>
      <c r="E33" s="29"/>
      <c r="F33" s="20"/>
      <c r="G33" s="29"/>
      <c r="H33" s="18">
        <f>TBL_Transformatie[[#This Row],[Aantal per maand]]*TBL_Transformatie[[#This Row],['# maanden dienstverlening jaar 1]]*TBL_Transformatie[[#This Row],[Tarief per eenheid]]</f>
        <v>0</v>
      </c>
      <c r="I33" s="20"/>
      <c r="J33" s="29"/>
      <c r="K33" s="18">
        <f>TBL_Transformatie[[#This Row],[Aantal per maand]]*TBL_Transformatie[[#This Row],['# maanden dienstverlening jaar 2]]*TBL_Transformatie[[#This Row],[Tarief per eenheid]]</f>
        <v>0</v>
      </c>
      <c r="L33" s="20"/>
      <c r="M33" s="29"/>
      <c r="N33" s="18">
        <f>TBL_Transformatie[[#This Row],[Aantal per maand]]*TBL_Transformatie[[#This Row],['# maanden dienstverlening jaar 3]]*TBL_Transformatie[[#This Row],[Tarief per eenheid]]</f>
        <v>0</v>
      </c>
      <c r="O33" s="20"/>
      <c r="P33" s="29"/>
      <c r="Q33" s="18">
        <f>TBL_Transformatie[[#This Row],[Aantal per maand]]*TBL_Transformatie[[#This Row],['# maanden dienstverlening jaar 4]]*TBL_Transformatie[[#This Row],[Tarief per eenheid]]</f>
        <v>0</v>
      </c>
    </row>
    <row r="34" spans="2:17">
      <c r="B34" s="60" t="s">
        <v>50</v>
      </c>
      <c r="C34" s="11" t="s">
        <v>51</v>
      </c>
      <c r="D34" s="46"/>
      <c r="E34" s="30"/>
      <c r="F34" s="12"/>
      <c r="G34" s="30"/>
      <c r="H34" s="18">
        <f>TBL_Transformatie[[#This Row],[Aantal per maand]]*TBL_Transformatie[[#This Row],['# maanden dienstverlening jaar 1]]*TBL_Transformatie[[#This Row],[Tarief per eenheid]]</f>
        <v>0</v>
      </c>
      <c r="I34" s="12"/>
      <c r="J34" s="30"/>
      <c r="K34" s="18">
        <f>TBL_Transformatie[[#This Row],[Aantal per maand]]*TBL_Transformatie[[#This Row],['# maanden dienstverlening jaar 2]]*TBL_Transformatie[[#This Row],[Tarief per eenheid]]</f>
        <v>0</v>
      </c>
      <c r="L34" s="12"/>
      <c r="M34" s="30"/>
      <c r="N34" s="18">
        <f>TBL_Transformatie[[#This Row],[Aantal per maand]]*TBL_Transformatie[[#This Row],['# maanden dienstverlening jaar 3]]*TBL_Transformatie[[#This Row],[Tarief per eenheid]]</f>
        <v>0</v>
      </c>
      <c r="O34" s="12"/>
      <c r="P34" s="30"/>
      <c r="Q34" s="18">
        <f>TBL_Transformatie[[#This Row],[Aantal per maand]]*TBL_Transformatie[[#This Row],['# maanden dienstverlening jaar 4]]*TBL_Transformatie[[#This Row],[Tarief per eenheid]]</f>
        <v>0</v>
      </c>
    </row>
    <row r="35" spans="2:17">
      <c r="B35" s="60" t="s">
        <v>50</v>
      </c>
      <c r="C35" s="11" t="s">
        <v>51</v>
      </c>
      <c r="D35" s="46"/>
      <c r="E35" s="30"/>
      <c r="F35" s="12"/>
      <c r="G35" s="30"/>
      <c r="H35" s="18">
        <f>TBL_Transformatie[[#This Row],[Aantal per maand]]*TBL_Transformatie[[#This Row],['# maanden dienstverlening jaar 1]]*TBL_Transformatie[[#This Row],[Tarief per eenheid]]</f>
        <v>0</v>
      </c>
      <c r="I35" s="12"/>
      <c r="J35" s="30"/>
      <c r="K35" s="18">
        <f>TBL_Transformatie[[#This Row],[Aantal per maand]]*TBL_Transformatie[[#This Row],['# maanden dienstverlening jaar 2]]*TBL_Transformatie[[#This Row],[Tarief per eenheid]]</f>
        <v>0</v>
      </c>
      <c r="L35" s="21"/>
      <c r="N35" s="18">
        <f>TBL_Transformatie[[#This Row],[Aantal per maand]]*TBL_Transformatie[[#This Row],['# maanden dienstverlening jaar 3]]*TBL_Transformatie[[#This Row],[Tarief per eenheid]]</f>
        <v>0</v>
      </c>
      <c r="O35" s="12"/>
      <c r="P35" s="30"/>
      <c r="Q35" s="18">
        <f>TBL_Transformatie[[#This Row],[Aantal per maand]]*TBL_Transformatie[[#This Row],['# maanden dienstverlening jaar 4]]*TBL_Transformatie[[#This Row],[Tarief per eenheid]]</f>
        <v>0</v>
      </c>
    </row>
    <row r="36" spans="2:17">
      <c r="B36" s="60" t="s">
        <v>52</v>
      </c>
      <c r="C36" s="11" t="s">
        <v>51</v>
      </c>
      <c r="D36" s="46"/>
      <c r="E36" s="30"/>
      <c r="F36" s="12"/>
      <c r="G36" s="30"/>
      <c r="H36" s="18">
        <f>TBL_Transformatie[[#This Row],[Aantal per maand]]*TBL_Transformatie[[#This Row],['# maanden dienstverlening jaar 1]]*TBL_Transformatie[[#This Row],[Tarief per eenheid]]</f>
        <v>0</v>
      </c>
      <c r="I36" s="12"/>
      <c r="J36" s="30"/>
      <c r="K36" s="18">
        <f>TBL_Transformatie[[#This Row],[Aantal per maand]]*TBL_Transformatie[[#This Row],['# maanden dienstverlening jaar 2]]*TBL_Transformatie[[#This Row],[Tarief per eenheid]]</f>
        <v>0</v>
      </c>
      <c r="L36" s="21"/>
      <c r="N36" s="18">
        <f>TBL_Transformatie[[#This Row],[Aantal per maand]]*TBL_Transformatie[[#This Row],['# maanden dienstverlening jaar 3]]*TBL_Transformatie[[#This Row],[Tarief per eenheid]]</f>
        <v>0</v>
      </c>
      <c r="O36" s="12"/>
      <c r="P36" s="30"/>
      <c r="Q36" s="18">
        <f>TBL_Transformatie[[#This Row],[Aantal per maand]]*TBL_Transformatie[[#This Row],['# maanden dienstverlening jaar 4]]*TBL_Transformatie[[#This Row],[Tarief per eenheid]]</f>
        <v>0</v>
      </c>
    </row>
    <row r="37" spans="2:17">
      <c r="B37" s="61"/>
      <c r="F37" s="21"/>
      <c r="I37" s="21"/>
      <c r="L37" s="21"/>
      <c r="O37" s="21"/>
    </row>
    <row r="38" spans="2:17">
      <c r="F38" s="21"/>
      <c r="I38" s="21"/>
      <c r="L38" s="21"/>
      <c r="O38" s="21"/>
    </row>
    <row r="39" spans="2:17" ht="18.75">
      <c r="B39" s="14" t="s">
        <v>62</v>
      </c>
      <c r="F39" s="21"/>
      <c r="G39" s="34"/>
      <c r="H39" s="15"/>
      <c r="I39" s="21"/>
      <c r="J39" s="34"/>
      <c r="K39" s="15"/>
      <c r="L39" s="21"/>
      <c r="M39" s="34"/>
      <c r="N39" s="15"/>
      <c r="O39" s="21"/>
      <c r="P39" s="34"/>
      <c r="Q39" s="15"/>
    </row>
    <row r="40" spans="2:17" ht="45">
      <c r="B40" s="22" t="s">
        <v>34</v>
      </c>
      <c r="C40" s="22" t="s">
        <v>35</v>
      </c>
      <c r="D40" s="28" t="s">
        <v>36</v>
      </c>
      <c r="E40" s="28" t="s">
        <v>37</v>
      </c>
      <c r="F40" s="12" t="s">
        <v>38</v>
      </c>
      <c r="G40" s="36" t="s">
        <v>39</v>
      </c>
      <c r="H40" s="22" t="s">
        <v>40</v>
      </c>
      <c r="I40" s="12" t="s">
        <v>41</v>
      </c>
      <c r="J40" s="36" t="s">
        <v>42</v>
      </c>
      <c r="K40" s="22" t="s">
        <v>43</v>
      </c>
      <c r="L40" s="12" t="s">
        <v>44</v>
      </c>
      <c r="M40" s="36" t="s">
        <v>45</v>
      </c>
      <c r="N40" s="22" t="s">
        <v>46</v>
      </c>
      <c r="O40" s="12" t="s">
        <v>47</v>
      </c>
      <c r="P40" s="36" t="s">
        <v>48</v>
      </c>
      <c r="Q40" s="22" t="s">
        <v>49</v>
      </c>
    </row>
    <row r="41" spans="2:17">
      <c r="B41" s="62" t="s">
        <v>63</v>
      </c>
      <c r="C41" t="s">
        <v>64</v>
      </c>
      <c r="D41" s="47"/>
      <c r="E41" s="29"/>
      <c r="F41" s="20"/>
      <c r="G41" s="29"/>
      <c r="H41" s="18">
        <f>TBL_SOLL[[#This Row],[Aantal per maand]]*TBL_SOLL[[#This Row],['# maanden dienstverlening jaar 1]]*TBL_SOLL[[#This Row],[Tarief per eenheid]]</f>
        <v>0</v>
      </c>
      <c r="I41" s="20"/>
      <c r="J41" s="29"/>
      <c r="K41" s="18">
        <f>TBL_SOLL[[#This Row],[Aantal per maand]]*TBL_SOLL[[#This Row],['# maanden dienstverlening jaar 2]]*TBL_SOLL[[#This Row],[Tarief per eenheid]]</f>
        <v>0</v>
      </c>
      <c r="L41" s="20"/>
      <c r="M41" s="29"/>
      <c r="N41" s="18">
        <f>TBL_SOLL[[#This Row],[Aantal per maand]]*TBL_SOLL[[#This Row],['# maanden dienstverlening jaar 3]]*TBL_SOLL[[#This Row],[Tarief per eenheid]]</f>
        <v>0</v>
      </c>
      <c r="O41" s="20"/>
      <c r="P41" s="29"/>
      <c r="Q41" s="18">
        <f>TBL_SOLL[[#This Row],[Aantal per maand]]*TBL_SOLL[[#This Row],['# maanden dienstverlening jaar 4]]*TBL_SOLL[[#This Row],[Tarief per eenheid]]</f>
        <v>0</v>
      </c>
    </row>
    <row r="42" spans="2:17">
      <c r="B42" s="62" t="s">
        <v>63</v>
      </c>
      <c r="C42" t="s">
        <v>64</v>
      </c>
      <c r="D42" s="46"/>
      <c r="E42" s="30"/>
      <c r="F42" s="12"/>
      <c r="G42" s="30"/>
      <c r="H42" s="18">
        <f>TBL_SOLL[[#This Row],[Aantal per maand]]*TBL_SOLL[[#This Row],['# maanden dienstverlening jaar 1]]*TBL_SOLL[[#This Row],[Tarief per eenheid]]</f>
        <v>0</v>
      </c>
      <c r="I42" s="12"/>
      <c r="J42" s="30"/>
      <c r="K42" s="18">
        <f>TBL_SOLL[[#This Row],[Aantal per maand]]*TBL_SOLL[[#This Row],['# maanden dienstverlening jaar 2]]*TBL_SOLL[[#This Row],[Tarief per eenheid]]</f>
        <v>0</v>
      </c>
      <c r="L42" s="12"/>
      <c r="M42" s="30"/>
      <c r="N42" s="18">
        <f>TBL_SOLL[[#This Row],[Aantal per maand]]*TBL_SOLL[[#This Row],['# maanden dienstverlening jaar 3]]*TBL_SOLL[[#This Row],[Tarief per eenheid]]</f>
        <v>0</v>
      </c>
      <c r="O42" s="12"/>
      <c r="P42" s="30"/>
      <c r="Q42" s="18">
        <f>TBL_SOLL[[#This Row],[Aantal per maand]]*TBL_SOLL[[#This Row],['# maanden dienstverlening jaar 4]]*TBL_SOLL[[#This Row],[Tarief per eenheid]]</f>
        <v>0</v>
      </c>
    </row>
    <row r="43" spans="2:17">
      <c r="B43" s="62" t="s">
        <v>63</v>
      </c>
      <c r="C43" t="s">
        <v>64</v>
      </c>
      <c r="D43" s="46"/>
      <c r="E43" s="30"/>
      <c r="F43" s="12"/>
      <c r="G43" s="30"/>
      <c r="H43" s="18">
        <f>TBL_SOLL[[#This Row],[Aantal per maand]]*TBL_SOLL[[#This Row],['# maanden dienstverlening jaar 1]]*TBL_SOLL[[#This Row],[Tarief per eenheid]]</f>
        <v>0</v>
      </c>
      <c r="I43" s="12"/>
      <c r="J43" s="30"/>
      <c r="K43" s="18">
        <f>TBL_SOLL[[#This Row],[Aantal per maand]]*TBL_SOLL[[#This Row],['# maanden dienstverlening jaar 2]]*TBL_SOLL[[#This Row],[Tarief per eenheid]]</f>
        <v>0</v>
      </c>
      <c r="L43" s="21"/>
      <c r="N43" s="18">
        <f>TBL_SOLL[[#This Row],[Aantal per maand]]*TBL_SOLL[[#This Row],['# maanden dienstverlening jaar 3]]*TBL_SOLL[[#This Row],[Tarief per eenheid]]</f>
        <v>0</v>
      </c>
      <c r="O43" s="12"/>
      <c r="P43" s="30"/>
      <c r="Q43" s="18">
        <f>TBL_SOLL[[#This Row],[Aantal per maand]]*TBL_SOLL[[#This Row],['# maanden dienstverlening jaar 4]]*TBL_SOLL[[#This Row],[Tarief per eenheid]]</f>
        <v>0</v>
      </c>
    </row>
    <row r="44" spans="2:17">
      <c r="B44" s="62" t="s">
        <v>52</v>
      </c>
      <c r="C44" t="s">
        <v>65</v>
      </c>
      <c r="D44" s="46"/>
      <c r="E44" s="30"/>
      <c r="F44" s="12"/>
      <c r="G44" s="30"/>
      <c r="H44" s="18">
        <f>TBL_SOLL[[#This Row],[Aantal per maand]]*TBL_SOLL[[#This Row],['# maanden dienstverlening jaar 1]]*TBL_SOLL[[#This Row],[Tarief per eenheid]]</f>
        <v>0</v>
      </c>
      <c r="I44" s="12"/>
      <c r="J44" s="30"/>
      <c r="K44" s="18">
        <f>TBL_SOLL[[#This Row],[Aantal per maand]]*TBL_SOLL[[#This Row],['# maanden dienstverlening jaar 2]]*TBL_SOLL[[#This Row],[Tarief per eenheid]]</f>
        <v>0</v>
      </c>
      <c r="L44" s="21"/>
      <c r="N44" s="18">
        <f>TBL_SOLL[[#This Row],[Aantal per maand]]*TBL_SOLL[[#This Row],['# maanden dienstverlening jaar 3]]*TBL_SOLL[[#This Row],[Tarief per eenheid]]</f>
        <v>0</v>
      </c>
      <c r="O44" s="12"/>
      <c r="P44" s="30"/>
      <c r="Q44" s="18">
        <f>TBL_SOLL[[#This Row],[Aantal per maand]]*TBL_SOLL[[#This Row],['# maanden dienstverlening jaar 4]]*TBL_SOLL[[#This Row],[Tarief per eenheid]]</f>
        <v>0</v>
      </c>
    </row>
    <row r="45" spans="2:17">
      <c r="B45" s="61"/>
      <c r="F45" s="21"/>
      <c r="I45" s="21"/>
      <c r="L45" s="21"/>
      <c r="O45" s="21"/>
    </row>
    <row r="46" spans="2:17">
      <c r="F46" s="21"/>
      <c r="I46" s="21"/>
      <c r="L46" s="21"/>
      <c r="O46" s="21"/>
    </row>
    <row r="47" spans="2:17" ht="18.75">
      <c r="B47" s="14" t="s">
        <v>66</v>
      </c>
      <c r="F47" s="21"/>
      <c r="G47" s="34"/>
      <c r="H47" s="15"/>
      <c r="I47" s="21"/>
      <c r="J47" s="34"/>
      <c r="K47" s="15"/>
      <c r="L47" s="21"/>
      <c r="M47" s="34"/>
      <c r="N47" s="15"/>
      <c r="O47" s="21"/>
      <c r="P47" s="34"/>
      <c r="Q47" s="15"/>
    </row>
    <row r="48" spans="2:17" ht="45">
      <c r="B48" s="22" t="s">
        <v>34</v>
      </c>
      <c r="C48" s="22" t="s">
        <v>35</v>
      </c>
      <c r="D48" s="28" t="s">
        <v>36</v>
      </c>
      <c r="E48" s="28" t="s">
        <v>37</v>
      </c>
      <c r="F48" s="12" t="s">
        <v>38</v>
      </c>
      <c r="G48" s="36" t="s">
        <v>39</v>
      </c>
      <c r="H48" s="22" t="s">
        <v>40</v>
      </c>
      <c r="I48" s="12" t="s">
        <v>41</v>
      </c>
      <c r="J48" s="36" t="s">
        <v>42</v>
      </c>
      <c r="K48" s="22" t="s">
        <v>43</v>
      </c>
      <c r="L48" s="12" t="s">
        <v>44</v>
      </c>
      <c r="M48" s="36" t="s">
        <v>45</v>
      </c>
      <c r="N48" s="22" t="s">
        <v>46</v>
      </c>
      <c r="O48" s="12" t="s">
        <v>47</v>
      </c>
      <c r="P48" s="36" t="s">
        <v>48</v>
      </c>
      <c r="Q48" s="22" t="s">
        <v>49</v>
      </c>
    </row>
    <row r="49" spans="2:17">
      <c r="B49" t="s">
        <v>67</v>
      </c>
      <c r="C49" t="s">
        <v>68</v>
      </c>
      <c r="D49" s="29"/>
      <c r="E49" s="35">
        <v>10</v>
      </c>
      <c r="F49" s="20"/>
      <c r="G49" s="35">
        <v>12</v>
      </c>
      <c r="H49" s="18">
        <f>TBL_Projecten[[#This Row],[Aantal per maand]]*TBL_Projecten[[#This Row],['# maanden dienstverlening jaar 1]]*TBL_Projecten[[#This Row],[Tarief per eenheid]]</f>
        <v>0</v>
      </c>
      <c r="I49" s="20"/>
      <c r="J49" s="35">
        <v>12</v>
      </c>
      <c r="K49" s="18">
        <f>TBL_Projecten[[#This Row],[Aantal per maand]]*TBL_Projecten[[#This Row],['# maanden dienstverlening jaar 2]]*TBL_Projecten[[#This Row],[Tarief per eenheid]]</f>
        <v>0</v>
      </c>
      <c r="L49" s="20"/>
      <c r="M49" s="35">
        <v>12</v>
      </c>
      <c r="N49" s="18">
        <f>TBL_Projecten[[#This Row],[Aantal per maand]]*TBL_Projecten[[#This Row],['# maanden dienstverlening jaar 3]]*TBL_Projecten[[#This Row],[Tarief per eenheid]]</f>
        <v>0</v>
      </c>
      <c r="O49" s="20"/>
      <c r="P49" s="35">
        <v>12</v>
      </c>
      <c r="Q49" s="18">
        <f>TBL_Projecten[[#This Row],[Aantal per maand]]*TBL_Projecten[[#This Row],['# maanden dienstverlening jaar 4]]*TBL_Projecten[[#This Row],[Tarief per eenheid]]</f>
        <v>0</v>
      </c>
    </row>
    <row r="50" spans="2:17">
      <c r="B50" t="s">
        <v>69</v>
      </c>
      <c r="C50" t="s">
        <v>68</v>
      </c>
      <c r="D50" s="30"/>
      <c r="E50" s="41">
        <v>5</v>
      </c>
      <c r="F50" s="12"/>
      <c r="G50" s="35">
        <v>12</v>
      </c>
      <c r="H50" s="18">
        <f>TBL_Projecten[[#This Row],[Aantal per maand]]*TBL_Projecten[[#This Row],['# maanden dienstverlening jaar 1]]*TBL_Projecten[[#This Row],[Tarief per eenheid]]</f>
        <v>0</v>
      </c>
      <c r="I50" s="12"/>
      <c r="J50" s="35">
        <v>12</v>
      </c>
      <c r="K50" s="18">
        <f>TBL_Projecten[[#This Row],[Aantal per maand]]*TBL_Projecten[[#This Row],['# maanden dienstverlening jaar 2]]*TBL_Projecten[[#This Row],[Tarief per eenheid]]</f>
        <v>0</v>
      </c>
      <c r="L50" s="12"/>
      <c r="M50" s="35">
        <v>12</v>
      </c>
      <c r="N50" s="18">
        <f>TBL_Projecten[[#This Row],[Aantal per maand]]*TBL_Projecten[[#This Row],['# maanden dienstverlening jaar 3]]*TBL_Projecten[[#This Row],[Tarief per eenheid]]</f>
        <v>0</v>
      </c>
      <c r="O50" s="12"/>
      <c r="P50" s="35">
        <v>12</v>
      </c>
      <c r="Q50" s="18">
        <f>TBL_Projecten[[#This Row],[Aantal per maand]]*TBL_Projecten[[#This Row],['# maanden dienstverlening jaar 4]]*TBL_Projecten[[#This Row],[Tarief per eenheid]]</f>
        <v>0</v>
      </c>
    </row>
    <row r="51" spans="2:17">
      <c r="B51" t="s">
        <v>70</v>
      </c>
      <c r="C51" t="s">
        <v>68</v>
      </c>
      <c r="D51" s="30"/>
      <c r="E51" s="41">
        <v>2</v>
      </c>
      <c r="F51" s="12"/>
      <c r="G51" s="35">
        <v>12</v>
      </c>
      <c r="H51" s="18">
        <f>TBL_Projecten[[#This Row],[Aantal per maand]]*TBL_Projecten[[#This Row],['# maanden dienstverlening jaar 1]]*TBL_Projecten[[#This Row],[Tarief per eenheid]]</f>
        <v>0</v>
      </c>
      <c r="I51" s="12"/>
      <c r="J51" s="35">
        <v>12</v>
      </c>
      <c r="K51" s="18">
        <f>TBL_Projecten[[#This Row],[Aantal per maand]]*TBL_Projecten[[#This Row],['# maanden dienstverlening jaar 2]]*TBL_Projecten[[#This Row],[Tarief per eenheid]]</f>
        <v>0</v>
      </c>
      <c r="L51" s="21"/>
      <c r="M51" s="35">
        <v>12</v>
      </c>
      <c r="N51" s="18">
        <f>TBL_Projecten[[#This Row],[Aantal per maand]]*TBL_Projecten[[#This Row],['# maanden dienstverlening jaar 3]]*TBL_Projecten[[#This Row],[Tarief per eenheid]]</f>
        <v>0</v>
      </c>
      <c r="O51" s="12"/>
      <c r="P51" s="35">
        <v>12</v>
      </c>
      <c r="Q51" s="18">
        <f>TBL_Projecten[[#This Row],[Aantal per maand]]*TBL_Projecten[[#This Row],['# maanden dienstverlening jaar 4]]*TBL_Projecten[[#This Row],[Tarief per eenheid]]</f>
        <v>0</v>
      </c>
    </row>
    <row r="52" spans="2:17">
      <c r="B52" t="s">
        <v>71</v>
      </c>
      <c r="C52" t="s">
        <v>68</v>
      </c>
      <c r="D52" s="30"/>
      <c r="E52" s="41">
        <v>2</v>
      </c>
      <c r="F52" s="12"/>
      <c r="G52" s="35">
        <v>12</v>
      </c>
      <c r="H52" s="18">
        <f>TBL_Projecten[[#This Row],[Aantal per maand]]*TBL_Projecten[[#This Row],['# maanden dienstverlening jaar 1]]*TBL_Projecten[[#This Row],[Tarief per eenheid]]</f>
        <v>0</v>
      </c>
      <c r="I52" s="12"/>
      <c r="J52" s="35">
        <v>12</v>
      </c>
      <c r="K52" s="18">
        <f>TBL_Projecten[[#This Row],[Aantal per maand]]*TBL_Projecten[[#This Row],['# maanden dienstverlening jaar 2]]*TBL_Projecten[[#This Row],[Tarief per eenheid]]</f>
        <v>0</v>
      </c>
      <c r="L52" s="21"/>
      <c r="M52" s="35">
        <v>12</v>
      </c>
      <c r="N52" s="18">
        <f>TBL_Projecten[[#This Row],[Aantal per maand]]*TBL_Projecten[[#This Row],['# maanden dienstverlening jaar 3]]*TBL_Projecten[[#This Row],[Tarief per eenheid]]</f>
        <v>0</v>
      </c>
      <c r="O52" s="12"/>
      <c r="P52" s="35">
        <v>12</v>
      </c>
      <c r="Q52" s="18">
        <f>TBL_Projecten[[#This Row],[Aantal per maand]]*TBL_Projecten[[#This Row],['# maanden dienstverlening jaar 4]]*TBL_Projecten[[#This Row],[Tarief per eenheid]]</f>
        <v>0</v>
      </c>
    </row>
    <row r="53" spans="2:17">
      <c r="B53" s="11" t="s">
        <v>72</v>
      </c>
      <c r="C53" t="s">
        <v>68</v>
      </c>
      <c r="D53" s="30"/>
      <c r="E53" s="41">
        <v>5</v>
      </c>
      <c r="F53" s="1"/>
      <c r="G53" s="35">
        <v>12</v>
      </c>
      <c r="H53" s="18">
        <f>TBL_Projecten[[#This Row],[Aantal per maand]]*TBL_Projecten[[#This Row],['# maanden dienstverlening jaar 1]]*TBL_Projecten[[#This Row],[Tarief per eenheid]]</f>
        <v>0</v>
      </c>
      <c r="I53" s="1"/>
      <c r="J53" s="35">
        <v>12</v>
      </c>
      <c r="K53" s="18">
        <f>TBL_Projecten[[#This Row],[Aantal per maand]]*TBL_Projecten[[#This Row],['# maanden dienstverlening jaar 2]]*TBL_Projecten[[#This Row],[Tarief per eenheid]]</f>
        <v>0</v>
      </c>
      <c r="M53" s="35">
        <v>12</v>
      </c>
      <c r="N53" s="18">
        <f>TBL_Projecten[[#This Row],[Aantal per maand]]*TBL_Projecten[[#This Row],['# maanden dienstverlening jaar 3]]*TBL_Projecten[[#This Row],[Tarief per eenheid]]</f>
        <v>0</v>
      </c>
      <c r="O53" s="1"/>
      <c r="P53" s="35">
        <v>12</v>
      </c>
      <c r="Q53" s="18">
        <f>TBL_Projecten[[#This Row],[Aantal per maand]]*TBL_Projecten[[#This Row],['# maanden dienstverlening jaar 4]]*TBL_Projecten[[#This Row],[Tarief per eenheid]]</f>
        <v>0</v>
      </c>
    </row>
    <row r="54" spans="2:17">
      <c r="I54" s="21"/>
      <c r="O54" s="21"/>
    </row>
    <row r="57" spans="2:17">
      <c r="B57" s="49" t="s">
        <v>73</v>
      </c>
    </row>
    <row r="59" spans="2:17" s="1" customFormat="1" ht="27" customHeight="1">
      <c r="B59" s="82" t="s">
        <v>74</v>
      </c>
      <c r="C59" s="86"/>
      <c r="D59" s="87"/>
      <c r="E59" s="88"/>
      <c r="G59" s="30"/>
      <c r="J59" s="30"/>
      <c r="M59" s="30"/>
      <c r="P59" s="30"/>
    </row>
    <row r="60" spans="2:17" s="1" customFormat="1" ht="27" customHeight="1">
      <c r="B60" s="75" t="s">
        <v>75</v>
      </c>
      <c r="C60" s="86"/>
      <c r="D60" s="87"/>
      <c r="E60" s="88"/>
      <c r="G60" s="30"/>
      <c r="J60" s="30"/>
      <c r="M60" s="30"/>
      <c r="P60" s="30"/>
    </row>
    <row r="61" spans="2:17" s="1" customFormat="1" ht="27" customHeight="1">
      <c r="B61" s="75" t="s">
        <v>76</v>
      </c>
      <c r="C61" s="86"/>
      <c r="D61" s="87"/>
      <c r="E61" s="88"/>
      <c r="G61" s="30"/>
      <c r="J61" s="30"/>
      <c r="M61" s="30"/>
      <c r="P61" s="30"/>
    </row>
    <row r="62" spans="2:17" ht="76.5" customHeight="1">
      <c r="B62" s="97" t="s">
        <v>77</v>
      </c>
      <c r="C62" s="89"/>
      <c r="D62" s="90"/>
      <c r="E62" s="91"/>
    </row>
    <row r="63" spans="2:17">
      <c r="B63" s="98"/>
      <c r="C63" s="92"/>
      <c r="D63" s="64"/>
      <c r="E63" s="93"/>
    </row>
    <row r="64" spans="2:17">
      <c r="B64" s="98"/>
      <c r="C64" s="92"/>
      <c r="D64" s="64"/>
      <c r="E64" s="93"/>
    </row>
    <row r="65" spans="2:5">
      <c r="B65" s="99"/>
      <c r="C65" s="94"/>
      <c r="D65" s="95"/>
      <c r="E65" s="96"/>
    </row>
  </sheetData>
  <sheetProtection formatCells="0" formatColumns="0" formatRows="0" insertColumns="0" insertRows="0" deleteColumns="0" deleteRows="0"/>
  <mergeCells count="10">
    <mergeCell ref="B3:E3"/>
    <mergeCell ref="B62:B65"/>
    <mergeCell ref="C62:E65"/>
    <mergeCell ref="C60:E60"/>
    <mergeCell ref="C61:E61"/>
    <mergeCell ref="O5:Q5"/>
    <mergeCell ref="O6:P6"/>
    <mergeCell ref="O7:P7"/>
    <mergeCell ref="B6:E8"/>
    <mergeCell ref="C59:E59"/>
  </mergeCells>
  <phoneticPr fontId="5" type="noConversion"/>
  <pageMargins left="0.7" right="0.7" top="0.75" bottom="0.75" header="0.3" footer="0.3"/>
  <pageSetup paperSize="9" orientation="landscape" r:id="rId1"/>
  <drawing r:id="rId2"/>
  <tableParts count="5">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26880570A16B8743BDDD4ABD43599623" ma:contentTypeVersion="8" ma:contentTypeDescription="Een nieuw document maken." ma:contentTypeScope="" ma:versionID="e8e7e07b7e1bf90bf0967935a34e4258">
  <xsd:schema xmlns:xsd="http://www.w3.org/2001/XMLSchema" xmlns:xs="http://www.w3.org/2001/XMLSchema" xmlns:p="http://schemas.microsoft.com/office/2006/metadata/properties" xmlns:ns2="e603c91d-bdf1-4a3e-97f3-609f18ab324d" targetNamespace="http://schemas.microsoft.com/office/2006/metadata/properties" ma:root="true" ma:fieldsID="29787d68ac3049905930c9d830c67de6" ns2:_="">
    <xsd:import namespace="e603c91d-bdf1-4a3e-97f3-609f18ab32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3c91d-bdf1-4a3e-97f3-609f18ab3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622DDC29-FEA5-4624-8769-35924FAD785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5C1E2F0-D2EB-44FD-8EF3-9E99BC342A29}">
  <ds:schemaRefs>
    <ds:schemaRef ds:uri="http://schemas.microsoft.com/sharepoint/v3/contenttype/forms"/>
  </ds:schemaRefs>
</ds:datastoreItem>
</file>

<file path=customXml/itemProps3.xml><?xml version="1.0" encoding="utf-8"?>
<ds:datastoreItem xmlns:ds="http://schemas.openxmlformats.org/officeDocument/2006/customXml" ds:itemID="{4401380F-2DB1-48C2-A6C8-E5CCB29F4764}">
  <ds:schemaRefs>
    <ds:schemaRef ds:uri="http://gemini/pivotcustomization/TableWidget"/>
  </ds:schemaRefs>
</ds:datastoreItem>
</file>

<file path=customXml/itemProps4.xml><?xml version="1.0" encoding="utf-8"?>
<ds:datastoreItem xmlns:ds="http://schemas.openxmlformats.org/officeDocument/2006/customXml" ds:itemID="{E0A2E3F1-A72F-4CBC-9A70-C2E964BDD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3c91d-bdf1-4a3e-97f3-609f18ab32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DD544D0-2846-450F-AF7A-6DD84ABE2B0D}">
  <ds:schemaRefs>
    <ds:schemaRef ds:uri="http://gemini/pivotcustomization/FormulaBarStat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Leeswijzer</vt:lpstr>
      <vt:lpstr>Samenvatting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dc:creator>
  <cp:keywords/>
  <dc:description/>
  <cp:lastModifiedBy>Joost van den Bekerom</cp:lastModifiedBy>
  <cp:revision/>
  <dcterms:created xsi:type="dcterms:W3CDTF">2022-01-18T01:50:02Z</dcterms:created>
  <dcterms:modified xsi:type="dcterms:W3CDTF">2022-03-03T20:53:18Z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0x01010026880570A16B8743BDDD4ABD43599623</vt:lpwstr>
  </property>
</Properties>
</file>