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Deltion College/EA locker management systeem (LMS) en lockers 2022/aanbestedingsdocument en bijlagen/concept/backup 23 febr/"/>
    </mc:Choice>
  </mc:AlternateContent>
  <xr:revisionPtr revIDLastSave="0" documentId="13_ncr:1_{F81EFD16-92D5-C840-9417-8C1B37F07683}" xr6:coauthVersionLast="47" xr6:coauthVersionMax="47" xr10:uidLastSave="{00000000-0000-0000-0000-000000000000}"/>
  <bookViews>
    <workbookView xWindow="28800" yWindow="500" windowWidth="25660" windowHeight="19400" xr2:uid="{00000000-000D-0000-FFFF-FFFF00000000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4" i="2"/>
  <c r="B26" i="2"/>
  <c r="B24" i="2"/>
  <c r="D24" i="2"/>
  <c r="B23" i="2"/>
  <c r="D23" i="2"/>
  <c r="B22" i="2"/>
  <c r="D22" i="2"/>
  <c r="B21" i="2"/>
  <c r="D21" i="2"/>
  <c r="B20" i="2"/>
  <c r="D20" i="2"/>
  <c r="B14" i="2"/>
  <c r="D14" i="2"/>
  <c r="B15" i="2"/>
  <c r="D15" i="2"/>
  <c r="B16" i="2"/>
  <c r="D16" i="2"/>
  <c r="B13" i="2"/>
  <c r="D13" i="2"/>
  <c r="B12" i="2"/>
  <c r="D12" i="2"/>
  <c r="D4" i="2"/>
  <c r="D7" i="2"/>
  <c r="C4" i="2"/>
  <c r="C7" i="2"/>
  <c r="B4" i="2"/>
  <c r="H30" i="2"/>
  <c r="H36" i="2"/>
  <c r="G38" i="2"/>
  <c r="E38" i="2"/>
  <c r="G32" i="2"/>
  <c r="E32" i="2"/>
  <c r="B25" i="2"/>
  <c r="B17" i="2"/>
  <c r="E7" i="2"/>
  <c r="C5" i="2"/>
  <c r="D5" i="2"/>
  <c r="B7" i="2"/>
  <c r="B5" i="2"/>
  <c r="F3" i="2"/>
</calcChain>
</file>

<file path=xl/sharedStrings.xml><?xml version="1.0" encoding="utf-8"?>
<sst xmlns="http://schemas.openxmlformats.org/spreadsheetml/2006/main" count="65" uniqueCount="34">
  <si>
    <t>OPEN VRAGEN + bijbehorende waarde beoordeling</t>
  </si>
  <si>
    <t>1. Plan van aanpak implementatie</t>
  </si>
  <si>
    <t>2. SLA/ servicedesk</t>
  </si>
  <si>
    <t>3. Kwaliteit LMS</t>
  </si>
  <si>
    <t>4. Duurzaamheid en circulariteit</t>
  </si>
  <si>
    <t>Totaal:</t>
  </si>
  <si>
    <t xml:space="preserve">Als er tweemaal of meer ‘matig’ gescoord wordt als eindscore per open vraag zal dit leiden tot een uitsluiting. De opdrachtgever wil geen oplossing die in die mate ‘matig’ is. </t>
  </si>
  <si>
    <t>Percentage</t>
  </si>
  <si>
    <t>5 uitmuntend</t>
  </si>
  <si>
    <t>4 goed</t>
  </si>
  <si>
    <t>3 voldoende</t>
  </si>
  <si>
    <t>2 matig</t>
  </si>
  <si>
    <t>1 onvoldoende</t>
  </si>
  <si>
    <t>KO</t>
  </si>
  <si>
    <t>PRODUCTDEMONSTRATIE</t>
  </si>
  <si>
    <r>
      <t xml:space="preserve">Lockermodel variant </t>
    </r>
    <r>
      <rPr>
        <b/>
        <sz val="10"/>
        <color rgb="FF000000"/>
        <rFont val="Verdana"/>
        <family val="2"/>
      </rPr>
      <t>1</t>
    </r>
    <r>
      <rPr>
        <sz val="10"/>
        <color rgb="FF000000"/>
        <rFont val="Verdana"/>
        <family val="2"/>
      </rPr>
      <t xml:space="preserve"> (zie PvE)</t>
    </r>
  </si>
  <si>
    <r>
      <t xml:space="preserve">Als er </t>
    </r>
    <r>
      <rPr>
        <u/>
        <sz val="10"/>
        <color rgb="FFFF0000"/>
        <rFont val="Verdana"/>
        <family val="2"/>
      </rPr>
      <t>per type</t>
    </r>
    <r>
      <rPr>
        <sz val="10"/>
        <color rgb="FFFF0000"/>
        <rFont val="Verdana"/>
        <family val="2"/>
      </rPr>
      <t xml:space="preserve"> drie of meer ‘net geen voldoende’ gescoord wordt zal dit leiden tot een uitsluiting/KO.</t>
    </r>
  </si>
  <si>
    <t>Uitmuntend (boven verwachting, beter dan het huidige)</t>
  </si>
  <si>
    <t>Voldoende (vergelijkbaar met het huidige)</t>
  </si>
  <si>
    <t>NET GEEN VOLDOENDE: Iets minder dan het huidige, maar nog acceptabel</t>
  </si>
  <si>
    <t>Onvoldoende, onaccepetabel, ongeschikt</t>
  </si>
  <si>
    <t>Gebruiksvriendelijkheid LMS</t>
  </si>
  <si>
    <t>Gemak schoonmaken</t>
  </si>
  <si>
    <t>Uitstraling/ vormgeving</t>
  </si>
  <si>
    <t>Afwerking/ volledigheid</t>
  </si>
  <si>
    <t>Stabiliteit/ robuustheid (staal/sluiting/scharnieren) voor een MBO-organisatie</t>
  </si>
  <si>
    <r>
      <t xml:space="preserve">Lockermodel variant </t>
    </r>
    <r>
      <rPr>
        <b/>
        <sz val="10"/>
        <color rgb="FF000000"/>
        <rFont val="Verdana"/>
        <family val="2"/>
      </rPr>
      <t>2</t>
    </r>
    <r>
      <rPr>
        <sz val="10"/>
        <color rgb="FF000000"/>
        <rFont val="Verdana"/>
        <family val="2"/>
      </rPr>
      <t xml:space="preserve"> (zie PvE)</t>
    </r>
  </si>
  <si>
    <t>Totaal maximaal te behalen  kwaliteit</t>
  </si>
  <si>
    <t>prijs-kwaliteit is fictieve inschrijfsom</t>
  </si>
  <si>
    <t>offerte 1</t>
  </si>
  <si>
    <t>offerte 2</t>
  </si>
  <si>
    <t>prijs</t>
  </si>
  <si>
    <t xml:space="preserve"> </t>
  </si>
  <si>
    <t>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</si>
</sst>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 [$€-2]\ * #,##0.00_ ;_ [$€-2]\ * \-#,##0.00_ ;_ [$€-2]\ * &quot;-&quot;??_ ;_ @_ 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Verdana"/>
      <family val="2"/>
    </font>
    <font>
      <sz val="12"/>
      <color rgb="FF000000"/>
      <name val="Verdana"/>
      <family val="2"/>
    </font>
    <font>
      <u/>
      <sz val="10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0" fontId="7" fillId="0" borderId="0" xfId="0" applyFont="1"/>
    <xf numFmtId="0" fontId="8" fillId="4" borderId="1" xfId="0" applyFont="1" applyFill="1" applyBorder="1" applyAlignment="1">
      <alignment horizontal="justify" vertical="center" wrapText="1"/>
    </xf>
    <xf numFmtId="9" fontId="8" fillId="4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9" fontId="2" fillId="0" borderId="1" xfId="1" applyFont="1" applyBorder="1"/>
    <xf numFmtId="0" fontId="7" fillId="5" borderId="0" xfId="0" applyFont="1" applyFill="1"/>
    <xf numFmtId="0" fontId="0" fillId="5" borderId="0" xfId="0" applyFill="1"/>
    <xf numFmtId="44" fontId="10" fillId="5" borderId="0" xfId="2" applyFont="1" applyFill="1"/>
    <xf numFmtId="0" fontId="9" fillId="5" borderId="0" xfId="0" applyFont="1" applyFill="1"/>
    <xf numFmtId="0" fontId="8" fillId="3" borderId="1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0" fillId="0" borderId="0" xfId="0" applyNumberFormat="1"/>
    <xf numFmtId="165" fontId="0" fillId="0" borderId="0" xfId="0" applyNumberFormat="1"/>
    <xf numFmtId="165" fontId="0" fillId="7" borderId="0" xfId="0" applyNumberFormat="1" applyFill="1"/>
    <xf numFmtId="165" fontId="9" fillId="0" borderId="0" xfId="0" applyNumberFormat="1" applyFont="1"/>
    <xf numFmtId="0" fontId="0" fillId="0" borderId="0" xfId="0" applyAlignment="1">
      <alignment horizontal="center"/>
    </xf>
    <xf numFmtId="164" fontId="0" fillId="8" borderId="7" xfId="0" applyNumberFormat="1" applyFill="1" applyBorder="1" applyAlignment="1">
      <alignment horizontal="center" vertical="center"/>
    </xf>
    <xf numFmtId="0" fontId="0" fillId="9" borderId="1" xfId="0" applyFill="1" applyBorder="1"/>
    <xf numFmtId="164" fontId="7" fillId="8" borderId="9" xfId="0" applyNumberFormat="1" applyFont="1" applyFill="1" applyBorder="1" applyAlignment="1">
      <alignment horizontal="center" vertical="center"/>
    </xf>
    <xf numFmtId="164" fontId="3" fillId="9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0" fillId="7" borderId="10" xfId="0" applyNumberFormat="1" applyFill="1" applyBorder="1"/>
    <xf numFmtId="0" fontId="2" fillId="0" borderId="2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justify" vertical="center" wrapText="1"/>
    </xf>
    <xf numFmtId="164" fontId="2" fillId="6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showGridLines="0" tabSelected="1" topLeftCell="A14" zoomScale="135" zoomScaleNormal="160" workbookViewId="0">
      <selection activeCell="E7" sqref="E7"/>
    </sheetView>
  </sheetViews>
  <sheetFormatPr baseColWidth="10" defaultColWidth="11" defaultRowHeight="16" x14ac:dyDescent="0.2"/>
  <cols>
    <col min="1" max="1" width="34.33203125" customWidth="1"/>
    <col min="2" max="7" width="18.83203125" customWidth="1"/>
    <col min="8" max="8" width="20.1640625" customWidth="1"/>
  </cols>
  <sheetData>
    <row r="1" spans="1:9" ht="57" customHeight="1" thickBot="1" x14ac:dyDescent="0.25">
      <c r="A1" s="37" t="s">
        <v>0</v>
      </c>
      <c r="B1" s="38"/>
      <c r="C1" s="38"/>
      <c r="D1" s="38"/>
      <c r="E1" s="38"/>
      <c r="F1" s="38"/>
    </row>
    <row r="2" spans="1:9" ht="51.75" customHeight="1" thickBot="1" x14ac:dyDescent="0.25">
      <c r="A2" s="36"/>
      <c r="B2" s="12" t="s">
        <v>1</v>
      </c>
      <c r="C2" s="12" t="s">
        <v>2</v>
      </c>
      <c r="D2" s="12" t="s">
        <v>3</v>
      </c>
      <c r="E2" s="12" t="s">
        <v>4</v>
      </c>
      <c r="F2" s="29" t="s">
        <v>5</v>
      </c>
      <c r="G2" s="33" t="s">
        <v>6</v>
      </c>
      <c r="H2" s="34"/>
      <c r="I2" s="35"/>
    </row>
    <row r="3" spans="1:9" ht="29" customHeight="1" thickBot="1" x14ac:dyDescent="0.25">
      <c r="A3" s="3" t="s">
        <v>7</v>
      </c>
      <c r="B3" s="4">
        <v>0.2</v>
      </c>
      <c r="C3" s="4">
        <v>0.35</v>
      </c>
      <c r="D3" s="4">
        <v>0.35</v>
      </c>
      <c r="E3" s="4">
        <v>0.1</v>
      </c>
      <c r="F3" s="6">
        <f>SUM(B3:E3)</f>
        <v>1</v>
      </c>
    </row>
    <row r="4" spans="1:9" ht="30" customHeight="1" thickBot="1" x14ac:dyDescent="0.25">
      <c r="A4" s="5" t="s">
        <v>8</v>
      </c>
      <c r="B4" s="22">
        <f>F4*B3</f>
        <v>30000</v>
      </c>
      <c r="C4" s="22">
        <f>F4*C3</f>
        <v>52500</v>
      </c>
      <c r="D4" s="22">
        <f>F4*D3</f>
        <v>52500</v>
      </c>
      <c r="E4" s="22">
        <f>F4*E3</f>
        <v>15000</v>
      </c>
      <c r="F4" s="31">
        <v>150000</v>
      </c>
      <c r="H4" s="13"/>
    </row>
    <row r="5" spans="1:9" ht="30" customHeight="1" thickBot="1" x14ac:dyDescent="0.25">
      <c r="A5" s="5" t="s">
        <v>9</v>
      </c>
      <c r="B5" s="22">
        <f>B4*0.85</f>
        <v>25500</v>
      </c>
      <c r="C5" s="22">
        <f t="shared" ref="C5:D5" si="0">C4*0.85</f>
        <v>44625</v>
      </c>
      <c r="D5" s="22">
        <f t="shared" si="0"/>
        <v>44625</v>
      </c>
      <c r="E5" s="22">
        <f>E4*0.85</f>
        <v>12750</v>
      </c>
      <c r="F5" s="1"/>
    </row>
    <row r="6" spans="1:9" ht="30" customHeight="1" thickBot="1" x14ac:dyDescent="0.25">
      <c r="A6" s="5" t="s">
        <v>10</v>
      </c>
      <c r="B6" s="22">
        <v>0</v>
      </c>
      <c r="C6" s="22">
        <v>0</v>
      </c>
      <c r="D6" s="22">
        <v>0</v>
      </c>
      <c r="E6" s="22">
        <v>0</v>
      </c>
      <c r="F6" s="1"/>
    </row>
    <row r="7" spans="1:9" ht="30" customHeight="1" thickBot="1" x14ac:dyDescent="0.25">
      <c r="A7" s="5" t="s">
        <v>11</v>
      </c>
      <c r="B7" s="23">
        <f>(0-B4)*4</f>
        <v>-120000</v>
      </c>
      <c r="C7" s="23">
        <f>(0-C4)*2</f>
        <v>-105000</v>
      </c>
      <c r="D7" s="23">
        <f>(0-D4)*4</f>
        <v>-210000</v>
      </c>
      <c r="E7" s="23">
        <f t="shared" ref="E7" si="1">0-E4</f>
        <v>-15000</v>
      </c>
      <c r="F7" s="1"/>
    </row>
    <row r="8" spans="1:9" ht="30" customHeight="1" thickBot="1" x14ac:dyDescent="0.25">
      <c r="A8" s="5" t="s">
        <v>12</v>
      </c>
      <c r="B8" s="24" t="s">
        <v>13</v>
      </c>
      <c r="C8" s="24" t="s">
        <v>13</v>
      </c>
      <c r="D8" s="24" t="s">
        <v>13</v>
      </c>
      <c r="E8" s="24" t="s">
        <v>13</v>
      </c>
      <c r="F8" s="1"/>
    </row>
    <row r="9" spans="1:9" ht="56" customHeight="1" x14ac:dyDescent="0.2">
      <c r="A9" s="39" t="s">
        <v>14</v>
      </c>
      <c r="B9" s="40"/>
      <c r="C9" s="40"/>
      <c r="D9" s="40"/>
      <c r="E9" s="40"/>
      <c r="F9" s="41"/>
      <c r="G9" s="2"/>
    </row>
    <row r="10" spans="1:9" ht="54" customHeight="1" x14ac:dyDescent="0.2">
      <c r="A10" s="42" t="s">
        <v>15</v>
      </c>
      <c r="B10" s="43"/>
      <c r="C10" s="43"/>
      <c r="D10" s="43"/>
      <c r="E10" s="43"/>
      <c r="F10" s="44"/>
      <c r="G10" s="33" t="s">
        <v>16</v>
      </c>
      <c r="H10" s="34"/>
      <c r="I10" s="35"/>
    </row>
    <row r="11" spans="1:9" ht="65" customHeight="1" thickBot="1" x14ac:dyDescent="0.25">
      <c r="A11" s="32"/>
      <c r="B11" s="12" t="s">
        <v>17</v>
      </c>
      <c r="C11" s="12" t="s">
        <v>18</v>
      </c>
      <c r="D11" s="12" t="s">
        <v>19</v>
      </c>
      <c r="E11" s="12" t="s">
        <v>20</v>
      </c>
      <c r="F11" s="29" t="s">
        <v>5</v>
      </c>
    </row>
    <row r="12" spans="1:9" ht="66" customHeight="1" thickBot="1" x14ac:dyDescent="0.25">
      <c r="A12" s="5" t="s">
        <v>21</v>
      </c>
      <c r="B12" s="21">
        <f>F12*20%</f>
        <v>25000</v>
      </c>
      <c r="C12" s="22">
        <v>0</v>
      </c>
      <c r="D12" s="23">
        <f>0-B12</f>
        <v>-25000</v>
      </c>
      <c r="E12" s="24" t="s">
        <v>13</v>
      </c>
      <c r="F12" s="31">
        <v>125000</v>
      </c>
    </row>
    <row r="13" spans="1:9" ht="66" customHeight="1" thickBot="1" x14ac:dyDescent="0.25">
      <c r="A13" s="5" t="s">
        <v>22</v>
      </c>
      <c r="B13" s="21">
        <f>F12*0.1</f>
        <v>12500</v>
      </c>
      <c r="C13" s="22">
        <v>0</v>
      </c>
      <c r="D13" s="23">
        <f t="shared" ref="D13:D16" si="2">0-B13</f>
        <v>-12500</v>
      </c>
      <c r="E13" s="24" t="s">
        <v>13</v>
      </c>
    </row>
    <row r="14" spans="1:9" ht="66" customHeight="1" thickBot="1" x14ac:dyDescent="0.25">
      <c r="A14" s="5" t="s">
        <v>23</v>
      </c>
      <c r="B14" s="21">
        <f>F12*0.1</f>
        <v>12500</v>
      </c>
      <c r="C14" s="22">
        <v>0</v>
      </c>
      <c r="D14" s="23">
        <f t="shared" si="2"/>
        <v>-12500</v>
      </c>
      <c r="E14" s="24" t="s">
        <v>13</v>
      </c>
    </row>
    <row r="15" spans="1:9" ht="66" customHeight="1" thickBot="1" x14ac:dyDescent="0.25">
      <c r="A15" s="5" t="s">
        <v>24</v>
      </c>
      <c r="B15" s="21">
        <f>F12*0.1</f>
        <v>12500</v>
      </c>
      <c r="C15" s="22">
        <v>0</v>
      </c>
      <c r="D15" s="23">
        <f t="shared" si="2"/>
        <v>-12500</v>
      </c>
      <c r="E15" s="24" t="s">
        <v>13</v>
      </c>
    </row>
    <row r="16" spans="1:9" ht="66" customHeight="1" thickBot="1" x14ac:dyDescent="0.25">
      <c r="A16" s="11" t="s">
        <v>25</v>
      </c>
      <c r="B16" s="25">
        <f>F12*0.5</f>
        <v>62500</v>
      </c>
      <c r="C16" s="22">
        <v>0</v>
      </c>
      <c r="D16" s="23">
        <f t="shared" si="2"/>
        <v>-62500</v>
      </c>
      <c r="E16" s="24" t="s">
        <v>13</v>
      </c>
    </row>
    <row r="17" spans="1:9" ht="49" customHeight="1" x14ac:dyDescent="0.2">
      <c r="A17" s="2"/>
      <c r="B17" s="20">
        <f>SUM(B12:B16)</f>
        <v>125000</v>
      </c>
      <c r="C17" s="2"/>
      <c r="D17" s="2"/>
      <c r="E17" s="9"/>
      <c r="F17" s="9"/>
      <c r="G17" s="7"/>
    </row>
    <row r="18" spans="1:9" ht="64" customHeight="1" x14ac:dyDescent="0.2">
      <c r="A18" s="42" t="s">
        <v>26</v>
      </c>
      <c r="B18" s="43"/>
      <c r="C18" s="43"/>
      <c r="D18" s="43"/>
      <c r="E18" s="43"/>
      <c r="F18" s="44"/>
      <c r="G18" s="33" t="s">
        <v>16</v>
      </c>
      <c r="H18" s="34"/>
      <c r="I18" s="35"/>
    </row>
    <row r="19" spans="1:9" ht="68" customHeight="1" thickBot="1" x14ac:dyDescent="0.25">
      <c r="A19" s="12"/>
      <c r="B19" s="12" t="s">
        <v>17</v>
      </c>
      <c r="C19" s="12" t="s">
        <v>18</v>
      </c>
      <c r="D19" s="12" t="s">
        <v>19</v>
      </c>
      <c r="E19" s="12" t="s">
        <v>20</v>
      </c>
      <c r="F19" s="29" t="s">
        <v>5</v>
      </c>
    </row>
    <row r="20" spans="1:9" ht="68" customHeight="1" thickBot="1" x14ac:dyDescent="0.25">
      <c r="A20" s="5" t="s">
        <v>21</v>
      </c>
      <c r="B20" s="21">
        <f>F20*20%</f>
        <v>25000</v>
      </c>
      <c r="C20" s="22">
        <v>0</v>
      </c>
      <c r="D20" s="23">
        <f>0-B20</f>
        <v>-25000</v>
      </c>
      <c r="E20" s="24" t="s">
        <v>13</v>
      </c>
      <c r="F20" s="31">
        <v>125000</v>
      </c>
    </row>
    <row r="21" spans="1:9" ht="68" customHeight="1" thickBot="1" x14ac:dyDescent="0.25">
      <c r="A21" s="5" t="s">
        <v>22</v>
      </c>
      <c r="B21" s="21">
        <f>F20*0.1</f>
        <v>12500</v>
      </c>
      <c r="C21" s="22">
        <v>0</v>
      </c>
      <c r="D21" s="23">
        <f t="shared" ref="D21:D24" si="3">0-B21</f>
        <v>-12500</v>
      </c>
      <c r="E21" s="24" t="s">
        <v>13</v>
      </c>
    </row>
    <row r="22" spans="1:9" ht="68" customHeight="1" thickBot="1" x14ac:dyDescent="0.25">
      <c r="A22" s="5" t="s">
        <v>23</v>
      </c>
      <c r="B22" s="21">
        <f>F20*0.1</f>
        <v>12500</v>
      </c>
      <c r="C22" s="22">
        <v>0</v>
      </c>
      <c r="D22" s="23">
        <f t="shared" si="3"/>
        <v>-12500</v>
      </c>
      <c r="E22" s="24" t="s">
        <v>13</v>
      </c>
    </row>
    <row r="23" spans="1:9" ht="68" customHeight="1" thickBot="1" x14ac:dyDescent="0.25">
      <c r="A23" s="5" t="s">
        <v>24</v>
      </c>
      <c r="B23" s="21">
        <f>F20*0.1</f>
        <v>12500</v>
      </c>
      <c r="C23" s="22">
        <v>0</v>
      </c>
      <c r="D23" s="23">
        <f t="shared" si="3"/>
        <v>-12500</v>
      </c>
      <c r="E23" s="24" t="s">
        <v>13</v>
      </c>
    </row>
    <row r="24" spans="1:9" ht="64" customHeight="1" thickBot="1" x14ac:dyDescent="0.25">
      <c r="A24" s="11" t="s">
        <v>25</v>
      </c>
      <c r="B24" s="25">
        <f>F20*0.5</f>
        <v>62500</v>
      </c>
      <c r="C24" s="22">
        <v>0</v>
      </c>
      <c r="D24" s="23">
        <f t="shared" si="3"/>
        <v>-62500</v>
      </c>
      <c r="E24" s="24" t="s">
        <v>13</v>
      </c>
    </row>
    <row r="25" spans="1:9" ht="37" customHeight="1" thickBot="1" x14ac:dyDescent="0.25">
      <c r="B25" s="18">
        <f>SUM(B20:B24)</f>
        <v>125000</v>
      </c>
    </row>
    <row r="26" spans="1:9" ht="47" customHeight="1" thickBot="1" x14ac:dyDescent="0.25">
      <c r="A26" s="30" t="s">
        <v>27</v>
      </c>
      <c r="B26" s="26">
        <f>F20+F12+F4</f>
        <v>400000</v>
      </c>
      <c r="C26" s="2"/>
      <c r="D26" s="2"/>
      <c r="E26" s="9"/>
      <c r="F26" s="9"/>
      <c r="G26" s="7"/>
    </row>
    <row r="27" spans="1:9" x14ac:dyDescent="0.2">
      <c r="A27" s="2"/>
      <c r="B27" s="27"/>
      <c r="E27" s="10"/>
      <c r="F27" s="10"/>
      <c r="G27" s="8"/>
    </row>
    <row r="28" spans="1:9" ht="17" thickBot="1" x14ac:dyDescent="0.25">
      <c r="B28" s="17"/>
    </row>
    <row r="29" spans="1:9" ht="17" thickBot="1" x14ac:dyDescent="0.25">
      <c r="A29" s="19" t="s">
        <v>28</v>
      </c>
      <c r="B29" s="28">
        <v>1200000</v>
      </c>
      <c r="E29" t="s">
        <v>29</v>
      </c>
      <c r="G29" t="s">
        <v>30</v>
      </c>
    </row>
    <row r="30" spans="1:9" x14ac:dyDescent="0.2">
      <c r="D30" t="s">
        <v>31</v>
      </c>
      <c r="E30" s="14">
        <v>1200000</v>
      </c>
      <c r="F30" s="14"/>
      <c r="G30" s="14">
        <v>1500000</v>
      </c>
      <c r="H30" s="16">
        <f>E30-G30</f>
        <v>-300000</v>
      </c>
    </row>
    <row r="31" spans="1:9" x14ac:dyDescent="0.2">
      <c r="B31" t="s">
        <v>32</v>
      </c>
      <c r="D31" t="s">
        <v>33</v>
      </c>
      <c r="E31" s="14">
        <v>200000</v>
      </c>
      <c r="F31" s="14"/>
      <c r="G31" s="14">
        <v>400000</v>
      </c>
    </row>
    <row r="32" spans="1:9" x14ac:dyDescent="0.2">
      <c r="E32" s="15">
        <f>E30-E31</f>
        <v>1000000</v>
      </c>
      <c r="F32" s="14"/>
      <c r="G32" s="14">
        <f>G30-G31</f>
        <v>1100000</v>
      </c>
      <c r="H32" s="16" t="s">
        <v>32</v>
      </c>
    </row>
    <row r="35" spans="4:8" x14ac:dyDescent="0.2">
      <c r="E35" t="s">
        <v>29</v>
      </c>
      <c r="G35" t="s">
        <v>30</v>
      </c>
    </row>
    <row r="36" spans="4:8" x14ac:dyDescent="0.2">
      <c r="D36" t="s">
        <v>31</v>
      </c>
      <c r="E36" s="14">
        <v>900000</v>
      </c>
      <c r="F36" s="14"/>
      <c r="G36" s="14">
        <v>1400000</v>
      </c>
      <c r="H36" s="16">
        <f>E36-G36</f>
        <v>-500000</v>
      </c>
    </row>
    <row r="37" spans="4:8" x14ac:dyDescent="0.2">
      <c r="D37" t="s">
        <v>33</v>
      </c>
      <c r="E37" s="14">
        <v>10000</v>
      </c>
      <c r="F37" s="14"/>
      <c r="G37" s="14">
        <v>360000</v>
      </c>
    </row>
    <row r="38" spans="4:8" x14ac:dyDescent="0.2">
      <c r="E38" s="15">
        <f>E36-E37</f>
        <v>890000</v>
      </c>
      <c r="F38" s="14"/>
      <c r="G38" s="14">
        <f>G36-G37</f>
        <v>1040000</v>
      </c>
      <c r="H38" s="16" t="s">
        <v>32</v>
      </c>
    </row>
  </sheetData>
  <sheetProtection algorithmName="SHA-512" hashValue="8LCm69BjX+8UkFlptwa9Hwh/SPs8z9YtDDnKa+TFPQjH3lsZ6zOYiv7clribBeeCE5KcvnA6g07KCihZlKAbXg==" saltValue="F5n2o9YL8aLqW5AcqQLcEg==" spinCount="100000" sheet="1" objects="1" scenarios="1"/>
  <mergeCells count="8">
    <mergeCell ref="G2:I2"/>
    <mergeCell ref="G10:I10"/>
    <mergeCell ref="G18:I18"/>
    <mergeCell ref="A2"/>
    <mergeCell ref="A1:F1"/>
    <mergeCell ref="A9:F9"/>
    <mergeCell ref="A10:F10"/>
    <mergeCell ref="A18:F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37D7BBD4EBD4A83F2BC353FDD4177" ma:contentTypeVersion="10" ma:contentTypeDescription="Een nieuw document maken." ma:contentTypeScope="" ma:versionID="f6c11515c556c5f94b431027648332ee">
  <xsd:schema xmlns:xsd="http://www.w3.org/2001/XMLSchema" xmlns:xs="http://www.w3.org/2001/XMLSchema" xmlns:p="http://schemas.microsoft.com/office/2006/metadata/properties" xmlns:ns2="6747c0c2-c131-491e-88b0-592e1fd4a489" xmlns:ns3="14004052-e687-45b2-aed2-6850ad279128" targetNamespace="http://schemas.microsoft.com/office/2006/metadata/properties" ma:root="true" ma:fieldsID="c8df0203dc663ef93b878065b4ba4b55" ns2:_="" ns3:_="">
    <xsd:import namespace="6747c0c2-c131-491e-88b0-592e1fd4a489"/>
    <xsd:import namespace="14004052-e687-45b2-aed2-6850ad2791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7c0c2-c131-491e-88b0-592e1fd4a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04052-e687-45b2-aed2-6850ad27912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8A29F7-5122-4F56-8FD0-5D930E4A4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7c0c2-c131-491e-88b0-592e1fd4a489"/>
    <ds:schemaRef ds:uri="14004052-e687-45b2-aed2-6850ad279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7D1E3-56E8-46AE-9797-BEE110022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ADEDE-1392-4AC5-BBE1-B8F1A5E348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Microsoft Office User</cp:lastModifiedBy>
  <cp:revision/>
  <dcterms:created xsi:type="dcterms:W3CDTF">2020-03-23T12:24:07Z</dcterms:created>
  <dcterms:modified xsi:type="dcterms:W3CDTF">2022-02-23T10:03:33Z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0x01010094C37D7BBD4EBD4A83F2BC353FDD4177</vt:lpwstr>
  </property>
</Properties>
</file>