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updateLinks="never" codeName="ThisWorkbook" defaultThemeVersion="124226"/>
  <mc:AlternateContent xmlns:mc="http://schemas.openxmlformats.org/markup-compatibility/2006">
    <mc:Choice Requires="x15">
      <x15ac:absPath xmlns:x15ac="http://schemas.microsoft.com/office/spreadsheetml/2010/11/ac" url="T:\rvo\IUC\02 Inkoop boven EU\13. Cat. ICT Inhuur\2021\Defensie ICT Inhuur 202104074\2 Aanbestedingsdocument\Bijlagen\publiceren\"/>
    </mc:Choice>
  </mc:AlternateContent>
  <xr:revisionPtr revIDLastSave="0" documentId="13_ncr:1_{E07C1E04-EBA8-430A-BC30-57503D2CEF3E}" xr6:coauthVersionLast="47" xr6:coauthVersionMax="47" xr10:uidLastSave="{00000000-0000-0000-0000-000000000000}"/>
  <bookViews>
    <workbookView xWindow="-120" yWindow="-120" windowWidth="19440" windowHeight="10440" firstSheet="1" activeTab="1" xr2:uid="{00000000-000D-0000-FFFF-FFFF00000000}"/>
  </bookViews>
  <sheets>
    <sheet name="Aanvraag inhuur" sheetId="1" r:id="rId1"/>
    <sheet name="Ink - Opdrachtomschrijving" sheetId="16" r:id="rId2"/>
    <sheet name="Soort aanvraag" sheetId="10" state="hidden" r:id="rId3"/>
    <sheet name="Info VOG Items" sheetId="2" state="hidden" r:id="rId4"/>
    <sheet name="eCF" sheetId="3" state="hidden" r:id="rId5"/>
    <sheet name="Profiel  specialisatie" sheetId="4" state="hidden" r:id="rId6"/>
    <sheet name="Ketens" sheetId="6" state="hidden" r:id="rId7"/>
    <sheet name="eCFKwalRaamwerk" sheetId="8" state="hidden" r:id="rId8"/>
    <sheet name="Schaal" sheetId="18" state="hidden" r:id="rId9"/>
    <sheet name="Ink - Eisen" sheetId="17" state="hidden" r:id="rId10"/>
    <sheet name="Antwoordformulier" sheetId="19" r:id="rId11"/>
    <sheet name="Beoordelingsmatrix P1" sheetId="20" r:id="rId12"/>
    <sheet name="Samenvatting beoordeling P1" sheetId="21" r:id="rId13"/>
    <sheet name="Beoordelingsmatrix P2" sheetId="23" r:id="rId14"/>
    <sheet name="Samenvatting beoordeling P2" sheetId="24" r:id="rId15"/>
    <sheet name="Beoordelingsmatrix P1 Teamlid2" sheetId="33" state="hidden" r:id="rId16"/>
    <sheet name="Beoordelingsmatrix P1 Teamlid3" sheetId="35" state="hidden" r:id="rId17"/>
    <sheet name="Beoordelingsmatrix P1 Teamlid4" sheetId="37" state="hidden" r:id="rId18"/>
    <sheet name="Beoordelingsmatrix P1 Teamlid5" sheetId="39" state="hidden" r:id="rId19"/>
    <sheet name="Beoordelingsmatrix P1 Teamlid6" sheetId="41" state="hidden" r:id="rId20"/>
    <sheet name="Totaalbeoordeling Team P" sheetId="43" state="hidden" r:id="rId21"/>
    <sheet name="Samenvatting beoordeling P1 TL2" sheetId="34" state="hidden" r:id="rId22"/>
    <sheet name="Samenvatting beoordeling P1 TL3" sheetId="36" state="hidden" r:id="rId23"/>
    <sheet name="Samenvatting beoordeling P1 TL4" sheetId="38" state="hidden" r:id="rId24"/>
    <sheet name="Samenvatting beoordeling P1 TL5" sheetId="40" state="hidden" r:id="rId25"/>
    <sheet name="Samenvatting beoordeling P1 TL6" sheetId="42" state="hidden" r:id="rId26"/>
    <sheet name="Blad6" sheetId="30" r:id="rId27"/>
  </sheets>
  <definedNames>
    <definedName name="AccountManager">'Profiel  specialisatie'!$B$199</definedName>
    <definedName name="AccountmanagerKR">eCFKwalRaamwerk!$B$1</definedName>
    <definedName name="_xlnm.Print_Area" localSheetId="10">Antwoordformulier!$A$1:$I$77</definedName>
    <definedName name="_xlnm.Print_Area" localSheetId="13">'Beoordelingsmatrix P2'!$A$1:$Q$85</definedName>
    <definedName name="_xlnm.Print_Area" localSheetId="1">'Ink - Opdrachtomschrijving'!$A$1:$J$229</definedName>
    <definedName name="BusinessAnalyst">'Profiel  specialisatie'!$B$49:$B$66</definedName>
    <definedName name="BusinessAnalystKR">eCFKwalRaamwerk!$B$2:$B$3</definedName>
    <definedName name="BusinessInformationManager">'Profiel  specialisatie'!$B$2:$B$19</definedName>
    <definedName name="BusinessInformationManagerKR">eCFKwalRaamwerk!$B$4:$B$7</definedName>
    <definedName name="ChiefInformationOfficer">'Profiel  specialisatie'!$B$20</definedName>
    <definedName name="ChiefInformationOfficerKR">eCFKwalRaamwerk!$B$8</definedName>
    <definedName name="DatabaseAdministrator">'Profiel  specialisatie'!$B$115:$B$119</definedName>
    <definedName name="DatabaseAdministratorKR">eCFKwalRaamwerk!$B$9:$B$22</definedName>
    <definedName name="Developer">'Profiel  specialisatie'!$B$97:$B$112</definedName>
    <definedName name="DeveloperKR">eCFKwalRaamwerk!$B$23:$B$26</definedName>
    <definedName name="DigitalMediaSpecialist">'Profiel  specialisatie'!$B$113</definedName>
    <definedName name="DigitalMediaSpecialistKR">eCFKwalRaamwerk!$B$27</definedName>
    <definedName name="EnterpriseArchitect">'Profiel  specialisatie'!$B$96</definedName>
    <definedName name="EnterpriseArchitectKR">eCFKwalRaamwerk!$B$28:$B$35</definedName>
    <definedName name="ICTConsultant">'Profiel  specialisatie'!$B$177:$B$198</definedName>
    <definedName name="ICTConsultantKR">eCFKwalRaamwerk!$B$36</definedName>
    <definedName name="ICTOperationsManager">'Profiel  specialisatie'!$B$21</definedName>
    <definedName name="ICTOperationsManagerKR">eCFKwalRaamwerk!$B$37</definedName>
    <definedName name="ICTSecurityManager">'Profiel  specialisatie'!$B$25:$B$27</definedName>
    <definedName name="ICTSecurityManagerKR">eCFKwalRaamwerk!$B$38:$B$42</definedName>
    <definedName name="ICTSecuritySpecialist">'Profiel  specialisatie'!$B$201:$B$214</definedName>
    <definedName name="ICTSecuritySpecialistKR">eCFKwalRaamwerk!$B$43:$B$46</definedName>
    <definedName name="ICTTrainer">'Profiel  specialisatie'!$B$200</definedName>
    <definedName name="ICTTrainerKR">eCFKwalRaamwerk!$B$47</definedName>
    <definedName name="NetworkSpecialist">'Profiel  specialisatie'!$B$159:$B$165</definedName>
    <definedName name="NetworkSpecialistKR">eCFKwalRaamwerk!$B$48:$B$51</definedName>
    <definedName name="ProjectManager">'Profiel  specialisatie'!$B$28:$B$30</definedName>
    <definedName name="ProjectManagerKR">eCFKwalRaamwerk!$B$52:$B$54</definedName>
    <definedName name="QualityAssuranceManager">'Profiel  specialisatie'!$B$22:$B$24</definedName>
    <definedName name="QualityAssuranceManagerKR">eCFKwalRaamwerk!$B$55:$B$57</definedName>
    <definedName name="ServiceDeskAgent">'Profiel  specialisatie'!$B$166</definedName>
    <definedName name="ServiceDeskAgentKR">eCFKwalRaamwerk!$B$58:$B$66</definedName>
    <definedName name="ServiceManager">'Profiel  specialisatie'!$B$31:$B$48</definedName>
    <definedName name="ServiceManagerKR">eCFKwalRaamwerk!$B$67:$B$68</definedName>
    <definedName name="Soort">'Aanvraag inhuur'!$G$236:$G$241</definedName>
    <definedName name="Soort2">'Aanvraag inhuur'!$G$236:$G$242</definedName>
    <definedName name="SystemAnalyst">'Profiel  specialisatie'!$B$67:$B$95</definedName>
    <definedName name="SystemsAdministrator">'Profiel  specialisatie'!$B$120:$B$144</definedName>
    <definedName name="SystemsAdministratorKR">eCFKwalRaamwerk!$B$69:$B$76</definedName>
    <definedName name="SystemsAnalystKR">eCFKwalRaamwerk!$B$77:$B$78</definedName>
    <definedName name="SystemsArchitect">'Profiel  specialisatie'!$B$145:$B$158</definedName>
    <definedName name="SystemsArchitectKR">eCFKwalRaamwerk!$B$79:$B$83</definedName>
    <definedName name="TechnicalSpecialist">'Profiel  specialisatie'!$B$167:$B$176</definedName>
    <definedName name="TechnicalSpecialistKR">eCFKwalRaamwerk!$B$84:$B$92</definedName>
    <definedName name="TestSpecialist">'Profiel  specialisatie'!$B$114</definedName>
    <definedName name="TestSpecialistKR">eCFKwalRaamwerk!$B$94:$B$105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6" i="1" l="1"/>
  <c r="C67" i="1"/>
  <c r="D58" i="18"/>
  <c r="D59" i="18"/>
  <c r="D60" i="18"/>
  <c r="D61" i="18"/>
  <c r="D62" i="18"/>
  <c r="D63" i="18"/>
  <c r="D64" i="18"/>
  <c r="D65" i="18"/>
  <c r="D66" i="18"/>
  <c r="E58" i="18"/>
  <c r="E59" i="18"/>
  <c r="E60" i="18"/>
  <c r="E61" i="18"/>
  <c r="E62" i="18"/>
  <c r="E63" i="18"/>
  <c r="E64" i="18"/>
  <c r="E65" i="18"/>
  <c r="E66" i="18"/>
  <c r="E57" i="18"/>
  <c r="D57" i="18"/>
  <c r="E45" i="18"/>
  <c r="E46" i="18"/>
  <c r="E47" i="18"/>
  <c r="E48" i="18"/>
  <c r="E49" i="18"/>
  <c r="E50" i="18"/>
  <c r="E51" i="18"/>
  <c r="E52" i="18"/>
  <c r="E53" i="18"/>
  <c r="E44" i="18"/>
  <c r="D45" i="18"/>
  <c r="D46" i="18"/>
  <c r="D47" i="18"/>
  <c r="D48" i="18"/>
  <c r="D49" i="18"/>
  <c r="D50" i="18"/>
  <c r="D51" i="18"/>
  <c r="D52" i="18"/>
  <c r="D53" i="18"/>
  <c r="D44" i="18"/>
  <c r="E32" i="18"/>
  <c r="E33" i="18"/>
  <c r="E34" i="18"/>
  <c r="E35" i="18"/>
  <c r="E36" i="18"/>
  <c r="E37" i="18"/>
  <c r="E38" i="18"/>
  <c r="E39" i="18"/>
  <c r="E40" i="18"/>
  <c r="E31" i="18"/>
  <c r="D32" i="18"/>
  <c r="D33" i="18"/>
  <c r="D34" i="18"/>
  <c r="D35" i="18"/>
  <c r="D36" i="18"/>
  <c r="D37" i="18"/>
  <c r="D38" i="18"/>
  <c r="D39" i="18"/>
  <c r="D40" i="18"/>
  <c r="D31" i="18"/>
  <c r="E4" i="18"/>
  <c r="E5" i="18"/>
  <c r="E6" i="18"/>
  <c r="E7" i="18"/>
  <c r="E8" i="18"/>
  <c r="E9" i="18"/>
  <c r="E10" i="18"/>
  <c r="E11" i="18"/>
  <c r="E12" i="18"/>
  <c r="E3" i="18"/>
  <c r="D4" i="18"/>
  <c r="D5" i="18"/>
  <c r="D6" i="18"/>
  <c r="D7" i="18"/>
  <c r="D8" i="18"/>
  <c r="D9" i="18"/>
  <c r="D10" i="18"/>
  <c r="D11" i="18"/>
  <c r="D12" i="18"/>
  <c r="D3" i="18"/>
  <c r="E19" i="18"/>
  <c r="E20" i="18"/>
  <c r="E21" i="18"/>
  <c r="E22" i="18"/>
  <c r="E23" i="18"/>
  <c r="E24" i="18"/>
  <c r="E25" i="18"/>
  <c r="E26" i="18"/>
  <c r="E27" i="18"/>
  <c r="E18" i="18"/>
  <c r="D19" i="18"/>
  <c r="D20" i="18"/>
  <c r="D21" i="18"/>
  <c r="D22" i="18"/>
  <c r="D23" i="18"/>
  <c r="D24" i="18"/>
  <c r="D25" i="18"/>
  <c r="D26" i="18"/>
  <c r="D27" i="18"/>
  <c r="D18" i="18"/>
  <c r="O5" i="23" l="1"/>
  <c r="B63" i="23" l="1"/>
  <c r="B63" i="20" l="1"/>
  <c r="C206" i="1" l="1"/>
  <c r="C37" i="1" l="1"/>
  <c r="D3" i="21" l="1"/>
  <c r="AE88" i="41"/>
  <c r="Q3" i="43" s="1"/>
  <c r="AC88" i="41"/>
  <c r="AA88" i="41"/>
  <c r="O3" i="43" s="1"/>
  <c r="Y88" i="41"/>
  <c r="W88" i="41"/>
  <c r="M3" i="43" s="1"/>
  <c r="U88" i="41"/>
  <c r="S88" i="41"/>
  <c r="K3" i="43" s="1"/>
  <c r="Q88" i="41"/>
  <c r="O88" i="41"/>
  <c r="I3" i="43" s="1"/>
  <c r="M88" i="41"/>
  <c r="K88" i="41"/>
  <c r="G3" i="43" s="1"/>
  <c r="I88" i="41"/>
  <c r="G88" i="41"/>
  <c r="E3" i="43" s="1"/>
  <c r="E88" i="41"/>
  <c r="AE88" i="39"/>
  <c r="Q3" i="40" s="1"/>
  <c r="AF88" i="39" s="1"/>
  <c r="AC88" i="39"/>
  <c r="AA88" i="39"/>
  <c r="Y88" i="39"/>
  <c r="W88" i="39"/>
  <c r="U88" i="39"/>
  <c r="S88" i="39"/>
  <c r="Q88" i="39"/>
  <c r="O88" i="39"/>
  <c r="M88" i="39"/>
  <c r="K88" i="39"/>
  <c r="I88" i="39"/>
  <c r="G88" i="39"/>
  <c r="E88" i="39"/>
  <c r="AE88" i="37"/>
  <c r="Q3" i="38" s="1"/>
  <c r="AF88" i="37" s="1"/>
  <c r="AC88" i="37"/>
  <c r="AA88" i="37"/>
  <c r="Y88" i="37"/>
  <c r="W88" i="37"/>
  <c r="U88" i="37"/>
  <c r="S88" i="37"/>
  <c r="Q88" i="37"/>
  <c r="O88" i="37"/>
  <c r="M88" i="37"/>
  <c r="K88" i="37"/>
  <c r="I88" i="37"/>
  <c r="G88" i="37"/>
  <c r="E88" i="37"/>
  <c r="AE88" i="35"/>
  <c r="AC88" i="35"/>
  <c r="AA88" i="35"/>
  <c r="Y88" i="35"/>
  <c r="W88" i="35"/>
  <c r="U88" i="35"/>
  <c r="S88" i="35"/>
  <c r="Q88" i="35"/>
  <c r="O88" i="35"/>
  <c r="M88" i="35"/>
  <c r="K88" i="35"/>
  <c r="I88" i="35"/>
  <c r="G88" i="35"/>
  <c r="E88" i="35"/>
  <c r="AE88" i="33"/>
  <c r="AC88" i="33"/>
  <c r="AA88" i="33"/>
  <c r="Y88" i="33"/>
  <c r="W88" i="33"/>
  <c r="U88" i="33"/>
  <c r="S88" i="33"/>
  <c r="Q88" i="33"/>
  <c r="O88" i="33"/>
  <c r="M88" i="33"/>
  <c r="K88" i="33"/>
  <c r="I88" i="33"/>
  <c r="G88" i="33"/>
  <c r="E88" i="33"/>
  <c r="Q3" i="36"/>
  <c r="AF88" i="35" s="1"/>
  <c r="I3" i="24"/>
  <c r="H3" i="24"/>
  <c r="G3" i="24"/>
  <c r="F3" i="24"/>
  <c r="E3" i="24"/>
  <c r="Q3" i="21"/>
  <c r="P3" i="21"/>
  <c r="O3" i="21"/>
  <c r="N3" i="21"/>
  <c r="M3" i="21"/>
  <c r="L3" i="21"/>
  <c r="J3" i="21"/>
  <c r="I3" i="21"/>
  <c r="H3" i="21"/>
  <c r="G3" i="21"/>
  <c r="F3" i="21"/>
  <c r="E3" i="21"/>
  <c r="K3" i="21"/>
  <c r="D3" i="24"/>
  <c r="Q3" i="34"/>
  <c r="AF88" i="33" s="1"/>
  <c r="AE88" i="20"/>
  <c r="Q4" i="21" s="1"/>
  <c r="AF88" i="20" s="1"/>
  <c r="AA88" i="20"/>
  <c r="W88" i="20"/>
  <c r="S88" i="20"/>
  <c r="O88" i="20"/>
  <c r="K88" i="20"/>
  <c r="G88" i="20"/>
  <c r="Q3" i="42" l="1"/>
  <c r="AF88" i="41"/>
  <c r="C68" i="16"/>
  <c r="C69" i="16"/>
  <c r="C70" i="16"/>
  <c r="C71" i="16"/>
  <c r="C72" i="16"/>
  <c r="C73" i="16"/>
  <c r="C74" i="16"/>
  <c r="C75" i="16"/>
  <c r="C76" i="16"/>
  <c r="C171" i="16"/>
  <c r="Q2" i="43"/>
  <c r="P2" i="43"/>
  <c r="O2" i="43"/>
  <c r="N2" i="43"/>
  <c r="M2" i="43"/>
  <c r="L2" i="43"/>
  <c r="K2" i="43"/>
  <c r="J2" i="43"/>
  <c r="I2" i="43"/>
  <c r="H2" i="43"/>
  <c r="G2" i="43"/>
  <c r="F2" i="43"/>
  <c r="E2" i="43"/>
  <c r="D2" i="43"/>
  <c r="O3" i="42"/>
  <c r="M3" i="42"/>
  <c r="K3" i="42"/>
  <c r="I3" i="42"/>
  <c r="G3" i="42"/>
  <c r="E3" i="42"/>
  <c r="Q2" i="42"/>
  <c r="P2" i="42"/>
  <c r="O2" i="42"/>
  <c r="N2" i="42"/>
  <c r="M2" i="42"/>
  <c r="L2" i="42"/>
  <c r="K2" i="42"/>
  <c r="J2" i="42"/>
  <c r="I2" i="42"/>
  <c r="H2" i="42"/>
  <c r="G2" i="42"/>
  <c r="F2" i="42"/>
  <c r="E2" i="42"/>
  <c r="D2" i="42"/>
  <c r="P3" i="42"/>
  <c r="N3" i="42"/>
  <c r="L3" i="42"/>
  <c r="J3" i="42"/>
  <c r="H3" i="42"/>
  <c r="F3" i="42"/>
  <c r="J85" i="41"/>
  <c r="O84" i="41"/>
  <c r="J84" i="41"/>
  <c r="O83" i="41"/>
  <c r="J83" i="41"/>
  <c r="O82" i="41"/>
  <c r="J82" i="41"/>
  <c r="D82" i="41"/>
  <c r="C82" i="41"/>
  <c r="O81" i="41"/>
  <c r="J81" i="41"/>
  <c r="D81" i="41"/>
  <c r="C81" i="41"/>
  <c r="O80" i="41"/>
  <c r="J80" i="41"/>
  <c r="D80" i="41"/>
  <c r="C80" i="41"/>
  <c r="O79" i="41"/>
  <c r="J79" i="41"/>
  <c r="D79" i="41"/>
  <c r="C79" i="41"/>
  <c r="O78" i="41"/>
  <c r="C5" i="42" s="1"/>
  <c r="J78" i="41"/>
  <c r="O77" i="41"/>
  <c r="J77" i="41"/>
  <c r="D77" i="41"/>
  <c r="C77" i="41"/>
  <c r="AE73" i="41"/>
  <c r="AC73" i="41"/>
  <c r="AA73" i="41"/>
  <c r="Y73" i="41"/>
  <c r="W73" i="41"/>
  <c r="U73" i="41"/>
  <c r="S73" i="41"/>
  <c r="Q73" i="41"/>
  <c r="O73" i="41"/>
  <c r="M73" i="41"/>
  <c r="K73" i="41"/>
  <c r="I73" i="41"/>
  <c r="G73" i="41"/>
  <c r="E73" i="41"/>
  <c r="C72" i="41"/>
  <c r="B72" i="41"/>
  <c r="C71" i="41"/>
  <c r="B71" i="41"/>
  <c r="C70" i="41"/>
  <c r="B70" i="41"/>
  <c r="C69" i="41"/>
  <c r="B69" i="41"/>
  <c r="C68" i="41"/>
  <c r="B68" i="41"/>
  <c r="C67" i="41"/>
  <c r="B67" i="41"/>
  <c r="C66" i="41"/>
  <c r="B66" i="41"/>
  <c r="C65" i="41"/>
  <c r="B65" i="41"/>
  <c r="B63" i="41"/>
  <c r="B58" i="41"/>
  <c r="B56" i="41"/>
  <c r="B54" i="41"/>
  <c r="D52" i="41"/>
  <c r="C52" i="41"/>
  <c r="B52" i="41"/>
  <c r="D51" i="41"/>
  <c r="C51" i="41"/>
  <c r="B51" i="41"/>
  <c r="D50" i="41"/>
  <c r="C50" i="41"/>
  <c r="B50" i="41"/>
  <c r="D48" i="41"/>
  <c r="C48" i="41"/>
  <c r="B48" i="41"/>
  <c r="D47" i="41"/>
  <c r="C47" i="41"/>
  <c r="B47" i="41"/>
  <c r="D46" i="41"/>
  <c r="C46" i="41"/>
  <c r="B46" i="41"/>
  <c r="D45" i="41"/>
  <c r="C45" i="41"/>
  <c r="B45" i="41"/>
  <c r="D44" i="41"/>
  <c r="C44" i="41"/>
  <c r="B44" i="41"/>
  <c r="D43" i="41"/>
  <c r="C43" i="41"/>
  <c r="B43" i="41"/>
  <c r="D41" i="41"/>
  <c r="C41" i="41"/>
  <c r="B41" i="41"/>
  <c r="D40" i="41"/>
  <c r="C40" i="41"/>
  <c r="B40" i="41"/>
  <c r="D39" i="41"/>
  <c r="C39" i="41"/>
  <c r="B39" i="41"/>
  <c r="D38" i="41"/>
  <c r="C38" i="41"/>
  <c r="B38" i="41"/>
  <c r="D37" i="41"/>
  <c r="C37" i="41"/>
  <c r="B37" i="41"/>
  <c r="D36" i="41"/>
  <c r="C36" i="41"/>
  <c r="B36" i="41"/>
  <c r="D35" i="41"/>
  <c r="C35" i="41"/>
  <c r="B35" i="41"/>
  <c r="D34" i="41"/>
  <c r="C34" i="41"/>
  <c r="B34" i="41"/>
  <c r="C32" i="41"/>
  <c r="B32" i="41"/>
  <c r="D32" i="41" s="1"/>
  <c r="C31" i="41"/>
  <c r="B31" i="41"/>
  <c r="D31" i="41" s="1"/>
  <c r="C30" i="41"/>
  <c r="B30" i="41"/>
  <c r="D30" i="41" s="1"/>
  <c r="C29" i="41"/>
  <c r="B29" i="41"/>
  <c r="D29" i="41" s="1"/>
  <c r="C28" i="41"/>
  <c r="B28" i="41"/>
  <c r="D28" i="41" s="1"/>
  <c r="C27" i="41"/>
  <c r="B27" i="41"/>
  <c r="D27" i="41" s="1"/>
  <c r="C25" i="41"/>
  <c r="C24" i="41"/>
  <c r="C23" i="41"/>
  <c r="C22" i="41"/>
  <c r="C21" i="41"/>
  <c r="B19" i="41"/>
  <c r="D19" i="41" s="1"/>
  <c r="C17" i="41"/>
  <c r="B17" i="41"/>
  <c r="D17" i="41" s="1"/>
  <c r="C16" i="41"/>
  <c r="B16" i="41"/>
  <c r="D16" i="41" s="1"/>
  <c r="C15" i="41"/>
  <c r="B15" i="41"/>
  <c r="D15" i="41" s="1"/>
  <c r="C14" i="41"/>
  <c r="B14" i="41"/>
  <c r="D14" i="41" s="1"/>
  <c r="C12" i="41"/>
  <c r="B12" i="41"/>
  <c r="D12" i="41" s="1"/>
  <c r="C11" i="41"/>
  <c r="B11" i="41"/>
  <c r="D11" i="41" s="1"/>
  <c r="C10" i="41"/>
  <c r="B10" i="41"/>
  <c r="D10" i="41" s="1"/>
  <c r="C9" i="41"/>
  <c r="B9" i="41"/>
  <c r="D9" i="41" s="1"/>
  <c r="C8" i="41"/>
  <c r="B8" i="41"/>
  <c r="D8" i="41" s="1"/>
  <c r="C7" i="41"/>
  <c r="B7" i="41"/>
  <c r="D7" i="41" s="1"/>
  <c r="D5" i="41"/>
  <c r="V1" i="41"/>
  <c r="I1" i="41"/>
  <c r="C1" i="41"/>
  <c r="O3" i="40"/>
  <c r="AB88" i="39" s="1"/>
  <c r="M3" i="40"/>
  <c r="X88" i="39" s="1"/>
  <c r="K3" i="40"/>
  <c r="T88" i="39" s="1"/>
  <c r="I3" i="40"/>
  <c r="P88" i="39" s="1"/>
  <c r="G3" i="40"/>
  <c r="L88" i="39" s="1"/>
  <c r="E3" i="40"/>
  <c r="Q2" i="40"/>
  <c r="P2" i="40"/>
  <c r="O2" i="40"/>
  <c r="N2" i="40"/>
  <c r="M2" i="40"/>
  <c r="L2" i="40"/>
  <c r="K2" i="40"/>
  <c r="J2" i="40"/>
  <c r="I2" i="40"/>
  <c r="H2" i="40"/>
  <c r="G2" i="40"/>
  <c r="F2" i="40"/>
  <c r="E2" i="40"/>
  <c r="D2" i="40"/>
  <c r="P3" i="40"/>
  <c r="AD88" i="39" s="1"/>
  <c r="N3" i="40"/>
  <c r="Z88" i="39" s="1"/>
  <c r="L3" i="40"/>
  <c r="V88" i="39" s="1"/>
  <c r="J3" i="40"/>
  <c r="R88" i="39" s="1"/>
  <c r="H3" i="40"/>
  <c r="N88" i="39" s="1"/>
  <c r="F3" i="40"/>
  <c r="J88" i="39" s="1"/>
  <c r="D3" i="40"/>
  <c r="F88" i="39" s="1"/>
  <c r="J85" i="39"/>
  <c r="O84" i="39"/>
  <c r="J84" i="39"/>
  <c r="O83" i="39"/>
  <c r="C10" i="40" s="1"/>
  <c r="J83" i="39"/>
  <c r="O82" i="39"/>
  <c r="J82" i="39"/>
  <c r="D82" i="39"/>
  <c r="C82" i="39"/>
  <c r="O81" i="39"/>
  <c r="J81" i="39"/>
  <c r="D81" i="39"/>
  <c r="C81" i="39"/>
  <c r="O80" i="39"/>
  <c r="J80" i="39"/>
  <c r="D80" i="39"/>
  <c r="C80" i="39"/>
  <c r="O79" i="39"/>
  <c r="J79" i="39"/>
  <c r="D79" i="39"/>
  <c r="C79" i="39"/>
  <c r="O78" i="39"/>
  <c r="C5" i="40" s="1"/>
  <c r="J78" i="39"/>
  <c r="O77" i="39"/>
  <c r="C11" i="40" s="1"/>
  <c r="J77" i="39"/>
  <c r="D77" i="39"/>
  <c r="C77" i="39"/>
  <c r="AE73" i="39"/>
  <c r="AC73" i="39"/>
  <c r="AA73" i="39"/>
  <c r="Y73" i="39"/>
  <c r="W73" i="39"/>
  <c r="U73" i="39"/>
  <c r="S73" i="39"/>
  <c r="Q73" i="39"/>
  <c r="O73" i="39"/>
  <c r="M73" i="39"/>
  <c r="K73" i="39"/>
  <c r="I73" i="39"/>
  <c r="G73" i="39"/>
  <c r="E73" i="39"/>
  <c r="C72" i="39"/>
  <c r="B72" i="39"/>
  <c r="C71" i="39"/>
  <c r="B71" i="39"/>
  <c r="C70" i="39"/>
  <c r="B70" i="39"/>
  <c r="C69" i="39"/>
  <c r="B69" i="39"/>
  <c r="C68" i="39"/>
  <c r="B68" i="39"/>
  <c r="C67" i="39"/>
  <c r="B67" i="39"/>
  <c r="C66" i="39"/>
  <c r="B66" i="39"/>
  <c r="C65" i="39"/>
  <c r="B65" i="39"/>
  <c r="B63" i="39"/>
  <c r="B58" i="39"/>
  <c r="B56" i="39"/>
  <c r="B54" i="39"/>
  <c r="D52" i="39"/>
  <c r="C52" i="39"/>
  <c r="B52" i="39"/>
  <c r="D51" i="39"/>
  <c r="C51" i="39"/>
  <c r="B51" i="39"/>
  <c r="D50" i="39"/>
  <c r="C50" i="39"/>
  <c r="B50" i="39"/>
  <c r="D48" i="39"/>
  <c r="C48" i="39"/>
  <c r="B48" i="39"/>
  <c r="D47" i="39"/>
  <c r="C47" i="39"/>
  <c r="B47" i="39"/>
  <c r="D46" i="39"/>
  <c r="C46" i="39"/>
  <c r="B46" i="39"/>
  <c r="D45" i="39"/>
  <c r="C45" i="39"/>
  <c r="B45" i="39"/>
  <c r="D44" i="39"/>
  <c r="C44" i="39"/>
  <c r="B44" i="39"/>
  <c r="D43" i="39"/>
  <c r="C43" i="39"/>
  <c r="B43" i="39"/>
  <c r="D41" i="39"/>
  <c r="C41" i="39"/>
  <c r="B41" i="39"/>
  <c r="D40" i="39"/>
  <c r="C40" i="39"/>
  <c r="B40" i="39"/>
  <c r="D39" i="39"/>
  <c r="C39" i="39"/>
  <c r="B39" i="39"/>
  <c r="D38" i="39"/>
  <c r="C38" i="39"/>
  <c r="B38" i="39"/>
  <c r="D37" i="39"/>
  <c r="C37" i="39"/>
  <c r="B37" i="39"/>
  <c r="D36" i="39"/>
  <c r="C36" i="39"/>
  <c r="B36" i="39"/>
  <c r="D35" i="39"/>
  <c r="C35" i="39"/>
  <c r="B35" i="39"/>
  <c r="D34" i="39"/>
  <c r="C34" i="39"/>
  <c r="B34" i="39"/>
  <c r="C32" i="39"/>
  <c r="B32" i="39"/>
  <c r="D32" i="39" s="1"/>
  <c r="C31" i="39"/>
  <c r="B31" i="39"/>
  <c r="D31" i="39" s="1"/>
  <c r="C30" i="39"/>
  <c r="B30" i="39"/>
  <c r="D30" i="39" s="1"/>
  <c r="C29" i="39"/>
  <c r="B29" i="39"/>
  <c r="D29" i="39" s="1"/>
  <c r="C28" i="39"/>
  <c r="B28" i="39"/>
  <c r="D28" i="39" s="1"/>
  <c r="C27" i="39"/>
  <c r="B27" i="39"/>
  <c r="D27" i="39" s="1"/>
  <c r="C25" i="39"/>
  <c r="C24" i="39"/>
  <c r="C23" i="39"/>
  <c r="C22" i="39"/>
  <c r="C21" i="39"/>
  <c r="B19" i="39"/>
  <c r="D19" i="39" s="1"/>
  <c r="C17" i="39"/>
  <c r="B17" i="39"/>
  <c r="D17" i="39" s="1"/>
  <c r="C16" i="39"/>
  <c r="B16" i="39"/>
  <c r="D16" i="39" s="1"/>
  <c r="C15" i="39"/>
  <c r="B15" i="39"/>
  <c r="D15" i="39" s="1"/>
  <c r="C14" i="39"/>
  <c r="B14" i="39"/>
  <c r="D14" i="39" s="1"/>
  <c r="C12" i="39"/>
  <c r="B12" i="39"/>
  <c r="D12" i="39" s="1"/>
  <c r="C11" i="39"/>
  <c r="B11" i="39"/>
  <c r="D11" i="39" s="1"/>
  <c r="C10" i="39"/>
  <c r="B10" i="39"/>
  <c r="D10" i="39" s="1"/>
  <c r="C9" i="39"/>
  <c r="B9" i="39"/>
  <c r="D9" i="39" s="1"/>
  <c r="C8" i="39"/>
  <c r="B8" i="39"/>
  <c r="D8" i="39" s="1"/>
  <c r="C7" i="39"/>
  <c r="B7" i="39"/>
  <c r="D7" i="39" s="1"/>
  <c r="D5" i="39"/>
  <c r="V1" i="39"/>
  <c r="I1" i="39"/>
  <c r="C1" i="39"/>
  <c r="O3" i="38"/>
  <c r="AB88" i="37" s="1"/>
  <c r="M3" i="38"/>
  <c r="X88" i="37" s="1"/>
  <c r="K3" i="38"/>
  <c r="T88" i="37" s="1"/>
  <c r="I3" i="38"/>
  <c r="P88" i="37" s="1"/>
  <c r="G3" i="38"/>
  <c r="L88" i="37" s="1"/>
  <c r="E3" i="38"/>
  <c r="H88" i="37" s="1"/>
  <c r="Q2" i="38"/>
  <c r="P2" i="38"/>
  <c r="O2" i="38"/>
  <c r="N2" i="38"/>
  <c r="M2" i="38"/>
  <c r="L2" i="38"/>
  <c r="K2" i="38"/>
  <c r="J2" i="38"/>
  <c r="I2" i="38"/>
  <c r="H2" i="38"/>
  <c r="G2" i="38"/>
  <c r="F2" i="38"/>
  <c r="E2" i="38"/>
  <c r="D2" i="38"/>
  <c r="P3" i="38"/>
  <c r="AD88" i="37" s="1"/>
  <c r="N3" i="38"/>
  <c r="Z88" i="37" s="1"/>
  <c r="L3" i="38"/>
  <c r="V88" i="37" s="1"/>
  <c r="J3" i="38"/>
  <c r="R88" i="37" s="1"/>
  <c r="H3" i="38"/>
  <c r="N88" i="37" s="1"/>
  <c r="F3" i="38"/>
  <c r="J88" i="37" s="1"/>
  <c r="D3" i="38"/>
  <c r="F88" i="37" s="1"/>
  <c r="J85" i="37"/>
  <c r="O84" i="37"/>
  <c r="J84" i="37"/>
  <c r="O83" i="37"/>
  <c r="C10" i="38" s="1"/>
  <c r="J83" i="37"/>
  <c r="O82" i="37"/>
  <c r="J82" i="37"/>
  <c r="D82" i="37"/>
  <c r="C82" i="37"/>
  <c r="O81" i="37"/>
  <c r="J81" i="37"/>
  <c r="D81" i="37"/>
  <c r="C81" i="37"/>
  <c r="O80" i="37"/>
  <c r="J80" i="37"/>
  <c r="D80" i="37"/>
  <c r="C80" i="37"/>
  <c r="O79" i="37"/>
  <c r="J79" i="37"/>
  <c r="D79" i="37"/>
  <c r="C79" i="37"/>
  <c r="O78" i="37"/>
  <c r="C5" i="38" s="1"/>
  <c r="J78" i="37"/>
  <c r="O77" i="37"/>
  <c r="C11" i="38" s="1"/>
  <c r="J77" i="37"/>
  <c r="D77" i="37"/>
  <c r="C77" i="37"/>
  <c r="AE73" i="37"/>
  <c r="AC73" i="37"/>
  <c r="AA73" i="37"/>
  <c r="Y73" i="37"/>
  <c r="W73" i="37"/>
  <c r="U73" i="37"/>
  <c r="S73" i="37"/>
  <c r="Q73" i="37"/>
  <c r="O73" i="37"/>
  <c r="M73" i="37"/>
  <c r="K73" i="37"/>
  <c r="I73" i="37"/>
  <c r="G73" i="37"/>
  <c r="E73" i="37"/>
  <c r="C72" i="37"/>
  <c r="B72" i="37"/>
  <c r="C71" i="37"/>
  <c r="B71" i="37"/>
  <c r="C70" i="37"/>
  <c r="B70" i="37"/>
  <c r="C69" i="37"/>
  <c r="B69" i="37"/>
  <c r="C68" i="37"/>
  <c r="B68" i="37"/>
  <c r="C67" i="37"/>
  <c r="B67" i="37"/>
  <c r="C66" i="37"/>
  <c r="B66" i="37"/>
  <c r="C65" i="37"/>
  <c r="B65" i="37"/>
  <c r="B63" i="37"/>
  <c r="B58" i="37"/>
  <c r="B56" i="37"/>
  <c r="B54" i="37"/>
  <c r="D52" i="37"/>
  <c r="C52" i="37"/>
  <c r="B52" i="37"/>
  <c r="D51" i="37"/>
  <c r="C51" i="37"/>
  <c r="B51" i="37"/>
  <c r="D50" i="37"/>
  <c r="C50" i="37"/>
  <c r="B50" i="37"/>
  <c r="D48" i="37"/>
  <c r="C48" i="37"/>
  <c r="B48" i="37"/>
  <c r="D47" i="37"/>
  <c r="C47" i="37"/>
  <c r="B47" i="37"/>
  <c r="D46" i="37"/>
  <c r="C46" i="37"/>
  <c r="B46" i="37"/>
  <c r="D45" i="37"/>
  <c r="C45" i="37"/>
  <c r="B45" i="37"/>
  <c r="D44" i="37"/>
  <c r="C44" i="37"/>
  <c r="B44" i="37"/>
  <c r="D43" i="37"/>
  <c r="C43" i="37"/>
  <c r="B43" i="37"/>
  <c r="D41" i="37"/>
  <c r="C41" i="37"/>
  <c r="B41" i="37"/>
  <c r="D40" i="37"/>
  <c r="C40" i="37"/>
  <c r="B40" i="37"/>
  <c r="D39" i="37"/>
  <c r="C39" i="37"/>
  <c r="B39" i="37"/>
  <c r="D38" i="37"/>
  <c r="C38" i="37"/>
  <c r="B38" i="37"/>
  <c r="D37" i="37"/>
  <c r="C37" i="37"/>
  <c r="B37" i="37"/>
  <c r="D36" i="37"/>
  <c r="C36" i="37"/>
  <c r="B36" i="37"/>
  <c r="D35" i="37"/>
  <c r="C35" i="37"/>
  <c r="B35" i="37"/>
  <c r="D34" i="37"/>
  <c r="C34" i="37"/>
  <c r="B34" i="37"/>
  <c r="C32" i="37"/>
  <c r="B32" i="37"/>
  <c r="D32" i="37" s="1"/>
  <c r="C31" i="37"/>
  <c r="B31" i="37"/>
  <c r="D31" i="37" s="1"/>
  <c r="C30" i="37"/>
  <c r="B30" i="37"/>
  <c r="D30" i="37" s="1"/>
  <c r="C29" i="37"/>
  <c r="B29" i="37"/>
  <c r="D29" i="37" s="1"/>
  <c r="C28" i="37"/>
  <c r="B28" i="37"/>
  <c r="D28" i="37" s="1"/>
  <c r="C27" i="37"/>
  <c r="B27" i="37"/>
  <c r="D27" i="37" s="1"/>
  <c r="C25" i="37"/>
  <c r="C24" i="37"/>
  <c r="C23" i="37"/>
  <c r="C22" i="37"/>
  <c r="C21" i="37"/>
  <c r="B19" i="37"/>
  <c r="D19" i="37" s="1"/>
  <c r="C17" i="37"/>
  <c r="B17" i="37"/>
  <c r="D17" i="37" s="1"/>
  <c r="C16" i="37"/>
  <c r="B16" i="37"/>
  <c r="D16" i="37" s="1"/>
  <c r="C15" i="37"/>
  <c r="B15" i="37"/>
  <c r="D15" i="37" s="1"/>
  <c r="C14" i="37"/>
  <c r="B14" i="37"/>
  <c r="D14" i="37" s="1"/>
  <c r="C12" i="37"/>
  <c r="B12" i="37"/>
  <c r="D12" i="37" s="1"/>
  <c r="C11" i="37"/>
  <c r="B11" i="37"/>
  <c r="D11" i="37" s="1"/>
  <c r="C10" i="37"/>
  <c r="B10" i="37"/>
  <c r="D10" i="37" s="1"/>
  <c r="C9" i="37"/>
  <c r="B9" i="37"/>
  <c r="D9" i="37" s="1"/>
  <c r="C8" i="37"/>
  <c r="B8" i="37"/>
  <c r="D8" i="37" s="1"/>
  <c r="C7" i="37"/>
  <c r="B7" i="37"/>
  <c r="D7" i="37" s="1"/>
  <c r="D5" i="37"/>
  <c r="V1" i="37"/>
  <c r="I1" i="37"/>
  <c r="C1" i="37"/>
  <c r="O3" i="36"/>
  <c r="M3" i="36"/>
  <c r="K3" i="36"/>
  <c r="I3" i="36"/>
  <c r="G3" i="36"/>
  <c r="E3" i="36"/>
  <c r="Q2" i="36"/>
  <c r="P2" i="36"/>
  <c r="O2" i="36"/>
  <c r="N2" i="36"/>
  <c r="M2" i="36"/>
  <c r="L2" i="36"/>
  <c r="K2" i="36"/>
  <c r="J2" i="36"/>
  <c r="I2" i="36"/>
  <c r="H2" i="36"/>
  <c r="G2" i="36"/>
  <c r="F2" i="36"/>
  <c r="E2" i="36"/>
  <c r="D2" i="36"/>
  <c r="P3" i="36"/>
  <c r="N3" i="36"/>
  <c r="L3" i="36"/>
  <c r="J3" i="36"/>
  <c r="H3" i="36"/>
  <c r="F3" i="36"/>
  <c r="J85" i="35"/>
  <c r="O84" i="35"/>
  <c r="J84" i="35"/>
  <c r="O83" i="35"/>
  <c r="C10" i="36" s="1"/>
  <c r="J83" i="35"/>
  <c r="O82" i="35"/>
  <c r="J82" i="35"/>
  <c r="D82" i="35"/>
  <c r="C82" i="35"/>
  <c r="O81" i="35"/>
  <c r="J81" i="35"/>
  <c r="D81" i="35"/>
  <c r="C81" i="35"/>
  <c r="O80" i="35"/>
  <c r="J80" i="35"/>
  <c r="D80" i="35"/>
  <c r="C80" i="35"/>
  <c r="O79" i="35"/>
  <c r="J79" i="35"/>
  <c r="D79" i="35"/>
  <c r="C79" i="35"/>
  <c r="O78" i="35"/>
  <c r="C5" i="36" s="1"/>
  <c r="J78" i="35"/>
  <c r="O77" i="35"/>
  <c r="J77" i="35"/>
  <c r="D77" i="35"/>
  <c r="C77" i="35"/>
  <c r="AE73" i="35"/>
  <c r="AC73" i="35"/>
  <c r="AA73" i="35"/>
  <c r="Y73" i="35"/>
  <c r="W73" i="35"/>
  <c r="U73" i="35"/>
  <c r="S73" i="35"/>
  <c r="Q73" i="35"/>
  <c r="O73" i="35"/>
  <c r="M73" i="35"/>
  <c r="K73" i="35"/>
  <c r="I73" i="35"/>
  <c r="G73" i="35"/>
  <c r="E73" i="35"/>
  <c r="C72" i="35"/>
  <c r="B72" i="35"/>
  <c r="C71" i="35"/>
  <c r="B71" i="35"/>
  <c r="C70" i="35"/>
  <c r="B70" i="35"/>
  <c r="C69" i="35"/>
  <c r="B69" i="35"/>
  <c r="C68" i="35"/>
  <c r="B68" i="35"/>
  <c r="C67" i="35"/>
  <c r="B67" i="35"/>
  <c r="C66" i="35"/>
  <c r="B66" i="35"/>
  <c r="C65" i="35"/>
  <c r="B65" i="35"/>
  <c r="B63" i="35"/>
  <c r="B58" i="35"/>
  <c r="B56" i="35"/>
  <c r="B54" i="35"/>
  <c r="D52" i="35"/>
  <c r="C52" i="35"/>
  <c r="B52" i="35"/>
  <c r="D51" i="35"/>
  <c r="C51" i="35"/>
  <c r="B51" i="35"/>
  <c r="D50" i="35"/>
  <c r="C50" i="35"/>
  <c r="B50" i="35"/>
  <c r="D48" i="35"/>
  <c r="C48" i="35"/>
  <c r="B48" i="35"/>
  <c r="D47" i="35"/>
  <c r="C47" i="35"/>
  <c r="B47" i="35"/>
  <c r="D46" i="35"/>
  <c r="C46" i="35"/>
  <c r="B46" i="35"/>
  <c r="D45" i="35"/>
  <c r="C45" i="35"/>
  <c r="B45" i="35"/>
  <c r="D44" i="35"/>
  <c r="C44" i="35"/>
  <c r="B44" i="35"/>
  <c r="D43" i="35"/>
  <c r="C43" i="35"/>
  <c r="B43" i="35"/>
  <c r="D41" i="35"/>
  <c r="C41" i="35"/>
  <c r="B41" i="35"/>
  <c r="D40" i="35"/>
  <c r="C40" i="35"/>
  <c r="B40" i="35"/>
  <c r="D39" i="35"/>
  <c r="C39" i="35"/>
  <c r="B39" i="35"/>
  <c r="D38" i="35"/>
  <c r="C38" i="35"/>
  <c r="B38" i="35"/>
  <c r="D37" i="35"/>
  <c r="C37" i="35"/>
  <c r="B37" i="35"/>
  <c r="D36" i="35"/>
  <c r="C36" i="35"/>
  <c r="B36" i="35"/>
  <c r="D35" i="35"/>
  <c r="C35" i="35"/>
  <c r="B35" i="35"/>
  <c r="D34" i="35"/>
  <c r="C34" i="35"/>
  <c r="B34" i="35"/>
  <c r="C32" i="35"/>
  <c r="B32" i="35"/>
  <c r="D32" i="35" s="1"/>
  <c r="C31" i="35"/>
  <c r="B31" i="35"/>
  <c r="D31" i="35" s="1"/>
  <c r="C30" i="35"/>
  <c r="B30" i="35"/>
  <c r="D30" i="35" s="1"/>
  <c r="C29" i="35"/>
  <c r="B29" i="35"/>
  <c r="D29" i="35" s="1"/>
  <c r="C28" i="35"/>
  <c r="B28" i="35"/>
  <c r="D28" i="35" s="1"/>
  <c r="C27" i="35"/>
  <c r="B27" i="35"/>
  <c r="D27" i="35" s="1"/>
  <c r="C25" i="35"/>
  <c r="C24" i="35"/>
  <c r="C23" i="35"/>
  <c r="C22" i="35"/>
  <c r="C21" i="35"/>
  <c r="B19" i="35"/>
  <c r="D19" i="35" s="1"/>
  <c r="C17" i="35"/>
  <c r="B17" i="35"/>
  <c r="D17" i="35" s="1"/>
  <c r="C16" i="35"/>
  <c r="B16" i="35"/>
  <c r="D16" i="35" s="1"/>
  <c r="C15" i="35"/>
  <c r="B15" i="35"/>
  <c r="D15" i="35" s="1"/>
  <c r="C14" i="35"/>
  <c r="B14" i="35"/>
  <c r="D14" i="35" s="1"/>
  <c r="C12" i="35"/>
  <c r="B12" i="35"/>
  <c r="D12" i="35" s="1"/>
  <c r="C11" i="35"/>
  <c r="B11" i="35"/>
  <c r="D11" i="35" s="1"/>
  <c r="C10" i="35"/>
  <c r="B10" i="35"/>
  <c r="D10" i="35" s="1"/>
  <c r="C9" i="35"/>
  <c r="B9" i="35"/>
  <c r="D9" i="35" s="1"/>
  <c r="C8" i="35"/>
  <c r="B8" i="35"/>
  <c r="D8" i="35" s="1"/>
  <c r="C7" i="35"/>
  <c r="B7" i="35"/>
  <c r="D7" i="35" s="1"/>
  <c r="D5" i="35"/>
  <c r="V1" i="35"/>
  <c r="I1" i="35"/>
  <c r="C1" i="35"/>
  <c r="D1" i="21"/>
  <c r="N1" i="20"/>
  <c r="O3" i="34"/>
  <c r="AB88" i="33" s="1"/>
  <c r="M3" i="34"/>
  <c r="X88" i="33" s="1"/>
  <c r="K3" i="34"/>
  <c r="T88" i="33" s="1"/>
  <c r="I3" i="34"/>
  <c r="P88" i="33" s="1"/>
  <c r="G3" i="34"/>
  <c r="L88" i="33" s="1"/>
  <c r="E3" i="34"/>
  <c r="Q2" i="34"/>
  <c r="P2" i="34"/>
  <c r="O2" i="34"/>
  <c r="N2" i="34"/>
  <c r="M2" i="34"/>
  <c r="L2" i="34"/>
  <c r="K2" i="34"/>
  <c r="J2" i="34"/>
  <c r="I2" i="34"/>
  <c r="H2" i="34"/>
  <c r="G2" i="34"/>
  <c r="F2" i="34"/>
  <c r="E2" i="34"/>
  <c r="D2" i="34"/>
  <c r="P3" i="34"/>
  <c r="AD88" i="33" s="1"/>
  <c r="N3" i="34"/>
  <c r="Z88" i="33" s="1"/>
  <c r="L3" i="34"/>
  <c r="V88" i="33" s="1"/>
  <c r="J3" i="34"/>
  <c r="R88" i="33" s="1"/>
  <c r="H3" i="34"/>
  <c r="N88" i="33" s="1"/>
  <c r="F3" i="34"/>
  <c r="J88" i="33" s="1"/>
  <c r="D3" i="34"/>
  <c r="J85" i="33"/>
  <c r="O84" i="33"/>
  <c r="J84" i="33"/>
  <c r="O83" i="33"/>
  <c r="J83" i="33"/>
  <c r="O82" i="33"/>
  <c r="J82" i="33"/>
  <c r="D82" i="33"/>
  <c r="C82" i="33"/>
  <c r="O81" i="33"/>
  <c r="J81" i="33"/>
  <c r="D81" i="33"/>
  <c r="C81" i="33"/>
  <c r="O80" i="33"/>
  <c r="J80" i="33"/>
  <c r="D80" i="33"/>
  <c r="C80" i="33"/>
  <c r="O79" i="33"/>
  <c r="J79" i="33"/>
  <c r="D79" i="33"/>
  <c r="C79" i="33"/>
  <c r="O78" i="33"/>
  <c r="C5" i="34" s="1"/>
  <c r="J78" i="33"/>
  <c r="O77" i="33"/>
  <c r="C11" i="34" s="1"/>
  <c r="J77" i="33"/>
  <c r="D77" i="33"/>
  <c r="C77" i="33"/>
  <c r="AE73" i="33"/>
  <c r="AC73" i="33"/>
  <c r="AA73" i="33"/>
  <c r="Y73" i="33"/>
  <c r="W73" i="33"/>
  <c r="U73" i="33"/>
  <c r="S73" i="33"/>
  <c r="Q73" i="33"/>
  <c r="O73" i="33"/>
  <c r="M73" i="33"/>
  <c r="K73" i="33"/>
  <c r="I73" i="33"/>
  <c r="G73" i="33"/>
  <c r="E73" i="33"/>
  <c r="C72" i="33"/>
  <c r="B72" i="33"/>
  <c r="C71" i="33"/>
  <c r="B71" i="33"/>
  <c r="C70" i="33"/>
  <c r="B70" i="33"/>
  <c r="C69" i="33"/>
  <c r="B69" i="33"/>
  <c r="C68" i="33"/>
  <c r="B68" i="33"/>
  <c r="C67" i="33"/>
  <c r="B67" i="33"/>
  <c r="C66" i="33"/>
  <c r="B66" i="33"/>
  <c r="C65" i="33"/>
  <c r="B65" i="33"/>
  <c r="B63" i="33"/>
  <c r="B58" i="33"/>
  <c r="B56" i="33"/>
  <c r="B54" i="33"/>
  <c r="D52" i="33"/>
  <c r="C52" i="33"/>
  <c r="B52" i="33"/>
  <c r="D51" i="33"/>
  <c r="C51" i="33"/>
  <c r="B51" i="33"/>
  <c r="D50" i="33"/>
  <c r="C50" i="33"/>
  <c r="B50" i="33"/>
  <c r="D48" i="33"/>
  <c r="C48" i="33"/>
  <c r="B48" i="33"/>
  <c r="D47" i="33"/>
  <c r="C47" i="33"/>
  <c r="B47" i="33"/>
  <c r="D46" i="33"/>
  <c r="C46" i="33"/>
  <c r="B46" i="33"/>
  <c r="D45" i="33"/>
  <c r="C45" i="33"/>
  <c r="B45" i="33"/>
  <c r="D44" i="33"/>
  <c r="C44" i="33"/>
  <c r="B44" i="33"/>
  <c r="D43" i="33"/>
  <c r="C43" i="33"/>
  <c r="B43" i="33"/>
  <c r="D41" i="33"/>
  <c r="C41" i="33"/>
  <c r="B41" i="33"/>
  <c r="D40" i="33"/>
  <c r="C40" i="33"/>
  <c r="B40" i="33"/>
  <c r="D39" i="33"/>
  <c r="C39" i="33"/>
  <c r="B39" i="33"/>
  <c r="D38" i="33"/>
  <c r="C38" i="33"/>
  <c r="B38" i="33"/>
  <c r="D37" i="33"/>
  <c r="C37" i="33"/>
  <c r="B37" i="33"/>
  <c r="D36" i="33"/>
  <c r="C36" i="33"/>
  <c r="B36" i="33"/>
  <c r="D35" i="33"/>
  <c r="C35" i="33"/>
  <c r="B35" i="33"/>
  <c r="D34" i="33"/>
  <c r="C34" i="33"/>
  <c r="B34" i="33"/>
  <c r="C32" i="33"/>
  <c r="B32" i="33"/>
  <c r="D32" i="33" s="1"/>
  <c r="C31" i="33"/>
  <c r="B31" i="33"/>
  <c r="D31" i="33" s="1"/>
  <c r="C30" i="33"/>
  <c r="B30" i="33"/>
  <c r="D30" i="33" s="1"/>
  <c r="C29" i="33"/>
  <c r="B29" i="33"/>
  <c r="D29" i="33" s="1"/>
  <c r="C28" i="33"/>
  <c r="B28" i="33"/>
  <c r="D28" i="33" s="1"/>
  <c r="C27" i="33"/>
  <c r="B27" i="33"/>
  <c r="D27" i="33" s="1"/>
  <c r="C25" i="33"/>
  <c r="C24" i="33"/>
  <c r="C23" i="33"/>
  <c r="C22" i="33"/>
  <c r="C21" i="33"/>
  <c r="B19" i="33"/>
  <c r="D19" i="33" s="1"/>
  <c r="C17" i="33"/>
  <c r="B17" i="33"/>
  <c r="D17" i="33" s="1"/>
  <c r="C16" i="33"/>
  <c r="B16" i="33"/>
  <c r="D16" i="33" s="1"/>
  <c r="C15" i="33"/>
  <c r="B15" i="33"/>
  <c r="D15" i="33" s="1"/>
  <c r="C14" i="33"/>
  <c r="B14" i="33"/>
  <c r="D14" i="33" s="1"/>
  <c r="C12" i="33"/>
  <c r="B12" i="33"/>
  <c r="D12" i="33" s="1"/>
  <c r="C11" i="33"/>
  <c r="B11" i="33"/>
  <c r="D11" i="33" s="1"/>
  <c r="C10" i="33"/>
  <c r="B10" i="33"/>
  <c r="D10" i="33" s="1"/>
  <c r="C9" i="33"/>
  <c r="B9" i="33"/>
  <c r="D9" i="33" s="1"/>
  <c r="C8" i="33"/>
  <c r="B8" i="33"/>
  <c r="D8" i="33" s="1"/>
  <c r="C7" i="33"/>
  <c r="B7" i="33"/>
  <c r="D7" i="33" s="1"/>
  <c r="D5" i="33"/>
  <c r="V1" i="33"/>
  <c r="I1" i="33"/>
  <c r="C1" i="33"/>
  <c r="I2" i="24"/>
  <c r="G2" i="24"/>
  <c r="E2" i="24"/>
  <c r="O88" i="23"/>
  <c r="I4" i="24" s="1"/>
  <c r="O73" i="23"/>
  <c r="K88" i="23"/>
  <c r="G4" i="24" s="1"/>
  <c r="K73" i="23"/>
  <c r="G88" i="23"/>
  <c r="E4" i="24" s="1"/>
  <c r="G73" i="23"/>
  <c r="Q2" i="21"/>
  <c r="O4" i="21"/>
  <c r="M4" i="21"/>
  <c r="X88" i="20" s="1"/>
  <c r="K4" i="21"/>
  <c r="I4" i="21"/>
  <c r="G4" i="21"/>
  <c r="P2" i="21"/>
  <c r="O2" i="21"/>
  <c r="N2" i="21"/>
  <c r="M2" i="21"/>
  <c r="L2" i="21"/>
  <c r="K2" i="21"/>
  <c r="J2" i="21"/>
  <c r="I2" i="21"/>
  <c r="H2" i="21"/>
  <c r="G2" i="21"/>
  <c r="F2" i="21"/>
  <c r="AE73" i="20"/>
  <c r="AA73" i="20"/>
  <c r="W73" i="20"/>
  <c r="S73" i="20"/>
  <c r="O73" i="20"/>
  <c r="K73" i="20"/>
  <c r="G73" i="20"/>
  <c r="E2" i="21"/>
  <c r="E4" i="21"/>
  <c r="P88" i="23" l="1"/>
  <c r="I11" i="24"/>
  <c r="I12" i="24"/>
  <c r="L88" i="23"/>
  <c r="G11" i="24"/>
  <c r="G12" i="24"/>
  <c r="C11" i="43"/>
  <c r="C10" i="42"/>
  <c r="H88" i="23"/>
  <c r="E11" i="24"/>
  <c r="E12" i="24"/>
  <c r="C10" i="34"/>
  <c r="K11" i="21"/>
  <c r="T88" i="20"/>
  <c r="O11" i="21"/>
  <c r="AB88" i="20"/>
  <c r="E11" i="21"/>
  <c r="H88" i="20"/>
  <c r="G11" i="21"/>
  <c r="L88" i="20"/>
  <c r="P88" i="20"/>
  <c r="H88" i="33"/>
  <c r="F88" i="33"/>
  <c r="N88" i="35"/>
  <c r="V88" i="35"/>
  <c r="AD88" i="35"/>
  <c r="L88" i="35"/>
  <c r="T88" i="35"/>
  <c r="AB88" i="35"/>
  <c r="J88" i="35"/>
  <c r="R88" i="35"/>
  <c r="Z88" i="35"/>
  <c r="H88" i="35"/>
  <c r="P88" i="35"/>
  <c r="X88" i="35"/>
  <c r="J88" i="41"/>
  <c r="R88" i="41"/>
  <c r="Z88" i="41"/>
  <c r="H88" i="41"/>
  <c r="P88" i="41"/>
  <c r="X88" i="41"/>
  <c r="N88" i="41"/>
  <c r="V88" i="41"/>
  <c r="AD88" i="41"/>
  <c r="L88" i="41"/>
  <c r="T88" i="41"/>
  <c r="AB88" i="41"/>
  <c r="H88" i="39"/>
  <c r="K5" i="37"/>
  <c r="S5" i="37"/>
  <c r="AA5" i="37"/>
  <c r="I5" i="37"/>
  <c r="Q5" i="37"/>
  <c r="Y5" i="37"/>
  <c r="G5" i="37"/>
  <c r="E5" i="37"/>
  <c r="O5" i="37"/>
  <c r="AC5" i="37"/>
  <c r="W5" i="37"/>
  <c r="C4" i="43"/>
  <c r="C5" i="43"/>
  <c r="C10" i="43"/>
  <c r="C11" i="42"/>
  <c r="C4" i="42"/>
  <c r="C6" i="42" s="1"/>
  <c r="F10" i="42"/>
  <c r="J10" i="42"/>
  <c r="N10" i="42"/>
  <c r="D3" i="42"/>
  <c r="H10" i="42"/>
  <c r="L10" i="42"/>
  <c r="P10" i="42"/>
  <c r="E10" i="42"/>
  <c r="G10" i="42"/>
  <c r="I10" i="42"/>
  <c r="K10" i="42"/>
  <c r="M10" i="42"/>
  <c r="O10" i="42"/>
  <c r="D10" i="40"/>
  <c r="F10" i="40"/>
  <c r="H10" i="40"/>
  <c r="J10" i="40"/>
  <c r="L10" i="40"/>
  <c r="N10" i="40"/>
  <c r="P10" i="40"/>
  <c r="E10" i="40"/>
  <c r="I10" i="40"/>
  <c r="M10" i="40"/>
  <c r="Q10" i="40"/>
  <c r="G10" i="40"/>
  <c r="K10" i="40"/>
  <c r="O10" i="40"/>
  <c r="C4" i="40"/>
  <c r="C6" i="40" s="1"/>
  <c r="D10" i="38"/>
  <c r="F10" i="38"/>
  <c r="H10" i="38"/>
  <c r="J10" i="38"/>
  <c r="L10" i="38"/>
  <c r="N10" i="38"/>
  <c r="P10" i="38"/>
  <c r="E10" i="38"/>
  <c r="I10" i="38"/>
  <c r="M10" i="38"/>
  <c r="Q10" i="38"/>
  <c r="G10" i="38"/>
  <c r="K10" i="38"/>
  <c r="O10" i="38"/>
  <c r="C4" i="38"/>
  <c r="C6" i="38" s="1"/>
  <c r="C11" i="36"/>
  <c r="C4" i="36"/>
  <c r="C6" i="36" s="1"/>
  <c r="F10" i="36"/>
  <c r="J10" i="36"/>
  <c r="N10" i="36"/>
  <c r="D3" i="36"/>
  <c r="H10" i="36"/>
  <c r="L10" i="36"/>
  <c r="P10" i="36"/>
  <c r="E10" i="36"/>
  <c r="G10" i="36"/>
  <c r="I10" i="36"/>
  <c r="K10" i="36"/>
  <c r="M10" i="36"/>
  <c r="O10" i="36"/>
  <c r="I11" i="21"/>
  <c r="M11" i="21"/>
  <c r="F10" i="34"/>
  <c r="J10" i="34"/>
  <c r="N10" i="34"/>
  <c r="D10" i="34"/>
  <c r="H10" i="34"/>
  <c r="L10" i="34"/>
  <c r="P10" i="34"/>
  <c r="E10" i="34"/>
  <c r="G10" i="34"/>
  <c r="I10" i="34"/>
  <c r="K10" i="34"/>
  <c r="M10" i="34"/>
  <c r="O10" i="34"/>
  <c r="C4" i="34"/>
  <c r="C6" i="34" s="1"/>
  <c r="N77" i="23"/>
  <c r="N78" i="23"/>
  <c r="N79" i="23"/>
  <c r="N80" i="23"/>
  <c r="N81" i="23"/>
  <c r="N82" i="23"/>
  <c r="N83" i="23"/>
  <c r="N84" i="23"/>
  <c r="H2" i="24"/>
  <c r="F2" i="24"/>
  <c r="D2" i="24"/>
  <c r="M88" i="23"/>
  <c r="H4" i="24" s="1"/>
  <c r="I88" i="23"/>
  <c r="F4" i="24" s="1"/>
  <c r="E88" i="23"/>
  <c r="D4" i="24" s="1"/>
  <c r="J85" i="23"/>
  <c r="J84" i="23"/>
  <c r="J83" i="23"/>
  <c r="J82" i="23"/>
  <c r="D82" i="23"/>
  <c r="C82" i="23"/>
  <c r="J81" i="23"/>
  <c r="D81" i="23"/>
  <c r="C81" i="23"/>
  <c r="J80" i="23"/>
  <c r="D80" i="23"/>
  <c r="C80" i="23"/>
  <c r="J79" i="23"/>
  <c r="D79" i="23"/>
  <c r="C79" i="23"/>
  <c r="J78" i="23"/>
  <c r="J77" i="23"/>
  <c r="D77" i="23"/>
  <c r="C77" i="23"/>
  <c r="M73" i="23"/>
  <c r="I73" i="23"/>
  <c r="E73" i="23"/>
  <c r="C72" i="23"/>
  <c r="B72" i="23"/>
  <c r="C71" i="23"/>
  <c r="B71" i="23"/>
  <c r="C70" i="23"/>
  <c r="B70" i="23"/>
  <c r="C69" i="23"/>
  <c r="B69" i="23"/>
  <c r="C68" i="23"/>
  <c r="B68" i="23"/>
  <c r="C67" i="23"/>
  <c r="B67" i="23"/>
  <c r="C66" i="23"/>
  <c r="B66" i="23"/>
  <c r="C65" i="23"/>
  <c r="B65" i="23"/>
  <c r="B58" i="23"/>
  <c r="B56" i="23"/>
  <c r="B54" i="23"/>
  <c r="D52" i="23"/>
  <c r="C52" i="23"/>
  <c r="B52" i="23"/>
  <c r="D51" i="23"/>
  <c r="C51" i="23"/>
  <c r="B51" i="23"/>
  <c r="D50" i="23"/>
  <c r="C50" i="23"/>
  <c r="B50" i="23"/>
  <c r="D48" i="23"/>
  <c r="C48" i="23"/>
  <c r="B48" i="23"/>
  <c r="D47" i="23"/>
  <c r="C47" i="23"/>
  <c r="B47" i="23"/>
  <c r="D46" i="23"/>
  <c r="C46" i="23"/>
  <c r="B46" i="23"/>
  <c r="D45" i="23"/>
  <c r="C45" i="23"/>
  <c r="B45" i="23"/>
  <c r="D44" i="23"/>
  <c r="C44" i="23"/>
  <c r="B44" i="23"/>
  <c r="D43" i="23"/>
  <c r="C43" i="23"/>
  <c r="B43" i="23"/>
  <c r="D41" i="23"/>
  <c r="C41" i="23"/>
  <c r="B41" i="23"/>
  <c r="D40" i="23"/>
  <c r="C40" i="23"/>
  <c r="B40" i="23"/>
  <c r="D39" i="23"/>
  <c r="C39" i="23"/>
  <c r="B39" i="23"/>
  <c r="D38" i="23"/>
  <c r="C38" i="23"/>
  <c r="B38" i="23"/>
  <c r="D37" i="23"/>
  <c r="C37" i="23"/>
  <c r="B37" i="23"/>
  <c r="D36" i="23"/>
  <c r="C36" i="23"/>
  <c r="B36" i="23"/>
  <c r="D35" i="23"/>
  <c r="C35" i="23"/>
  <c r="B35" i="23"/>
  <c r="D34" i="23"/>
  <c r="C34" i="23"/>
  <c r="B34" i="23"/>
  <c r="C32" i="23"/>
  <c r="B32" i="23"/>
  <c r="D32" i="23" s="1"/>
  <c r="C31" i="23"/>
  <c r="B31" i="23"/>
  <c r="D31" i="23" s="1"/>
  <c r="C30" i="23"/>
  <c r="B30" i="23"/>
  <c r="D30" i="23" s="1"/>
  <c r="C29" i="23"/>
  <c r="B29" i="23"/>
  <c r="D29" i="23" s="1"/>
  <c r="C28" i="23"/>
  <c r="B28" i="23"/>
  <c r="D28" i="23" s="1"/>
  <c r="C27" i="23"/>
  <c r="B27" i="23"/>
  <c r="D27" i="23" s="1"/>
  <c r="C25" i="23"/>
  <c r="C24" i="23"/>
  <c r="C23" i="23"/>
  <c r="C22" i="23"/>
  <c r="C21" i="23"/>
  <c r="B19" i="23"/>
  <c r="D19" i="23" s="1"/>
  <c r="C17" i="23"/>
  <c r="B17" i="23"/>
  <c r="D17" i="23" s="1"/>
  <c r="C16" i="23"/>
  <c r="B16" i="23"/>
  <c r="D16" i="23" s="1"/>
  <c r="C15" i="23"/>
  <c r="B15" i="23"/>
  <c r="D15" i="23" s="1"/>
  <c r="C14" i="23"/>
  <c r="B14" i="23"/>
  <c r="D14" i="23" s="1"/>
  <c r="C12" i="23"/>
  <c r="B12" i="23"/>
  <c r="D12" i="23" s="1"/>
  <c r="C11" i="23"/>
  <c r="B11" i="23"/>
  <c r="D11" i="23" s="1"/>
  <c r="C10" i="23"/>
  <c r="B10" i="23"/>
  <c r="D10" i="23" s="1"/>
  <c r="C9" i="23"/>
  <c r="B9" i="23"/>
  <c r="D9" i="23" s="1"/>
  <c r="C8" i="23"/>
  <c r="B8" i="23"/>
  <c r="D8" i="23" s="1"/>
  <c r="C7" i="23"/>
  <c r="B7" i="23"/>
  <c r="D7" i="23" s="1"/>
  <c r="D5" i="23"/>
  <c r="I1" i="23"/>
  <c r="C1" i="23"/>
  <c r="C66" i="20"/>
  <c r="C67" i="20"/>
  <c r="C68" i="20"/>
  <c r="C69" i="20"/>
  <c r="C70" i="20"/>
  <c r="C71" i="20"/>
  <c r="C72" i="20"/>
  <c r="C65" i="20"/>
  <c r="B7" i="20"/>
  <c r="D11" i="24" l="1"/>
  <c r="D12" i="24"/>
  <c r="D9" i="24"/>
  <c r="D14" i="24" s="1"/>
  <c r="F12" i="24"/>
  <c r="F11" i="24"/>
  <c r="H11" i="24"/>
  <c r="H12" i="24"/>
  <c r="C11" i="24"/>
  <c r="O10" i="43"/>
  <c r="M10" i="43"/>
  <c r="K10" i="43"/>
  <c r="I10" i="43"/>
  <c r="G10" i="43"/>
  <c r="G5" i="33"/>
  <c r="E10" i="43"/>
  <c r="E5" i="33"/>
  <c r="E59" i="33" s="1"/>
  <c r="F88" i="35"/>
  <c r="F88" i="41"/>
  <c r="AC5" i="39"/>
  <c r="Y5" i="39"/>
  <c r="U5" i="39"/>
  <c r="Q5" i="39"/>
  <c r="M5" i="39"/>
  <c r="I5" i="39"/>
  <c r="E5" i="39"/>
  <c r="AE5" i="39"/>
  <c r="AA5" i="39"/>
  <c r="W5" i="39"/>
  <c r="S5" i="39"/>
  <c r="O5" i="39"/>
  <c r="K5" i="39"/>
  <c r="G5" i="39"/>
  <c r="E4" i="40" s="1"/>
  <c r="AE5" i="37"/>
  <c r="U5" i="37"/>
  <c r="M5" i="37"/>
  <c r="C6" i="43"/>
  <c r="D10" i="42"/>
  <c r="Q10" i="42"/>
  <c r="C88" i="39"/>
  <c r="G59" i="37"/>
  <c r="G74" i="37" s="1"/>
  <c r="E11" i="38" s="1"/>
  <c r="E4" i="38"/>
  <c r="C88" i="37"/>
  <c r="D10" i="36"/>
  <c r="Q10" i="36"/>
  <c r="Q10" i="34"/>
  <c r="C6" i="24"/>
  <c r="C12" i="24"/>
  <c r="F88" i="23"/>
  <c r="N88" i="23"/>
  <c r="J88" i="23"/>
  <c r="C5" i="24"/>
  <c r="G59" i="39" l="1"/>
  <c r="G74" i="39" s="1"/>
  <c r="E11" i="40" s="1"/>
  <c r="AE5" i="35"/>
  <c r="M5" i="35"/>
  <c r="U5" i="35"/>
  <c r="AC5" i="35"/>
  <c r="K5" i="35"/>
  <c r="S5" i="35"/>
  <c r="AA5" i="35"/>
  <c r="I5" i="35"/>
  <c r="Q5" i="35"/>
  <c r="Y5" i="35"/>
  <c r="G5" i="35"/>
  <c r="G59" i="35" s="1"/>
  <c r="G74" i="35" s="1"/>
  <c r="E11" i="36" s="1"/>
  <c r="O5" i="35"/>
  <c r="W5" i="35"/>
  <c r="E5" i="35"/>
  <c r="AE5" i="41"/>
  <c r="I5" i="41"/>
  <c r="Q5" i="41"/>
  <c r="Y5" i="41"/>
  <c r="G5" i="41"/>
  <c r="E4" i="42" s="1"/>
  <c r="O5" i="41"/>
  <c r="W5" i="41"/>
  <c r="M5" i="41"/>
  <c r="U5" i="41"/>
  <c r="AC5" i="41"/>
  <c r="K5" i="41"/>
  <c r="S5" i="41"/>
  <c r="AA5" i="41"/>
  <c r="E5" i="41"/>
  <c r="I5" i="24"/>
  <c r="G59" i="41"/>
  <c r="G74" i="41" s="1"/>
  <c r="C88" i="41"/>
  <c r="AE59" i="39"/>
  <c r="AE74" i="39" s="1"/>
  <c r="Q11" i="40" s="1"/>
  <c r="Q4" i="40"/>
  <c r="S59" i="39"/>
  <c r="S74" i="39" s="1"/>
  <c r="K11" i="40" s="1"/>
  <c r="K4" i="40"/>
  <c r="E59" i="39"/>
  <c r="E74" i="39" s="1"/>
  <c r="D11" i="40" s="1"/>
  <c r="D4" i="40"/>
  <c r="M59" i="39"/>
  <c r="M74" i="39" s="1"/>
  <c r="H11" i="40" s="1"/>
  <c r="H4" i="40"/>
  <c r="AC59" i="39"/>
  <c r="AC74" i="39" s="1"/>
  <c r="P11" i="40" s="1"/>
  <c r="P4" i="40"/>
  <c r="O59" i="39"/>
  <c r="O74" i="39" s="1"/>
  <c r="I11" i="40" s="1"/>
  <c r="I4" i="40"/>
  <c r="E5" i="40"/>
  <c r="E6" i="40" s="1"/>
  <c r="K59" i="39"/>
  <c r="K74" i="39" s="1"/>
  <c r="G11" i="40" s="1"/>
  <c r="G4" i="40"/>
  <c r="AA59" i="39"/>
  <c r="AA74" i="39" s="1"/>
  <c r="O11" i="40" s="1"/>
  <c r="O4" i="40"/>
  <c r="I59" i="39"/>
  <c r="I74" i="39" s="1"/>
  <c r="F11" i="40" s="1"/>
  <c r="F4" i="40"/>
  <c r="Q59" i="39"/>
  <c r="Q74" i="39" s="1"/>
  <c r="J11" i="40" s="1"/>
  <c r="J4" i="40"/>
  <c r="Y59" i="39"/>
  <c r="Y74" i="39" s="1"/>
  <c r="N11" i="40" s="1"/>
  <c r="N4" i="40"/>
  <c r="W59" i="39"/>
  <c r="W74" i="39" s="1"/>
  <c r="M11" i="40" s="1"/>
  <c r="M4" i="40"/>
  <c r="AE59" i="37"/>
  <c r="AE74" i="37" s="1"/>
  <c r="Q11" i="38" s="1"/>
  <c r="Q4" i="38"/>
  <c r="S59" i="37"/>
  <c r="S74" i="37" s="1"/>
  <c r="K11" i="38" s="1"/>
  <c r="K4" i="38"/>
  <c r="E59" i="37"/>
  <c r="E74" i="37" s="1"/>
  <c r="D11" i="38" s="1"/>
  <c r="D4" i="38"/>
  <c r="M59" i="37"/>
  <c r="M74" i="37" s="1"/>
  <c r="H11" i="38" s="1"/>
  <c r="H4" i="38"/>
  <c r="AC59" i="37"/>
  <c r="AC74" i="37" s="1"/>
  <c r="P11" i="38" s="1"/>
  <c r="P4" i="38"/>
  <c r="O59" i="37"/>
  <c r="O74" i="37" s="1"/>
  <c r="I11" i="38" s="1"/>
  <c r="I4" i="38"/>
  <c r="E5" i="38"/>
  <c r="E6" i="38" s="1"/>
  <c r="K59" i="37"/>
  <c r="K74" i="37" s="1"/>
  <c r="G11" i="38" s="1"/>
  <c r="G4" i="38"/>
  <c r="AA59" i="37"/>
  <c r="AA74" i="37" s="1"/>
  <c r="O11" i="38" s="1"/>
  <c r="O4" i="38"/>
  <c r="I59" i="37"/>
  <c r="I74" i="37" s="1"/>
  <c r="F11" i="38" s="1"/>
  <c r="F4" i="38"/>
  <c r="Q59" i="37"/>
  <c r="Q74" i="37" s="1"/>
  <c r="J11" i="38" s="1"/>
  <c r="J4" i="38"/>
  <c r="Y59" i="37"/>
  <c r="Y74" i="37" s="1"/>
  <c r="N11" i="38" s="1"/>
  <c r="N4" i="38"/>
  <c r="W59" i="37"/>
  <c r="W74" i="37" s="1"/>
  <c r="M11" i="38" s="1"/>
  <c r="M4" i="38"/>
  <c r="C88" i="35"/>
  <c r="E4" i="34"/>
  <c r="O59" i="23"/>
  <c r="O74" i="23" s="1"/>
  <c r="M5" i="23"/>
  <c r="M59" i="23" s="1"/>
  <c r="M74" i="23" s="1"/>
  <c r="K5" i="23"/>
  <c r="I5" i="23"/>
  <c r="I59" i="23" s="1"/>
  <c r="I74" i="23" s="1"/>
  <c r="E5" i="23"/>
  <c r="E59" i="23" s="1"/>
  <c r="E74" i="23" s="1"/>
  <c r="G5" i="23"/>
  <c r="E5" i="24" s="1"/>
  <c r="C88" i="23"/>
  <c r="C7" i="24"/>
  <c r="E4" i="36" l="1"/>
  <c r="E5" i="36" s="1"/>
  <c r="E6" i="36" s="1"/>
  <c r="G59" i="23"/>
  <c r="G74" i="23" s="1"/>
  <c r="E11" i="42"/>
  <c r="U59" i="41"/>
  <c r="U74" i="41" s="1"/>
  <c r="L4" i="42"/>
  <c r="E59" i="41"/>
  <c r="E74" i="41" s="1"/>
  <c r="D4" i="42"/>
  <c r="K59" i="41"/>
  <c r="K74" i="41" s="1"/>
  <c r="G4" i="42"/>
  <c r="Y59" i="41"/>
  <c r="Y74" i="41" s="1"/>
  <c r="N4" i="42"/>
  <c r="I59" i="41"/>
  <c r="I74" i="41" s="1"/>
  <c r="F4" i="42"/>
  <c r="O59" i="41"/>
  <c r="O74" i="41" s="1"/>
  <c r="I4" i="42"/>
  <c r="AC59" i="41"/>
  <c r="AC74" i="41" s="1"/>
  <c r="P4" i="42"/>
  <c r="E5" i="42"/>
  <c r="M59" i="41"/>
  <c r="M74" i="41" s="1"/>
  <c r="H4" i="42"/>
  <c r="W59" i="41"/>
  <c r="W74" i="41" s="1"/>
  <c r="M4" i="42"/>
  <c r="AA59" i="41"/>
  <c r="AA74" i="41" s="1"/>
  <c r="O4" i="42"/>
  <c r="Q59" i="41"/>
  <c r="Q74" i="41" s="1"/>
  <c r="J4" i="42"/>
  <c r="AE59" i="41"/>
  <c r="AE74" i="41" s="1"/>
  <c r="Q4" i="42"/>
  <c r="S59" i="41"/>
  <c r="S74" i="41" s="1"/>
  <c r="K4" i="42"/>
  <c r="M5" i="40"/>
  <c r="M6" i="40" s="1"/>
  <c r="N5" i="40"/>
  <c r="N6" i="40" s="1"/>
  <c r="J5" i="40"/>
  <c r="J6" i="40" s="1"/>
  <c r="F5" i="40"/>
  <c r="F6" i="40" s="1"/>
  <c r="O5" i="40"/>
  <c r="O6" i="40" s="1"/>
  <c r="G5" i="40"/>
  <c r="G6" i="40" s="1"/>
  <c r="I5" i="40"/>
  <c r="I6" i="40" s="1"/>
  <c r="P5" i="40"/>
  <c r="P6" i="40" s="1"/>
  <c r="H5" i="40"/>
  <c r="H6" i="40" s="1"/>
  <c r="D5" i="40"/>
  <c r="D6" i="40" s="1"/>
  <c r="K5" i="40"/>
  <c r="K6" i="40" s="1"/>
  <c r="Q5" i="40"/>
  <c r="Q6" i="40" s="1"/>
  <c r="M5" i="38"/>
  <c r="M6" i="38" s="1"/>
  <c r="N5" i="38"/>
  <c r="N6" i="38" s="1"/>
  <c r="J5" i="38"/>
  <c r="J6" i="38" s="1"/>
  <c r="F5" i="38"/>
  <c r="F6" i="38" s="1"/>
  <c r="O5" i="38"/>
  <c r="O6" i="38" s="1"/>
  <c r="G5" i="38"/>
  <c r="G6" i="38" s="1"/>
  <c r="I5" i="38"/>
  <c r="I6" i="38" s="1"/>
  <c r="P5" i="38"/>
  <c r="P6" i="38" s="1"/>
  <c r="H5" i="38"/>
  <c r="H6" i="38" s="1"/>
  <c r="D5" i="38"/>
  <c r="D6" i="38" s="1"/>
  <c r="K5" i="38"/>
  <c r="K6" i="38" s="1"/>
  <c r="Q5" i="38"/>
  <c r="Q6" i="38" s="1"/>
  <c r="W59" i="35"/>
  <c r="W74" i="35" s="1"/>
  <c r="M11" i="36" s="1"/>
  <c r="M4" i="36"/>
  <c r="U59" i="35"/>
  <c r="U74" i="35" s="1"/>
  <c r="L11" i="36" s="1"/>
  <c r="L4" i="36"/>
  <c r="E59" i="35"/>
  <c r="E74" i="35" s="1"/>
  <c r="D11" i="36" s="1"/>
  <c r="D4" i="36"/>
  <c r="K59" i="35"/>
  <c r="K74" i="35" s="1"/>
  <c r="G11" i="36" s="1"/>
  <c r="G4" i="36"/>
  <c r="Y59" i="35"/>
  <c r="Y74" i="35" s="1"/>
  <c r="N11" i="36" s="1"/>
  <c r="N4" i="36"/>
  <c r="I59" i="35"/>
  <c r="I74" i="35" s="1"/>
  <c r="F11" i="36" s="1"/>
  <c r="F4" i="36"/>
  <c r="O59" i="35"/>
  <c r="O74" i="35" s="1"/>
  <c r="I11" i="36" s="1"/>
  <c r="I4" i="36"/>
  <c r="AC59" i="35"/>
  <c r="AC74" i="35" s="1"/>
  <c r="P11" i="36" s="1"/>
  <c r="P4" i="36"/>
  <c r="M59" i="35"/>
  <c r="M74" i="35" s="1"/>
  <c r="H11" i="36" s="1"/>
  <c r="H4" i="36"/>
  <c r="AE59" i="35"/>
  <c r="AE74" i="35" s="1"/>
  <c r="Q11" i="36" s="1"/>
  <c r="Q4" i="36"/>
  <c r="Q59" i="35"/>
  <c r="Q74" i="35" s="1"/>
  <c r="J11" i="36" s="1"/>
  <c r="J4" i="36"/>
  <c r="AA59" i="35"/>
  <c r="AA74" i="35" s="1"/>
  <c r="O11" i="36" s="1"/>
  <c r="O4" i="36"/>
  <c r="S59" i="35"/>
  <c r="S74" i="35" s="1"/>
  <c r="K11" i="36" s="1"/>
  <c r="K4" i="36"/>
  <c r="I6" i="24"/>
  <c r="I7" i="24" s="1"/>
  <c r="K59" i="23"/>
  <c r="K74" i="23" s="1"/>
  <c r="G5" i="24"/>
  <c r="E6" i="24"/>
  <c r="E7" i="24" s="1"/>
  <c r="H5" i="24"/>
  <c r="H6" i="24" s="1"/>
  <c r="H7" i="24" s="1"/>
  <c r="F5" i="24"/>
  <c r="F6" i="24" s="1"/>
  <c r="F7" i="24" s="1"/>
  <c r="D5" i="24"/>
  <c r="D3" i="19"/>
  <c r="E12" i="36" l="1"/>
  <c r="E6" i="42"/>
  <c r="K12" i="36"/>
  <c r="K11" i="42"/>
  <c r="Q11" i="42"/>
  <c r="J11" i="42"/>
  <c r="O11" i="42"/>
  <c r="M11" i="42"/>
  <c r="H11" i="42"/>
  <c r="P11" i="42"/>
  <c r="I11" i="42"/>
  <c r="F11" i="42"/>
  <c r="N11" i="42"/>
  <c r="G11" i="42"/>
  <c r="D11" i="42"/>
  <c r="L11" i="42"/>
  <c r="K5" i="42"/>
  <c r="Q5" i="42"/>
  <c r="J5" i="42"/>
  <c r="O5" i="42"/>
  <c r="M5" i="42"/>
  <c r="H5" i="42"/>
  <c r="P5" i="42"/>
  <c r="I5" i="42"/>
  <c r="F5" i="42"/>
  <c r="N5" i="42"/>
  <c r="G5" i="42"/>
  <c r="D5" i="42"/>
  <c r="L5" i="42"/>
  <c r="O12" i="36"/>
  <c r="Q12" i="36"/>
  <c r="I12" i="36"/>
  <c r="G12" i="36"/>
  <c r="K5" i="36"/>
  <c r="K6" i="36" s="1"/>
  <c r="O5" i="36"/>
  <c r="O6" i="36" s="1"/>
  <c r="J5" i="36"/>
  <c r="J6" i="36" s="1"/>
  <c r="Q5" i="36"/>
  <c r="Q6" i="36" s="1"/>
  <c r="H5" i="36"/>
  <c r="H6" i="36" s="1"/>
  <c r="P5" i="36"/>
  <c r="P6" i="36" s="1"/>
  <c r="I5" i="36"/>
  <c r="I6" i="36" s="1"/>
  <c r="F5" i="36"/>
  <c r="F6" i="36" s="1"/>
  <c r="N5" i="36"/>
  <c r="N6" i="36" s="1"/>
  <c r="G5" i="36"/>
  <c r="G6" i="36" s="1"/>
  <c r="D5" i="36"/>
  <c r="D6" i="36" s="1"/>
  <c r="L5" i="36"/>
  <c r="L6" i="36" s="1"/>
  <c r="M5" i="36"/>
  <c r="M6" i="36" s="1"/>
  <c r="J12" i="36"/>
  <c r="H12" i="36"/>
  <c r="P12" i="36"/>
  <c r="F12" i="36"/>
  <c r="N12" i="36"/>
  <c r="D12" i="36"/>
  <c r="L12" i="36"/>
  <c r="M12" i="36"/>
  <c r="G6" i="24"/>
  <c r="G7" i="24" s="1"/>
  <c r="D6" i="24"/>
  <c r="D7" i="24" s="1"/>
  <c r="B58" i="20"/>
  <c r="B56" i="20"/>
  <c r="B54" i="20"/>
  <c r="D51" i="20"/>
  <c r="D52" i="20"/>
  <c r="D50" i="20"/>
  <c r="I12" i="42" l="1"/>
  <c r="D12" i="42"/>
  <c r="M7" i="36"/>
  <c r="O12" i="42"/>
  <c r="G12" i="42"/>
  <c r="M12" i="42"/>
  <c r="L12" i="42"/>
  <c r="N12" i="42"/>
  <c r="L6" i="42"/>
  <c r="G6" i="42"/>
  <c r="F6" i="42"/>
  <c r="P6" i="42"/>
  <c r="M6" i="42"/>
  <c r="J6" i="42"/>
  <c r="K6" i="42"/>
  <c r="N6" i="42"/>
  <c r="I6" i="42"/>
  <c r="H6" i="42"/>
  <c r="O6" i="42"/>
  <c r="Q6" i="42"/>
  <c r="D6" i="42"/>
  <c r="H12" i="42"/>
  <c r="F12" i="42"/>
  <c r="P12" i="42"/>
  <c r="J12" i="42"/>
  <c r="G7" i="36"/>
  <c r="E12" i="42"/>
  <c r="Q12" i="42"/>
  <c r="K12" i="42"/>
  <c r="F7" i="36"/>
  <c r="P7" i="36"/>
  <c r="O7" i="36"/>
  <c r="N7" i="36"/>
  <c r="I7" i="36"/>
  <c r="H7" i="36"/>
  <c r="K7" i="36"/>
  <c r="L7" i="36"/>
  <c r="D7" i="36"/>
  <c r="Q7" i="36"/>
  <c r="J7" i="36"/>
  <c r="E7" i="36"/>
  <c r="I8" i="24"/>
  <c r="H8" i="24"/>
  <c r="D8" i="24"/>
  <c r="G8" i="24"/>
  <c r="F8" i="24"/>
  <c r="E8" i="24"/>
  <c r="E88" i="20"/>
  <c r="D3" i="43" s="1"/>
  <c r="I88" i="20"/>
  <c r="M88" i="20"/>
  <c r="Q88" i="20"/>
  <c r="U88" i="20"/>
  <c r="Y88" i="20"/>
  <c r="AC88" i="20"/>
  <c r="P4" i="21" l="1"/>
  <c r="P3" i="43"/>
  <c r="N4" i="21"/>
  <c r="N3" i="43"/>
  <c r="H4" i="21"/>
  <c r="H3" i="43"/>
  <c r="F4" i="21"/>
  <c r="F11" i="21" s="1"/>
  <c r="F3" i="43"/>
  <c r="L4" i="21"/>
  <c r="L3" i="43"/>
  <c r="J4" i="21"/>
  <c r="J3" i="43"/>
  <c r="I7" i="42"/>
  <c r="L7" i="42"/>
  <c r="G7" i="42"/>
  <c r="D4" i="21"/>
  <c r="D11" i="21" s="1"/>
  <c r="Q11" i="21"/>
  <c r="Q10" i="43" s="1"/>
  <c r="F7" i="42"/>
  <c r="J7" i="42"/>
  <c r="M7" i="42"/>
  <c r="O7" i="42"/>
  <c r="E7" i="42"/>
  <c r="D7" i="42"/>
  <c r="Q7" i="42"/>
  <c r="P7" i="42"/>
  <c r="K7" i="42"/>
  <c r="H7" i="42"/>
  <c r="N7" i="42"/>
  <c r="P11" i="21"/>
  <c r="P10" i="43" s="1"/>
  <c r="L11" i="21"/>
  <c r="L10" i="43" s="1"/>
  <c r="AD88" i="20"/>
  <c r="V88" i="20"/>
  <c r="D5" i="20"/>
  <c r="J88" i="20" l="1"/>
  <c r="F10" i="43"/>
  <c r="F88" i="20"/>
  <c r="D10" i="43"/>
  <c r="C77" i="20"/>
  <c r="J78" i="20"/>
  <c r="J79" i="20"/>
  <c r="J80" i="20"/>
  <c r="J81" i="20"/>
  <c r="J82" i="20"/>
  <c r="J83" i="20"/>
  <c r="J84" i="20"/>
  <c r="O78" i="20"/>
  <c r="O79" i="20"/>
  <c r="O80" i="20"/>
  <c r="O81" i="20"/>
  <c r="O82" i="20"/>
  <c r="O83" i="20"/>
  <c r="O84" i="20"/>
  <c r="O77" i="20"/>
  <c r="J85" i="20"/>
  <c r="J77" i="20"/>
  <c r="D77" i="20"/>
  <c r="D80" i="20"/>
  <c r="D81" i="20"/>
  <c r="D82" i="20"/>
  <c r="D79" i="20"/>
  <c r="C80" i="20"/>
  <c r="C81" i="20"/>
  <c r="C82" i="20"/>
  <c r="C79" i="20"/>
  <c r="G1" i="19"/>
  <c r="C6" i="21" l="1"/>
  <c r="C12" i="21"/>
  <c r="C5" i="21"/>
  <c r="C7" i="21" s="1"/>
  <c r="C11" i="21"/>
  <c r="C50" i="19"/>
  <c r="C49" i="19"/>
  <c r="C48" i="19"/>
  <c r="C47" i="19"/>
  <c r="C46" i="19"/>
  <c r="A50" i="19"/>
  <c r="A49" i="19"/>
  <c r="A48" i="19"/>
  <c r="A47" i="19"/>
  <c r="A46" i="19"/>
  <c r="C45" i="19"/>
  <c r="A45" i="19"/>
  <c r="C40" i="19"/>
  <c r="C41" i="19"/>
  <c r="C42" i="19"/>
  <c r="C43" i="19"/>
  <c r="C39" i="19"/>
  <c r="A32" i="19"/>
  <c r="A33" i="19"/>
  <c r="A34" i="19"/>
  <c r="A35" i="19"/>
  <c r="I1" i="20" l="1"/>
  <c r="D2" i="21"/>
  <c r="C1" i="20"/>
  <c r="B66" i="20"/>
  <c r="B67" i="20"/>
  <c r="B68" i="20"/>
  <c r="B69" i="20"/>
  <c r="B70" i="20"/>
  <c r="B71" i="20"/>
  <c r="B72" i="20"/>
  <c r="B65" i="20"/>
  <c r="AC73" i="20"/>
  <c r="Y73" i="20"/>
  <c r="U73" i="20"/>
  <c r="Q73" i="20"/>
  <c r="M73" i="20"/>
  <c r="I73" i="20"/>
  <c r="E73" i="20"/>
  <c r="C28" i="20"/>
  <c r="C29" i="20"/>
  <c r="C30" i="20"/>
  <c r="C31" i="20"/>
  <c r="C32" i="20"/>
  <c r="C27" i="20"/>
  <c r="C22" i="20"/>
  <c r="C23" i="20"/>
  <c r="C24" i="20"/>
  <c r="C25" i="20"/>
  <c r="C21" i="20"/>
  <c r="C15" i="20"/>
  <c r="C16" i="20"/>
  <c r="C17" i="20"/>
  <c r="C14" i="20"/>
  <c r="C8" i="20"/>
  <c r="C9" i="20"/>
  <c r="C10" i="20"/>
  <c r="C11" i="20"/>
  <c r="C12" i="20"/>
  <c r="C7" i="20"/>
  <c r="C54" i="19"/>
  <c r="D76" i="19"/>
  <c r="D74" i="19"/>
  <c r="D72" i="19"/>
  <c r="A77" i="19"/>
  <c r="A75" i="19"/>
  <c r="A73" i="19"/>
  <c r="D64" i="19"/>
  <c r="D65" i="19"/>
  <c r="D66" i="19"/>
  <c r="D67" i="19"/>
  <c r="D68" i="19"/>
  <c r="D69" i="19"/>
  <c r="D70" i="19"/>
  <c r="D71" i="19"/>
  <c r="C64" i="19"/>
  <c r="C65" i="19"/>
  <c r="C66" i="19"/>
  <c r="C67" i="19"/>
  <c r="C68" i="19"/>
  <c r="C69" i="19"/>
  <c r="C70" i="19"/>
  <c r="C71" i="19"/>
  <c r="A64" i="19"/>
  <c r="A65" i="19"/>
  <c r="A66" i="19"/>
  <c r="A67" i="19"/>
  <c r="A68" i="19"/>
  <c r="A69" i="19"/>
  <c r="A70" i="19"/>
  <c r="A71" i="19"/>
  <c r="D63" i="19"/>
  <c r="C63" i="19"/>
  <c r="A63" i="19"/>
  <c r="D53" i="19"/>
  <c r="D62" i="19"/>
  <c r="D55" i="19"/>
  <c r="D56" i="19"/>
  <c r="D57" i="19"/>
  <c r="D58" i="19"/>
  <c r="D59" i="19"/>
  <c r="D60" i="19"/>
  <c r="D61" i="19"/>
  <c r="C55" i="19"/>
  <c r="C56" i="19"/>
  <c r="C57" i="19"/>
  <c r="C58" i="19"/>
  <c r="C59" i="19"/>
  <c r="C60" i="19"/>
  <c r="C61" i="19"/>
  <c r="A55" i="19"/>
  <c r="A56" i="19"/>
  <c r="A57" i="19"/>
  <c r="A58" i="19"/>
  <c r="A59" i="19"/>
  <c r="A60" i="19"/>
  <c r="A61" i="19"/>
  <c r="D54" i="19"/>
  <c r="A54" i="19"/>
  <c r="C37" i="19"/>
  <c r="C33" i="19"/>
  <c r="C34" i="19"/>
  <c r="C35" i="19"/>
  <c r="C32" i="19"/>
  <c r="A30" i="19"/>
  <c r="C30" i="19"/>
  <c r="C26" i="19"/>
  <c r="C27" i="19"/>
  <c r="C28" i="19"/>
  <c r="C29" i="19"/>
  <c r="A26" i="19"/>
  <c r="A27" i="19"/>
  <c r="A28" i="19"/>
  <c r="A29" i="19"/>
  <c r="A37" i="19"/>
  <c r="A25" i="19"/>
  <c r="C25" i="19"/>
  <c r="D2" i="19"/>
  <c r="B52" i="20" l="1"/>
  <c r="B51" i="20"/>
  <c r="C51" i="20"/>
  <c r="C52" i="20"/>
  <c r="B50" i="20"/>
  <c r="C50" i="20"/>
  <c r="D44" i="20"/>
  <c r="D45" i="20"/>
  <c r="D46" i="20"/>
  <c r="D47" i="20"/>
  <c r="D48" i="20"/>
  <c r="D43" i="20"/>
  <c r="C44" i="20"/>
  <c r="C45" i="20"/>
  <c r="C46" i="20"/>
  <c r="C47" i="20"/>
  <c r="C48" i="20"/>
  <c r="C43" i="20"/>
  <c r="B44" i="20"/>
  <c r="B45" i="20"/>
  <c r="B46" i="20"/>
  <c r="B47" i="20"/>
  <c r="B48" i="20"/>
  <c r="D35" i="20"/>
  <c r="D36" i="20"/>
  <c r="D37" i="20"/>
  <c r="D38" i="20"/>
  <c r="D39" i="20"/>
  <c r="D40" i="20"/>
  <c r="D41" i="20"/>
  <c r="D34" i="20"/>
  <c r="B43" i="20"/>
  <c r="C35" i="20"/>
  <c r="C36" i="20"/>
  <c r="C37" i="20"/>
  <c r="C38" i="20"/>
  <c r="C39" i="20"/>
  <c r="C40" i="20"/>
  <c r="C41" i="20"/>
  <c r="C34" i="20"/>
  <c r="B34" i="20"/>
  <c r="B40" i="20"/>
  <c r="B41" i="20"/>
  <c r="B35" i="20"/>
  <c r="B36" i="20"/>
  <c r="B37" i="20"/>
  <c r="B38" i="20"/>
  <c r="B39" i="20"/>
  <c r="B31" i="20"/>
  <c r="D31" i="20" s="1"/>
  <c r="B32" i="20"/>
  <c r="D32" i="20" s="1"/>
  <c r="B28" i="20"/>
  <c r="D28" i="20" s="1"/>
  <c r="B29" i="20"/>
  <c r="D29" i="20" s="1"/>
  <c r="B30" i="20"/>
  <c r="D30" i="20" s="1"/>
  <c r="B27" i="20"/>
  <c r="D27" i="20" s="1"/>
  <c r="B9" i="20"/>
  <c r="D9" i="20" s="1"/>
  <c r="B19" i="20"/>
  <c r="D19" i="20" s="1"/>
  <c r="B15" i="20"/>
  <c r="D15" i="20" s="1"/>
  <c r="B16" i="20"/>
  <c r="D16" i="20" s="1"/>
  <c r="B17" i="20"/>
  <c r="D17" i="20" s="1"/>
  <c r="B14" i="20"/>
  <c r="D14" i="20" s="1"/>
  <c r="B12" i="20"/>
  <c r="D12" i="20" s="1"/>
  <c r="B8" i="20"/>
  <c r="D8" i="20" s="1"/>
  <c r="B10" i="20"/>
  <c r="D10" i="20" s="1"/>
  <c r="B11" i="20"/>
  <c r="D11" i="20" s="1"/>
  <c r="D7" i="20"/>
  <c r="C96" i="16"/>
  <c r="C1" i="19" l="1"/>
  <c r="D1" i="19"/>
  <c r="A5" i="16" l="1"/>
  <c r="B5" i="16"/>
  <c r="C5" i="16"/>
  <c r="D5" i="16"/>
  <c r="B125" i="17" l="1"/>
  <c r="F126" i="17"/>
  <c r="C126" i="17"/>
  <c r="D126" i="17"/>
  <c r="C100" i="16"/>
  <c r="B100" i="16"/>
  <c r="C130" i="17"/>
  <c r="C127" i="17"/>
  <c r="B130" i="17"/>
  <c r="B82" i="16"/>
  <c r="D83" i="16"/>
  <c r="E83" i="16"/>
  <c r="F83" i="16"/>
  <c r="G83" i="16"/>
  <c r="H83" i="16"/>
  <c r="I83" i="16"/>
  <c r="I1" i="17" l="1"/>
  <c r="H177" i="1" l="1"/>
  <c r="D58" i="23" l="1"/>
  <c r="D58" i="41"/>
  <c r="D58" i="39"/>
  <c r="D58" i="33"/>
  <c r="D58" i="37"/>
  <c r="D58" i="35"/>
  <c r="D58" i="20"/>
  <c r="D77" i="19"/>
  <c r="C34" i="16" l="1"/>
  <c r="F34" i="16"/>
  <c r="C35" i="16"/>
  <c r="D114" i="16"/>
  <c r="E114" i="16"/>
  <c r="F114" i="16"/>
  <c r="G114" i="16"/>
  <c r="H114" i="16"/>
  <c r="I114" i="16"/>
  <c r="D115" i="16"/>
  <c r="E115" i="16"/>
  <c r="F115" i="16"/>
  <c r="G115" i="16"/>
  <c r="H115" i="16"/>
  <c r="I115" i="16"/>
  <c r="A34" i="16"/>
  <c r="C200" i="1" l="1"/>
  <c r="F97" i="1" l="1"/>
  <c r="D21" i="19" s="1"/>
  <c r="L231" i="17"/>
  <c r="K231" i="17"/>
  <c r="J231" i="17"/>
  <c r="I231" i="17"/>
  <c r="H231" i="17"/>
  <c r="G231" i="17"/>
  <c r="F231" i="17"/>
  <c r="E231" i="17"/>
  <c r="D231" i="17"/>
  <c r="C231" i="17"/>
  <c r="B231" i="17"/>
  <c r="A231" i="17"/>
  <c r="L230" i="17"/>
  <c r="K230" i="17"/>
  <c r="J230" i="17"/>
  <c r="I230" i="17"/>
  <c r="H230" i="17"/>
  <c r="G230" i="17"/>
  <c r="F230" i="17"/>
  <c r="E230" i="17"/>
  <c r="D230" i="17"/>
  <c r="C230" i="17"/>
  <c r="B230" i="17"/>
  <c r="A230" i="17"/>
  <c r="L229" i="17"/>
  <c r="K229" i="17"/>
  <c r="J229" i="17"/>
  <c r="I229" i="17"/>
  <c r="H229" i="17"/>
  <c r="G229" i="17"/>
  <c r="F229" i="17"/>
  <c r="E229" i="17"/>
  <c r="D229" i="17"/>
  <c r="C229" i="17"/>
  <c r="B229" i="17"/>
  <c r="A229" i="17"/>
  <c r="L228" i="17"/>
  <c r="K228" i="17"/>
  <c r="J228" i="17"/>
  <c r="I228" i="17"/>
  <c r="H228" i="17"/>
  <c r="G228" i="17"/>
  <c r="F228" i="17"/>
  <c r="E228" i="17"/>
  <c r="D228" i="17"/>
  <c r="C228" i="17"/>
  <c r="B228" i="17"/>
  <c r="A228" i="17"/>
  <c r="L227" i="17"/>
  <c r="K227" i="17"/>
  <c r="J227" i="17"/>
  <c r="I227" i="17"/>
  <c r="H227" i="17"/>
  <c r="G227" i="17"/>
  <c r="F227" i="17"/>
  <c r="E227" i="17"/>
  <c r="D227" i="17"/>
  <c r="C227" i="17"/>
  <c r="B227" i="17"/>
  <c r="A227" i="17"/>
  <c r="L226" i="17"/>
  <c r="K226" i="17"/>
  <c r="J226" i="17"/>
  <c r="I226" i="17"/>
  <c r="H226" i="17"/>
  <c r="G226" i="17"/>
  <c r="F226" i="17"/>
  <c r="E226" i="17"/>
  <c r="D226" i="17"/>
  <c r="C226" i="17"/>
  <c r="B226" i="17"/>
  <c r="A226" i="17"/>
  <c r="L225" i="17"/>
  <c r="K225" i="17"/>
  <c r="J225" i="17"/>
  <c r="I225" i="17"/>
  <c r="H225" i="17"/>
  <c r="G225" i="17"/>
  <c r="F225" i="17"/>
  <c r="E225" i="17"/>
  <c r="D225" i="17"/>
  <c r="C225" i="17"/>
  <c r="B225" i="17"/>
  <c r="A225" i="17"/>
  <c r="L224" i="17"/>
  <c r="K224" i="17"/>
  <c r="J224" i="17"/>
  <c r="I224" i="17"/>
  <c r="H224" i="17"/>
  <c r="G224" i="17"/>
  <c r="F224" i="17"/>
  <c r="E224" i="17"/>
  <c r="D224" i="17"/>
  <c r="C224" i="17"/>
  <c r="B224" i="17"/>
  <c r="A224" i="17"/>
  <c r="L223" i="17"/>
  <c r="K223" i="17"/>
  <c r="J223" i="17"/>
  <c r="I223" i="17"/>
  <c r="H223" i="17"/>
  <c r="G223" i="17"/>
  <c r="F223" i="17"/>
  <c r="E223" i="17"/>
  <c r="D223" i="17"/>
  <c r="C223" i="17"/>
  <c r="B223" i="17"/>
  <c r="A223" i="17"/>
  <c r="L222" i="17"/>
  <c r="K222" i="17"/>
  <c r="J222" i="17"/>
  <c r="I222" i="17"/>
  <c r="H222" i="17"/>
  <c r="G222" i="17"/>
  <c r="F222" i="17"/>
  <c r="E222" i="17"/>
  <c r="D222" i="17"/>
  <c r="C222" i="17"/>
  <c r="B222" i="17"/>
  <c r="A222" i="17"/>
  <c r="L221" i="17"/>
  <c r="K221" i="17"/>
  <c r="J221" i="17"/>
  <c r="I221" i="17"/>
  <c r="H221" i="17"/>
  <c r="G221" i="17"/>
  <c r="F221" i="17"/>
  <c r="E221" i="17"/>
  <c r="D221" i="17"/>
  <c r="C221" i="17"/>
  <c r="B221" i="17"/>
  <c r="A221" i="17"/>
  <c r="L220" i="17"/>
  <c r="K220" i="17"/>
  <c r="J220" i="17"/>
  <c r="I220" i="17"/>
  <c r="H220" i="17"/>
  <c r="G220" i="17"/>
  <c r="F220" i="17"/>
  <c r="E220" i="17"/>
  <c r="D220" i="17"/>
  <c r="C220" i="17"/>
  <c r="B220" i="17"/>
  <c r="A220" i="17"/>
  <c r="L219" i="17"/>
  <c r="K219" i="17"/>
  <c r="J219" i="17"/>
  <c r="I219" i="17"/>
  <c r="H219" i="17"/>
  <c r="G219" i="17"/>
  <c r="F219" i="17"/>
  <c r="E219" i="17"/>
  <c r="D219" i="17"/>
  <c r="C219" i="17"/>
  <c r="B219" i="17"/>
  <c r="A219" i="17"/>
  <c r="L218" i="17"/>
  <c r="K218" i="17"/>
  <c r="J218" i="17"/>
  <c r="I218" i="17"/>
  <c r="H218" i="17"/>
  <c r="G218" i="17"/>
  <c r="F218" i="17"/>
  <c r="E218" i="17"/>
  <c r="D218" i="17"/>
  <c r="C218" i="17"/>
  <c r="B218" i="17"/>
  <c r="A218" i="17"/>
  <c r="L217" i="17"/>
  <c r="K217" i="17"/>
  <c r="J217" i="17"/>
  <c r="I217" i="17"/>
  <c r="H217" i="17"/>
  <c r="G217" i="17"/>
  <c r="F217" i="17"/>
  <c r="E217" i="17"/>
  <c r="D217" i="17"/>
  <c r="C217" i="17"/>
  <c r="B217" i="17"/>
  <c r="A217" i="17"/>
  <c r="L216" i="17"/>
  <c r="K216" i="17"/>
  <c r="J216" i="17"/>
  <c r="I216" i="17"/>
  <c r="H216" i="17"/>
  <c r="G216" i="17"/>
  <c r="F216" i="17"/>
  <c r="E216" i="17"/>
  <c r="D216" i="17"/>
  <c r="C216" i="17"/>
  <c r="B216" i="17"/>
  <c r="A216" i="17"/>
  <c r="L215" i="17"/>
  <c r="K215" i="17"/>
  <c r="J215" i="17"/>
  <c r="I215" i="17"/>
  <c r="H215" i="17"/>
  <c r="G215" i="17"/>
  <c r="F215" i="17"/>
  <c r="E215" i="17"/>
  <c r="D215" i="17"/>
  <c r="C215" i="17"/>
  <c r="B215" i="17"/>
  <c r="A215" i="17"/>
  <c r="L214" i="17"/>
  <c r="K214" i="17"/>
  <c r="J214" i="17"/>
  <c r="I214" i="17"/>
  <c r="H214" i="17"/>
  <c r="G214" i="17"/>
  <c r="F214" i="17"/>
  <c r="E214" i="17"/>
  <c r="D214" i="17"/>
  <c r="C214" i="17"/>
  <c r="B214" i="17"/>
  <c r="A214" i="17"/>
  <c r="L213" i="17"/>
  <c r="K213" i="17"/>
  <c r="J213" i="17"/>
  <c r="I213" i="17"/>
  <c r="H213" i="17"/>
  <c r="G213" i="17"/>
  <c r="F213" i="17"/>
  <c r="E213" i="17"/>
  <c r="D213" i="17"/>
  <c r="C213" i="17"/>
  <c r="B213" i="17"/>
  <c r="A213" i="17"/>
  <c r="L212" i="17"/>
  <c r="K212" i="17"/>
  <c r="J212" i="17"/>
  <c r="I212" i="17"/>
  <c r="H212" i="17"/>
  <c r="G212" i="17"/>
  <c r="F212" i="17"/>
  <c r="E212" i="17"/>
  <c r="D212" i="17"/>
  <c r="C212" i="17"/>
  <c r="B212" i="17"/>
  <c r="A212" i="17"/>
  <c r="L211" i="17"/>
  <c r="K211" i="17"/>
  <c r="J211" i="17"/>
  <c r="I211" i="17"/>
  <c r="H211" i="17"/>
  <c r="F211" i="17"/>
  <c r="E211" i="17"/>
  <c r="D211" i="17"/>
  <c r="C211" i="17"/>
  <c r="B211" i="17"/>
  <c r="A211" i="17"/>
  <c r="L210" i="17"/>
  <c r="K210" i="17"/>
  <c r="J210" i="17"/>
  <c r="I210" i="17"/>
  <c r="H210" i="17"/>
  <c r="F210" i="17"/>
  <c r="E210" i="17"/>
  <c r="D210" i="17"/>
  <c r="C210" i="17"/>
  <c r="B210" i="17"/>
  <c r="A210" i="17"/>
  <c r="L209" i="17"/>
  <c r="K209" i="17"/>
  <c r="J209" i="17"/>
  <c r="I209" i="17"/>
  <c r="H209" i="17"/>
  <c r="F209" i="17"/>
  <c r="E209" i="17"/>
  <c r="D209" i="17"/>
  <c r="C209" i="17"/>
  <c r="B209" i="17"/>
  <c r="A209" i="17"/>
  <c r="L208" i="17"/>
  <c r="K208" i="17"/>
  <c r="J208" i="17"/>
  <c r="I208" i="17"/>
  <c r="H208" i="17"/>
  <c r="F208" i="17"/>
  <c r="E208" i="17"/>
  <c r="D208" i="17"/>
  <c r="C208" i="17"/>
  <c r="B208" i="17"/>
  <c r="A208" i="17"/>
  <c r="L207" i="17"/>
  <c r="K207" i="17"/>
  <c r="J207" i="17"/>
  <c r="I207" i="17"/>
  <c r="H207" i="17"/>
  <c r="G207" i="17"/>
  <c r="F207" i="17"/>
  <c r="E207" i="17"/>
  <c r="D207" i="17"/>
  <c r="C207" i="17"/>
  <c r="B207" i="17"/>
  <c r="A207" i="17"/>
  <c r="L206" i="17"/>
  <c r="K206" i="17"/>
  <c r="J206" i="17"/>
  <c r="I206" i="17"/>
  <c r="H206" i="17"/>
  <c r="G206" i="17"/>
  <c r="F206" i="17"/>
  <c r="E206" i="17"/>
  <c r="D206" i="17"/>
  <c r="C206" i="17"/>
  <c r="B206" i="17"/>
  <c r="A206" i="17"/>
  <c r="L205" i="17"/>
  <c r="K205" i="17"/>
  <c r="J205" i="17"/>
  <c r="I205" i="17"/>
  <c r="G205" i="17"/>
  <c r="F205" i="17"/>
  <c r="D205" i="17"/>
  <c r="C205" i="17"/>
  <c r="B205" i="17"/>
  <c r="A205" i="17"/>
  <c r="L204" i="17"/>
  <c r="K204" i="17"/>
  <c r="J204" i="17"/>
  <c r="I204" i="17"/>
  <c r="H204" i="17"/>
  <c r="G204" i="17"/>
  <c r="F204" i="17"/>
  <c r="E204" i="17"/>
  <c r="D204" i="17"/>
  <c r="C204" i="17"/>
  <c r="B204" i="17"/>
  <c r="A204" i="17"/>
  <c r="L203" i="17"/>
  <c r="K203" i="17"/>
  <c r="J203" i="17"/>
  <c r="I203" i="17"/>
  <c r="G203" i="17"/>
  <c r="F203" i="17"/>
  <c r="D203" i="17"/>
  <c r="C203" i="17"/>
  <c r="B203" i="17"/>
  <c r="A203" i="17"/>
  <c r="L202" i="17"/>
  <c r="K202" i="17"/>
  <c r="J202" i="17"/>
  <c r="I202" i="17"/>
  <c r="H202" i="17"/>
  <c r="G202" i="17"/>
  <c r="F202" i="17"/>
  <c r="E202" i="17"/>
  <c r="D202" i="17"/>
  <c r="C202" i="17"/>
  <c r="B202" i="17"/>
  <c r="A202" i="17"/>
  <c r="L201" i="17"/>
  <c r="K201" i="17"/>
  <c r="J201" i="17"/>
  <c r="I201" i="17"/>
  <c r="G201" i="17"/>
  <c r="F201" i="17"/>
  <c r="D201" i="17"/>
  <c r="C201" i="17"/>
  <c r="B201" i="17"/>
  <c r="A201" i="17"/>
  <c r="L200" i="17"/>
  <c r="K200" i="17"/>
  <c r="J200" i="17"/>
  <c r="I200" i="17"/>
  <c r="H200" i="17"/>
  <c r="G200" i="17"/>
  <c r="F200" i="17"/>
  <c r="E200" i="17"/>
  <c r="D200" i="17"/>
  <c r="C200" i="17"/>
  <c r="B200" i="17"/>
  <c r="A200" i="17"/>
  <c r="L199" i="17"/>
  <c r="K199" i="17"/>
  <c r="J199" i="17"/>
  <c r="I199" i="17"/>
  <c r="H199" i="17"/>
  <c r="G199" i="17"/>
  <c r="F199" i="17"/>
  <c r="D199" i="17"/>
  <c r="C199" i="17"/>
  <c r="B199" i="17"/>
  <c r="A199" i="17"/>
  <c r="L198" i="17"/>
  <c r="K198" i="17"/>
  <c r="J198" i="17"/>
  <c r="I198" i="17"/>
  <c r="H198" i="17"/>
  <c r="G198" i="17"/>
  <c r="F198" i="17"/>
  <c r="E198" i="17"/>
  <c r="D198" i="17"/>
  <c r="C198" i="17"/>
  <c r="B198" i="17"/>
  <c r="A198" i="17"/>
  <c r="L197" i="17"/>
  <c r="K197" i="17"/>
  <c r="J197" i="17"/>
  <c r="I197" i="17"/>
  <c r="H197" i="17"/>
  <c r="G197" i="17"/>
  <c r="F197" i="17"/>
  <c r="E197" i="17"/>
  <c r="D197" i="17"/>
  <c r="C197" i="17"/>
  <c r="B197" i="17"/>
  <c r="A197" i="17"/>
  <c r="L196" i="17"/>
  <c r="K196" i="17"/>
  <c r="J196" i="17"/>
  <c r="I196" i="17"/>
  <c r="H196" i="17"/>
  <c r="G196" i="17"/>
  <c r="F196" i="17"/>
  <c r="E196" i="17"/>
  <c r="D196" i="17"/>
  <c r="C196" i="17"/>
  <c r="B196" i="17"/>
  <c r="A196" i="17"/>
  <c r="L195" i="17"/>
  <c r="K195" i="17"/>
  <c r="J195" i="17"/>
  <c r="I195" i="17"/>
  <c r="H195" i="17"/>
  <c r="G195" i="17"/>
  <c r="F195" i="17"/>
  <c r="E195" i="17"/>
  <c r="D195" i="17"/>
  <c r="C195" i="17"/>
  <c r="B195" i="17"/>
  <c r="A195" i="17"/>
  <c r="L194" i="17"/>
  <c r="K194" i="17"/>
  <c r="J194" i="17"/>
  <c r="I194" i="17"/>
  <c r="H194" i="17"/>
  <c r="G194" i="17"/>
  <c r="F194" i="17"/>
  <c r="E194" i="17"/>
  <c r="D194" i="17"/>
  <c r="C194" i="17"/>
  <c r="B194" i="17"/>
  <c r="A194" i="17"/>
  <c r="L193" i="17"/>
  <c r="K193" i="17"/>
  <c r="J193" i="17"/>
  <c r="I193" i="17"/>
  <c r="H193" i="17"/>
  <c r="G193" i="17"/>
  <c r="F193" i="17"/>
  <c r="E193" i="17"/>
  <c r="D193" i="17"/>
  <c r="C193" i="17"/>
  <c r="B193" i="17"/>
  <c r="A193" i="17"/>
  <c r="L192" i="17"/>
  <c r="K192" i="17"/>
  <c r="J192" i="17"/>
  <c r="I192" i="17"/>
  <c r="H192" i="17"/>
  <c r="G192" i="17"/>
  <c r="F192" i="17"/>
  <c r="E192" i="17"/>
  <c r="D192" i="17"/>
  <c r="B192" i="17"/>
  <c r="A192" i="17"/>
  <c r="L191" i="17"/>
  <c r="K191" i="17"/>
  <c r="J191" i="17"/>
  <c r="I191" i="17"/>
  <c r="H191" i="17"/>
  <c r="G191" i="17"/>
  <c r="F191" i="17"/>
  <c r="E191" i="17"/>
  <c r="D191" i="17"/>
  <c r="C191" i="17"/>
  <c r="B191" i="17"/>
  <c r="A191" i="17"/>
  <c r="L190" i="17"/>
  <c r="K190" i="17"/>
  <c r="J190" i="17"/>
  <c r="I190" i="17"/>
  <c r="H190" i="17"/>
  <c r="G190" i="17"/>
  <c r="F190" i="17"/>
  <c r="E190" i="17"/>
  <c r="D190" i="17"/>
  <c r="C190" i="17"/>
  <c r="B190" i="17"/>
  <c r="A190" i="17"/>
  <c r="L189" i="17"/>
  <c r="K189" i="17"/>
  <c r="J189" i="17"/>
  <c r="I189" i="17"/>
  <c r="H189" i="17"/>
  <c r="G189" i="17"/>
  <c r="F189" i="17"/>
  <c r="E189" i="17"/>
  <c r="D189" i="17"/>
  <c r="C189" i="17"/>
  <c r="B189" i="17"/>
  <c r="A189" i="17"/>
  <c r="L188" i="17"/>
  <c r="K188" i="17"/>
  <c r="J188" i="17"/>
  <c r="I188" i="17"/>
  <c r="H188" i="17"/>
  <c r="G188" i="17"/>
  <c r="F188" i="17"/>
  <c r="E188" i="17"/>
  <c r="D188" i="17"/>
  <c r="C188" i="17"/>
  <c r="B188" i="17"/>
  <c r="A188" i="17"/>
  <c r="L187" i="17"/>
  <c r="K187" i="17"/>
  <c r="J187" i="17"/>
  <c r="I187" i="17"/>
  <c r="H187" i="17"/>
  <c r="G187" i="17"/>
  <c r="F187" i="17"/>
  <c r="E187" i="17"/>
  <c r="D187" i="17"/>
  <c r="C187" i="17"/>
  <c r="B187" i="17"/>
  <c r="A187" i="17"/>
  <c r="L186" i="17"/>
  <c r="K186" i="17"/>
  <c r="J186" i="17"/>
  <c r="I186" i="17"/>
  <c r="H186" i="17"/>
  <c r="G186" i="17"/>
  <c r="F186" i="17"/>
  <c r="E186" i="17"/>
  <c r="D186" i="17"/>
  <c r="C186" i="17"/>
  <c r="B186" i="17"/>
  <c r="A186" i="17"/>
  <c r="L185" i="17"/>
  <c r="K185" i="17"/>
  <c r="J185" i="17"/>
  <c r="I185" i="17"/>
  <c r="H185" i="17"/>
  <c r="G185" i="17"/>
  <c r="F185" i="17"/>
  <c r="E185" i="17"/>
  <c r="D185" i="17"/>
  <c r="C185" i="17"/>
  <c r="B185" i="17"/>
  <c r="A185" i="17"/>
  <c r="L184" i="17"/>
  <c r="K184" i="17"/>
  <c r="J184" i="17"/>
  <c r="I184" i="17"/>
  <c r="H184" i="17"/>
  <c r="G184" i="17"/>
  <c r="F184" i="17"/>
  <c r="E184" i="17"/>
  <c r="D184" i="17"/>
  <c r="C184" i="17"/>
  <c r="B184" i="17"/>
  <c r="A184" i="17"/>
  <c r="L183" i="17"/>
  <c r="K183" i="17"/>
  <c r="J183" i="17"/>
  <c r="I183" i="17"/>
  <c r="H183" i="17"/>
  <c r="G183" i="17"/>
  <c r="F183" i="17"/>
  <c r="E183" i="17"/>
  <c r="D183" i="17"/>
  <c r="C183" i="17"/>
  <c r="B183" i="17"/>
  <c r="A183" i="17"/>
  <c r="L182" i="17"/>
  <c r="K182" i="17"/>
  <c r="J182" i="17"/>
  <c r="I182" i="17"/>
  <c r="H182" i="17"/>
  <c r="G182" i="17"/>
  <c r="F182" i="17"/>
  <c r="E182" i="17"/>
  <c r="D182" i="17"/>
  <c r="C182" i="17"/>
  <c r="B182" i="17"/>
  <c r="A182" i="17"/>
  <c r="L181" i="17"/>
  <c r="K181" i="17"/>
  <c r="J181" i="17"/>
  <c r="I181" i="17"/>
  <c r="H181" i="17"/>
  <c r="G181" i="17"/>
  <c r="F181" i="17"/>
  <c r="E181" i="17"/>
  <c r="D181" i="17"/>
  <c r="C181" i="17"/>
  <c r="B181" i="17"/>
  <c r="A181" i="17"/>
  <c r="L180" i="17"/>
  <c r="K180" i="17"/>
  <c r="J180" i="17"/>
  <c r="I180" i="17"/>
  <c r="H180" i="17"/>
  <c r="G180" i="17"/>
  <c r="F180" i="17"/>
  <c r="E180" i="17"/>
  <c r="D180" i="17"/>
  <c r="C180" i="17"/>
  <c r="B180" i="17"/>
  <c r="A180" i="17"/>
  <c r="L179" i="17"/>
  <c r="K179" i="17"/>
  <c r="J179" i="17"/>
  <c r="I179" i="17"/>
  <c r="H179" i="17"/>
  <c r="G179" i="17"/>
  <c r="F179" i="17"/>
  <c r="E179" i="17"/>
  <c r="D179" i="17"/>
  <c r="C179" i="17"/>
  <c r="B179" i="17"/>
  <c r="A179" i="17"/>
  <c r="L178" i="17"/>
  <c r="K178" i="17"/>
  <c r="J178" i="17"/>
  <c r="I178" i="17"/>
  <c r="H178" i="17"/>
  <c r="G178" i="17"/>
  <c r="F178" i="17"/>
  <c r="E178" i="17"/>
  <c r="D178" i="17"/>
  <c r="C178" i="17"/>
  <c r="B178" i="17"/>
  <c r="A178" i="17"/>
  <c r="L177" i="17"/>
  <c r="K177" i="17"/>
  <c r="J177" i="17"/>
  <c r="I177" i="17"/>
  <c r="G177" i="17"/>
  <c r="F177" i="17"/>
  <c r="E177" i="17"/>
  <c r="D177" i="17"/>
  <c r="C177" i="17"/>
  <c r="B177" i="17"/>
  <c r="A177" i="17"/>
  <c r="L176" i="17"/>
  <c r="K176" i="17"/>
  <c r="J176" i="17"/>
  <c r="I176" i="17"/>
  <c r="H176" i="17"/>
  <c r="G176" i="17"/>
  <c r="F176" i="17"/>
  <c r="E176" i="17"/>
  <c r="D176" i="17"/>
  <c r="C176" i="17"/>
  <c r="B176" i="17"/>
  <c r="A176" i="17"/>
  <c r="L175" i="17"/>
  <c r="K175" i="17"/>
  <c r="J175" i="17"/>
  <c r="I175" i="17"/>
  <c r="G175" i="17"/>
  <c r="F175" i="17"/>
  <c r="E175" i="17"/>
  <c r="D175" i="17"/>
  <c r="C175" i="17"/>
  <c r="B175" i="17"/>
  <c r="A175" i="17"/>
  <c r="L174" i="17"/>
  <c r="K174" i="17"/>
  <c r="J174" i="17"/>
  <c r="I174" i="17"/>
  <c r="H174" i="17"/>
  <c r="G174" i="17"/>
  <c r="F174" i="17"/>
  <c r="E174" i="17"/>
  <c r="D174" i="17"/>
  <c r="C174" i="17"/>
  <c r="B174" i="17"/>
  <c r="A174" i="17"/>
  <c r="L173" i="17"/>
  <c r="K173" i="17"/>
  <c r="J173" i="17"/>
  <c r="I173" i="17"/>
  <c r="H173" i="17"/>
  <c r="G173" i="17"/>
  <c r="F173" i="17"/>
  <c r="E173" i="17"/>
  <c r="D173" i="17"/>
  <c r="C173" i="17"/>
  <c r="B173" i="17"/>
  <c r="A173" i="17"/>
  <c r="L172" i="17"/>
  <c r="K172" i="17"/>
  <c r="J172" i="17"/>
  <c r="I172" i="17"/>
  <c r="H172" i="17"/>
  <c r="G172" i="17"/>
  <c r="F172" i="17"/>
  <c r="E172" i="17"/>
  <c r="D172" i="17"/>
  <c r="C172" i="17"/>
  <c r="B172" i="17"/>
  <c r="A172" i="17"/>
  <c r="L171" i="17"/>
  <c r="K171" i="17"/>
  <c r="J171" i="17"/>
  <c r="I171" i="17"/>
  <c r="H171" i="17"/>
  <c r="G171" i="17"/>
  <c r="F171" i="17"/>
  <c r="E171" i="17"/>
  <c r="D171" i="17"/>
  <c r="C171" i="17"/>
  <c r="B171" i="17"/>
  <c r="A171" i="17"/>
  <c r="L170" i="17"/>
  <c r="K170" i="17"/>
  <c r="J170" i="17"/>
  <c r="I170" i="17"/>
  <c r="H170" i="17"/>
  <c r="G170" i="17"/>
  <c r="F170" i="17"/>
  <c r="E170" i="17"/>
  <c r="D170" i="17"/>
  <c r="C170" i="17"/>
  <c r="B170" i="17"/>
  <c r="A170" i="17"/>
  <c r="L169" i="17"/>
  <c r="K169" i="17"/>
  <c r="J169" i="17"/>
  <c r="I169" i="17"/>
  <c r="H169" i="17"/>
  <c r="G169" i="17"/>
  <c r="F169" i="17"/>
  <c r="E169" i="17"/>
  <c r="D169" i="17"/>
  <c r="C169" i="17"/>
  <c r="B169" i="17"/>
  <c r="A169" i="17"/>
  <c r="L168" i="17"/>
  <c r="K168" i="17"/>
  <c r="J168" i="17"/>
  <c r="I168" i="17"/>
  <c r="G168" i="17"/>
  <c r="F168" i="17"/>
  <c r="E168" i="17"/>
  <c r="D168" i="17"/>
  <c r="C168" i="17"/>
  <c r="B168" i="17"/>
  <c r="A168" i="17"/>
  <c r="L167" i="17"/>
  <c r="K167" i="17"/>
  <c r="J167" i="17"/>
  <c r="I167" i="17"/>
  <c r="H167" i="17"/>
  <c r="G167" i="17"/>
  <c r="F167" i="17"/>
  <c r="E167" i="17"/>
  <c r="D167" i="17"/>
  <c r="C167" i="17"/>
  <c r="B167" i="17"/>
  <c r="A167" i="17"/>
  <c r="L166" i="17"/>
  <c r="K166" i="17"/>
  <c r="J166" i="17"/>
  <c r="I166" i="17"/>
  <c r="G166" i="17"/>
  <c r="F166" i="17"/>
  <c r="E166" i="17"/>
  <c r="D166" i="17"/>
  <c r="C166" i="17"/>
  <c r="B166" i="17"/>
  <c r="A166" i="17"/>
  <c r="L165" i="17"/>
  <c r="K165" i="17"/>
  <c r="J165" i="17"/>
  <c r="I165" i="17"/>
  <c r="H165" i="17"/>
  <c r="G165" i="17"/>
  <c r="F165" i="17"/>
  <c r="E165" i="17"/>
  <c r="D165" i="17"/>
  <c r="C165" i="17"/>
  <c r="B165" i="17"/>
  <c r="A165" i="17"/>
  <c r="L164" i="17"/>
  <c r="K164" i="17"/>
  <c r="J164" i="17"/>
  <c r="I164" i="17"/>
  <c r="G164" i="17"/>
  <c r="F164" i="17"/>
  <c r="E164" i="17"/>
  <c r="D164" i="17"/>
  <c r="C164" i="17"/>
  <c r="B164" i="17"/>
  <c r="A164" i="17"/>
  <c r="L163" i="17"/>
  <c r="K163" i="17"/>
  <c r="J163" i="17"/>
  <c r="I163" i="17"/>
  <c r="H163" i="17"/>
  <c r="G163" i="17"/>
  <c r="F163" i="17"/>
  <c r="E163" i="17"/>
  <c r="D163" i="17"/>
  <c r="C163" i="17"/>
  <c r="B163" i="17"/>
  <c r="A163" i="17"/>
  <c r="L162" i="17"/>
  <c r="K162" i="17"/>
  <c r="J162" i="17"/>
  <c r="I162" i="17"/>
  <c r="F162" i="17"/>
  <c r="E162" i="17"/>
  <c r="D162" i="17"/>
  <c r="C162" i="17"/>
  <c r="B162" i="17"/>
  <c r="A162" i="17"/>
  <c r="L161" i="17"/>
  <c r="K161" i="17"/>
  <c r="J161" i="17"/>
  <c r="I161" i="17"/>
  <c r="H161" i="17"/>
  <c r="G161" i="17"/>
  <c r="F161" i="17"/>
  <c r="E161" i="17"/>
  <c r="D161" i="17"/>
  <c r="C161" i="17"/>
  <c r="B161" i="17"/>
  <c r="A161" i="17"/>
  <c r="L160" i="17"/>
  <c r="K160" i="17"/>
  <c r="J160" i="17"/>
  <c r="I160" i="17"/>
  <c r="H160" i="17"/>
  <c r="G160" i="17"/>
  <c r="F160" i="17"/>
  <c r="E160" i="17"/>
  <c r="D160" i="17"/>
  <c r="C160" i="17"/>
  <c r="B160" i="17"/>
  <c r="A160" i="17"/>
  <c r="L159" i="17"/>
  <c r="K159" i="17"/>
  <c r="J159" i="17"/>
  <c r="I159" i="17"/>
  <c r="H159" i="17"/>
  <c r="G159" i="17"/>
  <c r="F159" i="17"/>
  <c r="E159" i="17"/>
  <c r="D159" i="17"/>
  <c r="C159" i="17"/>
  <c r="B159" i="17"/>
  <c r="A159" i="17"/>
  <c r="L158" i="17"/>
  <c r="K158" i="17"/>
  <c r="J158" i="17"/>
  <c r="I158" i="17"/>
  <c r="H158" i="17"/>
  <c r="G158" i="17"/>
  <c r="F158" i="17"/>
  <c r="E158" i="17"/>
  <c r="D158" i="17"/>
  <c r="C158" i="17"/>
  <c r="B158" i="17"/>
  <c r="A158" i="17"/>
  <c r="L157" i="17"/>
  <c r="K157" i="17"/>
  <c r="J157" i="17"/>
  <c r="I157" i="17"/>
  <c r="H157" i="17"/>
  <c r="G157" i="17"/>
  <c r="F157" i="17"/>
  <c r="E157" i="17"/>
  <c r="D157" i="17"/>
  <c r="C157" i="17"/>
  <c r="B157" i="17"/>
  <c r="A157" i="17"/>
  <c r="L156" i="17"/>
  <c r="K156" i="17"/>
  <c r="J156" i="17"/>
  <c r="I156" i="17"/>
  <c r="H156" i="17"/>
  <c r="G156" i="17"/>
  <c r="F156" i="17"/>
  <c r="E156" i="17"/>
  <c r="D156" i="17"/>
  <c r="C156" i="17"/>
  <c r="B156" i="17"/>
  <c r="A156" i="17"/>
  <c r="L155" i="17"/>
  <c r="K155" i="17"/>
  <c r="J155" i="17"/>
  <c r="I155" i="17"/>
  <c r="H155" i="17"/>
  <c r="G155" i="17"/>
  <c r="F155" i="17"/>
  <c r="E155" i="17"/>
  <c r="D155" i="17"/>
  <c r="C155" i="17"/>
  <c r="B155" i="17"/>
  <c r="A155" i="17"/>
  <c r="L154" i="17"/>
  <c r="K154" i="17"/>
  <c r="J154" i="17"/>
  <c r="I154" i="17"/>
  <c r="H154" i="17"/>
  <c r="G154" i="17"/>
  <c r="F154" i="17"/>
  <c r="E154" i="17"/>
  <c r="D154" i="17"/>
  <c r="C154" i="17"/>
  <c r="B154" i="17"/>
  <c r="A154" i="17"/>
  <c r="L153" i="17"/>
  <c r="K153" i="17"/>
  <c r="J153" i="17"/>
  <c r="I153" i="17"/>
  <c r="H153" i="17"/>
  <c r="G153" i="17"/>
  <c r="F153" i="17"/>
  <c r="E153" i="17"/>
  <c r="D153" i="17"/>
  <c r="C153" i="17"/>
  <c r="B153" i="17"/>
  <c r="A153" i="17"/>
  <c r="L152" i="17"/>
  <c r="K152" i="17"/>
  <c r="J152" i="17"/>
  <c r="I152" i="17"/>
  <c r="F152" i="17"/>
  <c r="E152" i="17"/>
  <c r="D152" i="17"/>
  <c r="C152" i="17"/>
  <c r="B152" i="17"/>
  <c r="A152" i="17"/>
  <c r="L151" i="17"/>
  <c r="K151" i="17"/>
  <c r="J151" i="17"/>
  <c r="I151" i="17"/>
  <c r="H151" i="17"/>
  <c r="G151" i="17"/>
  <c r="F151" i="17"/>
  <c r="E151" i="17"/>
  <c r="D151" i="17"/>
  <c r="C151" i="17"/>
  <c r="B151" i="17"/>
  <c r="A151" i="17"/>
  <c r="L150" i="17"/>
  <c r="K150" i="17"/>
  <c r="J150" i="17"/>
  <c r="I150" i="17"/>
  <c r="H150" i="17"/>
  <c r="G150" i="17"/>
  <c r="F150" i="17"/>
  <c r="E150" i="17"/>
  <c r="D150" i="17"/>
  <c r="C150" i="17"/>
  <c r="B150" i="17"/>
  <c r="A150" i="17"/>
  <c r="L149" i="17"/>
  <c r="K149" i="17"/>
  <c r="J149" i="17"/>
  <c r="I149" i="17"/>
  <c r="H149" i="17"/>
  <c r="G149" i="17"/>
  <c r="F149" i="17"/>
  <c r="E149" i="17"/>
  <c r="D149" i="17"/>
  <c r="C149" i="17"/>
  <c r="B149" i="17"/>
  <c r="A149" i="17"/>
  <c r="L148" i="17"/>
  <c r="K148" i="17"/>
  <c r="J148" i="17"/>
  <c r="I148" i="17"/>
  <c r="H148" i="17"/>
  <c r="G148" i="17"/>
  <c r="F148" i="17"/>
  <c r="E148" i="17"/>
  <c r="D148" i="17"/>
  <c r="C148" i="17"/>
  <c r="B148" i="17"/>
  <c r="A148" i="17"/>
  <c r="L147" i="17"/>
  <c r="K147" i="17"/>
  <c r="J147" i="17"/>
  <c r="I147" i="17"/>
  <c r="H147" i="17"/>
  <c r="G147" i="17"/>
  <c r="F147" i="17"/>
  <c r="E147" i="17"/>
  <c r="D147" i="17"/>
  <c r="C147" i="17"/>
  <c r="B147" i="17"/>
  <c r="A147" i="17"/>
  <c r="L146" i="17"/>
  <c r="K146" i="17"/>
  <c r="J146" i="17"/>
  <c r="I146" i="17"/>
  <c r="H146" i="17"/>
  <c r="G146" i="17"/>
  <c r="F146" i="17"/>
  <c r="E146" i="17"/>
  <c r="D146" i="17"/>
  <c r="C146" i="17"/>
  <c r="B146" i="17"/>
  <c r="A146" i="17"/>
  <c r="L145" i="17"/>
  <c r="K145" i="17"/>
  <c r="J145" i="17"/>
  <c r="I145" i="17"/>
  <c r="H145" i="17"/>
  <c r="G145" i="17"/>
  <c r="F145" i="17"/>
  <c r="E145" i="17"/>
  <c r="D145" i="17"/>
  <c r="C145" i="17"/>
  <c r="B145" i="17"/>
  <c r="A145" i="17"/>
  <c r="L144" i="17"/>
  <c r="K144" i="17"/>
  <c r="J144" i="17"/>
  <c r="I144" i="17"/>
  <c r="H144" i="17"/>
  <c r="G144" i="17"/>
  <c r="F144" i="17"/>
  <c r="E144" i="17"/>
  <c r="D144" i="17"/>
  <c r="C144" i="17"/>
  <c r="B144" i="17"/>
  <c r="A144" i="17"/>
  <c r="L143" i="17"/>
  <c r="K143" i="17"/>
  <c r="J143" i="17"/>
  <c r="I143" i="17"/>
  <c r="H143" i="17"/>
  <c r="G143" i="17"/>
  <c r="F143" i="17"/>
  <c r="E143" i="17"/>
  <c r="D143" i="17"/>
  <c r="C143" i="17"/>
  <c r="B143" i="17"/>
  <c r="A143" i="17"/>
  <c r="L142" i="17"/>
  <c r="K142" i="17"/>
  <c r="J142" i="17"/>
  <c r="I142" i="17"/>
  <c r="H142" i="17"/>
  <c r="G142" i="17"/>
  <c r="F142" i="17"/>
  <c r="E142" i="17"/>
  <c r="D142" i="17"/>
  <c r="C142" i="17"/>
  <c r="B142" i="17"/>
  <c r="A142" i="17"/>
  <c r="L141" i="17"/>
  <c r="K141" i="17"/>
  <c r="J141" i="17"/>
  <c r="I141" i="17"/>
  <c r="H141" i="17"/>
  <c r="G141" i="17"/>
  <c r="F141" i="17"/>
  <c r="E141" i="17"/>
  <c r="D141" i="17"/>
  <c r="C141" i="17"/>
  <c r="B141" i="17"/>
  <c r="A141" i="17"/>
  <c r="L140" i="17"/>
  <c r="K140" i="17"/>
  <c r="J140" i="17"/>
  <c r="I140" i="17"/>
  <c r="H140" i="17"/>
  <c r="G140" i="17"/>
  <c r="F140" i="17"/>
  <c r="E140" i="17"/>
  <c r="D140" i="17"/>
  <c r="C140" i="17"/>
  <c r="B140" i="17"/>
  <c r="A140" i="17"/>
  <c r="L139" i="17"/>
  <c r="K139" i="17"/>
  <c r="J139" i="17"/>
  <c r="I139" i="17"/>
  <c r="H139" i="17"/>
  <c r="G139" i="17"/>
  <c r="F139" i="17"/>
  <c r="E139" i="17"/>
  <c r="D139" i="17"/>
  <c r="C139" i="17"/>
  <c r="B139" i="17"/>
  <c r="A139" i="17"/>
  <c r="L138" i="17"/>
  <c r="K138" i="17"/>
  <c r="J138" i="17"/>
  <c r="I138" i="17"/>
  <c r="H138" i="17"/>
  <c r="G138" i="17"/>
  <c r="F138" i="17"/>
  <c r="E138" i="17"/>
  <c r="D138" i="17"/>
  <c r="C138" i="17"/>
  <c r="B138" i="17"/>
  <c r="A138" i="17"/>
  <c r="L137" i="17"/>
  <c r="K137" i="17"/>
  <c r="J137" i="17"/>
  <c r="I137" i="17"/>
  <c r="H137" i="17"/>
  <c r="G137" i="17"/>
  <c r="F137" i="17"/>
  <c r="E137" i="17"/>
  <c r="D137" i="17"/>
  <c r="B137" i="17"/>
  <c r="A137" i="17"/>
  <c r="L136" i="17"/>
  <c r="K136" i="17"/>
  <c r="J136" i="17"/>
  <c r="I136" i="17"/>
  <c r="H136" i="17"/>
  <c r="G136" i="17"/>
  <c r="F136" i="17"/>
  <c r="E136" i="17"/>
  <c r="D136" i="17"/>
  <c r="B136" i="17"/>
  <c r="A136" i="17"/>
  <c r="L135" i="17"/>
  <c r="K135" i="17"/>
  <c r="J135" i="17"/>
  <c r="I135" i="17"/>
  <c r="H135" i="17"/>
  <c r="G135" i="17"/>
  <c r="F135" i="17"/>
  <c r="E135" i="17"/>
  <c r="D135" i="17"/>
  <c r="B135" i="17"/>
  <c r="A135" i="17"/>
  <c r="L134" i="17"/>
  <c r="K134" i="17"/>
  <c r="J134" i="17"/>
  <c r="I134" i="17"/>
  <c r="H134" i="17"/>
  <c r="G134" i="17"/>
  <c r="F134" i="17"/>
  <c r="E134" i="17"/>
  <c r="D134" i="17"/>
  <c r="B134" i="17"/>
  <c r="A134" i="17"/>
  <c r="L133" i="17"/>
  <c r="K133" i="17"/>
  <c r="J133" i="17"/>
  <c r="I133" i="17"/>
  <c r="H133" i="17"/>
  <c r="G133" i="17"/>
  <c r="F133" i="17"/>
  <c r="E133" i="17"/>
  <c r="D133" i="17"/>
  <c r="B133" i="17"/>
  <c r="A133" i="17"/>
  <c r="L132" i="17"/>
  <c r="K132" i="17"/>
  <c r="J132" i="17"/>
  <c r="I132" i="17"/>
  <c r="H132" i="17"/>
  <c r="G132" i="17"/>
  <c r="F132" i="17"/>
  <c r="E132" i="17"/>
  <c r="D132" i="17"/>
  <c r="C132" i="17"/>
  <c r="B132" i="17"/>
  <c r="A132" i="17"/>
  <c r="L128" i="17"/>
  <c r="K128" i="17"/>
  <c r="J128" i="17"/>
  <c r="I128" i="17"/>
  <c r="H128" i="17"/>
  <c r="G128" i="17"/>
  <c r="F128" i="17"/>
  <c r="E128" i="17"/>
  <c r="D128" i="17"/>
  <c r="C128" i="17"/>
  <c r="B128" i="17"/>
  <c r="A128" i="17"/>
  <c r="L127" i="17"/>
  <c r="K127" i="17"/>
  <c r="J127" i="17"/>
  <c r="I127" i="17"/>
  <c r="H127" i="17"/>
  <c r="G127" i="17"/>
  <c r="F127" i="17"/>
  <c r="E127" i="17"/>
  <c r="D127" i="17"/>
  <c r="B127" i="17"/>
  <c r="A127" i="17"/>
  <c r="L125" i="17"/>
  <c r="K125" i="17"/>
  <c r="J125" i="17"/>
  <c r="I125" i="17"/>
  <c r="H125" i="17"/>
  <c r="G125" i="17"/>
  <c r="F125" i="17"/>
  <c r="E125" i="17"/>
  <c r="D125" i="17"/>
  <c r="C125" i="17"/>
  <c r="A125" i="17"/>
  <c r="L124" i="17"/>
  <c r="K124" i="17"/>
  <c r="J124" i="17"/>
  <c r="I124" i="17"/>
  <c r="H124" i="17"/>
  <c r="G124" i="17"/>
  <c r="F124" i="17"/>
  <c r="E124" i="17"/>
  <c r="D124" i="17"/>
  <c r="C124" i="17"/>
  <c r="B124" i="17"/>
  <c r="A124" i="17"/>
  <c r="L123" i="17"/>
  <c r="K123" i="17"/>
  <c r="J123" i="17"/>
  <c r="I123" i="17"/>
  <c r="H123" i="17"/>
  <c r="G123" i="17"/>
  <c r="F123" i="17"/>
  <c r="E123" i="17"/>
  <c r="D123" i="17"/>
  <c r="C123" i="17"/>
  <c r="B123" i="17"/>
  <c r="A123" i="17"/>
  <c r="L122" i="17"/>
  <c r="K122" i="17"/>
  <c r="J122" i="17"/>
  <c r="I122" i="17"/>
  <c r="H122" i="17"/>
  <c r="G122" i="17"/>
  <c r="F122" i="17"/>
  <c r="E122" i="17"/>
  <c r="D122" i="17"/>
  <c r="C122" i="17"/>
  <c r="B122" i="17"/>
  <c r="A122" i="17"/>
  <c r="L121" i="17"/>
  <c r="K121" i="17"/>
  <c r="J121" i="17"/>
  <c r="I121" i="17"/>
  <c r="H121" i="17"/>
  <c r="G121" i="17"/>
  <c r="F121" i="17"/>
  <c r="E121" i="17"/>
  <c r="D121" i="17"/>
  <c r="C121" i="17"/>
  <c r="B121" i="17"/>
  <c r="A121" i="17"/>
  <c r="L120" i="17"/>
  <c r="K120" i="17"/>
  <c r="J120" i="17"/>
  <c r="I120" i="17"/>
  <c r="H120" i="17"/>
  <c r="G120" i="17"/>
  <c r="F120" i="17"/>
  <c r="E120" i="17"/>
  <c r="D120" i="17"/>
  <c r="C120" i="17"/>
  <c r="B120" i="17"/>
  <c r="A120" i="17"/>
  <c r="L119" i="17"/>
  <c r="K119" i="17"/>
  <c r="J119" i="17"/>
  <c r="I119" i="17"/>
  <c r="H119" i="17"/>
  <c r="G119" i="17"/>
  <c r="F119" i="17"/>
  <c r="E119" i="17"/>
  <c r="D119" i="17"/>
  <c r="C119" i="17"/>
  <c r="B119" i="17"/>
  <c r="A119" i="17"/>
  <c r="L118" i="17"/>
  <c r="K118" i="17"/>
  <c r="J118" i="17"/>
  <c r="I118" i="17"/>
  <c r="H118" i="17"/>
  <c r="G118" i="17"/>
  <c r="F118" i="17"/>
  <c r="E118" i="17"/>
  <c r="D118" i="17"/>
  <c r="C118" i="17"/>
  <c r="B118" i="17"/>
  <c r="A118" i="17"/>
  <c r="L117" i="17"/>
  <c r="K117" i="17"/>
  <c r="J117" i="17"/>
  <c r="I117" i="17"/>
  <c r="H117" i="17"/>
  <c r="G117" i="17"/>
  <c r="F117" i="17"/>
  <c r="E117" i="17"/>
  <c r="D117" i="17"/>
  <c r="C117" i="17"/>
  <c r="A117" i="17"/>
  <c r="L116" i="17"/>
  <c r="K116" i="17"/>
  <c r="J116" i="17"/>
  <c r="I116" i="17"/>
  <c r="H116" i="17"/>
  <c r="G116" i="17"/>
  <c r="F116" i="17"/>
  <c r="E116" i="17"/>
  <c r="D116" i="17"/>
  <c r="C116" i="17"/>
  <c r="B116" i="17"/>
  <c r="A116" i="17"/>
  <c r="L115" i="17"/>
  <c r="K115" i="17"/>
  <c r="J115" i="17"/>
  <c r="I115" i="17"/>
  <c r="H115" i="17"/>
  <c r="G115" i="17"/>
  <c r="F115" i="17"/>
  <c r="E115" i="17"/>
  <c r="D115" i="17"/>
  <c r="C115" i="17"/>
  <c r="B115" i="17"/>
  <c r="A115" i="17"/>
  <c r="L114" i="17"/>
  <c r="K114" i="17"/>
  <c r="J114" i="17"/>
  <c r="I114" i="17"/>
  <c r="H114" i="17"/>
  <c r="G114" i="17"/>
  <c r="F114" i="17"/>
  <c r="E114" i="17"/>
  <c r="D114" i="17"/>
  <c r="C114" i="17"/>
  <c r="B114" i="17"/>
  <c r="A114" i="17"/>
  <c r="L113" i="17"/>
  <c r="K113" i="17"/>
  <c r="J113" i="17"/>
  <c r="I113" i="17"/>
  <c r="H113" i="17"/>
  <c r="G113" i="17"/>
  <c r="F113" i="17"/>
  <c r="E113" i="17"/>
  <c r="D113" i="17"/>
  <c r="C113" i="17"/>
  <c r="B113" i="17"/>
  <c r="A113" i="17"/>
  <c r="L112" i="17"/>
  <c r="K112" i="17"/>
  <c r="J112" i="17"/>
  <c r="I112" i="17"/>
  <c r="H112" i="17"/>
  <c r="G112" i="17"/>
  <c r="F112" i="17"/>
  <c r="E112" i="17"/>
  <c r="D112" i="17"/>
  <c r="C112" i="17"/>
  <c r="B112" i="17"/>
  <c r="A112" i="17"/>
  <c r="L111" i="17"/>
  <c r="K111" i="17"/>
  <c r="J111" i="17"/>
  <c r="I111" i="17"/>
  <c r="H111" i="17"/>
  <c r="G111" i="17"/>
  <c r="F111" i="17"/>
  <c r="E111" i="17"/>
  <c r="D111" i="17"/>
  <c r="C111" i="17"/>
  <c r="B111" i="17"/>
  <c r="A111" i="17"/>
  <c r="L110" i="17"/>
  <c r="K110" i="17"/>
  <c r="J110" i="17"/>
  <c r="I110" i="17"/>
  <c r="H110" i="17"/>
  <c r="G110" i="17"/>
  <c r="F110" i="17"/>
  <c r="E110" i="17"/>
  <c r="D110" i="17"/>
  <c r="C110" i="17"/>
  <c r="B110" i="17"/>
  <c r="A110" i="17"/>
  <c r="L109" i="17"/>
  <c r="K109" i="17"/>
  <c r="J109" i="17"/>
  <c r="I109" i="17"/>
  <c r="H109" i="17"/>
  <c r="G109" i="17"/>
  <c r="F109" i="17"/>
  <c r="E109" i="17"/>
  <c r="D109" i="17"/>
  <c r="C109" i="17"/>
  <c r="B109" i="17"/>
  <c r="A109" i="17"/>
  <c r="L108" i="17"/>
  <c r="K108" i="17"/>
  <c r="J108" i="17"/>
  <c r="I108" i="17"/>
  <c r="H108" i="17"/>
  <c r="G108" i="17"/>
  <c r="F108" i="17"/>
  <c r="E108" i="17"/>
  <c r="C108" i="17"/>
  <c r="B108" i="17"/>
  <c r="A108" i="17"/>
  <c r="L107" i="17"/>
  <c r="K107" i="17"/>
  <c r="J107" i="17"/>
  <c r="I107" i="17"/>
  <c r="H107" i="17"/>
  <c r="G107" i="17"/>
  <c r="F107" i="17"/>
  <c r="E107" i="17"/>
  <c r="D107" i="17"/>
  <c r="C107" i="17"/>
  <c r="B107" i="17"/>
  <c r="A107" i="17"/>
  <c r="L106" i="17"/>
  <c r="K106" i="17"/>
  <c r="J106" i="17"/>
  <c r="I106" i="17"/>
  <c r="H106" i="17"/>
  <c r="G106" i="17"/>
  <c r="F106" i="17"/>
  <c r="E106" i="17"/>
  <c r="D106" i="17"/>
  <c r="C106" i="17"/>
  <c r="B106" i="17"/>
  <c r="A106" i="17"/>
  <c r="L105" i="17"/>
  <c r="K105" i="17"/>
  <c r="J105" i="17"/>
  <c r="I105" i="17"/>
  <c r="H105" i="17"/>
  <c r="G105" i="17"/>
  <c r="F105" i="17"/>
  <c r="E105" i="17"/>
  <c r="D105" i="17"/>
  <c r="C105" i="17"/>
  <c r="B105" i="17"/>
  <c r="A105" i="17"/>
  <c r="L104" i="17"/>
  <c r="K104" i="17"/>
  <c r="J104" i="17"/>
  <c r="I104" i="17"/>
  <c r="H104" i="17"/>
  <c r="G104" i="17"/>
  <c r="F104" i="17"/>
  <c r="E104" i="17"/>
  <c r="D104" i="17"/>
  <c r="C104" i="17"/>
  <c r="B104" i="17"/>
  <c r="A104" i="17"/>
  <c r="L103" i="17"/>
  <c r="K103" i="17"/>
  <c r="J103" i="17"/>
  <c r="I103" i="17"/>
  <c r="H103" i="17"/>
  <c r="G103" i="17"/>
  <c r="F103" i="17"/>
  <c r="E103" i="17"/>
  <c r="D103" i="17"/>
  <c r="C103" i="17"/>
  <c r="B103" i="17"/>
  <c r="A103" i="17"/>
  <c r="L102" i="17"/>
  <c r="K102" i="17"/>
  <c r="J102" i="17"/>
  <c r="I102" i="17"/>
  <c r="H102" i="17"/>
  <c r="G102" i="17"/>
  <c r="F102" i="17"/>
  <c r="E102" i="17"/>
  <c r="D102" i="17"/>
  <c r="C102" i="17"/>
  <c r="B102" i="17"/>
  <c r="A102" i="17"/>
  <c r="L101" i="17"/>
  <c r="K101" i="17"/>
  <c r="J101" i="17"/>
  <c r="I101" i="17"/>
  <c r="H101" i="17"/>
  <c r="G101" i="17"/>
  <c r="F101" i="17"/>
  <c r="E101" i="17"/>
  <c r="D101" i="17"/>
  <c r="C101" i="17"/>
  <c r="B101" i="17"/>
  <c r="A101" i="17"/>
  <c r="L100" i="17"/>
  <c r="K100" i="17"/>
  <c r="J100" i="17"/>
  <c r="I100" i="17"/>
  <c r="H100" i="17"/>
  <c r="G100" i="17"/>
  <c r="F100" i="17"/>
  <c r="E100" i="17"/>
  <c r="D100" i="17"/>
  <c r="C100" i="17"/>
  <c r="B100" i="17"/>
  <c r="A100" i="17"/>
  <c r="L99" i="17"/>
  <c r="K99" i="17"/>
  <c r="J99" i="17"/>
  <c r="I99" i="17"/>
  <c r="H99" i="17"/>
  <c r="G99" i="17"/>
  <c r="F99" i="17"/>
  <c r="E99" i="17"/>
  <c r="D99" i="17"/>
  <c r="C99" i="17"/>
  <c r="B99" i="17"/>
  <c r="A99" i="17"/>
  <c r="L98" i="17"/>
  <c r="K98" i="17"/>
  <c r="J98" i="17"/>
  <c r="I98" i="17"/>
  <c r="H98" i="17"/>
  <c r="G98" i="17"/>
  <c r="F98" i="17"/>
  <c r="E98" i="17"/>
  <c r="D98" i="17"/>
  <c r="C98" i="17"/>
  <c r="B98" i="17"/>
  <c r="A98" i="17"/>
  <c r="L97" i="17"/>
  <c r="K97" i="17"/>
  <c r="J97" i="17"/>
  <c r="I97" i="17"/>
  <c r="H97" i="17"/>
  <c r="G97" i="17"/>
  <c r="F97" i="17"/>
  <c r="E97" i="17"/>
  <c r="D97" i="17"/>
  <c r="C97" i="17"/>
  <c r="B97" i="17"/>
  <c r="A97" i="17"/>
  <c r="L96" i="17"/>
  <c r="K96" i="17"/>
  <c r="J96" i="17"/>
  <c r="I96" i="17"/>
  <c r="H96" i="17"/>
  <c r="G96" i="17"/>
  <c r="F96" i="17"/>
  <c r="E96" i="17"/>
  <c r="D96" i="17"/>
  <c r="C96" i="17"/>
  <c r="B96" i="17"/>
  <c r="A96" i="17"/>
  <c r="L95" i="17"/>
  <c r="K95" i="17"/>
  <c r="J95" i="17"/>
  <c r="I95" i="17"/>
  <c r="H95" i="17"/>
  <c r="G95" i="17"/>
  <c r="F95" i="17"/>
  <c r="E95" i="17"/>
  <c r="D95" i="17"/>
  <c r="C95" i="17"/>
  <c r="B95" i="17"/>
  <c r="A95" i="17"/>
  <c r="L94" i="17"/>
  <c r="K94" i="17"/>
  <c r="J94" i="17"/>
  <c r="I94" i="17"/>
  <c r="H94" i="17"/>
  <c r="G94" i="17"/>
  <c r="F94" i="17"/>
  <c r="E94" i="17"/>
  <c r="D94" i="17"/>
  <c r="C94" i="17"/>
  <c r="B94" i="17"/>
  <c r="A94" i="17"/>
  <c r="L93" i="17"/>
  <c r="K93" i="17"/>
  <c r="J93" i="17"/>
  <c r="I93" i="17"/>
  <c r="H93" i="17"/>
  <c r="G93" i="17"/>
  <c r="F93" i="17"/>
  <c r="E93" i="17"/>
  <c r="D93" i="17"/>
  <c r="C93" i="17"/>
  <c r="B93" i="17"/>
  <c r="A93" i="17"/>
  <c r="L92" i="17"/>
  <c r="K92" i="17"/>
  <c r="J92" i="17"/>
  <c r="I92" i="17"/>
  <c r="H92" i="17"/>
  <c r="G92" i="17"/>
  <c r="F92" i="17"/>
  <c r="E92" i="17"/>
  <c r="D92" i="17"/>
  <c r="C92" i="17"/>
  <c r="B92" i="17"/>
  <c r="A92" i="17"/>
  <c r="L91" i="17"/>
  <c r="K91" i="17"/>
  <c r="J91" i="17"/>
  <c r="I91" i="17"/>
  <c r="H91" i="17"/>
  <c r="G91" i="17"/>
  <c r="F91" i="17"/>
  <c r="E91" i="17"/>
  <c r="D91" i="17"/>
  <c r="C91" i="17"/>
  <c r="B91" i="17"/>
  <c r="A91" i="17"/>
  <c r="L90" i="17"/>
  <c r="K90" i="17"/>
  <c r="J90" i="17"/>
  <c r="I90" i="17"/>
  <c r="H90" i="17"/>
  <c r="G90" i="17"/>
  <c r="E90" i="17"/>
  <c r="D90" i="17"/>
  <c r="C90" i="17"/>
  <c r="B90" i="17"/>
  <c r="A90" i="17"/>
  <c r="L89" i="17"/>
  <c r="K89" i="17"/>
  <c r="J89" i="17"/>
  <c r="I89" i="17"/>
  <c r="H89" i="17"/>
  <c r="G89" i="17"/>
  <c r="F89" i="17"/>
  <c r="E89" i="17"/>
  <c r="D89" i="17"/>
  <c r="C89" i="17"/>
  <c r="B89" i="17"/>
  <c r="A89" i="17"/>
  <c r="L88" i="17"/>
  <c r="K88" i="17"/>
  <c r="J88" i="17"/>
  <c r="I88" i="17"/>
  <c r="H88" i="17"/>
  <c r="G88" i="17"/>
  <c r="F88" i="17"/>
  <c r="E88" i="17"/>
  <c r="D88" i="17"/>
  <c r="C88" i="17"/>
  <c r="B88" i="17"/>
  <c r="A88" i="17"/>
  <c r="L87" i="17"/>
  <c r="K87" i="17"/>
  <c r="J87" i="17"/>
  <c r="I87" i="17"/>
  <c r="H87" i="17"/>
  <c r="G87" i="17"/>
  <c r="F87" i="17"/>
  <c r="E87" i="17"/>
  <c r="D87" i="17"/>
  <c r="C87" i="17"/>
  <c r="B87" i="17"/>
  <c r="A87" i="17"/>
  <c r="L86" i="17"/>
  <c r="K86" i="17"/>
  <c r="J86" i="17"/>
  <c r="I86" i="17"/>
  <c r="H86" i="17"/>
  <c r="G86" i="17"/>
  <c r="F86" i="17"/>
  <c r="E86" i="17"/>
  <c r="D86" i="17"/>
  <c r="C86" i="17"/>
  <c r="B86" i="17"/>
  <c r="A86" i="17"/>
  <c r="L85" i="17"/>
  <c r="K85" i="17"/>
  <c r="J85" i="17"/>
  <c r="I85" i="17"/>
  <c r="H85" i="17"/>
  <c r="G85" i="17"/>
  <c r="F85" i="17"/>
  <c r="E85" i="17"/>
  <c r="D85" i="17"/>
  <c r="C85" i="17"/>
  <c r="A85" i="17"/>
  <c r="L84" i="17"/>
  <c r="K84" i="17"/>
  <c r="J84" i="17"/>
  <c r="I84" i="17"/>
  <c r="H84" i="17"/>
  <c r="G84" i="17"/>
  <c r="F84" i="17"/>
  <c r="E84" i="17"/>
  <c r="C84" i="17"/>
  <c r="B84" i="17"/>
  <c r="A84" i="17"/>
  <c r="L83" i="17"/>
  <c r="K83" i="17"/>
  <c r="J83" i="17"/>
  <c r="I83" i="17"/>
  <c r="H83" i="17"/>
  <c r="G83" i="17"/>
  <c r="F83" i="17"/>
  <c r="E83" i="17"/>
  <c r="D83" i="17"/>
  <c r="C83" i="17"/>
  <c r="B83" i="17"/>
  <c r="A83" i="17"/>
  <c r="L82" i="17"/>
  <c r="K82" i="17"/>
  <c r="J82" i="17"/>
  <c r="I82" i="17"/>
  <c r="H82" i="17"/>
  <c r="G82" i="17"/>
  <c r="F82" i="17"/>
  <c r="E82" i="17"/>
  <c r="D82" i="17"/>
  <c r="C82" i="17"/>
  <c r="B82" i="17"/>
  <c r="A82" i="17"/>
  <c r="L81" i="17"/>
  <c r="K81" i="17"/>
  <c r="J81" i="17"/>
  <c r="I81" i="17"/>
  <c r="H81" i="17"/>
  <c r="G81" i="17"/>
  <c r="F81" i="17"/>
  <c r="E81" i="17"/>
  <c r="C81" i="17"/>
  <c r="B81" i="17"/>
  <c r="A81" i="17"/>
  <c r="L80" i="17"/>
  <c r="K80" i="17"/>
  <c r="J80" i="17"/>
  <c r="I80" i="17"/>
  <c r="H80" i="17"/>
  <c r="G80" i="17"/>
  <c r="F80" i="17"/>
  <c r="E80" i="17"/>
  <c r="D80" i="17"/>
  <c r="C80" i="17"/>
  <c r="B80" i="17"/>
  <c r="A80" i="17"/>
  <c r="L79" i="17"/>
  <c r="K79" i="17"/>
  <c r="J79" i="17"/>
  <c r="I79" i="17"/>
  <c r="H79" i="17"/>
  <c r="G79" i="17"/>
  <c r="F79" i="17"/>
  <c r="E79" i="17"/>
  <c r="D79" i="17"/>
  <c r="C79" i="17"/>
  <c r="B79" i="17"/>
  <c r="A79" i="17"/>
  <c r="L78" i="17"/>
  <c r="K78" i="17"/>
  <c r="J78" i="17"/>
  <c r="I78" i="17"/>
  <c r="H78" i="17"/>
  <c r="G78" i="17"/>
  <c r="F78" i="17"/>
  <c r="E78" i="17"/>
  <c r="D78" i="17"/>
  <c r="C78" i="17"/>
  <c r="B78" i="17"/>
  <c r="A78" i="17"/>
  <c r="L77" i="17"/>
  <c r="K77" i="17"/>
  <c r="J77" i="17"/>
  <c r="I77" i="17"/>
  <c r="H77" i="17"/>
  <c r="G77" i="17"/>
  <c r="F77" i="17"/>
  <c r="E77" i="17"/>
  <c r="D77" i="17"/>
  <c r="C77" i="17"/>
  <c r="B77" i="17"/>
  <c r="A77" i="17"/>
  <c r="L76" i="17"/>
  <c r="K76" i="17"/>
  <c r="J76" i="17"/>
  <c r="I76" i="17"/>
  <c r="H76" i="17"/>
  <c r="G76" i="17"/>
  <c r="F76" i="17"/>
  <c r="E76" i="17"/>
  <c r="D76" i="17"/>
  <c r="C76" i="17"/>
  <c r="B76" i="17"/>
  <c r="A76" i="17"/>
  <c r="L75" i="17"/>
  <c r="K75" i="17"/>
  <c r="J75" i="17"/>
  <c r="I75" i="17"/>
  <c r="H75" i="17"/>
  <c r="G75" i="17"/>
  <c r="F75" i="17"/>
  <c r="E75" i="17"/>
  <c r="D75" i="17"/>
  <c r="C75" i="17"/>
  <c r="B75" i="17"/>
  <c r="A75" i="17"/>
  <c r="L74" i="17"/>
  <c r="K74" i="17"/>
  <c r="J74" i="17"/>
  <c r="I74" i="17"/>
  <c r="H74" i="17"/>
  <c r="G74" i="17"/>
  <c r="F74" i="17"/>
  <c r="E74" i="17"/>
  <c r="D74" i="17"/>
  <c r="B74" i="17"/>
  <c r="A74" i="17"/>
  <c r="L73" i="17"/>
  <c r="K73" i="17"/>
  <c r="J73" i="17"/>
  <c r="I73" i="17"/>
  <c r="H73" i="17"/>
  <c r="G73" i="17"/>
  <c r="F73" i="17"/>
  <c r="E73" i="17"/>
  <c r="D73" i="17"/>
  <c r="C73" i="17"/>
  <c r="B73" i="17"/>
  <c r="A73" i="17"/>
  <c r="L72" i="17"/>
  <c r="K72" i="17"/>
  <c r="J72" i="17"/>
  <c r="I72" i="17"/>
  <c r="H72" i="17"/>
  <c r="G72" i="17"/>
  <c r="F72" i="17"/>
  <c r="E72" i="17"/>
  <c r="D72" i="17"/>
  <c r="C72" i="17"/>
  <c r="B72" i="17"/>
  <c r="A72" i="17"/>
  <c r="L71" i="17"/>
  <c r="K71" i="17"/>
  <c r="J71" i="17"/>
  <c r="I71" i="17"/>
  <c r="H71" i="17"/>
  <c r="G71" i="17"/>
  <c r="F71" i="17"/>
  <c r="E71" i="17"/>
  <c r="D71" i="17"/>
  <c r="C71" i="17"/>
  <c r="B71" i="17"/>
  <c r="A71" i="17"/>
  <c r="L70" i="17"/>
  <c r="K70" i="17"/>
  <c r="J70" i="17"/>
  <c r="I70" i="17"/>
  <c r="H70" i="17"/>
  <c r="G70" i="17"/>
  <c r="F70" i="17"/>
  <c r="E70" i="17"/>
  <c r="D70" i="17"/>
  <c r="C70" i="17"/>
  <c r="B70" i="17"/>
  <c r="A70" i="17"/>
  <c r="L69" i="17"/>
  <c r="K69" i="17"/>
  <c r="J69" i="17"/>
  <c r="H69" i="17"/>
  <c r="G69" i="17"/>
  <c r="F69" i="17"/>
  <c r="E69" i="17"/>
  <c r="D69" i="17"/>
  <c r="C69" i="17"/>
  <c r="B69" i="17"/>
  <c r="A69" i="17"/>
  <c r="L68" i="17"/>
  <c r="K68" i="17"/>
  <c r="J68" i="17"/>
  <c r="I68" i="17"/>
  <c r="H68" i="17"/>
  <c r="G68" i="17"/>
  <c r="F68" i="17"/>
  <c r="E68" i="17"/>
  <c r="D68" i="17"/>
  <c r="C68" i="17"/>
  <c r="B68" i="17"/>
  <c r="A68" i="17"/>
  <c r="L67" i="17"/>
  <c r="K67" i="17"/>
  <c r="J67" i="17"/>
  <c r="I67" i="17"/>
  <c r="H67" i="17"/>
  <c r="G67" i="17"/>
  <c r="F67" i="17"/>
  <c r="E67" i="17"/>
  <c r="D67" i="17"/>
  <c r="C67" i="17"/>
  <c r="B67" i="17"/>
  <c r="A67" i="17"/>
  <c r="L66" i="17"/>
  <c r="K66" i="17"/>
  <c r="J66" i="17"/>
  <c r="H66" i="17"/>
  <c r="G66" i="17"/>
  <c r="F66" i="17"/>
  <c r="E66" i="17"/>
  <c r="D66" i="17"/>
  <c r="C66" i="17"/>
  <c r="B66" i="17"/>
  <c r="A66" i="17"/>
  <c r="L65" i="17"/>
  <c r="K65" i="17"/>
  <c r="J65" i="17"/>
  <c r="H65" i="17"/>
  <c r="G65" i="17"/>
  <c r="F65" i="17"/>
  <c r="E65" i="17"/>
  <c r="D65" i="17"/>
  <c r="C65" i="17"/>
  <c r="B65" i="17"/>
  <c r="A65" i="17"/>
  <c r="L64" i="17"/>
  <c r="K64" i="17"/>
  <c r="J64" i="17"/>
  <c r="I64" i="17"/>
  <c r="H64" i="17"/>
  <c r="G64" i="17"/>
  <c r="F64" i="17"/>
  <c r="E64" i="17"/>
  <c r="D64" i="17"/>
  <c r="C64" i="17"/>
  <c r="B64" i="17"/>
  <c r="A64" i="17"/>
  <c r="L63" i="17"/>
  <c r="K63" i="17"/>
  <c r="J63" i="17"/>
  <c r="I63" i="17"/>
  <c r="H63" i="17"/>
  <c r="G63" i="17"/>
  <c r="F63" i="17"/>
  <c r="E63" i="17"/>
  <c r="D63" i="17"/>
  <c r="C63" i="17"/>
  <c r="B63" i="17"/>
  <c r="A63" i="17"/>
  <c r="L62" i="17"/>
  <c r="K62" i="17"/>
  <c r="J62" i="17"/>
  <c r="I62" i="17"/>
  <c r="H62" i="17"/>
  <c r="G62" i="17"/>
  <c r="F62" i="17"/>
  <c r="E62" i="17"/>
  <c r="D62" i="17"/>
  <c r="C62" i="17"/>
  <c r="B62" i="17"/>
  <c r="A62" i="17"/>
  <c r="L61" i="17"/>
  <c r="K61" i="17"/>
  <c r="J61" i="17"/>
  <c r="I61" i="17"/>
  <c r="H61" i="17"/>
  <c r="G61" i="17"/>
  <c r="F61" i="17"/>
  <c r="E61" i="17"/>
  <c r="D61" i="17"/>
  <c r="C61" i="17"/>
  <c r="B61" i="17"/>
  <c r="A61" i="17"/>
  <c r="L60" i="17"/>
  <c r="K60" i="17"/>
  <c r="J60" i="17"/>
  <c r="I60" i="17"/>
  <c r="H60" i="17"/>
  <c r="G60" i="17"/>
  <c r="F60" i="17"/>
  <c r="E60" i="17"/>
  <c r="D60" i="17"/>
  <c r="C60" i="17"/>
  <c r="B60" i="17"/>
  <c r="A60" i="17"/>
  <c r="L59" i="17"/>
  <c r="K59" i="17"/>
  <c r="J59" i="17"/>
  <c r="I59" i="17"/>
  <c r="H59" i="17"/>
  <c r="G59" i="17"/>
  <c r="F59" i="17"/>
  <c r="E59" i="17"/>
  <c r="D59" i="17"/>
  <c r="C59" i="17"/>
  <c r="B59" i="17"/>
  <c r="A59" i="17"/>
  <c r="L58" i="17"/>
  <c r="K58" i="17"/>
  <c r="J58" i="17"/>
  <c r="I58" i="17"/>
  <c r="H58" i="17"/>
  <c r="G58" i="17"/>
  <c r="F58" i="17"/>
  <c r="E58" i="17"/>
  <c r="D58" i="17"/>
  <c r="C58" i="17"/>
  <c r="B58" i="17"/>
  <c r="A58" i="17"/>
  <c r="K57" i="17"/>
  <c r="J57" i="17"/>
  <c r="I57" i="17"/>
  <c r="H57" i="17"/>
  <c r="G57" i="17"/>
  <c r="F57" i="17"/>
  <c r="E57" i="17"/>
  <c r="D57" i="17"/>
  <c r="B57" i="17"/>
  <c r="A57" i="17"/>
  <c r="L56" i="17"/>
  <c r="K56" i="17"/>
  <c r="J56" i="17"/>
  <c r="I56" i="17"/>
  <c r="H56" i="17"/>
  <c r="G56" i="17"/>
  <c r="F56" i="17"/>
  <c r="E56" i="17"/>
  <c r="D56" i="17"/>
  <c r="C56" i="17"/>
  <c r="B56" i="17"/>
  <c r="A56" i="17"/>
  <c r="L55" i="17"/>
  <c r="K55" i="17"/>
  <c r="J55" i="17"/>
  <c r="I55" i="17"/>
  <c r="H55" i="17"/>
  <c r="G55" i="17"/>
  <c r="F55" i="17"/>
  <c r="E55" i="17"/>
  <c r="D55" i="17"/>
  <c r="B55" i="17"/>
  <c r="A55" i="17"/>
  <c r="L54" i="17"/>
  <c r="K54" i="17"/>
  <c r="J54" i="17"/>
  <c r="I54" i="17"/>
  <c r="H54" i="17"/>
  <c r="G54" i="17"/>
  <c r="F54" i="17"/>
  <c r="E54" i="17"/>
  <c r="D54" i="17"/>
  <c r="C54" i="17"/>
  <c r="B54" i="17"/>
  <c r="A54" i="17"/>
  <c r="K53" i="17"/>
  <c r="J53" i="17"/>
  <c r="I53" i="17"/>
  <c r="H53" i="17"/>
  <c r="G53" i="17"/>
  <c r="F53" i="17"/>
  <c r="E53" i="17"/>
  <c r="D53" i="17"/>
  <c r="B53" i="17"/>
  <c r="A53" i="17"/>
  <c r="L52" i="17"/>
  <c r="K52" i="17"/>
  <c r="J52" i="17"/>
  <c r="I52" i="17"/>
  <c r="H52" i="17"/>
  <c r="G52" i="17"/>
  <c r="F52" i="17"/>
  <c r="E52" i="17"/>
  <c r="D52" i="17"/>
  <c r="C52" i="17"/>
  <c r="B52" i="17"/>
  <c r="A52" i="17"/>
  <c r="K51" i="17"/>
  <c r="J51" i="17"/>
  <c r="I51" i="17"/>
  <c r="H51" i="17"/>
  <c r="G51" i="17"/>
  <c r="F51" i="17"/>
  <c r="E51" i="17"/>
  <c r="D51" i="17"/>
  <c r="B51" i="17"/>
  <c r="A51" i="17"/>
  <c r="L50" i="17"/>
  <c r="K50" i="17"/>
  <c r="J50" i="17"/>
  <c r="I50" i="17"/>
  <c r="H50" i="17"/>
  <c r="G50" i="17"/>
  <c r="F50" i="17"/>
  <c r="E50" i="17"/>
  <c r="D50" i="17"/>
  <c r="C50" i="17"/>
  <c r="B50" i="17"/>
  <c r="A50" i="17"/>
  <c r="L49" i="17"/>
  <c r="K49" i="17"/>
  <c r="J49" i="17"/>
  <c r="I49" i="17"/>
  <c r="H49" i="17"/>
  <c r="G49" i="17"/>
  <c r="F49" i="17"/>
  <c r="E49" i="17"/>
  <c r="D49" i="17"/>
  <c r="B49" i="17"/>
  <c r="A49" i="17"/>
  <c r="L48" i="17"/>
  <c r="K48" i="17"/>
  <c r="J48" i="17"/>
  <c r="I48" i="17"/>
  <c r="H48" i="17"/>
  <c r="G48" i="17"/>
  <c r="F48" i="17"/>
  <c r="E48" i="17"/>
  <c r="D48" i="17"/>
  <c r="C48" i="17"/>
  <c r="B48" i="17"/>
  <c r="A48" i="17"/>
  <c r="L47" i="17"/>
  <c r="K47" i="17"/>
  <c r="J47" i="17"/>
  <c r="I47" i="17"/>
  <c r="H47" i="17"/>
  <c r="G47" i="17"/>
  <c r="F47" i="17"/>
  <c r="E47" i="17"/>
  <c r="D47" i="17"/>
  <c r="B47" i="17"/>
  <c r="A47" i="17"/>
  <c r="L46" i="17"/>
  <c r="K46" i="17"/>
  <c r="J46" i="17"/>
  <c r="I46" i="17"/>
  <c r="H46" i="17"/>
  <c r="G46" i="17"/>
  <c r="F46" i="17"/>
  <c r="E46" i="17"/>
  <c r="D46" i="17"/>
  <c r="C46" i="17"/>
  <c r="B46" i="17"/>
  <c r="A46" i="17"/>
  <c r="L45" i="17"/>
  <c r="K45" i="17"/>
  <c r="J45" i="17"/>
  <c r="I45" i="17"/>
  <c r="H45" i="17"/>
  <c r="G45" i="17"/>
  <c r="F45" i="17"/>
  <c r="E45" i="17"/>
  <c r="D45" i="17"/>
  <c r="C45" i="17"/>
  <c r="B45" i="17"/>
  <c r="A45" i="17"/>
  <c r="L44" i="17"/>
  <c r="K44" i="17"/>
  <c r="J44" i="17"/>
  <c r="I44" i="17"/>
  <c r="H44" i="17"/>
  <c r="G44" i="17"/>
  <c r="F44" i="17"/>
  <c r="E44" i="17"/>
  <c r="D44" i="17"/>
  <c r="C44" i="17"/>
  <c r="B44" i="17"/>
  <c r="A44" i="17"/>
  <c r="L43" i="17"/>
  <c r="K43" i="17"/>
  <c r="J43" i="17"/>
  <c r="I43" i="17"/>
  <c r="H43" i="17"/>
  <c r="G43" i="17"/>
  <c r="F43" i="17"/>
  <c r="E43" i="17"/>
  <c r="D43" i="17"/>
  <c r="C43" i="17"/>
  <c r="B43" i="17"/>
  <c r="A43" i="17"/>
  <c r="L42" i="17"/>
  <c r="K42" i="17"/>
  <c r="J42" i="17"/>
  <c r="I42" i="17"/>
  <c r="H42" i="17"/>
  <c r="G42" i="17"/>
  <c r="F42" i="17"/>
  <c r="E42" i="17"/>
  <c r="B42" i="17"/>
  <c r="A42" i="17"/>
  <c r="L41" i="17"/>
  <c r="K41" i="17"/>
  <c r="J41" i="17"/>
  <c r="G41" i="17"/>
  <c r="E41" i="17"/>
  <c r="D41" i="17"/>
  <c r="C41" i="17"/>
  <c r="B41" i="17"/>
  <c r="A41" i="17"/>
  <c r="L40" i="17"/>
  <c r="K40" i="17"/>
  <c r="J40" i="17"/>
  <c r="I40" i="17"/>
  <c r="H40" i="17"/>
  <c r="G40" i="17"/>
  <c r="F40" i="17"/>
  <c r="E40" i="17"/>
  <c r="D40" i="17"/>
  <c r="C40" i="17"/>
  <c r="B40" i="17"/>
  <c r="A40" i="17"/>
  <c r="L39" i="17"/>
  <c r="K39" i="17"/>
  <c r="J39" i="17"/>
  <c r="I39" i="17"/>
  <c r="H39" i="17"/>
  <c r="G39" i="17"/>
  <c r="F39" i="17"/>
  <c r="E39" i="17"/>
  <c r="D39" i="17"/>
  <c r="C39" i="17"/>
  <c r="B39" i="17"/>
  <c r="A39" i="17"/>
  <c r="L38" i="17"/>
  <c r="K38" i="17"/>
  <c r="J38" i="17"/>
  <c r="I38" i="17"/>
  <c r="H38" i="17"/>
  <c r="G38" i="17"/>
  <c r="F38" i="17"/>
  <c r="E38" i="17"/>
  <c r="D38" i="17"/>
  <c r="C38" i="17"/>
  <c r="B38" i="17"/>
  <c r="A38" i="17"/>
  <c r="L37" i="17"/>
  <c r="K37" i="17"/>
  <c r="J37" i="17"/>
  <c r="I37" i="17"/>
  <c r="H37" i="17"/>
  <c r="G37" i="17"/>
  <c r="F37" i="17"/>
  <c r="E37" i="17"/>
  <c r="D37" i="17"/>
  <c r="C37" i="17"/>
  <c r="B37" i="17"/>
  <c r="A37" i="17"/>
  <c r="L36" i="17"/>
  <c r="K36" i="17"/>
  <c r="J36" i="17"/>
  <c r="I36" i="17"/>
  <c r="H36" i="17"/>
  <c r="G36" i="17"/>
  <c r="F36" i="17"/>
  <c r="E36" i="17"/>
  <c r="D36" i="17"/>
  <c r="C36" i="17"/>
  <c r="B36" i="17"/>
  <c r="A36" i="17"/>
  <c r="L35" i="17"/>
  <c r="K35" i="17"/>
  <c r="J35" i="17"/>
  <c r="I35" i="17"/>
  <c r="H35" i="17"/>
  <c r="G35" i="17"/>
  <c r="F35" i="17"/>
  <c r="E35" i="17"/>
  <c r="D35" i="17"/>
  <c r="C35" i="17"/>
  <c r="B35" i="17"/>
  <c r="A35" i="17"/>
  <c r="L34" i="17"/>
  <c r="K34" i="17"/>
  <c r="J34" i="17"/>
  <c r="I34" i="17"/>
  <c r="H34" i="17"/>
  <c r="G34" i="17"/>
  <c r="F34" i="17"/>
  <c r="E34" i="17"/>
  <c r="D34" i="17"/>
  <c r="C34" i="17"/>
  <c r="B34" i="17"/>
  <c r="A34" i="17"/>
  <c r="L33" i="17"/>
  <c r="K33" i="17"/>
  <c r="J33" i="17"/>
  <c r="I33" i="17"/>
  <c r="H33" i="17"/>
  <c r="G33" i="17"/>
  <c r="F33" i="17"/>
  <c r="E33" i="17"/>
  <c r="D33" i="17"/>
  <c r="C33" i="17"/>
  <c r="B33" i="17"/>
  <c r="A33" i="17"/>
  <c r="L32" i="17"/>
  <c r="K32" i="17"/>
  <c r="J32" i="17"/>
  <c r="I32" i="17"/>
  <c r="H32" i="17"/>
  <c r="G32" i="17"/>
  <c r="F32" i="17"/>
  <c r="E32" i="17"/>
  <c r="D32" i="17"/>
  <c r="C32" i="17"/>
  <c r="B32" i="17"/>
  <c r="A32" i="17"/>
  <c r="L31" i="17"/>
  <c r="K31" i="17"/>
  <c r="J31" i="17"/>
  <c r="I31" i="17"/>
  <c r="H31" i="17"/>
  <c r="G31" i="17"/>
  <c r="F31" i="17"/>
  <c r="E31" i="17"/>
  <c r="D31" i="17"/>
  <c r="C31" i="17"/>
  <c r="B31" i="17"/>
  <c r="A31" i="17"/>
  <c r="L30" i="17"/>
  <c r="K30" i="17"/>
  <c r="J30" i="17"/>
  <c r="I30" i="17"/>
  <c r="H30" i="17"/>
  <c r="G30" i="17"/>
  <c r="F30" i="17"/>
  <c r="E30" i="17"/>
  <c r="D30" i="17"/>
  <c r="C30" i="17"/>
  <c r="B30" i="17"/>
  <c r="A30" i="17"/>
  <c r="L29" i="17"/>
  <c r="K29" i="17"/>
  <c r="J29" i="17"/>
  <c r="I29" i="17"/>
  <c r="H29" i="17"/>
  <c r="G29" i="17"/>
  <c r="F29" i="17"/>
  <c r="E29" i="17"/>
  <c r="D29" i="17"/>
  <c r="C29" i="17"/>
  <c r="B29" i="17"/>
  <c r="A29" i="17"/>
  <c r="L28" i="17"/>
  <c r="K28" i="17"/>
  <c r="J28" i="17"/>
  <c r="I28" i="17"/>
  <c r="H28" i="17"/>
  <c r="G28" i="17"/>
  <c r="F28" i="17"/>
  <c r="E28" i="17"/>
  <c r="D28" i="17"/>
  <c r="C28" i="17"/>
  <c r="B28" i="17"/>
  <c r="A28" i="17"/>
  <c r="L27" i="17"/>
  <c r="K27" i="17"/>
  <c r="J27" i="17"/>
  <c r="I27" i="17"/>
  <c r="H27" i="17"/>
  <c r="G27" i="17"/>
  <c r="F27" i="17"/>
  <c r="E27" i="17"/>
  <c r="D27" i="17"/>
  <c r="C27" i="17"/>
  <c r="B27" i="17"/>
  <c r="A27" i="17"/>
  <c r="L26" i="17"/>
  <c r="K26" i="17"/>
  <c r="J26" i="17"/>
  <c r="I26" i="17"/>
  <c r="H26" i="17"/>
  <c r="G26" i="17"/>
  <c r="F26" i="17"/>
  <c r="E26" i="17"/>
  <c r="D26" i="17"/>
  <c r="C26" i="17"/>
  <c r="B26" i="17"/>
  <c r="A26" i="17"/>
  <c r="L25" i="17"/>
  <c r="K25" i="17"/>
  <c r="J25" i="17"/>
  <c r="I25" i="17"/>
  <c r="H25" i="17"/>
  <c r="G25" i="17"/>
  <c r="F25" i="17"/>
  <c r="E25" i="17"/>
  <c r="D25" i="17"/>
  <c r="C25" i="17"/>
  <c r="B25" i="17"/>
  <c r="A25" i="17"/>
  <c r="L24" i="17"/>
  <c r="K24" i="17"/>
  <c r="J24" i="17"/>
  <c r="I24" i="17"/>
  <c r="H24" i="17"/>
  <c r="G24" i="17"/>
  <c r="F24" i="17"/>
  <c r="E24" i="17"/>
  <c r="D24" i="17"/>
  <c r="C24" i="17"/>
  <c r="B24" i="17"/>
  <c r="A24" i="17"/>
  <c r="L23" i="17"/>
  <c r="K23" i="17"/>
  <c r="J23" i="17"/>
  <c r="I23" i="17"/>
  <c r="H23" i="17"/>
  <c r="G23" i="17"/>
  <c r="F23" i="17"/>
  <c r="E23" i="17"/>
  <c r="D23" i="17"/>
  <c r="C23" i="17"/>
  <c r="B23" i="17"/>
  <c r="A23" i="17"/>
  <c r="L22" i="17"/>
  <c r="K22" i="17"/>
  <c r="J22" i="17"/>
  <c r="I22" i="17"/>
  <c r="H22" i="17"/>
  <c r="G22" i="17"/>
  <c r="F22" i="17"/>
  <c r="E22" i="17"/>
  <c r="D22" i="17"/>
  <c r="C22" i="17"/>
  <c r="B22" i="17"/>
  <c r="A22" i="17"/>
  <c r="L21" i="17"/>
  <c r="K21" i="17"/>
  <c r="J21" i="17"/>
  <c r="I21" i="17"/>
  <c r="H21" i="17"/>
  <c r="G21" i="17"/>
  <c r="F21" i="17"/>
  <c r="E21" i="17"/>
  <c r="D21" i="17"/>
  <c r="C21" i="17"/>
  <c r="B21" i="17"/>
  <c r="A21" i="17"/>
  <c r="L20" i="17"/>
  <c r="K20" i="17"/>
  <c r="J20" i="17"/>
  <c r="I20" i="17"/>
  <c r="H20" i="17"/>
  <c r="G20" i="17"/>
  <c r="F20" i="17"/>
  <c r="E20" i="17"/>
  <c r="D20" i="17"/>
  <c r="C20" i="17"/>
  <c r="B20" i="17"/>
  <c r="A20" i="17"/>
  <c r="L19" i="17"/>
  <c r="K19" i="17"/>
  <c r="J19" i="17"/>
  <c r="I19" i="17"/>
  <c r="H19" i="17"/>
  <c r="G19" i="17"/>
  <c r="F19" i="17"/>
  <c r="E19" i="17"/>
  <c r="D19" i="17"/>
  <c r="C19" i="17"/>
  <c r="B19" i="17"/>
  <c r="A19" i="17"/>
  <c r="L18" i="17"/>
  <c r="K18" i="17"/>
  <c r="J18" i="17"/>
  <c r="I18" i="17"/>
  <c r="H18" i="17"/>
  <c r="G18" i="17"/>
  <c r="F18" i="17"/>
  <c r="E18" i="17"/>
  <c r="D18" i="17"/>
  <c r="C18" i="17"/>
  <c r="B18" i="17"/>
  <c r="A18" i="17"/>
  <c r="L17" i="17"/>
  <c r="K17" i="17"/>
  <c r="J17" i="17"/>
  <c r="I17" i="17"/>
  <c r="H17" i="17"/>
  <c r="G17" i="17"/>
  <c r="F17" i="17"/>
  <c r="E17" i="17"/>
  <c r="D17" i="17"/>
  <c r="C17" i="17"/>
  <c r="B17" i="17"/>
  <c r="A17" i="17"/>
  <c r="L16" i="17"/>
  <c r="K16" i="17"/>
  <c r="J16" i="17"/>
  <c r="I16" i="17"/>
  <c r="H16" i="17"/>
  <c r="G16" i="17"/>
  <c r="F16" i="17"/>
  <c r="E16" i="17"/>
  <c r="D16" i="17"/>
  <c r="C16" i="17"/>
  <c r="B16" i="17"/>
  <c r="A16" i="17"/>
  <c r="L15" i="17"/>
  <c r="K15" i="17"/>
  <c r="J15" i="17"/>
  <c r="I15" i="17"/>
  <c r="H15" i="17"/>
  <c r="G15" i="17"/>
  <c r="F15" i="17"/>
  <c r="E15" i="17"/>
  <c r="D15" i="17"/>
  <c r="C15" i="17"/>
  <c r="B15" i="17"/>
  <c r="A15" i="17"/>
  <c r="L14" i="17"/>
  <c r="K14" i="17"/>
  <c r="J14" i="17"/>
  <c r="I14" i="17"/>
  <c r="H14" i="17"/>
  <c r="G14" i="17"/>
  <c r="F14" i="17"/>
  <c r="E14" i="17"/>
  <c r="D14" i="17"/>
  <c r="C14" i="17"/>
  <c r="B14" i="17"/>
  <c r="A14" i="17"/>
  <c r="L13" i="17"/>
  <c r="K13" i="17"/>
  <c r="J13" i="17"/>
  <c r="I13" i="17"/>
  <c r="H13" i="17"/>
  <c r="G13" i="17"/>
  <c r="F13" i="17"/>
  <c r="E13" i="17"/>
  <c r="D13" i="17"/>
  <c r="C13" i="17"/>
  <c r="B13" i="17"/>
  <c r="A13" i="17"/>
  <c r="L12" i="17"/>
  <c r="K12" i="17"/>
  <c r="J12" i="17"/>
  <c r="I12" i="17"/>
  <c r="H12" i="17"/>
  <c r="G12" i="17"/>
  <c r="F12" i="17"/>
  <c r="E12" i="17"/>
  <c r="D12" i="17"/>
  <c r="C12" i="17"/>
  <c r="B12" i="17"/>
  <c r="A12" i="17"/>
  <c r="L11" i="17"/>
  <c r="K11" i="17"/>
  <c r="J11" i="17"/>
  <c r="I11" i="17"/>
  <c r="H11" i="17"/>
  <c r="G11" i="17"/>
  <c r="F11" i="17"/>
  <c r="E11" i="17"/>
  <c r="D11" i="17"/>
  <c r="C11" i="17"/>
  <c r="B11" i="17"/>
  <c r="A11" i="17"/>
  <c r="L10" i="17"/>
  <c r="K10" i="17"/>
  <c r="J10" i="17"/>
  <c r="I10" i="17"/>
  <c r="H10" i="17"/>
  <c r="G10" i="17"/>
  <c r="F10" i="17"/>
  <c r="E10" i="17"/>
  <c r="D10" i="17"/>
  <c r="C10" i="17"/>
  <c r="B10" i="17"/>
  <c r="A10" i="17"/>
  <c r="L9" i="17"/>
  <c r="K9" i="17"/>
  <c r="J9" i="17"/>
  <c r="I9" i="17"/>
  <c r="H9" i="17"/>
  <c r="G9" i="17"/>
  <c r="F9" i="17"/>
  <c r="E9" i="17"/>
  <c r="D9" i="17"/>
  <c r="C9" i="17"/>
  <c r="B9" i="17"/>
  <c r="A9" i="17"/>
  <c r="L8" i="17"/>
  <c r="K8" i="17"/>
  <c r="J8" i="17"/>
  <c r="I8" i="17"/>
  <c r="H8" i="17"/>
  <c r="G8" i="17"/>
  <c r="F8" i="17"/>
  <c r="E8" i="17"/>
  <c r="D8" i="17"/>
  <c r="C8" i="17"/>
  <c r="B8" i="17"/>
  <c r="A8" i="17"/>
  <c r="L7" i="17"/>
  <c r="K7" i="17"/>
  <c r="J7" i="17"/>
  <c r="I7" i="17"/>
  <c r="H7" i="17"/>
  <c r="G7" i="17"/>
  <c r="F7" i="17"/>
  <c r="E7" i="17"/>
  <c r="D7" i="17"/>
  <c r="C7" i="17"/>
  <c r="B7" i="17"/>
  <c r="A7" i="17"/>
  <c r="L6" i="17"/>
  <c r="K6" i="17"/>
  <c r="J6" i="17"/>
  <c r="I6" i="17"/>
  <c r="H6" i="17"/>
  <c r="G6" i="17"/>
  <c r="F6" i="17"/>
  <c r="E6" i="17"/>
  <c r="D6" i="17"/>
  <c r="C6" i="17"/>
  <c r="B6" i="17"/>
  <c r="A6" i="17"/>
  <c r="L5" i="17"/>
  <c r="K5" i="17"/>
  <c r="J5" i="17"/>
  <c r="I5" i="17"/>
  <c r="H5" i="17"/>
  <c r="G5" i="17"/>
  <c r="F5" i="17"/>
  <c r="E5" i="17"/>
  <c r="D5" i="17"/>
  <c r="C5" i="17"/>
  <c r="B5" i="17"/>
  <c r="A5" i="17"/>
  <c r="L4" i="17"/>
  <c r="K4" i="17"/>
  <c r="J4" i="17"/>
  <c r="I4" i="17"/>
  <c r="H4" i="17"/>
  <c r="G4" i="17"/>
  <c r="F4" i="17"/>
  <c r="E4" i="17"/>
  <c r="D4" i="17"/>
  <c r="C4" i="17"/>
  <c r="B4" i="17"/>
  <c r="A4" i="17"/>
  <c r="L3" i="17"/>
  <c r="K3" i="17"/>
  <c r="J3" i="17"/>
  <c r="I3" i="17"/>
  <c r="H3" i="17"/>
  <c r="G3" i="17"/>
  <c r="F3" i="17"/>
  <c r="E3" i="17"/>
  <c r="D3" i="17"/>
  <c r="C3" i="17"/>
  <c r="B3" i="17"/>
  <c r="A3" i="17"/>
  <c r="L2" i="17"/>
  <c r="K2" i="17"/>
  <c r="J2" i="17"/>
  <c r="I2" i="17"/>
  <c r="H2" i="17"/>
  <c r="G2" i="17"/>
  <c r="F2" i="17"/>
  <c r="E2" i="17"/>
  <c r="D2" i="17"/>
  <c r="C2" i="17"/>
  <c r="B2" i="17"/>
  <c r="A2" i="17"/>
  <c r="L1" i="17"/>
  <c r="K1" i="17"/>
  <c r="J1" i="17"/>
  <c r="E1" i="17"/>
  <c r="D1" i="17"/>
  <c r="C1" i="17"/>
  <c r="B1" i="17"/>
  <c r="L230" i="16"/>
  <c r="K230" i="16"/>
  <c r="J230" i="16"/>
  <c r="I230" i="16"/>
  <c r="H230" i="16"/>
  <c r="G230" i="16"/>
  <c r="F230" i="16"/>
  <c r="E230" i="16"/>
  <c r="D230" i="16"/>
  <c r="C230" i="16"/>
  <c r="B230" i="16"/>
  <c r="A230" i="16"/>
  <c r="L229" i="16"/>
  <c r="K229" i="16"/>
  <c r="J229" i="16"/>
  <c r="I229" i="16"/>
  <c r="H229" i="16"/>
  <c r="G229" i="16"/>
  <c r="F229" i="16"/>
  <c r="E229" i="16"/>
  <c r="D229" i="16"/>
  <c r="C229" i="16"/>
  <c r="B229" i="16"/>
  <c r="A229" i="16"/>
  <c r="L228" i="16"/>
  <c r="K228" i="16"/>
  <c r="J228" i="16"/>
  <c r="I228" i="16"/>
  <c r="H228" i="16"/>
  <c r="G228" i="16"/>
  <c r="F228" i="16"/>
  <c r="E228" i="16"/>
  <c r="D228" i="16"/>
  <c r="C228" i="16"/>
  <c r="B228" i="16"/>
  <c r="A228" i="16"/>
  <c r="L227" i="16"/>
  <c r="K227" i="16"/>
  <c r="J227" i="16"/>
  <c r="I227" i="16"/>
  <c r="H227" i="16"/>
  <c r="G227" i="16"/>
  <c r="F227" i="16"/>
  <c r="E227" i="16"/>
  <c r="D227" i="16"/>
  <c r="C227" i="16"/>
  <c r="B227" i="16"/>
  <c r="A227" i="16"/>
  <c r="L226" i="16"/>
  <c r="K226" i="16"/>
  <c r="J226" i="16"/>
  <c r="I226" i="16"/>
  <c r="H226" i="16"/>
  <c r="G226" i="16"/>
  <c r="F226" i="16"/>
  <c r="E226" i="16"/>
  <c r="D226" i="16"/>
  <c r="C226" i="16"/>
  <c r="B226" i="16"/>
  <c r="A226" i="16"/>
  <c r="L225" i="16"/>
  <c r="K225" i="16"/>
  <c r="J225" i="16"/>
  <c r="I225" i="16"/>
  <c r="H225" i="16"/>
  <c r="G225" i="16"/>
  <c r="F225" i="16"/>
  <c r="E225" i="16"/>
  <c r="D225" i="16"/>
  <c r="C225" i="16"/>
  <c r="B225" i="16"/>
  <c r="A225" i="16"/>
  <c r="L224" i="16"/>
  <c r="K224" i="16"/>
  <c r="J224" i="16"/>
  <c r="I224" i="16"/>
  <c r="H224" i="16"/>
  <c r="G224" i="16"/>
  <c r="F224" i="16"/>
  <c r="E224" i="16"/>
  <c r="D224" i="16"/>
  <c r="C224" i="16"/>
  <c r="B224" i="16"/>
  <c r="A224" i="16"/>
  <c r="L223" i="16"/>
  <c r="K223" i="16"/>
  <c r="J223" i="16"/>
  <c r="I223" i="16"/>
  <c r="H223" i="16"/>
  <c r="G223" i="16"/>
  <c r="F223" i="16"/>
  <c r="E223" i="16"/>
  <c r="D223" i="16"/>
  <c r="C223" i="16"/>
  <c r="B223" i="16"/>
  <c r="A223" i="16"/>
  <c r="L222" i="16"/>
  <c r="K222" i="16"/>
  <c r="J222" i="16"/>
  <c r="I222" i="16"/>
  <c r="H222" i="16"/>
  <c r="G222" i="16"/>
  <c r="F222" i="16"/>
  <c r="E222" i="16"/>
  <c r="D222" i="16"/>
  <c r="C222" i="16"/>
  <c r="B222" i="16"/>
  <c r="A222" i="16"/>
  <c r="L221" i="16"/>
  <c r="K221" i="16"/>
  <c r="J221" i="16"/>
  <c r="I221" i="16"/>
  <c r="H221" i="16"/>
  <c r="G221" i="16"/>
  <c r="F221" i="16"/>
  <c r="E221" i="16"/>
  <c r="D221" i="16"/>
  <c r="C221" i="16"/>
  <c r="B221" i="16"/>
  <c r="A221" i="16"/>
  <c r="L220" i="16"/>
  <c r="K220" i="16"/>
  <c r="J220" i="16"/>
  <c r="I220" i="16"/>
  <c r="H220" i="16"/>
  <c r="G220" i="16"/>
  <c r="F220" i="16"/>
  <c r="E220" i="16"/>
  <c r="D220" i="16"/>
  <c r="C220" i="16"/>
  <c r="B220" i="16"/>
  <c r="A220" i="16"/>
  <c r="L219" i="16"/>
  <c r="K219" i="16"/>
  <c r="J219" i="16"/>
  <c r="I219" i="16"/>
  <c r="H219" i="16"/>
  <c r="G219" i="16"/>
  <c r="F219" i="16"/>
  <c r="E219" i="16"/>
  <c r="D219" i="16"/>
  <c r="C219" i="16"/>
  <c r="B219" i="16"/>
  <c r="A219" i="16"/>
  <c r="L218" i="16"/>
  <c r="K218" i="16"/>
  <c r="J218" i="16"/>
  <c r="I218" i="16"/>
  <c r="H218" i="16"/>
  <c r="G218" i="16"/>
  <c r="F218" i="16"/>
  <c r="E218" i="16"/>
  <c r="D218" i="16"/>
  <c r="C218" i="16"/>
  <c r="B218" i="16"/>
  <c r="A218" i="16"/>
  <c r="L217" i="16"/>
  <c r="K217" i="16"/>
  <c r="J217" i="16"/>
  <c r="I217" i="16"/>
  <c r="H217" i="16"/>
  <c r="G217" i="16"/>
  <c r="F217" i="16"/>
  <c r="E217" i="16"/>
  <c r="D217" i="16"/>
  <c r="C217" i="16"/>
  <c r="B217" i="16"/>
  <c r="A217" i="16"/>
  <c r="L216" i="16"/>
  <c r="K216" i="16"/>
  <c r="J216" i="16"/>
  <c r="I216" i="16"/>
  <c r="H216" i="16"/>
  <c r="G216" i="16"/>
  <c r="F216" i="16"/>
  <c r="E216" i="16"/>
  <c r="D216" i="16"/>
  <c r="C216" i="16"/>
  <c r="B216" i="16"/>
  <c r="A216" i="16"/>
  <c r="L215" i="16"/>
  <c r="K215" i="16"/>
  <c r="J215" i="16"/>
  <c r="I215" i="16"/>
  <c r="H215" i="16"/>
  <c r="G215" i="16"/>
  <c r="F215" i="16"/>
  <c r="E215" i="16"/>
  <c r="D215" i="16"/>
  <c r="C215" i="16"/>
  <c r="B215" i="16"/>
  <c r="A215" i="16"/>
  <c r="L214" i="16"/>
  <c r="K214" i="16"/>
  <c r="J214" i="16"/>
  <c r="I214" i="16"/>
  <c r="H214" i="16"/>
  <c r="G214" i="16"/>
  <c r="F214" i="16"/>
  <c r="E214" i="16"/>
  <c r="D214" i="16"/>
  <c r="C214" i="16"/>
  <c r="B214" i="16"/>
  <c r="A214" i="16"/>
  <c r="L213" i="16"/>
  <c r="K213" i="16"/>
  <c r="J213" i="16"/>
  <c r="I213" i="16"/>
  <c r="H213" i="16"/>
  <c r="G213" i="16"/>
  <c r="F213" i="16"/>
  <c r="E213" i="16"/>
  <c r="D213" i="16"/>
  <c r="C213" i="16"/>
  <c r="B213" i="16"/>
  <c r="A213" i="16"/>
  <c r="L212" i="16"/>
  <c r="K212" i="16"/>
  <c r="J212" i="16"/>
  <c r="I212" i="16"/>
  <c r="H212" i="16"/>
  <c r="G212" i="16"/>
  <c r="F212" i="16"/>
  <c r="E212" i="16"/>
  <c r="D212" i="16"/>
  <c r="C212" i="16"/>
  <c r="B212" i="16"/>
  <c r="A212" i="16"/>
  <c r="L211" i="16"/>
  <c r="K211" i="16"/>
  <c r="J211" i="16"/>
  <c r="I211" i="16"/>
  <c r="H211" i="16"/>
  <c r="G211" i="16"/>
  <c r="F211" i="16"/>
  <c r="E211" i="16"/>
  <c r="D211" i="16"/>
  <c r="C211" i="16"/>
  <c r="B211" i="16"/>
  <c r="A211" i="16"/>
  <c r="L210" i="16"/>
  <c r="K210" i="16"/>
  <c r="J210" i="16"/>
  <c r="I210" i="16"/>
  <c r="H210" i="16"/>
  <c r="F210" i="16"/>
  <c r="E210" i="16"/>
  <c r="D210" i="16"/>
  <c r="C210" i="16"/>
  <c r="B210" i="16"/>
  <c r="A210" i="16"/>
  <c r="L209" i="16"/>
  <c r="K209" i="16"/>
  <c r="J209" i="16"/>
  <c r="I209" i="16"/>
  <c r="H209" i="16"/>
  <c r="F209" i="16"/>
  <c r="E209" i="16"/>
  <c r="D209" i="16"/>
  <c r="C209" i="16"/>
  <c r="B209" i="16"/>
  <c r="A209" i="16"/>
  <c r="L208" i="16"/>
  <c r="K208" i="16"/>
  <c r="J208" i="16"/>
  <c r="I208" i="16"/>
  <c r="H208" i="16"/>
  <c r="F208" i="16"/>
  <c r="E208" i="16"/>
  <c r="D208" i="16"/>
  <c r="C208" i="16"/>
  <c r="B208" i="16"/>
  <c r="A208" i="16"/>
  <c r="L207" i="16"/>
  <c r="K207" i="16"/>
  <c r="J207" i="16"/>
  <c r="I207" i="16"/>
  <c r="H207" i="16"/>
  <c r="F207" i="16"/>
  <c r="E207" i="16"/>
  <c r="D207" i="16"/>
  <c r="C207" i="16"/>
  <c r="B207" i="16"/>
  <c r="A207" i="16"/>
  <c r="L206" i="16"/>
  <c r="K206" i="16"/>
  <c r="J206" i="16"/>
  <c r="I206" i="16"/>
  <c r="H206" i="16"/>
  <c r="G206" i="16"/>
  <c r="F206" i="16"/>
  <c r="E206" i="16"/>
  <c r="D206" i="16"/>
  <c r="C206" i="16"/>
  <c r="B206" i="16"/>
  <c r="A206" i="16"/>
  <c r="L205" i="16"/>
  <c r="K205" i="16"/>
  <c r="J205" i="16"/>
  <c r="I205" i="16"/>
  <c r="H205" i="16"/>
  <c r="G205" i="16"/>
  <c r="F205" i="16"/>
  <c r="E205" i="16"/>
  <c r="D205" i="16"/>
  <c r="C205" i="16"/>
  <c r="B205" i="16"/>
  <c r="A205" i="16"/>
  <c r="L204" i="16"/>
  <c r="K204" i="16"/>
  <c r="J204" i="16"/>
  <c r="I204" i="16"/>
  <c r="G204" i="16"/>
  <c r="F204" i="16"/>
  <c r="D204" i="16"/>
  <c r="C204" i="16"/>
  <c r="B204" i="16"/>
  <c r="A204" i="16"/>
  <c r="L203" i="16"/>
  <c r="K203" i="16"/>
  <c r="J203" i="16"/>
  <c r="I203" i="16"/>
  <c r="H203" i="16"/>
  <c r="G203" i="16"/>
  <c r="F203" i="16"/>
  <c r="E203" i="16"/>
  <c r="D203" i="16"/>
  <c r="C203" i="16"/>
  <c r="B203" i="16"/>
  <c r="A203" i="16"/>
  <c r="L202" i="16"/>
  <c r="K202" i="16"/>
  <c r="J202" i="16"/>
  <c r="I202" i="16"/>
  <c r="G202" i="16"/>
  <c r="F202" i="16"/>
  <c r="D202" i="16"/>
  <c r="C202" i="16"/>
  <c r="B202" i="16"/>
  <c r="A202" i="16"/>
  <c r="L201" i="16"/>
  <c r="K201" i="16"/>
  <c r="J201" i="16"/>
  <c r="I201" i="16"/>
  <c r="H201" i="16"/>
  <c r="G201" i="16"/>
  <c r="F201" i="16"/>
  <c r="E201" i="16"/>
  <c r="D201" i="16"/>
  <c r="C201" i="16"/>
  <c r="B201" i="16"/>
  <c r="A201" i="16"/>
  <c r="L200" i="16"/>
  <c r="K200" i="16"/>
  <c r="J200" i="16"/>
  <c r="I200" i="16"/>
  <c r="G200" i="16"/>
  <c r="F200" i="16"/>
  <c r="D200" i="16"/>
  <c r="C200" i="16"/>
  <c r="B200" i="16"/>
  <c r="A200" i="16"/>
  <c r="L199" i="16"/>
  <c r="K199" i="16"/>
  <c r="J199" i="16"/>
  <c r="I199" i="16"/>
  <c r="H199" i="16"/>
  <c r="G199" i="16"/>
  <c r="F199" i="16"/>
  <c r="E199" i="16"/>
  <c r="D199" i="16"/>
  <c r="C199" i="16"/>
  <c r="B199" i="16"/>
  <c r="A199" i="16"/>
  <c r="L198" i="16"/>
  <c r="K198" i="16"/>
  <c r="J198" i="16"/>
  <c r="I198" i="16"/>
  <c r="H198" i="16"/>
  <c r="G198" i="16"/>
  <c r="F198" i="16"/>
  <c r="D198" i="16"/>
  <c r="C198" i="16"/>
  <c r="B198" i="16"/>
  <c r="A198" i="16"/>
  <c r="L197" i="16"/>
  <c r="K197" i="16"/>
  <c r="J197" i="16"/>
  <c r="I197" i="16"/>
  <c r="H197" i="16"/>
  <c r="G197" i="16"/>
  <c r="F197" i="16"/>
  <c r="E197" i="16"/>
  <c r="D197" i="16"/>
  <c r="C197" i="16"/>
  <c r="B197" i="16"/>
  <c r="A197" i="16"/>
  <c r="L196" i="16"/>
  <c r="K196" i="16"/>
  <c r="J196" i="16"/>
  <c r="I196" i="16"/>
  <c r="H196" i="16"/>
  <c r="G196" i="16"/>
  <c r="F196" i="16"/>
  <c r="E196" i="16"/>
  <c r="D196" i="16"/>
  <c r="C196" i="16"/>
  <c r="B196" i="16"/>
  <c r="A196" i="16"/>
  <c r="L195" i="16"/>
  <c r="K195" i="16"/>
  <c r="J195" i="16"/>
  <c r="I195" i="16"/>
  <c r="H195" i="16"/>
  <c r="G195" i="16"/>
  <c r="F195" i="16"/>
  <c r="E195" i="16"/>
  <c r="D195" i="16"/>
  <c r="C195" i="16"/>
  <c r="B195" i="16"/>
  <c r="A195" i="16"/>
  <c r="L194" i="16"/>
  <c r="K194" i="16"/>
  <c r="J194" i="16"/>
  <c r="I194" i="16"/>
  <c r="H194" i="16"/>
  <c r="G194" i="16"/>
  <c r="F194" i="16"/>
  <c r="E194" i="16"/>
  <c r="D194" i="16"/>
  <c r="C194" i="16"/>
  <c r="B194" i="16"/>
  <c r="A194" i="16"/>
  <c r="L193" i="16"/>
  <c r="K193" i="16"/>
  <c r="J193" i="16"/>
  <c r="I193" i="16"/>
  <c r="H193" i="16"/>
  <c r="G193" i="16"/>
  <c r="F193" i="16"/>
  <c r="E193" i="16"/>
  <c r="D193" i="16"/>
  <c r="C193" i="16"/>
  <c r="B193" i="16"/>
  <c r="A193" i="16"/>
  <c r="L192" i="16"/>
  <c r="K192" i="16"/>
  <c r="J192" i="16"/>
  <c r="I192" i="16"/>
  <c r="H192" i="16"/>
  <c r="G192" i="16"/>
  <c r="F192" i="16"/>
  <c r="E192" i="16"/>
  <c r="D192" i="16"/>
  <c r="C192" i="16"/>
  <c r="B192" i="16"/>
  <c r="A192" i="16"/>
  <c r="L191" i="16"/>
  <c r="K191" i="16"/>
  <c r="J191" i="16"/>
  <c r="I191" i="16"/>
  <c r="H191" i="16"/>
  <c r="G191" i="16"/>
  <c r="F191" i="16"/>
  <c r="E191" i="16"/>
  <c r="D191" i="16"/>
  <c r="B191" i="16"/>
  <c r="A191" i="16"/>
  <c r="L190" i="16"/>
  <c r="K190" i="16"/>
  <c r="J190" i="16"/>
  <c r="I190" i="16"/>
  <c r="H190" i="16"/>
  <c r="G190" i="16"/>
  <c r="F190" i="16"/>
  <c r="E190" i="16"/>
  <c r="D190" i="16"/>
  <c r="C190" i="16"/>
  <c r="B190" i="16"/>
  <c r="A190" i="16"/>
  <c r="L189" i="16"/>
  <c r="K189" i="16"/>
  <c r="J189" i="16"/>
  <c r="I189" i="16"/>
  <c r="H189" i="16"/>
  <c r="G189" i="16"/>
  <c r="F189" i="16"/>
  <c r="E189" i="16"/>
  <c r="D189" i="16"/>
  <c r="C189" i="16"/>
  <c r="B189" i="16"/>
  <c r="A189" i="16"/>
  <c r="L188" i="16"/>
  <c r="K188" i="16"/>
  <c r="J188" i="16"/>
  <c r="I188" i="16"/>
  <c r="H188" i="16"/>
  <c r="G188" i="16"/>
  <c r="F188" i="16"/>
  <c r="E188" i="16"/>
  <c r="D188" i="16"/>
  <c r="C188" i="16"/>
  <c r="B188" i="16"/>
  <c r="A188" i="16"/>
  <c r="L187" i="16"/>
  <c r="K187" i="16"/>
  <c r="J187" i="16"/>
  <c r="I187" i="16"/>
  <c r="H187" i="16"/>
  <c r="G187" i="16"/>
  <c r="F187" i="16"/>
  <c r="E187" i="16"/>
  <c r="D187" i="16"/>
  <c r="C187" i="16"/>
  <c r="B187" i="16"/>
  <c r="A187" i="16"/>
  <c r="L186" i="16"/>
  <c r="K186" i="16"/>
  <c r="J186" i="16"/>
  <c r="I186" i="16"/>
  <c r="H186" i="16"/>
  <c r="G186" i="16"/>
  <c r="F186" i="16"/>
  <c r="E186" i="16"/>
  <c r="D186" i="16"/>
  <c r="C186" i="16"/>
  <c r="B186" i="16"/>
  <c r="A186" i="16"/>
  <c r="L185" i="16"/>
  <c r="K185" i="16"/>
  <c r="J185" i="16"/>
  <c r="I185" i="16"/>
  <c r="H185" i="16"/>
  <c r="G185" i="16"/>
  <c r="F185" i="16"/>
  <c r="E185" i="16"/>
  <c r="D185" i="16"/>
  <c r="C185" i="16"/>
  <c r="B185" i="16"/>
  <c r="A185" i="16"/>
  <c r="L184" i="16"/>
  <c r="K184" i="16"/>
  <c r="J184" i="16"/>
  <c r="I184" i="16"/>
  <c r="H184" i="16"/>
  <c r="G184" i="16"/>
  <c r="F184" i="16"/>
  <c r="E184" i="16"/>
  <c r="D184" i="16"/>
  <c r="C184" i="16"/>
  <c r="B184" i="16"/>
  <c r="A184" i="16"/>
  <c r="L183" i="16"/>
  <c r="K183" i="16"/>
  <c r="J183" i="16"/>
  <c r="I183" i="16"/>
  <c r="H183" i="16"/>
  <c r="G183" i="16"/>
  <c r="F183" i="16"/>
  <c r="E183" i="16"/>
  <c r="D183" i="16"/>
  <c r="C183" i="16"/>
  <c r="B183" i="16"/>
  <c r="A183" i="16"/>
  <c r="L182" i="16"/>
  <c r="K182" i="16"/>
  <c r="J182" i="16"/>
  <c r="I182" i="16"/>
  <c r="H182" i="16"/>
  <c r="G182" i="16"/>
  <c r="F182" i="16"/>
  <c r="E182" i="16"/>
  <c r="D182" i="16"/>
  <c r="C182" i="16"/>
  <c r="B182" i="16"/>
  <c r="A182" i="16"/>
  <c r="L181" i="16"/>
  <c r="K181" i="16"/>
  <c r="J181" i="16"/>
  <c r="I181" i="16"/>
  <c r="H181" i="16"/>
  <c r="G181" i="16"/>
  <c r="F181" i="16"/>
  <c r="E181" i="16"/>
  <c r="D181" i="16"/>
  <c r="C181" i="16"/>
  <c r="B181" i="16"/>
  <c r="A181" i="16"/>
  <c r="L180" i="16"/>
  <c r="K180" i="16"/>
  <c r="J180" i="16"/>
  <c r="I180" i="16"/>
  <c r="H180" i="16"/>
  <c r="G180" i="16"/>
  <c r="F180" i="16"/>
  <c r="E180" i="16"/>
  <c r="D180" i="16"/>
  <c r="C180" i="16"/>
  <c r="B180" i="16"/>
  <c r="A180" i="16"/>
  <c r="L179" i="16"/>
  <c r="K179" i="16"/>
  <c r="J179" i="16"/>
  <c r="I179" i="16"/>
  <c r="H179" i="16"/>
  <c r="G179" i="16"/>
  <c r="F179" i="16"/>
  <c r="E179" i="16"/>
  <c r="D179" i="16"/>
  <c r="C179" i="16"/>
  <c r="B179" i="16"/>
  <c r="A179" i="16"/>
  <c r="L178" i="16"/>
  <c r="K178" i="16"/>
  <c r="J178" i="16"/>
  <c r="I178" i="16"/>
  <c r="H178" i="16"/>
  <c r="G178" i="16"/>
  <c r="F178" i="16"/>
  <c r="E178" i="16"/>
  <c r="D178" i="16"/>
  <c r="C178" i="16"/>
  <c r="B178" i="16"/>
  <c r="A178" i="16"/>
  <c r="L177" i="16"/>
  <c r="K177" i="16"/>
  <c r="J177" i="16"/>
  <c r="I177" i="16"/>
  <c r="H177" i="16"/>
  <c r="G177" i="16"/>
  <c r="F177" i="16"/>
  <c r="E177" i="16"/>
  <c r="D177" i="16"/>
  <c r="C177" i="16"/>
  <c r="B177" i="16"/>
  <c r="A177" i="16"/>
  <c r="L176" i="16"/>
  <c r="K176" i="16"/>
  <c r="J176" i="16"/>
  <c r="I176" i="16"/>
  <c r="G176" i="16"/>
  <c r="F176" i="16"/>
  <c r="E176" i="16"/>
  <c r="D176" i="16"/>
  <c r="C176" i="16"/>
  <c r="B176" i="16"/>
  <c r="A176" i="16"/>
  <c r="L175" i="16"/>
  <c r="K175" i="16"/>
  <c r="J175" i="16"/>
  <c r="I175" i="16"/>
  <c r="H175" i="16"/>
  <c r="G175" i="16"/>
  <c r="F175" i="16"/>
  <c r="E175" i="16"/>
  <c r="D175" i="16"/>
  <c r="C175" i="16"/>
  <c r="B175" i="16"/>
  <c r="A175" i="16"/>
  <c r="L174" i="16"/>
  <c r="K174" i="16"/>
  <c r="J174" i="16"/>
  <c r="I174" i="16"/>
  <c r="G174" i="16"/>
  <c r="F174" i="16"/>
  <c r="E174" i="16"/>
  <c r="D174" i="16"/>
  <c r="C174" i="16"/>
  <c r="B174" i="16"/>
  <c r="A174" i="16"/>
  <c r="L173" i="16"/>
  <c r="K173" i="16"/>
  <c r="J173" i="16"/>
  <c r="I173" i="16"/>
  <c r="H173" i="16"/>
  <c r="G173" i="16"/>
  <c r="F173" i="16"/>
  <c r="E173" i="16"/>
  <c r="D173" i="16"/>
  <c r="C173" i="16"/>
  <c r="B173" i="16"/>
  <c r="A173" i="16"/>
  <c r="L172" i="16"/>
  <c r="K172" i="16"/>
  <c r="J172" i="16"/>
  <c r="I172" i="16"/>
  <c r="H172" i="16"/>
  <c r="G172" i="16"/>
  <c r="F172" i="16"/>
  <c r="E172" i="16"/>
  <c r="D172" i="16"/>
  <c r="C172" i="16"/>
  <c r="B172" i="16"/>
  <c r="A172" i="16"/>
  <c r="L171" i="16"/>
  <c r="K171" i="16"/>
  <c r="J171" i="16"/>
  <c r="I171" i="16"/>
  <c r="H171" i="16"/>
  <c r="G171" i="16"/>
  <c r="F171" i="16"/>
  <c r="E171" i="16"/>
  <c r="B171" i="16"/>
  <c r="A171" i="16"/>
  <c r="L169" i="16"/>
  <c r="K169" i="16"/>
  <c r="J169" i="16"/>
  <c r="I169" i="16"/>
  <c r="H169" i="16"/>
  <c r="G169" i="16"/>
  <c r="F169" i="16"/>
  <c r="E169" i="16"/>
  <c r="D169" i="16"/>
  <c r="C169" i="16"/>
  <c r="B169" i="16"/>
  <c r="A169" i="16"/>
  <c r="L168" i="16"/>
  <c r="K168" i="16"/>
  <c r="J168" i="16"/>
  <c r="I168" i="16"/>
  <c r="H168" i="16"/>
  <c r="G168" i="16"/>
  <c r="F168" i="16"/>
  <c r="E168" i="16"/>
  <c r="D168" i="16"/>
  <c r="C168" i="16"/>
  <c r="B168" i="16"/>
  <c r="A168" i="16"/>
  <c r="L167" i="16"/>
  <c r="K167" i="16"/>
  <c r="J167" i="16"/>
  <c r="I167" i="16"/>
  <c r="H167" i="16"/>
  <c r="G167" i="16"/>
  <c r="F167" i="16"/>
  <c r="E167" i="16"/>
  <c r="D167" i="16"/>
  <c r="C167" i="16"/>
  <c r="B167" i="16"/>
  <c r="A167" i="16"/>
  <c r="L166" i="16"/>
  <c r="K166" i="16"/>
  <c r="J166" i="16"/>
  <c r="I166" i="16"/>
  <c r="G166" i="16"/>
  <c r="F166" i="16"/>
  <c r="E166" i="16"/>
  <c r="D166" i="16"/>
  <c r="C166" i="16"/>
  <c r="B166" i="16"/>
  <c r="A166" i="16"/>
  <c r="L165" i="16"/>
  <c r="K165" i="16"/>
  <c r="J165" i="16"/>
  <c r="I165" i="16"/>
  <c r="H165" i="16"/>
  <c r="G165" i="16"/>
  <c r="F165" i="16"/>
  <c r="E165" i="16"/>
  <c r="D165" i="16"/>
  <c r="C165" i="16"/>
  <c r="B165" i="16"/>
  <c r="A165" i="16"/>
  <c r="L164" i="16"/>
  <c r="K164" i="16"/>
  <c r="J164" i="16"/>
  <c r="I164" i="16"/>
  <c r="G164" i="16"/>
  <c r="F164" i="16"/>
  <c r="E164" i="16"/>
  <c r="D164" i="16"/>
  <c r="C164" i="16"/>
  <c r="B164" i="16"/>
  <c r="A164" i="16"/>
  <c r="L163" i="16"/>
  <c r="K163" i="16"/>
  <c r="J163" i="16"/>
  <c r="I163" i="16"/>
  <c r="H163" i="16"/>
  <c r="G163" i="16"/>
  <c r="F163" i="16"/>
  <c r="E163" i="16"/>
  <c r="D163" i="16"/>
  <c r="C163" i="16"/>
  <c r="B163" i="16"/>
  <c r="A163" i="16"/>
  <c r="L162" i="16"/>
  <c r="K162" i="16"/>
  <c r="J162" i="16"/>
  <c r="I162" i="16"/>
  <c r="G162" i="16"/>
  <c r="F162" i="16"/>
  <c r="E162" i="16"/>
  <c r="D162" i="16"/>
  <c r="C162" i="16"/>
  <c r="B162" i="16"/>
  <c r="A162" i="16"/>
  <c r="L161" i="16"/>
  <c r="K161" i="16"/>
  <c r="J161" i="16"/>
  <c r="I161" i="16"/>
  <c r="H161" i="16"/>
  <c r="G161" i="16"/>
  <c r="F161" i="16"/>
  <c r="E161" i="16"/>
  <c r="D161" i="16"/>
  <c r="C161" i="16"/>
  <c r="B161" i="16"/>
  <c r="A161" i="16"/>
  <c r="L160" i="16"/>
  <c r="K160" i="16"/>
  <c r="J160" i="16"/>
  <c r="I160" i="16"/>
  <c r="F160" i="16"/>
  <c r="E160" i="16"/>
  <c r="D160" i="16"/>
  <c r="C160" i="16"/>
  <c r="B160" i="16"/>
  <c r="A160" i="16"/>
  <c r="L159" i="16"/>
  <c r="K159" i="16"/>
  <c r="J159" i="16"/>
  <c r="I159" i="16"/>
  <c r="H159" i="16"/>
  <c r="G159" i="16"/>
  <c r="F159" i="16"/>
  <c r="E159" i="16"/>
  <c r="D159" i="16"/>
  <c r="C159" i="16"/>
  <c r="B159" i="16"/>
  <c r="A159" i="16"/>
  <c r="L158" i="16"/>
  <c r="K158" i="16"/>
  <c r="J158" i="16"/>
  <c r="I158" i="16"/>
  <c r="H158" i="16"/>
  <c r="G158" i="16"/>
  <c r="F158" i="16"/>
  <c r="E158" i="16"/>
  <c r="D158" i="16"/>
  <c r="C158" i="16"/>
  <c r="B158" i="16"/>
  <c r="A158" i="16"/>
  <c r="L157" i="16"/>
  <c r="K157" i="16"/>
  <c r="J157" i="16"/>
  <c r="I157" i="16"/>
  <c r="H157" i="16"/>
  <c r="G157" i="16"/>
  <c r="F157" i="16"/>
  <c r="E157" i="16"/>
  <c r="D157" i="16"/>
  <c r="C157" i="16"/>
  <c r="B157" i="16"/>
  <c r="A157" i="16"/>
  <c r="L156" i="16"/>
  <c r="K156" i="16"/>
  <c r="J156" i="16"/>
  <c r="I156" i="16"/>
  <c r="H156" i="16"/>
  <c r="G156" i="16"/>
  <c r="F156" i="16"/>
  <c r="E156" i="16"/>
  <c r="D156" i="16"/>
  <c r="C156" i="16"/>
  <c r="B156" i="16"/>
  <c r="A156" i="16"/>
  <c r="L155" i="16"/>
  <c r="K155" i="16"/>
  <c r="J155" i="16"/>
  <c r="I155" i="16"/>
  <c r="H155" i="16"/>
  <c r="G155" i="16"/>
  <c r="F155" i="16"/>
  <c r="E155" i="16"/>
  <c r="D155" i="16"/>
  <c r="C155" i="16"/>
  <c r="B155" i="16"/>
  <c r="A155" i="16"/>
  <c r="L154" i="16"/>
  <c r="K154" i="16"/>
  <c r="J154" i="16"/>
  <c r="I154" i="16"/>
  <c r="H154" i="16"/>
  <c r="G154" i="16"/>
  <c r="F154" i="16"/>
  <c r="E154" i="16"/>
  <c r="D154" i="16"/>
  <c r="C154" i="16"/>
  <c r="B154" i="16"/>
  <c r="A154" i="16"/>
  <c r="L153" i="16"/>
  <c r="K153" i="16"/>
  <c r="J153" i="16"/>
  <c r="I153" i="16"/>
  <c r="H153" i="16"/>
  <c r="G153" i="16"/>
  <c r="F153" i="16"/>
  <c r="E153" i="16"/>
  <c r="D153" i="16"/>
  <c r="C153" i="16"/>
  <c r="B153" i="16"/>
  <c r="A153" i="16"/>
  <c r="L152" i="16"/>
  <c r="K152" i="16"/>
  <c r="J152" i="16"/>
  <c r="I152" i="16"/>
  <c r="H152" i="16"/>
  <c r="G152" i="16"/>
  <c r="F152" i="16"/>
  <c r="E152" i="16"/>
  <c r="D152" i="16"/>
  <c r="C152" i="16"/>
  <c r="B152" i="16"/>
  <c r="A152" i="16"/>
  <c r="L151" i="16"/>
  <c r="K151" i="16"/>
  <c r="J151" i="16"/>
  <c r="I151" i="16"/>
  <c r="H151" i="16"/>
  <c r="G151" i="16"/>
  <c r="F151" i="16"/>
  <c r="E151" i="16"/>
  <c r="D151" i="16"/>
  <c r="C151" i="16"/>
  <c r="B151" i="16"/>
  <c r="A151" i="16"/>
  <c r="L150" i="16"/>
  <c r="K150" i="16"/>
  <c r="J150" i="16"/>
  <c r="I150" i="16"/>
  <c r="F150" i="16"/>
  <c r="E150" i="16"/>
  <c r="D150" i="16"/>
  <c r="C150" i="16"/>
  <c r="B150" i="16"/>
  <c r="A150" i="16"/>
  <c r="L149" i="16"/>
  <c r="K149" i="16"/>
  <c r="J149" i="16"/>
  <c r="I149" i="16"/>
  <c r="H149" i="16"/>
  <c r="G149" i="16"/>
  <c r="F149" i="16"/>
  <c r="E149" i="16"/>
  <c r="D149" i="16"/>
  <c r="C149" i="16"/>
  <c r="B149" i="16"/>
  <c r="A149" i="16"/>
  <c r="L148" i="16"/>
  <c r="K148" i="16"/>
  <c r="J148" i="16"/>
  <c r="I148" i="16"/>
  <c r="H148" i="16"/>
  <c r="G148" i="16"/>
  <c r="F148" i="16"/>
  <c r="E148" i="16"/>
  <c r="D148" i="16"/>
  <c r="C148" i="16"/>
  <c r="B148" i="16"/>
  <c r="A148" i="16"/>
  <c r="L147" i="16"/>
  <c r="K147" i="16"/>
  <c r="J147" i="16"/>
  <c r="I147" i="16"/>
  <c r="H147" i="16"/>
  <c r="G147" i="16"/>
  <c r="F147" i="16"/>
  <c r="E147" i="16"/>
  <c r="D147" i="16"/>
  <c r="C147" i="16"/>
  <c r="B147" i="16"/>
  <c r="A147" i="16"/>
  <c r="L146" i="16"/>
  <c r="K146" i="16"/>
  <c r="J146" i="16"/>
  <c r="I146" i="16"/>
  <c r="H146" i="16"/>
  <c r="G146" i="16"/>
  <c r="F146" i="16"/>
  <c r="E146" i="16"/>
  <c r="D146" i="16"/>
  <c r="C146" i="16"/>
  <c r="B146" i="16"/>
  <c r="A146" i="16"/>
  <c r="L145" i="16"/>
  <c r="K145" i="16"/>
  <c r="J145" i="16"/>
  <c r="I145" i="16"/>
  <c r="H145" i="16"/>
  <c r="G145" i="16"/>
  <c r="F145" i="16"/>
  <c r="E145" i="16"/>
  <c r="D145" i="16"/>
  <c r="C145" i="16"/>
  <c r="B145" i="16"/>
  <c r="A145" i="16"/>
  <c r="L144" i="16"/>
  <c r="K144" i="16"/>
  <c r="J144" i="16"/>
  <c r="I144" i="16"/>
  <c r="H144" i="16"/>
  <c r="G144" i="16"/>
  <c r="F144" i="16"/>
  <c r="E144" i="16"/>
  <c r="D144" i="16"/>
  <c r="C144" i="16"/>
  <c r="B144" i="16"/>
  <c r="A144" i="16"/>
  <c r="L143" i="16"/>
  <c r="K143" i="16"/>
  <c r="J143" i="16"/>
  <c r="I143" i="16"/>
  <c r="H143" i="16"/>
  <c r="G143" i="16"/>
  <c r="F143" i="16"/>
  <c r="E143" i="16"/>
  <c r="D143" i="16"/>
  <c r="C143" i="16"/>
  <c r="B143" i="16"/>
  <c r="A143" i="16"/>
  <c r="L142" i="16"/>
  <c r="K142" i="16"/>
  <c r="J142" i="16"/>
  <c r="I142" i="16"/>
  <c r="H142" i="16"/>
  <c r="G142" i="16"/>
  <c r="F142" i="16"/>
  <c r="E142" i="16"/>
  <c r="D142" i="16"/>
  <c r="C142" i="16"/>
  <c r="B142" i="16"/>
  <c r="A142" i="16"/>
  <c r="L141" i="16"/>
  <c r="K141" i="16"/>
  <c r="J141" i="16"/>
  <c r="I141" i="16"/>
  <c r="H141" i="16"/>
  <c r="G141" i="16"/>
  <c r="F141" i="16"/>
  <c r="E141" i="16"/>
  <c r="D141" i="16"/>
  <c r="C141" i="16"/>
  <c r="B141" i="16"/>
  <c r="A141" i="16"/>
  <c r="L140" i="16"/>
  <c r="K140" i="16"/>
  <c r="J140" i="16"/>
  <c r="I140" i="16"/>
  <c r="H140" i="16"/>
  <c r="G140" i="16"/>
  <c r="F140" i="16"/>
  <c r="E140" i="16"/>
  <c r="D140" i="16"/>
  <c r="C140" i="16"/>
  <c r="B140" i="16"/>
  <c r="A140" i="16"/>
  <c r="L139" i="16"/>
  <c r="K139" i="16"/>
  <c r="J139" i="16"/>
  <c r="I139" i="16"/>
  <c r="H139" i="16"/>
  <c r="G139" i="16"/>
  <c r="F139" i="16"/>
  <c r="E139" i="16"/>
  <c r="D139" i="16"/>
  <c r="C139" i="16"/>
  <c r="B139" i="16"/>
  <c r="A139" i="16"/>
  <c r="L138" i="16"/>
  <c r="K138" i="16"/>
  <c r="J138" i="16"/>
  <c r="I138" i="16"/>
  <c r="H138" i="16"/>
  <c r="G138" i="16"/>
  <c r="F138" i="16"/>
  <c r="E138" i="16"/>
  <c r="D138" i="16"/>
  <c r="C138" i="16"/>
  <c r="B138" i="16"/>
  <c r="A138" i="16"/>
  <c r="L137" i="16"/>
  <c r="K137" i="16"/>
  <c r="J137" i="16"/>
  <c r="I137" i="16"/>
  <c r="H137" i="16"/>
  <c r="G137" i="16"/>
  <c r="F137" i="16"/>
  <c r="E137" i="16"/>
  <c r="D137" i="16"/>
  <c r="C137" i="16"/>
  <c r="B137" i="16"/>
  <c r="A137" i="16"/>
  <c r="L136" i="16"/>
  <c r="K136" i="16"/>
  <c r="J136" i="16"/>
  <c r="I136" i="16"/>
  <c r="H136" i="16"/>
  <c r="G136" i="16"/>
  <c r="F136" i="16"/>
  <c r="E136" i="16"/>
  <c r="D136" i="16"/>
  <c r="C136" i="16"/>
  <c r="B136" i="16"/>
  <c r="A136" i="16"/>
  <c r="L135" i="16"/>
  <c r="K135" i="16"/>
  <c r="J135" i="16"/>
  <c r="I135" i="16"/>
  <c r="H135" i="16"/>
  <c r="G135" i="16"/>
  <c r="F135" i="16"/>
  <c r="E135" i="16"/>
  <c r="D135" i="16"/>
  <c r="B135" i="16"/>
  <c r="A135" i="16"/>
  <c r="L134" i="16"/>
  <c r="K134" i="16"/>
  <c r="J134" i="16"/>
  <c r="I134" i="16"/>
  <c r="H134" i="16"/>
  <c r="G134" i="16"/>
  <c r="F134" i="16"/>
  <c r="E134" i="16"/>
  <c r="D134" i="16"/>
  <c r="B134" i="16"/>
  <c r="A134" i="16"/>
  <c r="L133" i="16"/>
  <c r="K133" i="16"/>
  <c r="J133" i="16"/>
  <c r="I133" i="16"/>
  <c r="H133" i="16"/>
  <c r="G133" i="16"/>
  <c r="F133" i="16"/>
  <c r="E133" i="16"/>
  <c r="D133" i="16"/>
  <c r="B133" i="16"/>
  <c r="A133" i="16"/>
  <c r="L132" i="16"/>
  <c r="K132" i="16"/>
  <c r="J132" i="16"/>
  <c r="I132" i="16"/>
  <c r="H132" i="16"/>
  <c r="G132" i="16"/>
  <c r="F132" i="16"/>
  <c r="E132" i="16"/>
  <c r="D132" i="16"/>
  <c r="B132" i="16"/>
  <c r="A132" i="16"/>
  <c r="L131" i="16"/>
  <c r="K131" i="16"/>
  <c r="J131" i="16"/>
  <c r="I131" i="16"/>
  <c r="H131" i="16"/>
  <c r="G131" i="16"/>
  <c r="F131" i="16"/>
  <c r="E131" i="16"/>
  <c r="D131" i="16"/>
  <c r="B131" i="16"/>
  <c r="A131" i="16"/>
  <c r="L130" i="16"/>
  <c r="K130" i="16"/>
  <c r="J130" i="16"/>
  <c r="I130" i="16"/>
  <c r="H130" i="16"/>
  <c r="G130" i="16"/>
  <c r="F130" i="16"/>
  <c r="E130" i="16"/>
  <c r="D130" i="16"/>
  <c r="C130" i="16"/>
  <c r="B130" i="16"/>
  <c r="A130" i="16"/>
  <c r="L129" i="16"/>
  <c r="K129" i="16"/>
  <c r="J129" i="16"/>
  <c r="I129" i="16"/>
  <c r="H129" i="16"/>
  <c r="G129" i="16"/>
  <c r="F129" i="16"/>
  <c r="E129" i="16"/>
  <c r="D129" i="16"/>
  <c r="C129" i="16"/>
  <c r="B129" i="16"/>
  <c r="A129" i="16"/>
  <c r="L128" i="16"/>
  <c r="K128" i="16"/>
  <c r="J128" i="16"/>
  <c r="I128" i="16"/>
  <c r="H128" i="16"/>
  <c r="G128" i="16"/>
  <c r="F128" i="16"/>
  <c r="E128" i="16"/>
  <c r="D128" i="16"/>
  <c r="C128" i="16"/>
  <c r="B128" i="16"/>
  <c r="A128" i="16"/>
  <c r="L127" i="16"/>
  <c r="K127" i="16"/>
  <c r="J127" i="16"/>
  <c r="I127" i="16"/>
  <c r="H127" i="16"/>
  <c r="G127" i="16"/>
  <c r="F127" i="16"/>
  <c r="E127" i="16"/>
  <c r="D127" i="16"/>
  <c r="C127" i="16"/>
  <c r="B127" i="16"/>
  <c r="A127" i="16"/>
  <c r="L126" i="16"/>
  <c r="K126" i="16"/>
  <c r="J126" i="16"/>
  <c r="I126" i="16"/>
  <c r="H126" i="16"/>
  <c r="G126" i="16"/>
  <c r="F126" i="16"/>
  <c r="E126" i="16"/>
  <c r="D126" i="16"/>
  <c r="C126" i="16"/>
  <c r="B126" i="16"/>
  <c r="A126" i="16"/>
  <c r="L125" i="16"/>
  <c r="K125" i="16"/>
  <c r="J125" i="16"/>
  <c r="I125" i="16"/>
  <c r="H125" i="16"/>
  <c r="G125" i="16"/>
  <c r="F125" i="16"/>
  <c r="E125" i="16"/>
  <c r="D125" i="16"/>
  <c r="C125" i="16"/>
  <c r="B125" i="16"/>
  <c r="A125" i="16"/>
  <c r="L124" i="16"/>
  <c r="K124" i="16"/>
  <c r="J124" i="16"/>
  <c r="I124" i="16"/>
  <c r="H124" i="16"/>
  <c r="G124" i="16"/>
  <c r="F124" i="16"/>
  <c r="E124" i="16"/>
  <c r="D124" i="16"/>
  <c r="C124" i="16"/>
  <c r="B124" i="16"/>
  <c r="A124" i="16"/>
  <c r="L123" i="16"/>
  <c r="K123" i="16"/>
  <c r="J123" i="16"/>
  <c r="I123" i="16"/>
  <c r="H123" i="16"/>
  <c r="G123" i="16"/>
  <c r="F123" i="16"/>
  <c r="E123" i="16"/>
  <c r="D123" i="16"/>
  <c r="C123" i="16"/>
  <c r="B123" i="16"/>
  <c r="A123" i="16"/>
  <c r="L122" i="16"/>
  <c r="K122" i="16"/>
  <c r="J122" i="16"/>
  <c r="I122" i="16"/>
  <c r="H122" i="16"/>
  <c r="G122" i="16"/>
  <c r="F122" i="16"/>
  <c r="E122" i="16"/>
  <c r="D122" i="16"/>
  <c r="C122" i="16"/>
  <c r="B122" i="16"/>
  <c r="A122" i="16"/>
  <c r="L121" i="16"/>
  <c r="K121" i="16"/>
  <c r="J121" i="16"/>
  <c r="I121" i="16"/>
  <c r="H121" i="16"/>
  <c r="G121" i="16"/>
  <c r="F121" i="16"/>
  <c r="E121" i="16"/>
  <c r="D121" i="16"/>
  <c r="C121" i="16"/>
  <c r="B121" i="16"/>
  <c r="A121" i="16"/>
  <c r="L120" i="16"/>
  <c r="K120" i="16"/>
  <c r="J120" i="16"/>
  <c r="I120" i="16"/>
  <c r="H120" i="16"/>
  <c r="G120" i="16"/>
  <c r="F120" i="16"/>
  <c r="E120" i="16"/>
  <c r="D120" i="16"/>
  <c r="C120" i="16"/>
  <c r="B120" i="16"/>
  <c r="A120" i="16"/>
  <c r="L119" i="16"/>
  <c r="K119" i="16"/>
  <c r="J119" i="16"/>
  <c r="I119" i="16"/>
  <c r="H119" i="16"/>
  <c r="G119" i="16"/>
  <c r="F119" i="16"/>
  <c r="E119" i="16"/>
  <c r="D119" i="16"/>
  <c r="C119" i="16"/>
  <c r="B119" i="16"/>
  <c r="A119" i="16"/>
  <c r="L118" i="16"/>
  <c r="K118" i="16"/>
  <c r="J118" i="16"/>
  <c r="I118" i="16"/>
  <c r="H118" i="16"/>
  <c r="G118" i="16"/>
  <c r="F118" i="16"/>
  <c r="E118" i="16"/>
  <c r="D118" i="16"/>
  <c r="C118" i="16"/>
  <c r="B118" i="16"/>
  <c r="A118" i="16"/>
  <c r="L117" i="16"/>
  <c r="K117" i="16"/>
  <c r="J117" i="16"/>
  <c r="I117" i="16"/>
  <c r="H117" i="16"/>
  <c r="G117" i="16"/>
  <c r="F117" i="16"/>
  <c r="E117" i="16"/>
  <c r="D117" i="16"/>
  <c r="C117" i="16"/>
  <c r="B117" i="16"/>
  <c r="A117" i="16"/>
  <c r="L116" i="16"/>
  <c r="K116" i="16"/>
  <c r="J116" i="16"/>
  <c r="L115" i="16"/>
  <c r="K115" i="16"/>
  <c r="J115" i="16"/>
  <c r="C115" i="16"/>
  <c r="B115" i="16"/>
  <c r="A115" i="16"/>
  <c r="L114" i="16"/>
  <c r="K114" i="16"/>
  <c r="J114" i="16"/>
  <c r="C114" i="16"/>
  <c r="B114" i="16"/>
  <c r="A114" i="16"/>
  <c r="L113" i="16"/>
  <c r="K113" i="16"/>
  <c r="J113" i="16"/>
  <c r="I113" i="16"/>
  <c r="H113" i="16"/>
  <c r="G113" i="16"/>
  <c r="F113" i="16"/>
  <c r="E113" i="16"/>
  <c r="D113" i="16"/>
  <c r="C113" i="16"/>
  <c r="B113" i="16"/>
  <c r="A113" i="16"/>
  <c r="L112" i="16"/>
  <c r="K112" i="16"/>
  <c r="J112" i="16"/>
  <c r="I112" i="16"/>
  <c r="H112" i="16"/>
  <c r="G112" i="16"/>
  <c r="F112" i="16"/>
  <c r="E112" i="16"/>
  <c r="D112" i="16"/>
  <c r="C112" i="16"/>
  <c r="B112" i="16"/>
  <c r="A112" i="16"/>
  <c r="L111" i="16"/>
  <c r="K111" i="16"/>
  <c r="J111" i="16"/>
  <c r="I111" i="16"/>
  <c r="H111" i="16"/>
  <c r="G111" i="16"/>
  <c r="F111" i="16"/>
  <c r="E111" i="16"/>
  <c r="C111" i="16"/>
  <c r="B111" i="16"/>
  <c r="A111" i="16"/>
  <c r="L110" i="16"/>
  <c r="K110" i="16"/>
  <c r="J110" i="16"/>
  <c r="I110" i="16"/>
  <c r="H110" i="16"/>
  <c r="G110" i="16"/>
  <c r="F110" i="16"/>
  <c r="E110" i="16"/>
  <c r="D110" i="16"/>
  <c r="C110" i="16"/>
  <c r="B110" i="16"/>
  <c r="A110" i="16"/>
  <c r="L109" i="16"/>
  <c r="K109" i="16"/>
  <c r="J109" i="16"/>
  <c r="I109" i="16"/>
  <c r="H109" i="16"/>
  <c r="G109" i="16"/>
  <c r="F109" i="16"/>
  <c r="E109" i="16"/>
  <c r="D109" i="16"/>
  <c r="C109" i="16"/>
  <c r="B109" i="16"/>
  <c r="A109" i="16"/>
  <c r="L108" i="16"/>
  <c r="K108" i="16"/>
  <c r="J108" i="16"/>
  <c r="I108" i="16"/>
  <c r="H108" i="16"/>
  <c r="G108" i="16"/>
  <c r="F108" i="16"/>
  <c r="E108" i="16"/>
  <c r="D108" i="16"/>
  <c r="C108" i="16"/>
  <c r="B108" i="16"/>
  <c r="A108" i="16"/>
  <c r="L107" i="16"/>
  <c r="K107" i="16"/>
  <c r="D107" i="16"/>
  <c r="C107" i="16"/>
  <c r="B107" i="16"/>
  <c r="A107" i="16"/>
  <c r="L106" i="16"/>
  <c r="K106" i="16"/>
  <c r="J106" i="16"/>
  <c r="I106" i="16"/>
  <c r="H106" i="16"/>
  <c r="G106" i="16"/>
  <c r="F106" i="16"/>
  <c r="E106" i="16"/>
  <c r="D106" i="16"/>
  <c r="C106" i="16"/>
  <c r="B106" i="16"/>
  <c r="A106" i="16"/>
  <c r="L105" i="16"/>
  <c r="K105" i="16"/>
  <c r="J105" i="16"/>
  <c r="I105" i="16"/>
  <c r="H105" i="16"/>
  <c r="G105" i="16"/>
  <c r="F105" i="16"/>
  <c r="E105" i="16"/>
  <c r="D105" i="16"/>
  <c r="C105" i="16"/>
  <c r="B105" i="16"/>
  <c r="A105" i="16"/>
  <c r="L104" i="16"/>
  <c r="K104" i="16"/>
  <c r="J104" i="16"/>
  <c r="I104" i="16"/>
  <c r="H104" i="16"/>
  <c r="G104" i="16"/>
  <c r="F104" i="16"/>
  <c r="E104" i="16"/>
  <c r="D104" i="16"/>
  <c r="C104" i="16"/>
  <c r="B104" i="16"/>
  <c r="A104" i="16"/>
  <c r="L103" i="16"/>
  <c r="K103" i="16"/>
  <c r="J103" i="16"/>
  <c r="I103" i="16"/>
  <c r="H103" i="16"/>
  <c r="G103" i="16"/>
  <c r="F103" i="16"/>
  <c r="E103" i="16"/>
  <c r="D103" i="16"/>
  <c r="C103" i="16"/>
  <c r="B103" i="16"/>
  <c r="A103" i="16"/>
  <c r="L102" i="16"/>
  <c r="K102" i="16"/>
  <c r="J102" i="16"/>
  <c r="I102" i="16"/>
  <c r="H102" i="16"/>
  <c r="G102" i="16"/>
  <c r="F102" i="16"/>
  <c r="E102" i="16"/>
  <c r="D102" i="16"/>
  <c r="C102" i="16"/>
  <c r="B102" i="16"/>
  <c r="A102" i="16"/>
  <c r="L101" i="16"/>
  <c r="K101" i="16"/>
  <c r="J101" i="16"/>
  <c r="I101" i="16"/>
  <c r="H101" i="16"/>
  <c r="G101" i="16"/>
  <c r="F101" i="16"/>
  <c r="E101" i="16"/>
  <c r="D101" i="16"/>
  <c r="C101" i="16"/>
  <c r="B101" i="16"/>
  <c r="A101" i="16"/>
  <c r="L99" i="16"/>
  <c r="K99" i="16"/>
  <c r="J99" i="16"/>
  <c r="I99" i="16"/>
  <c r="H99" i="16"/>
  <c r="G99" i="16"/>
  <c r="F99" i="16"/>
  <c r="E99" i="16"/>
  <c r="D99" i="16"/>
  <c r="C99" i="16"/>
  <c r="B99" i="16"/>
  <c r="A99" i="16"/>
  <c r="L98" i="16"/>
  <c r="K98" i="16"/>
  <c r="J98" i="16"/>
  <c r="I98" i="16"/>
  <c r="H98" i="16"/>
  <c r="G98" i="16"/>
  <c r="F98" i="16"/>
  <c r="E98" i="16"/>
  <c r="D98" i="16"/>
  <c r="C98" i="16"/>
  <c r="B98" i="16"/>
  <c r="A98" i="16"/>
  <c r="L97" i="16"/>
  <c r="K97" i="16"/>
  <c r="J97" i="16"/>
  <c r="I97" i="16"/>
  <c r="H97" i="16"/>
  <c r="G97" i="16"/>
  <c r="F97" i="16"/>
  <c r="E97" i="16"/>
  <c r="D97" i="16"/>
  <c r="C97" i="16"/>
  <c r="B97" i="16"/>
  <c r="A97" i="16"/>
  <c r="L96" i="16"/>
  <c r="K96" i="16"/>
  <c r="J96" i="16"/>
  <c r="I96" i="16"/>
  <c r="H96" i="16"/>
  <c r="G96" i="16"/>
  <c r="F96" i="16"/>
  <c r="E96" i="16"/>
  <c r="D96" i="16"/>
  <c r="B96" i="16"/>
  <c r="A96" i="16"/>
  <c r="L95" i="16"/>
  <c r="K95" i="16"/>
  <c r="J95" i="16"/>
  <c r="I95" i="16"/>
  <c r="H95" i="16"/>
  <c r="G95" i="16"/>
  <c r="F95" i="16"/>
  <c r="E95" i="16"/>
  <c r="D95" i="16"/>
  <c r="C95" i="16"/>
  <c r="B95" i="16"/>
  <c r="A95" i="16"/>
  <c r="L94" i="16"/>
  <c r="K94" i="16"/>
  <c r="J94" i="16"/>
  <c r="I94" i="16"/>
  <c r="H94" i="16"/>
  <c r="G94" i="16"/>
  <c r="F94" i="16"/>
  <c r="E94" i="16"/>
  <c r="D94" i="16"/>
  <c r="A94" i="16"/>
  <c r="L93" i="16"/>
  <c r="K93" i="16"/>
  <c r="J93" i="16"/>
  <c r="I93" i="16"/>
  <c r="H93" i="16"/>
  <c r="G93" i="16"/>
  <c r="E93" i="16"/>
  <c r="D93" i="16"/>
  <c r="C93" i="16"/>
  <c r="B93" i="16"/>
  <c r="A93" i="16"/>
  <c r="L92" i="16"/>
  <c r="K92" i="16"/>
  <c r="J92" i="16"/>
  <c r="I92" i="16"/>
  <c r="H92" i="16"/>
  <c r="G92" i="16"/>
  <c r="F92" i="16"/>
  <c r="E92" i="16"/>
  <c r="D92" i="16"/>
  <c r="C92" i="16"/>
  <c r="B92" i="16"/>
  <c r="A92" i="16"/>
  <c r="L91" i="16"/>
  <c r="K91" i="16"/>
  <c r="J91" i="16"/>
  <c r="I91" i="16"/>
  <c r="H91" i="16"/>
  <c r="G91" i="16"/>
  <c r="F91" i="16"/>
  <c r="E91" i="16"/>
  <c r="D91" i="16"/>
  <c r="C91" i="16"/>
  <c r="B91" i="16"/>
  <c r="A91" i="16"/>
  <c r="L90" i="16"/>
  <c r="K90" i="16"/>
  <c r="J90" i="16"/>
  <c r="I90" i="16"/>
  <c r="H90" i="16"/>
  <c r="G90" i="16"/>
  <c r="F90" i="16"/>
  <c r="E90" i="16"/>
  <c r="D90" i="16"/>
  <c r="C90" i="16"/>
  <c r="B90" i="16"/>
  <c r="A90" i="16"/>
  <c r="L89" i="16"/>
  <c r="K89" i="16"/>
  <c r="J89" i="16"/>
  <c r="I89" i="16"/>
  <c r="H89" i="16"/>
  <c r="G89" i="16"/>
  <c r="F89" i="16"/>
  <c r="E89" i="16"/>
  <c r="D89" i="16"/>
  <c r="C89" i="16"/>
  <c r="B89" i="16"/>
  <c r="A89" i="16"/>
  <c r="L88" i="16"/>
  <c r="K88" i="16"/>
  <c r="J88" i="16"/>
  <c r="I88" i="16"/>
  <c r="H88" i="16"/>
  <c r="G88" i="16"/>
  <c r="F88" i="16"/>
  <c r="E88" i="16"/>
  <c r="D88" i="16"/>
  <c r="C88" i="16"/>
  <c r="A88" i="16"/>
  <c r="L87" i="16"/>
  <c r="K87" i="16"/>
  <c r="J87" i="16"/>
  <c r="I87" i="16"/>
  <c r="H87" i="16"/>
  <c r="G87" i="16"/>
  <c r="F87" i="16"/>
  <c r="E87" i="16"/>
  <c r="C87" i="16"/>
  <c r="B87" i="16"/>
  <c r="A87" i="16"/>
  <c r="L86" i="16"/>
  <c r="K86" i="16"/>
  <c r="J86" i="16"/>
  <c r="I86" i="16"/>
  <c r="H86" i="16"/>
  <c r="G86" i="16"/>
  <c r="F86" i="16"/>
  <c r="E86" i="16"/>
  <c r="D86" i="16"/>
  <c r="C86" i="16"/>
  <c r="B86" i="16"/>
  <c r="A86" i="16"/>
  <c r="L85" i="16"/>
  <c r="K85" i="16"/>
  <c r="J85" i="16"/>
  <c r="I85" i="16"/>
  <c r="H85" i="16"/>
  <c r="G85" i="16"/>
  <c r="F85" i="16"/>
  <c r="E85" i="16"/>
  <c r="D85" i="16"/>
  <c r="C85" i="16"/>
  <c r="B85" i="16"/>
  <c r="A85" i="16"/>
  <c r="L84" i="16"/>
  <c r="K84" i="16"/>
  <c r="J84" i="16"/>
  <c r="I84" i="16"/>
  <c r="H84" i="16"/>
  <c r="G84" i="16"/>
  <c r="F84" i="16"/>
  <c r="E84" i="16"/>
  <c r="C84" i="16"/>
  <c r="B84" i="16"/>
  <c r="A84" i="16"/>
  <c r="L83" i="16"/>
  <c r="K83" i="16"/>
  <c r="J83" i="16"/>
  <c r="C83" i="16"/>
  <c r="B83" i="16"/>
  <c r="A83" i="16"/>
  <c r="L82" i="16"/>
  <c r="K82" i="16"/>
  <c r="J82" i="16"/>
  <c r="C82" i="16"/>
  <c r="A82" i="16"/>
  <c r="L81" i="16"/>
  <c r="K81" i="16"/>
  <c r="J81" i="16"/>
  <c r="I81" i="16"/>
  <c r="H81" i="16"/>
  <c r="G81" i="16"/>
  <c r="F81" i="16"/>
  <c r="E81" i="16"/>
  <c r="D81" i="16"/>
  <c r="A81" i="16"/>
  <c r="L80" i="16"/>
  <c r="K80" i="16"/>
  <c r="J80" i="16"/>
  <c r="I80" i="16"/>
  <c r="H80" i="16"/>
  <c r="G80" i="16"/>
  <c r="F80" i="16"/>
  <c r="E80" i="16"/>
  <c r="D80" i="16"/>
  <c r="C80" i="16"/>
  <c r="B80" i="16"/>
  <c r="A80" i="16"/>
  <c r="L79" i="16"/>
  <c r="K79" i="16"/>
  <c r="J79" i="16"/>
  <c r="I79" i="16"/>
  <c r="H79" i="16"/>
  <c r="G79" i="16"/>
  <c r="F79" i="16"/>
  <c r="E79" i="16"/>
  <c r="D79" i="16"/>
  <c r="C79" i="16"/>
  <c r="B79" i="16"/>
  <c r="A79" i="16"/>
  <c r="L78" i="16"/>
  <c r="K78" i="16"/>
  <c r="J78" i="16"/>
  <c r="I78" i="16"/>
  <c r="H78" i="16"/>
  <c r="G78" i="16"/>
  <c r="F78" i="16"/>
  <c r="E78" i="16"/>
  <c r="D78" i="16"/>
  <c r="C78" i="16"/>
  <c r="B78" i="16"/>
  <c r="A78" i="16"/>
  <c r="L77" i="16"/>
  <c r="K77" i="16"/>
  <c r="J77" i="16"/>
  <c r="I77" i="16"/>
  <c r="H77" i="16"/>
  <c r="G77" i="16"/>
  <c r="F77" i="16"/>
  <c r="E77" i="16"/>
  <c r="D77" i="16"/>
  <c r="B77" i="16"/>
  <c r="A77" i="16"/>
  <c r="L76" i="16"/>
  <c r="K76" i="16"/>
  <c r="J76" i="16"/>
  <c r="I76" i="16"/>
  <c r="H76" i="16"/>
  <c r="G76" i="16"/>
  <c r="F76" i="16"/>
  <c r="E76" i="16"/>
  <c r="D76" i="16"/>
  <c r="B76" i="16"/>
  <c r="A76" i="16"/>
  <c r="L75" i="16"/>
  <c r="K75" i="16"/>
  <c r="J75" i="16"/>
  <c r="I75" i="16"/>
  <c r="H75" i="16"/>
  <c r="G75" i="16"/>
  <c r="F75" i="16"/>
  <c r="E75" i="16"/>
  <c r="D75" i="16"/>
  <c r="B75" i="16"/>
  <c r="A75" i="16"/>
  <c r="L74" i="16"/>
  <c r="K74" i="16"/>
  <c r="J74" i="16"/>
  <c r="I74" i="16"/>
  <c r="H74" i="16"/>
  <c r="G74" i="16"/>
  <c r="F74" i="16"/>
  <c r="E74" i="16"/>
  <c r="D74" i="16"/>
  <c r="B74" i="16"/>
  <c r="A74" i="16"/>
  <c r="L73" i="16"/>
  <c r="K73" i="16"/>
  <c r="J73" i="16"/>
  <c r="I73" i="16"/>
  <c r="H73" i="16"/>
  <c r="G73" i="16"/>
  <c r="F73" i="16"/>
  <c r="E73" i="16"/>
  <c r="D73" i="16"/>
  <c r="B73" i="16"/>
  <c r="A73" i="16"/>
  <c r="L72" i="16"/>
  <c r="K72" i="16"/>
  <c r="J72" i="16"/>
  <c r="H72" i="16"/>
  <c r="G72" i="16"/>
  <c r="F72" i="16"/>
  <c r="E72" i="16"/>
  <c r="D72" i="16"/>
  <c r="B72" i="16"/>
  <c r="A72" i="16"/>
  <c r="L71" i="16"/>
  <c r="K71" i="16"/>
  <c r="J71" i="16"/>
  <c r="I71" i="16"/>
  <c r="H71" i="16"/>
  <c r="G71" i="16"/>
  <c r="F71" i="16"/>
  <c r="E71" i="16"/>
  <c r="D71" i="16"/>
  <c r="B71" i="16"/>
  <c r="A71" i="16"/>
  <c r="L70" i="16"/>
  <c r="K70" i="16"/>
  <c r="J70" i="16"/>
  <c r="I70" i="16"/>
  <c r="H70" i="16"/>
  <c r="G70" i="16"/>
  <c r="F70" i="16"/>
  <c r="E70" i="16"/>
  <c r="D70" i="16"/>
  <c r="B70" i="16"/>
  <c r="A70" i="16"/>
  <c r="L69" i="16"/>
  <c r="K69" i="16"/>
  <c r="J69" i="16"/>
  <c r="H69" i="16"/>
  <c r="G69" i="16"/>
  <c r="F69" i="16"/>
  <c r="E69" i="16"/>
  <c r="D69" i="16"/>
  <c r="B69" i="16"/>
  <c r="A69" i="16"/>
  <c r="L68" i="16"/>
  <c r="K68" i="16"/>
  <c r="J68" i="16"/>
  <c r="H68" i="16"/>
  <c r="G68" i="16"/>
  <c r="F68" i="16"/>
  <c r="E68" i="16"/>
  <c r="D68" i="16"/>
  <c r="B68" i="16"/>
  <c r="A68" i="16"/>
  <c r="L67" i="16"/>
  <c r="K67" i="16"/>
  <c r="J67" i="16"/>
  <c r="I67" i="16"/>
  <c r="H67" i="16"/>
  <c r="G67" i="16"/>
  <c r="F67" i="16"/>
  <c r="E67" i="16"/>
  <c r="D67" i="16"/>
  <c r="C67" i="16"/>
  <c r="B67" i="16"/>
  <c r="A67" i="16"/>
  <c r="L66" i="16"/>
  <c r="K66" i="16"/>
  <c r="J66" i="16"/>
  <c r="I66" i="16"/>
  <c r="H66" i="16"/>
  <c r="G66" i="16"/>
  <c r="F66" i="16"/>
  <c r="E66" i="16"/>
  <c r="D66" i="16"/>
  <c r="C66" i="16"/>
  <c r="B66" i="16"/>
  <c r="A66" i="16"/>
  <c r="L65" i="16"/>
  <c r="K65" i="16"/>
  <c r="J65" i="16"/>
  <c r="I65" i="16"/>
  <c r="H65" i="16"/>
  <c r="G65" i="16"/>
  <c r="F65" i="16"/>
  <c r="E65" i="16"/>
  <c r="D65" i="16"/>
  <c r="C65" i="16"/>
  <c r="B65" i="16"/>
  <c r="A65" i="16"/>
  <c r="L64" i="16"/>
  <c r="K64" i="16"/>
  <c r="J64" i="16"/>
  <c r="I64" i="16"/>
  <c r="H64" i="16"/>
  <c r="G64" i="16"/>
  <c r="F64" i="16"/>
  <c r="E64" i="16"/>
  <c r="D64" i="16"/>
  <c r="C64" i="16"/>
  <c r="B64" i="16"/>
  <c r="A64" i="16"/>
  <c r="L63" i="16"/>
  <c r="K63" i="16"/>
  <c r="J63" i="16"/>
  <c r="I63" i="16"/>
  <c r="H63" i="16"/>
  <c r="G63" i="16"/>
  <c r="C63" i="16"/>
  <c r="B63" i="16"/>
  <c r="A63" i="16"/>
  <c r="L62" i="16"/>
  <c r="K62" i="16"/>
  <c r="J62" i="16"/>
  <c r="I62" i="16"/>
  <c r="H62" i="16"/>
  <c r="G62" i="16"/>
  <c r="F62" i="16"/>
  <c r="E62" i="16"/>
  <c r="D62" i="16"/>
  <c r="C62" i="16"/>
  <c r="B62" i="16"/>
  <c r="A62" i="16"/>
  <c r="L61" i="16"/>
  <c r="K61" i="16"/>
  <c r="J61" i="16"/>
  <c r="I61" i="16"/>
  <c r="H61" i="16"/>
  <c r="G61" i="16"/>
  <c r="F61" i="16"/>
  <c r="E61" i="16"/>
  <c r="D61" i="16"/>
  <c r="C61" i="16"/>
  <c r="B61" i="16"/>
  <c r="A61" i="16"/>
  <c r="K60" i="16"/>
  <c r="J60" i="16"/>
  <c r="I60" i="16"/>
  <c r="H60" i="16"/>
  <c r="G60" i="16"/>
  <c r="F60" i="16"/>
  <c r="E60" i="16"/>
  <c r="D60" i="16"/>
  <c r="B60" i="16"/>
  <c r="A60" i="16"/>
  <c r="L59" i="16"/>
  <c r="K59" i="16"/>
  <c r="J59" i="16"/>
  <c r="I59" i="16"/>
  <c r="H59" i="16"/>
  <c r="G59" i="16"/>
  <c r="F59" i="16"/>
  <c r="E59" i="16"/>
  <c r="D59" i="16"/>
  <c r="C59" i="16"/>
  <c r="B59" i="16"/>
  <c r="A59" i="16"/>
  <c r="L58" i="16"/>
  <c r="K58" i="16"/>
  <c r="J58" i="16"/>
  <c r="I58" i="16"/>
  <c r="H58" i="16"/>
  <c r="G58" i="16"/>
  <c r="F58" i="16"/>
  <c r="E58" i="16"/>
  <c r="D58" i="16"/>
  <c r="B58" i="16"/>
  <c r="A58" i="16"/>
  <c r="L57" i="16"/>
  <c r="K57" i="16"/>
  <c r="J57" i="16"/>
  <c r="I57" i="16"/>
  <c r="H57" i="16"/>
  <c r="G57" i="16"/>
  <c r="F57" i="16"/>
  <c r="E57" i="16"/>
  <c r="D57" i="16"/>
  <c r="C57" i="16"/>
  <c r="B57" i="16"/>
  <c r="A57" i="16"/>
  <c r="K56" i="16"/>
  <c r="J56" i="16"/>
  <c r="I56" i="16"/>
  <c r="H56" i="16"/>
  <c r="G56" i="16"/>
  <c r="F56" i="16"/>
  <c r="E56" i="16"/>
  <c r="D56" i="16"/>
  <c r="B56" i="16"/>
  <c r="A56" i="16"/>
  <c r="L55" i="16"/>
  <c r="K55" i="16"/>
  <c r="J55" i="16"/>
  <c r="I55" i="16"/>
  <c r="H55" i="16"/>
  <c r="G55" i="16"/>
  <c r="F55" i="16"/>
  <c r="E55" i="16"/>
  <c r="D55" i="16"/>
  <c r="C55" i="16"/>
  <c r="B55" i="16"/>
  <c r="A55" i="16"/>
  <c r="K54" i="16"/>
  <c r="J54" i="16"/>
  <c r="I54" i="16"/>
  <c r="H54" i="16"/>
  <c r="G54" i="16"/>
  <c r="F54" i="16"/>
  <c r="E54" i="16"/>
  <c r="D54" i="16"/>
  <c r="B54" i="16"/>
  <c r="A54" i="16"/>
  <c r="L53" i="16"/>
  <c r="K53" i="16"/>
  <c r="J53" i="16"/>
  <c r="I53" i="16"/>
  <c r="H53" i="16"/>
  <c r="G53" i="16"/>
  <c r="F53" i="16"/>
  <c r="E53" i="16"/>
  <c r="D53" i="16"/>
  <c r="C53" i="16"/>
  <c r="B53" i="16"/>
  <c r="A53" i="16"/>
  <c r="L52" i="16"/>
  <c r="K52" i="16"/>
  <c r="J52" i="16"/>
  <c r="I52" i="16"/>
  <c r="H52" i="16"/>
  <c r="G52" i="16"/>
  <c r="F52" i="16"/>
  <c r="E52" i="16"/>
  <c r="D52" i="16"/>
  <c r="B52" i="16"/>
  <c r="A52" i="16"/>
  <c r="L51" i="16"/>
  <c r="K51" i="16"/>
  <c r="J51" i="16"/>
  <c r="I51" i="16"/>
  <c r="H51" i="16"/>
  <c r="G51" i="16"/>
  <c r="F51" i="16"/>
  <c r="E51" i="16"/>
  <c r="D51" i="16"/>
  <c r="C51" i="16"/>
  <c r="B51" i="16"/>
  <c r="A51" i="16"/>
  <c r="L50" i="16"/>
  <c r="K50" i="16"/>
  <c r="J50" i="16"/>
  <c r="I50" i="16"/>
  <c r="H50" i="16"/>
  <c r="G50" i="16"/>
  <c r="F50" i="16"/>
  <c r="E50" i="16"/>
  <c r="D50" i="16"/>
  <c r="B50" i="16"/>
  <c r="A50" i="16"/>
  <c r="L49" i="16"/>
  <c r="K49" i="16"/>
  <c r="J49" i="16"/>
  <c r="I49" i="16"/>
  <c r="H49" i="16"/>
  <c r="G49" i="16"/>
  <c r="F49" i="16"/>
  <c r="E49" i="16"/>
  <c r="D49" i="16"/>
  <c r="C49" i="16"/>
  <c r="B49" i="16"/>
  <c r="A49" i="16"/>
  <c r="L48" i="16"/>
  <c r="K48" i="16"/>
  <c r="J48" i="16"/>
  <c r="I48" i="16"/>
  <c r="H48" i="16"/>
  <c r="G48" i="16"/>
  <c r="F48" i="16"/>
  <c r="E48" i="16"/>
  <c r="D48" i="16"/>
  <c r="C48" i="16"/>
  <c r="B48" i="16"/>
  <c r="A48" i="16"/>
  <c r="L47" i="16"/>
  <c r="K47" i="16"/>
  <c r="J47" i="16"/>
  <c r="I47" i="16"/>
  <c r="H47" i="16"/>
  <c r="G47" i="16"/>
  <c r="F47" i="16"/>
  <c r="E47" i="16"/>
  <c r="D47" i="16"/>
  <c r="C47" i="16"/>
  <c r="B47" i="16"/>
  <c r="A47" i="16"/>
  <c r="L46" i="16"/>
  <c r="K46" i="16"/>
  <c r="J46" i="16"/>
  <c r="I46" i="16"/>
  <c r="H46" i="16"/>
  <c r="G46" i="16"/>
  <c r="F46" i="16"/>
  <c r="E46" i="16"/>
  <c r="D46" i="16"/>
  <c r="C46" i="16"/>
  <c r="B46" i="16"/>
  <c r="A46" i="16"/>
  <c r="L45" i="16"/>
  <c r="K45" i="16"/>
  <c r="J45" i="16"/>
  <c r="I45" i="16"/>
  <c r="H45" i="16"/>
  <c r="G45" i="16"/>
  <c r="F45" i="16"/>
  <c r="E45" i="16"/>
  <c r="B45" i="16"/>
  <c r="A45" i="16"/>
  <c r="L44" i="16"/>
  <c r="K44" i="16"/>
  <c r="J44" i="16"/>
  <c r="G44" i="16"/>
  <c r="E44" i="16"/>
  <c r="D44" i="16"/>
  <c r="C44" i="16"/>
  <c r="B44" i="16"/>
  <c r="A44" i="16"/>
  <c r="L43" i="16"/>
  <c r="K43" i="16"/>
  <c r="J43" i="16"/>
  <c r="I43" i="16"/>
  <c r="H43" i="16"/>
  <c r="G43" i="16"/>
  <c r="F43" i="16"/>
  <c r="E43" i="16"/>
  <c r="D43" i="16"/>
  <c r="C43" i="16"/>
  <c r="B43" i="16"/>
  <c r="A43" i="16"/>
  <c r="L42" i="16"/>
  <c r="K42" i="16"/>
  <c r="J42" i="16"/>
  <c r="I42" i="16"/>
  <c r="H42" i="16"/>
  <c r="G42" i="16"/>
  <c r="F42" i="16"/>
  <c r="E42" i="16"/>
  <c r="D42" i="16"/>
  <c r="C42" i="16"/>
  <c r="B42" i="16"/>
  <c r="A42" i="16"/>
  <c r="L41" i="16"/>
  <c r="K41" i="16"/>
  <c r="J41" i="16"/>
  <c r="I41" i="16"/>
  <c r="H41" i="16"/>
  <c r="G41" i="16"/>
  <c r="F41" i="16"/>
  <c r="E41" i="16"/>
  <c r="D41" i="16"/>
  <c r="C41" i="16"/>
  <c r="B41" i="16"/>
  <c r="A41" i="16"/>
  <c r="L40" i="16"/>
  <c r="K40" i="16"/>
  <c r="J40" i="16"/>
  <c r="I40" i="16"/>
  <c r="H40" i="16"/>
  <c r="G40" i="16"/>
  <c r="F40" i="16"/>
  <c r="E40" i="16"/>
  <c r="D40" i="16"/>
  <c r="C40" i="16"/>
  <c r="B40" i="16"/>
  <c r="A40" i="16"/>
  <c r="L39" i="16"/>
  <c r="K39" i="16"/>
  <c r="J39" i="16"/>
  <c r="I39" i="16"/>
  <c r="H39" i="16"/>
  <c r="G39" i="16"/>
  <c r="F39" i="16"/>
  <c r="E39" i="16"/>
  <c r="D39" i="16"/>
  <c r="C39" i="16"/>
  <c r="B39" i="16"/>
  <c r="A39" i="16"/>
  <c r="L38" i="16"/>
  <c r="K38" i="16"/>
  <c r="J38" i="16"/>
  <c r="I38" i="16"/>
  <c r="H38" i="16"/>
  <c r="G38" i="16"/>
  <c r="F38" i="16"/>
  <c r="E38" i="16"/>
  <c r="D38" i="16"/>
  <c r="C38" i="16"/>
  <c r="B38" i="16"/>
  <c r="A38" i="16"/>
  <c r="L37" i="16"/>
  <c r="K37" i="16"/>
  <c r="J37" i="16"/>
  <c r="I37" i="16"/>
  <c r="H37" i="16"/>
  <c r="G37" i="16"/>
  <c r="F37" i="16"/>
  <c r="E37" i="16"/>
  <c r="D37" i="16"/>
  <c r="C37" i="16"/>
  <c r="B37" i="16"/>
  <c r="A37" i="16"/>
  <c r="L33" i="16"/>
  <c r="K33" i="16"/>
  <c r="J33" i="16"/>
  <c r="I33" i="16"/>
  <c r="H33" i="16"/>
  <c r="G33" i="16"/>
  <c r="F33" i="16"/>
  <c r="E33" i="16"/>
  <c r="D33" i="16"/>
  <c r="C33" i="16"/>
  <c r="B33" i="16"/>
  <c r="A33" i="16"/>
  <c r="L32" i="16"/>
  <c r="K32" i="16"/>
  <c r="J32" i="16"/>
  <c r="I32" i="16"/>
  <c r="H32" i="16"/>
  <c r="G32" i="16"/>
  <c r="F32" i="16"/>
  <c r="E32" i="16"/>
  <c r="D32" i="16"/>
  <c r="C32" i="16"/>
  <c r="B32" i="16"/>
  <c r="A32" i="16"/>
  <c r="L31" i="16"/>
  <c r="K31" i="16"/>
  <c r="J31" i="16"/>
  <c r="I31" i="16"/>
  <c r="H31" i="16"/>
  <c r="G31" i="16"/>
  <c r="F31" i="16"/>
  <c r="E31" i="16"/>
  <c r="D31" i="16"/>
  <c r="C31" i="16"/>
  <c r="B31" i="16"/>
  <c r="A31" i="16"/>
  <c r="L30" i="16"/>
  <c r="K30" i="16"/>
  <c r="J30" i="16"/>
  <c r="I30" i="16"/>
  <c r="H30" i="16"/>
  <c r="G30" i="16"/>
  <c r="F30" i="16"/>
  <c r="E30" i="16"/>
  <c r="D30" i="16"/>
  <c r="C30" i="16"/>
  <c r="B30" i="16"/>
  <c r="A30" i="16"/>
  <c r="L29" i="16"/>
  <c r="K29" i="16"/>
  <c r="J29" i="16"/>
  <c r="I29" i="16"/>
  <c r="H29" i="16"/>
  <c r="G29" i="16"/>
  <c r="F29" i="16"/>
  <c r="E29" i="16"/>
  <c r="D29" i="16"/>
  <c r="C29" i="16"/>
  <c r="B29" i="16"/>
  <c r="A29" i="16"/>
  <c r="L28" i="16"/>
  <c r="K28" i="16"/>
  <c r="J28" i="16"/>
  <c r="I28" i="16"/>
  <c r="H28" i="16"/>
  <c r="G28" i="16"/>
  <c r="F28" i="16"/>
  <c r="E28" i="16"/>
  <c r="D28" i="16"/>
  <c r="C28" i="16"/>
  <c r="B28" i="16"/>
  <c r="A28" i="16"/>
  <c r="L27" i="16"/>
  <c r="K27" i="16"/>
  <c r="J27" i="16"/>
  <c r="I27" i="16"/>
  <c r="H27" i="16"/>
  <c r="G27" i="16"/>
  <c r="F27" i="16"/>
  <c r="E27" i="16"/>
  <c r="D27" i="16"/>
  <c r="C27" i="16"/>
  <c r="B27" i="16"/>
  <c r="A27" i="16"/>
  <c r="L26" i="16"/>
  <c r="K26" i="16"/>
  <c r="J26" i="16"/>
  <c r="I26" i="16"/>
  <c r="H26" i="16"/>
  <c r="G26" i="16"/>
  <c r="F26" i="16"/>
  <c r="E26" i="16"/>
  <c r="D26" i="16"/>
  <c r="C26" i="16"/>
  <c r="B26" i="16"/>
  <c r="A26" i="16"/>
  <c r="L25" i="16"/>
  <c r="K25" i="16"/>
  <c r="J25" i="16"/>
  <c r="I25" i="16"/>
  <c r="H25" i="16"/>
  <c r="G25" i="16"/>
  <c r="F25" i="16"/>
  <c r="E25" i="16"/>
  <c r="D25" i="16"/>
  <c r="C25" i="16"/>
  <c r="B25" i="16"/>
  <c r="A25" i="16"/>
  <c r="L24" i="16"/>
  <c r="K24" i="16"/>
  <c r="J24" i="16"/>
  <c r="I24" i="16"/>
  <c r="H24" i="16"/>
  <c r="G24" i="16"/>
  <c r="F24" i="16"/>
  <c r="E24" i="16"/>
  <c r="D24" i="16"/>
  <c r="C24" i="16"/>
  <c r="B24" i="16"/>
  <c r="A24" i="16"/>
  <c r="L23" i="16"/>
  <c r="K23" i="16"/>
  <c r="J23" i="16"/>
  <c r="I23" i="16"/>
  <c r="H23" i="16"/>
  <c r="G23" i="16"/>
  <c r="F23" i="16"/>
  <c r="E23" i="16"/>
  <c r="D23" i="16"/>
  <c r="C23" i="16"/>
  <c r="B23" i="16"/>
  <c r="A23" i="16"/>
  <c r="L22" i="16"/>
  <c r="K22" i="16"/>
  <c r="J22" i="16"/>
  <c r="I22" i="16"/>
  <c r="H22" i="16"/>
  <c r="G22" i="16"/>
  <c r="F22" i="16"/>
  <c r="E22" i="16"/>
  <c r="D22" i="16"/>
  <c r="C22" i="16"/>
  <c r="B22" i="16"/>
  <c r="A22" i="16"/>
  <c r="L21" i="16"/>
  <c r="K21" i="16"/>
  <c r="J21" i="16"/>
  <c r="I21" i="16"/>
  <c r="H21" i="16"/>
  <c r="G21" i="16"/>
  <c r="F21" i="16"/>
  <c r="E21" i="16"/>
  <c r="D21" i="16"/>
  <c r="C21" i="16"/>
  <c r="B21" i="16"/>
  <c r="A21" i="16"/>
  <c r="L20" i="16"/>
  <c r="K20" i="16"/>
  <c r="J20" i="16"/>
  <c r="I20" i="16"/>
  <c r="H20" i="16"/>
  <c r="G20" i="16"/>
  <c r="F20" i="16"/>
  <c r="E20" i="16"/>
  <c r="D20" i="16"/>
  <c r="C20" i="16"/>
  <c r="B20" i="16"/>
  <c r="A20" i="16"/>
  <c r="L19" i="16"/>
  <c r="K19" i="16"/>
  <c r="J19" i="16"/>
  <c r="I19" i="16"/>
  <c r="H19" i="16"/>
  <c r="G19" i="16"/>
  <c r="F19" i="16"/>
  <c r="E19" i="16"/>
  <c r="D19" i="16"/>
  <c r="C19" i="16"/>
  <c r="B19" i="16"/>
  <c r="A19" i="16"/>
  <c r="L18" i="16"/>
  <c r="K18" i="16"/>
  <c r="J18" i="16"/>
  <c r="I18" i="16"/>
  <c r="H18" i="16"/>
  <c r="G18" i="16"/>
  <c r="F18" i="16"/>
  <c r="E18" i="16"/>
  <c r="D18" i="16"/>
  <c r="C18" i="16"/>
  <c r="B18" i="16"/>
  <c r="A18" i="16"/>
  <c r="L17" i="16"/>
  <c r="K17" i="16"/>
  <c r="J17" i="16"/>
  <c r="I17" i="16"/>
  <c r="H17" i="16"/>
  <c r="G17" i="16"/>
  <c r="F17" i="16"/>
  <c r="E17" i="16"/>
  <c r="D17" i="16"/>
  <c r="C17" i="16"/>
  <c r="B17" i="16"/>
  <c r="A17" i="16"/>
  <c r="L16" i="16"/>
  <c r="K16" i="16"/>
  <c r="J16" i="16"/>
  <c r="I16" i="16"/>
  <c r="H16" i="16"/>
  <c r="G16" i="16"/>
  <c r="F16" i="16"/>
  <c r="E16" i="16"/>
  <c r="D16" i="16"/>
  <c r="C16" i="16"/>
  <c r="B16" i="16"/>
  <c r="A16" i="16"/>
  <c r="L15" i="16"/>
  <c r="K15" i="16"/>
  <c r="J15" i="16"/>
  <c r="I15" i="16"/>
  <c r="H15" i="16"/>
  <c r="G15" i="16"/>
  <c r="F15" i="16"/>
  <c r="E15" i="16"/>
  <c r="D15" i="16"/>
  <c r="C15" i="16"/>
  <c r="B15" i="16"/>
  <c r="A15" i="16"/>
  <c r="L14" i="16"/>
  <c r="K14" i="16"/>
  <c r="J14" i="16"/>
  <c r="I14" i="16"/>
  <c r="H14" i="16"/>
  <c r="G14" i="16"/>
  <c r="F14" i="16"/>
  <c r="E14" i="16"/>
  <c r="D14" i="16"/>
  <c r="C14" i="16"/>
  <c r="B14" i="16"/>
  <c r="A14" i="16"/>
  <c r="L13" i="16"/>
  <c r="K13" i="16"/>
  <c r="J13" i="16"/>
  <c r="I13" i="16"/>
  <c r="H13" i="16"/>
  <c r="G13" i="16"/>
  <c r="F13" i="16"/>
  <c r="E13" i="16"/>
  <c r="D13" i="16"/>
  <c r="C13" i="16"/>
  <c r="B13" i="16"/>
  <c r="A13" i="16"/>
  <c r="L12" i="16"/>
  <c r="K12" i="16"/>
  <c r="J12" i="16"/>
  <c r="I12" i="16"/>
  <c r="H12" i="16"/>
  <c r="G12" i="16"/>
  <c r="F12" i="16"/>
  <c r="E12" i="16"/>
  <c r="D12" i="16"/>
  <c r="C12" i="16"/>
  <c r="B12" i="16"/>
  <c r="A12" i="16"/>
  <c r="L11" i="16"/>
  <c r="K11" i="16"/>
  <c r="J11" i="16"/>
  <c r="I11" i="16"/>
  <c r="H11" i="16"/>
  <c r="G11" i="16"/>
  <c r="F11" i="16"/>
  <c r="E11" i="16"/>
  <c r="D11" i="16"/>
  <c r="C11" i="16"/>
  <c r="B11" i="16"/>
  <c r="A11" i="16"/>
  <c r="L10" i="16"/>
  <c r="K10" i="16"/>
  <c r="J10" i="16"/>
  <c r="I10" i="16"/>
  <c r="H10" i="16"/>
  <c r="G10" i="16"/>
  <c r="F10" i="16"/>
  <c r="E10" i="16"/>
  <c r="D10" i="16"/>
  <c r="C10" i="16"/>
  <c r="B10" i="16"/>
  <c r="A10" i="16"/>
  <c r="L9" i="16"/>
  <c r="K9" i="16"/>
  <c r="J9" i="16"/>
  <c r="I9" i="16"/>
  <c r="H9" i="16"/>
  <c r="G9" i="16"/>
  <c r="F9" i="16"/>
  <c r="E9" i="16"/>
  <c r="D9" i="16"/>
  <c r="C9" i="16"/>
  <c r="B9" i="16"/>
  <c r="A9" i="16"/>
  <c r="L8" i="16"/>
  <c r="K8" i="16"/>
  <c r="J8" i="16"/>
  <c r="I8" i="16"/>
  <c r="H8" i="16"/>
  <c r="G8" i="16"/>
  <c r="F8" i="16"/>
  <c r="E8" i="16"/>
  <c r="D8" i="16"/>
  <c r="C8" i="16"/>
  <c r="B8" i="16"/>
  <c r="A8" i="16"/>
  <c r="L7" i="16"/>
  <c r="K7" i="16"/>
  <c r="J7" i="16"/>
  <c r="I7" i="16"/>
  <c r="H7" i="16"/>
  <c r="G7" i="16"/>
  <c r="F7" i="16"/>
  <c r="E7" i="16"/>
  <c r="D7" i="16"/>
  <c r="C7" i="16"/>
  <c r="B7" i="16"/>
  <c r="A7" i="16"/>
  <c r="L6" i="16"/>
  <c r="K6" i="16"/>
  <c r="J6" i="16"/>
  <c r="I6" i="16"/>
  <c r="H6" i="16"/>
  <c r="G6" i="16"/>
  <c r="F6" i="16"/>
  <c r="E6" i="16"/>
  <c r="D6" i="16"/>
  <c r="C6" i="16"/>
  <c r="B6" i="16"/>
  <c r="A6" i="16"/>
  <c r="L5" i="16"/>
  <c r="K5" i="16"/>
  <c r="J5" i="16"/>
  <c r="I5" i="16"/>
  <c r="H5" i="16"/>
  <c r="G5" i="16"/>
  <c r="F5" i="16"/>
  <c r="E5" i="16"/>
  <c r="L4" i="16"/>
  <c r="K4" i="16"/>
  <c r="J4" i="16"/>
  <c r="I4" i="16"/>
  <c r="H4" i="16"/>
  <c r="G4" i="16"/>
  <c r="F4" i="16"/>
  <c r="E4" i="16"/>
  <c r="D4" i="16"/>
  <c r="C4" i="16"/>
  <c r="B4" i="16"/>
  <c r="A4" i="16"/>
  <c r="L3" i="16"/>
  <c r="K3" i="16"/>
  <c r="J3" i="16"/>
  <c r="I3" i="16"/>
  <c r="H3" i="16"/>
  <c r="G3" i="16"/>
  <c r="F3" i="16"/>
  <c r="E3" i="16"/>
  <c r="D3" i="16"/>
  <c r="C3" i="16"/>
  <c r="B3" i="16"/>
  <c r="A3" i="16"/>
  <c r="L2" i="16"/>
  <c r="K2" i="16"/>
  <c r="J2" i="16"/>
  <c r="I2" i="16"/>
  <c r="H2" i="16"/>
  <c r="G2" i="16"/>
  <c r="F2" i="16"/>
  <c r="E2" i="16"/>
  <c r="D2" i="16"/>
  <c r="C2" i="16"/>
  <c r="B2" i="16"/>
  <c r="A2" i="16"/>
  <c r="L1" i="16"/>
  <c r="K1" i="16"/>
  <c r="J1" i="16"/>
  <c r="I1" i="16"/>
  <c r="E1" i="16"/>
  <c r="D1" i="16"/>
  <c r="C1" i="16"/>
  <c r="B1" i="16"/>
  <c r="F93" i="16" l="1"/>
  <c r="F90" i="17"/>
  <c r="C214" i="1"/>
  <c r="C213" i="1"/>
  <c r="C212" i="1"/>
  <c r="C211" i="1"/>
  <c r="G208" i="17" l="1"/>
  <c r="G207" i="16"/>
  <c r="G210" i="17"/>
  <c r="G209" i="16"/>
  <c r="G209" i="17"/>
  <c r="G208" i="16"/>
  <c r="G211" i="17"/>
  <c r="G210" i="16"/>
  <c r="G200" i="1"/>
  <c r="G206" i="1" s="1"/>
  <c r="G160" i="1"/>
  <c r="G204" i="1" l="1"/>
  <c r="G208" i="1" s="1"/>
  <c r="E201" i="17"/>
  <c r="E200" i="16"/>
  <c r="G150" i="16"/>
  <c r="G152" i="17"/>
  <c r="E203" i="17"/>
  <c r="E202" i="16"/>
  <c r="H203" i="17"/>
  <c r="H202" i="16"/>
  <c r="G202" i="1"/>
  <c r="H200" i="16" l="1"/>
  <c r="H201" i="17"/>
  <c r="E205" i="17"/>
  <c r="E204" i="16"/>
  <c r="H205" i="17"/>
  <c r="H204" i="16"/>
  <c r="H160" i="1"/>
  <c r="H152" i="17" l="1"/>
  <c r="H150" i="16"/>
  <c r="C204" i="1"/>
  <c r="E199" i="17" l="1"/>
  <c r="E198" i="16"/>
  <c r="C192" i="17"/>
  <c r="C191" i="16" l="1"/>
  <c r="D115" i="1"/>
  <c r="B92" i="1"/>
  <c r="D91" i="1"/>
  <c r="D88" i="1"/>
  <c r="B88" i="16" l="1"/>
  <c r="B85" i="17"/>
  <c r="D108" i="17"/>
  <c r="D111" i="16"/>
  <c r="D81" i="17"/>
  <c r="D84" i="16"/>
  <c r="D84" i="17"/>
  <c r="D87" i="16"/>
  <c r="H184" i="1"/>
  <c r="H186" i="1"/>
  <c r="H173" i="1"/>
  <c r="H175" i="1"/>
  <c r="D65" i="37" l="1"/>
  <c r="D65" i="35"/>
  <c r="D65" i="41"/>
  <c r="D65" i="39"/>
  <c r="D65" i="33"/>
  <c r="D56" i="23"/>
  <c r="D56" i="41"/>
  <c r="D56" i="39"/>
  <c r="D56" i="33"/>
  <c r="D56" i="37"/>
  <c r="D56" i="35"/>
  <c r="D54" i="23"/>
  <c r="D54" i="41"/>
  <c r="D54" i="39"/>
  <c r="D54" i="33"/>
  <c r="D54" i="37"/>
  <c r="D54" i="35"/>
  <c r="D63" i="41"/>
  <c r="D63" i="39"/>
  <c r="D63" i="33"/>
  <c r="D63" i="37"/>
  <c r="D63" i="35"/>
  <c r="D63" i="20"/>
  <c r="D63" i="23"/>
  <c r="D65" i="20"/>
  <c r="D65" i="23"/>
  <c r="D54" i="20"/>
  <c r="D73" i="19"/>
  <c r="D56" i="20"/>
  <c r="D75" i="19"/>
  <c r="H168" i="17"/>
  <c r="H166" i="16"/>
  <c r="H164" i="17"/>
  <c r="H162" i="16"/>
  <c r="H175" i="17"/>
  <c r="H174" i="16"/>
  <c r="H166" i="17"/>
  <c r="H164" i="16"/>
  <c r="H177" i="17"/>
  <c r="H176" i="16"/>
  <c r="G171" i="1"/>
  <c r="H171" i="1"/>
  <c r="G9" i="24" l="1"/>
  <c r="G14" i="24" s="1"/>
  <c r="E9" i="24"/>
  <c r="E14" i="24" s="1"/>
  <c r="I9" i="24"/>
  <c r="I14" i="24" s="1"/>
  <c r="G8" i="36"/>
  <c r="G13" i="36" s="1"/>
  <c r="M8" i="36"/>
  <c r="M13" i="36" s="1"/>
  <c r="Q8" i="36"/>
  <c r="Q13" i="36" s="1"/>
  <c r="H8" i="36"/>
  <c r="H13" i="36" s="1"/>
  <c r="P8" i="36"/>
  <c r="P13" i="36" s="1"/>
  <c r="J8" i="36"/>
  <c r="J13" i="36" s="1"/>
  <c r="K8" i="36"/>
  <c r="K13" i="36" s="1"/>
  <c r="O8" i="36"/>
  <c r="O13" i="36" s="1"/>
  <c r="E8" i="36"/>
  <c r="E13" i="36" s="1"/>
  <c r="L8" i="36"/>
  <c r="L13" i="36" s="1"/>
  <c r="N8" i="36"/>
  <c r="N13" i="36" s="1"/>
  <c r="D8" i="36"/>
  <c r="D13" i="36" s="1"/>
  <c r="I8" i="36"/>
  <c r="I13" i="36" s="1"/>
  <c r="F8" i="36"/>
  <c r="F13" i="36" s="1"/>
  <c r="G8" i="42"/>
  <c r="G13" i="42" s="1"/>
  <c r="D8" i="42"/>
  <c r="D13" i="42" s="1"/>
  <c r="P8" i="42"/>
  <c r="P13" i="42" s="1"/>
  <c r="H8" i="42"/>
  <c r="H13" i="42" s="1"/>
  <c r="J8" i="42"/>
  <c r="J13" i="42" s="1"/>
  <c r="M8" i="42"/>
  <c r="M13" i="42" s="1"/>
  <c r="O8" i="42"/>
  <c r="O13" i="42" s="1"/>
  <c r="E8" i="42"/>
  <c r="E13" i="42" s="1"/>
  <c r="Q8" i="42"/>
  <c r="Q13" i="42" s="1"/>
  <c r="K8" i="42"/>
  <c r="K13" i="42" s="1"/>
  <c r="N8" i="42"/>
  <c r="N13" i="42" s="1"/>
  <c r="L8" i="42"/>
  <c r="L13" i="42" s="1"/>
  <c r="F8" i="42"/>
  <c r="F13" i="42" s="1"/>
  <c r="I8" i="42"/>
  <c r="I13" i="42" s="1"/>
  <c r="F9" i="24"/>
  <c r="F14" i="24" s="1"/>
  <c r="H9" i="24"/>
  <c r="H14" i="24" s="1"/>
  <c r="H162" i="17"/>
  <c r="H160" i="16"/>
  <c r="G160" i="16"/>
  <c r="G162" i="17"/>
  <c r="D47" i="1"/>
  <c r="D42" i="17" l="1"/>
  <c r="D45" i="16"/>
  <c r="C52" i="1"/>
  <c r="C47" i="17" l="1"/>
  <c r="C50" i="16"/>
  <c r="C60" i="1"/>
  <c r="C58" i="1"/>
  <c r="C56" i="1"/>
  <c r="C54" i="1"/>
  <c r="C140" i="1" l="1"/>
  <c r="C55" i="17"/>
  <c r="C58" i="16"/>
  <c r="C51" i="17"/>
  <c r="C54" i="16"/>
  <c r="C49" i="17"/>
  <c r="C52" i="16"/>
  <c r="C53" i="17"/>
  <c r="C56" i="16"/>
  <c r="C139" i="1"/>
  <c r="C138" i="1"/>
  <c r="C137" i="1"/>
  <c r="C62" i="1"/>
  <c r="H46" i="1"/>
  <c r="I46" i="1"/>
  <c r="F46" i="1"/>
  <c r="B21" i="23" l="1"/>
  <c r="D21" i="23" s="1"/>
  <c r="B21" i="41"/>
  <c r="D21" i="41" s="1"/>
  <c r="B21" i="35"/>
  <c r="D21" i="35" s="1"/>
  <c r="B21" i="39"/>
  <c r="D21" i="39" s="1"/>
  <c r="B21" i="37"/>
  <c r="D21" i="37" s="1"/>
  <c r="B21" i="33"/>
  <c r="D21" i="33" s="1"/>
  <c r="B23" i="23"/>
  <c r="D23" i="23" s="1"/>
  <c r="B23" i="41"/>
  <c r="D23" i="41" s="1"/>
  <c r="B23" i="35"/>
  <c r="D23" i="35" s="1"/>
  <c r="B23" i="39"/>
  <c r="D23" i="39" s="1"/>
  <c r="B23" i="37"/>
  <c r="D23" i="37" s="1"/>
  <c r="B23" i="33"/>
  <c r="D23" i="33" s="1"/>
  <c r="B22" i="23"/>
  <c r="D22" i="23" s="1"/>
  <c r="B22" i="41"/>
  <c r="D22" i="41" s="1"/>
  <c r="B22" i="35"/>
  <c r="D22" i="35" s="1"/>
  <c r="B22" i="39"/>
  <c r="D22" i="39" s="1"/>
  <c r="B22" i="37"/>
  <c r="D22" i="37" s="1"/>
  <c r="B22" i="33"/>
  <c r="D22" i="33" s="1"/>
  <c r="B24" i="23"/>
  <c r="D24" i="23" s="1"/>
  <c r="B24" i="41"/>
  <c r="D24" i="41" s="1"/>
  <c r="B24" i="35"/>
  <c r="D24" i="35" s="1"/>
  <c r="B24" i="39"/>
  <c r="D24" i="39" s="1"/>
  <c r="B24" i="37"/>
  <c r="D24" i="37" s="1"/>
  <c r="B24" i="33"/>
  <c r="D24" i="33" s="1"/>
  <c r="B23" i="20"/>
  <c r="D23" i="20" s="1"/>
  <c r="A41" i="19"/>
  <c r="B21" i="20"/>
  <c r="D21" i="20" s="1"/>
  <c r="A39" i="19"/>
  <c r="B22" i="20"/>
  <c r="D22" i="20" s="1"/>
  <c r="A40" i="19"/>
  <c r="B24" i="20"/>
  <c r="D24" i="20" s="1"/>
  <c r="A42" i="19"/>
  <c r="C141" i="1"/>
  <c r="C57" i="17"/>
  <c r="C60" i="16"/>
  <c r="C134" i="17"/>
  <c r="C132" i="16"/>
  <c r="F44" i="16"/>
  <c r="F41" i="17"/>
  <c r="H44" i="16"/>
  <c r="H41" i="17"/>
  <c r="C133" i="17"/>
  <c r="C131" i="16"/>
  <c r="C135" i="17"/>
  <c r="C133" i="16"/>
  <c r="I41" i="17"/>
  <c r="I44" i="16"/>
  <c r="C136" i="17"/>
  <c r="C134" i="16"/>
  <c r="C81" i="1"/>
  <c r="I76" i="1"/>
  <c r="I73" i="1"/>
  <c r="I72" i="1"/>
  <c r="C47" i="1"/>
  <c r="B25" i="37" l="1"/>
  <c r="D25" i="37" s="1"/>
  <c r="B25" i="35"/>
  <c r="D25" i="35" s="1"/>
  <c r="B25" i="41"/>
  <c r="D25" i="41" s="1"/>
  <c r="B25" i="39"/>
  <c r="D25" i="39" s="1"/>
  <c r="B25" i="33"/>
  <c r="D25" i="33" s="1"/>
  <c r="B25" i="23"/>
  <c r="D25" i="23" s="1"/>
  <c r="O85" i="37"/>
  <c r="O85" i="35"/>
  <c r="O85" i="41"/>
  <c r="O85" i="39"/>
  <c r="O85" i="33"/>
  <c r="O85" i="20"/>
  <c r="N85" i="23"/>
  <c r="B25" i="20"/>
  <c r="D25" i="20" s="1"/>
  <c r="A43" i="19"/>
  <c r="I65" i="17"/>
  <c r="I68" i="16"/>
  <c r="I66" i="17"/>
  <c r="I69" i="16"/>
  <c r="C74" i="17"/>
  <c r="C77" i="16"/>
  <c r="I69" i="17"/>
  <c r="I72" i="16"/>
  <c r="C135" i="16"/>
  <c r="C137" i="17"/>
  <c r="C42" i="17"/>
  <c r="C45" i="16"/>
  <c r="L56" i="1"/>
  <c r="L58" i="1" l="1"/>
  <c r="L51" i="17"/>
  <c r="L54" i="16"/>
  <c r="L62" i="1" l="1"/>
  <c r="L53" i="17"/>
  <c r="L56" i="16"/>
  <c r="L57" i="17" l="1"/>
  <c r="L60" i="16"/>
  <c r="H11" i="21"/>
  <c r="H10" i="43" s="1"/>
  <c r="N88" i="20"/>
  <c r="R88" i="20" l="1"/>
  <c r="J11" i="21"/>
  <c r="J10" i="43" s="1"/>
  <c r="N11" i="21" l="1"/>
  <c r="N10" i="43" s="1"/>
  <c r="Z88" i="20"/>
  <c r="AA5" i="20" l="1"/>
  <c r="E5" i="20"/>
  <c r="S5" i="20"/>
  <c r="K5" i="20"/>
  <c r="M5" i="20"/>
  <c r="H5" i="21" s="1"/>
  <c r="AC5" i="20"/>
  <c r="G5" i="20"/>
  <c r="Y5" i="20"/>
  <c r="AE5" i="20"/>
  <c r="AE59" i="20" s="1"/>
  <c r="Q5" i="20"/>
  <c r="O5" i="20"/>
  <c r="W5" i="20"/>
  <c r="I5" i="20"/>
  <c r="U5" i="20"/>
  <c r="S59" i="20"/>
  <c r="S74" i="20" s="1"/>
  <c r="K12" i="21" s="1"/>
  <c r="G5" i="21"/>
  <c r="AC59" i="20"/>
  <c r="AC74" i="20" s="1"/>
  <c r="P12" i="21" s="1"/>
  <c r="J5" i="21"/>
  <c r="K59" i="20"/>
  <c r="K74" i="20" s="1"/>
  <c r="Q59" i="20"/>
  <c r="Q74" i="20" s="1"/>
  <c r="J12" i="21" s="1"/>
  <c r="M59" i="20"/>
  <c r="M74" i="20" s="1"/>
  <c r="Q5" i="21" l="1"/>
  <c r="Q6" i="21" s="1"/>
  <c r="P5" i="21"/>
  <c r="K5" i="21"/>
  <c r="AA59" i="20"/>
  <c r="AA74" i="20" s="1"/>
  <c r="O12" i="21" s="1"/>
  <c r="O5" i="21"/>
  <c r="G12" i="21"/>
  <c r="H12" i="21"/>
  <c r="AE74" i="20"/>
  <c r="Q12" i="21" s="1"/>
  <c r="L5" i="21"/>
  <c r="U59" i="20"/>
  <c r="U74" i="20" s="1"/>
  <c r="L12" i="21" s="1"/>
  <c r="W59" i="20"/>
  <c r="W74" i="20" s="1"/>
  <c r="M12" i="21" s="1"/>
  <c r="M5" i="21"/>
  <c r="Y59" i="20"/>
  <c r="Y74" i="20" s="1"/>
  <c r="N12" i="21" s="1"/>
  <c r="N5" i="21"/>
  <c r="O59" i="20"/>
  <c r="O74" i="20" s="1"/>
  <c r="I5" i="21"/>
  <c r="J6" i="21"/>
  <c r="G6" i="21"/>
  <c r="H6" i="21"/>
  <c r="I59" i="20"/>
  <c r="I74" i="20" s="1"/>
  <c r="F5" i="21"/>
  <c r="E5" i="21"/>
  <c r="E4" i="43" s="1"/>
  <c r="G59" i="20"/>
  <c r="G74" i="20" s="1"/>
  <c r="E59" i="20"/>
  <c r="E74" i="20" s="1"/>
  <c r="D5" i="21"/>
  <c r="K6" i="21" l="1"/>
  <c r="K7" i="21" s="1"/>
  <c r="P6" i="21"/>
  <c r="P7" i="21" s="1"/>
  <c r="H7" i="21"/>
  <c r="J7" i="21"/>
  <c r="Q7" i="21"/>
  <c r="D12" i="21"/>
  <c r="I6" i="21"/>
  <c r="M6" i="21"/>
  <c r="E12" i="21"/>
  <c r="I12" i="21"/>
  <c r="O6" i="21"/>
  <c r="N6" i="21"/>
  <c r="L6" i="21"/>
  <c r="F12" i="21"/>
  <c r="E6" i="21"/>
  <c r="D6" i="21"/>
  <c r="F6" i="21"/>
  <c r="G7" i="21"/>
  <c r="G13" i="24" l="1"/>
  <c r="H13" i="24"/>
  <c r="F13" i="24"/>
  <c r="F7" i="21"/>
  <c r="L7" i="21"/>
  <c r="D7" i="21"/>
  <c r="F13" i="21"/>
  <c r="N7" i="21"/>
  <c r="O7" i="21"/>
  <c r="M7" i="21"/>
  <c r="I7" i="21"/>
  <c r="E7" i="21"/>
  <c r="O13" i="21"/>
  <c r="H13" i="21"/>
  <c r="N13" i="21"/>
  <c r="E13" i="21"/>
  <c r="I13" i="24"/>
  <c r="D13" i="24"/>
  <c r="G13" i="21"/>
  <c r="L13" i="21"/>
  <c r="M13" i="21"/>
  <c r="I13" i="21"/>
  <c r="E13" i="24"/>
  <c r="Q13" i="21"/>
  <c r="D13" i="21"/>
  <c r="J13" i="21"/>
  <c r="K13" i="21"/>
  <c r="P13" i="21"/>
  <c r="I8" i="21" l="1"/>
  <c r="I9" i="21" s="1"/>
  <c r="I14" i="21" s="1"/>
  <c r="H8" i="21"/>
  <c r="H9" i="21" s="1"/>
  <c r="H14" i="21" s="1"/>
  <c r="J8" i="21"/>
  <c r="D8" i="21"/>
  <c r="D9" i="21" s="1"/>
  <c r="D14" i="21" s="1"/>
  <c r="O8" i="21"/>
  <c r="O9" i="21" s="1"/>
  <c r="O14" i="21" s="1"/>
  <c r="F8" i="21"/>
  <c r="F9" i="21" s="1"/>
  <c r="F14" i="21" s="1"/>
  <c r="G8" i="21"/>
  <c r="G9" i="21" s="1"/>
  <c r="G14" i="21" s="1"/>
  <c r="E8" i="21"/>
  <c r="E9" i="21" s="1"/>
  <c r="E14" i="21" s="1"/>
  <c r="L8" i="21"/>
  <c r="L9" i="21" s="1"/>
  <c r="L14" i="21" s="1"/>
  <c r="N8" i="21"/>
  <c r="N9" i="21" s="1"/>
  <c r="N14" i="21" s="1"/>
  <c r="K8" i="21"/>
  <c r="K9" i="21" s="1"/>
  <c r="K14" i="21" s="1"/>
  <c r="P8" i="21"/>
  <c r="P9" i="21" s="1"/>
  <c r="P14" i="21" s="1"/>
  <c r="Q8" i="21"/>
  <c r="Q9" i="21" s="1"/>
  <c r="Q14" i="21" s="1"/>
  <c r="M8" i="21"/>
  <c r="M9" i="21" s="1"/>
  <c r="M14" i="21" s="1"/>
  <c r="J9" i="21"/>
  <c r="J14" i="21" s="1"/>
  <c r="U59" i="39" l="1"/>
  <c r="U74" i="39" s="1"/>
  <c r="L11" i="40" s="1"/>
  <c r="L4" i="40"/>
  <c r="L5" i="40" l="1"/>
  <c r="E12" i="40"/>
  <c r="F12" i="40"/>
  <c r="L12" i="40"/>
  <c r="Q12" i="40"/>
  <c r="D12" i="40"/>
  <c r="K12" i="40"/>
  <c r="M12" i="40"/>
  <c r="P12" i="40"/>
  <c r="N12" i="40"/>
  <c r="H12" i="40"/>
  <c r="O12" i="40"/>
  <c r="I12" i="40"/>
  <c r="J12" i="40"/>
  <c r="G12" i="40"/>
  <c r="L6" i="40" l="1"/>
  <c r="D7" i="40"/>
  <c r="D8" i="40" s="1"/>
  <c r="D13" i="40" s="1"/>
  <c r="I7" i="40"/>
  <c r="I8" i="40" s="1"/>
  <c r="I13" i="40" s="1"/>
  <c r="J7" i="40"/>
  <c r="J8" i="40" s="1"/>
  <c r="J13" i="40" s="1"/>
  <c r="O7" i="40"/>
  <c r="O8" i="40" s="1"/>
  <c r="O13" i="40" s="1"/>
  <c r="N7" i="40"/>
  <c r="N8" i="40" s="1"/>
  <c r="N13" i="40" s="1"/>
  <c r="E7" i="40"/>
  <c r="E8" i="40" s="1"/>
  <c r="E13" i="40" s="1"/>
  <c r="G7" i="40"/>
  <c r="G8" i="40" s="1"/>
  <c r="G13" i="40" s="1"/>
  <c r="K7" i="40"/>
  <c r="K8" i="40" s="1"/>
  <c r="K13" i="40" s="1"/>
  <c r="F7" i="40"/>
  <c r="F8" i="40" s="1"/>
  <c r="F13" i="40" s="1"/>
  <c r="L7" i="40"/>
  <c r="L8" i="40" s="1"/>
  <c r="L13" i="40" s="1"/>
  <c r="P7" i="40"/>
  <c r="P8" i="40" s="1"/>
  <c r="P13" i="40" s="1"/>
  <c r="H7" i="40"/>
  <c r="H8" i="40" s="1"/>
  <c r="H13" i="40" s="1"/>
  <c r="M7" i="40"/>
  <c r="M8" i="40" s="1"/>
  <c r="M13" i="40" s="1"/>
  <c r="Q7" i="40"/>
  <c r="Q8" i="40" s="1"/>
  <c r="Q13" i="40" s="1"/>
  <c r="D4" i="34"/>
  <c r="D4" i="43" s="1"/>
  <c r="E74" i="33" l="1"/>
  <c r="D11" i="34" s="1"/>
  <c r="D11" i="43" s="1"/>
  <c r="G59" i="33"/>
  <c r="C88" i="33"/>
  <c r="S5" i="33"/>
  <c r="K4" i="34" s="1"/>
  <c r="K4" i="43" s="1"/>
  <c r="Q5" i="33"/>
  <c r="Q59" i="33" s="1"/>
  <c r="Q74" i="33" s="1"/>
  <c r="J11" i="34" s="1"/>
  <c r="J11" i="43" s="1"/>
  <c r="AC5" i="33"/>
  <c r="P4" i="34" s="1"/>
  <c r="P4" i="43" s="1"/>
  <c r="M5" i="33"/>
  <c r="M59" i="33" s="1"/>
  <c r="M74" i="33" s="1"/>
  <c r="H11" i="34" s="1"/>
  <c r="H11" i="43" s="1"/>
  <c r="W5" i="33"/>
  <c r="M4" i="34" s="1"/>
  <c r="M4" i="43" s="1"/>
  <c r="O5" i="33"/>
  <c r="I4" i="34" s="1"/>
  <c r="I4" i="43" s="1"/>
  <c r="I5" i="33"/>
  <c r="I59" i="33" s="1"/>
  <c r="I74" i="33" s="1"/>
  <c r="F11" i="34" s="1"/>
  <c r="F11" i="43" s="1"/>
  <c r="AA5" i="33"/>
  <c r="AA59" i="33" s="1"/>
  <c r="AA74" i="33" s="1"/>
  <c r="O11" i="34" s="1"/>
  <c r="O11" i="43" s="1"/>
  <c r="K5" i="33"/>
  <c r="K59" i="33" s="1"/>
  <c r="K74" i="33" s="1"/>
  <c r="G11" i="34" s="1"/>
  <c r="G11" i="43" s="1"/>
  <c r="Y5" i="33"/>
  <c r="N4" i="34" s="1"/>
  <c r="N4" i="43" s="1"/>
  <c r="AE5" i="33"/>
  <c r="AE59" i="33" s="1"/>
  <c r="AE74" i="33" s="1"/>
  <c r="Q11" i="34" s="1"/>
  <c r="Q11" i="43" s="1"/>
  <c r="U5" i="33"/>
  <c r="L4" i="34" s="1"/>
  <c r="Y59" i="33" l="1"/>
  <c r="Y74" i="33" s="1"/>
  <c r="N11" i="34" s="1"/>
  <c r="N11" i="43" s="1"/>
  <c r="J4" i="34"/>
  <c r="J4" i="43" s="1"/>
  <c r="S59" i="33"/>
  <c r="S74" i="33" s="1"/>
  <c r="K11" i="34" s="1"/>
  <c r="K11" i="43" s="1"/>
  <c r="U59" i="33"/>
  <c r="U74" i="33" s="1"/>
  <c r="L11" i="34" s="1"/>
  <c r="Q4" i="34"/>
  <c r="Q4" i="43" s="1"/>
  <c r="O4" i="34"/>
  <c r="O4" i="43" s="1"/>
  <c r="F4" i="34"/>
  <c r="O59" i="33"/>
  <c r="O74" i="33" s="1"/>
  <c r="I11" i="34" s="1"/>
  <c r="I11" i="43" s="1"/>
  <c r="W59" i="33"/>
  <c r="W74" i="33" s="1"/>
  <c r="M11" i="34" s="1"/>
  <c r="M11" i="43" s="1"/>
  <c r="H4" i="34"/>
  <c r="H4" i="43" s="1"/>
  <c r="G74" i="33"/>
  <c r="E11" i="34" s="1"/>
  <c r="E11" i="43" s="1"/>
  <c r="E5" i="34"/>
  <c r="E5" i="43" s="1"/>
  <c r="D5" i="34"/>
  <c r="D5" i="43" s="1"/>
  <c r="K5" i="34"/>
  <c r="K5" i="43" s="1"/>
  <c r="N5" i="34"/>
  <c r="N5" i="43" s="1"/>
  <c r="I5" i="34"/>
  <c r="I5" i="43" s="1"/>
  <c r="M5" i="34"/>
  <c r="M5" i="43" s="1"/>
  <c r="L5" i="34"/>
  <c r="L6" i="34" s="1"/>
  <c r="G4" i="34"/>
  <c r="G4" i="43" s="1"/>
  <c r="AC59" i="33"/>
  <c r="AC74" i="33" s="1"/>
  <c r="P11" i="34" s="1"/>
  <c r="Q5" i="34"/>
  <c r="Q5" i="43" s="1"/>
  <c r="O5" i="34"/>
  <c r="O5" i="43" s="1"/>
  <c r="J5" i="34" l="1"/>
  <c r="J5" i="43" s="1"/>
  <c r="F5" i="34"/>
  <c r="F5" i="43" s="1"/>
  <c r="F4" i="43"/>
  <c r="H5" i="34"/>
  <c r="H5" i="43" s="1"/>
  <c r="Q6" i="34"/>
  <c r="Q6" i="43" s="1"/>
  <c r="L12" i="34"/>
  <c r="P11" i="43"/>
  <c r="N6" i="34"/>
  <c r="N6" i="43" s="1"/>
  <c r="J12" i="34"/>
  <c r="M6" i="34"/>
  <c r="M6" i="43" s="1"/>
  <c r="D6" i="34"/>
  <c r="D6" i="43" s="1"/>
  <c r="E12" i="34"/>
  <c r="D12" i="34"/>
  <c r="E6" i="34"/>
  <c r="E6" i="43" s="1"/>
  <c r="J6" i="34"/>
  <c r="J6" i="43" s="1"/>
  <c r="G5" i="34"/>
  <c r="G5" i="43" s="1"/>
  <c r="K12" i="34"/>
  <c r="I6" i="34"/>
  <c r="I6" i="43" s="1"/>
  <c r="G12" i="34"/>
  <c r="N12" i="34"/>
  <c r="Q12" i="34"/>
  <c r="P5" i="34"/>
  <c r="P5" i="43" s="1"/>
  <c r="H6" i="34"/>
  <c r="H6" i="43" s="1"/>
  <c r="M12" i="34"/>
  <c r="I12" i="34"/>
  <c r="K6" i="34"/>
  <c r="K6" i="43" s="1"/>
  <c r="P12" i="34"/>
  <c r="O6" i="34"/>
  <c r="O6" i="43" s="1"/>
  <c r="H12" i="34"/>
  <c r="F12" i="34"/>
  <c r="O12" i="34"/>
  <c r="F6" i="34"/>
  <c r="F6" i="43" s="1"/>
  <c r="G6" i="34" l="1"/>
  <c r="P6" i="34"/>
  <c r="O7" i="34" l="1"/>
  <c r="O8" i="34" s="1"/>
  <c r="O13" i="34" s="1"/>
  <c r="P6" i="43"/>
  <c r="L7" i="34"/>
  <c r="L8" i="34" s="1"/>
  <c r="L13" i="34" s="1"/>
  <c r="E7" i="34"/>
  <c r="E8" i="34" s="1"/>
  <c r="E13" i="34" s="1"/>
  <c r="G6" i="43"/>
  <c r="D7" i="34"/>
  <c r="D8" i="34" s="1"/>
  <c r="D13" i="34" s="1"/>
  <c r="G7" i="34"/>
  <c r="G8" i="34" s="1"/>
  <c r="G13" i="34" s="1"/>
  <c r="Q7" i="34"/>
  <c r="Q8" i="34" s="1"/>
  <c r="Q13" i="34" s="1"/>
  <c r="F7" i="34"/>
  <c r="F8" i="34" s="1"/>
  <c r="F13" i="34" s="1"/>
  <c r="J7" i="34"/>
  <c r="J8" i="34" s="1"/>
  <c r="J13" i="34" s="1"/>
  <c r="I7" i="34"/>
  <c r="I8" i="34" s="1"/>
  <c r="I13" i="34" s="1"/>
  <c r="P7" i="34"/>
  <c r="P8" i="34" s="1"/>
  <c r="P13" i="34" s="1"/>
  <c r="K7" i="34"/>
  <c r="K8" i="34" s="1"/>
  <c r="K13" i="34" s="1"/>
  <c r="M7" i="34"/>
  <c r="M8" i="34" s="1"/>
  <c r="M13" i="34" s="1"/>
  <c r="H7" i="34"/>
  <c r="H8" i="34" s="1"/>
  <c r="H13" i="34" s="1"/>
  <c r="N7" i="34"/>
  <c r="N8" i="34" s="1"/>
  <c r="N13" i="34" s="1"/>
  <c r="U59" i="37"/>
  <c r="U74" i="37" s="1"/>
  <c r="L11" i="38" s="1"/>
  <c r="L11" i="43" s="1"/>
  <c r="L4" i="38"/>
  <c r="L4" i="43" s="1"/>
  <c r="G12" i="43" l="1"/>
  <c r="F12" i="43"/>
  <c r="L5" i="38"/>
  <c r="L5" i="43" s="1"/>
  <c r="H12" i="38"/>
  <c r="Q12" i="38"/>
  <c r="L12" i="38"/>
  <c r="M12" i="38"/>
  <c r="P12" i="38"/>
  <c r="G12" i="38"/>
  <c r="E12" i="38"/>
  <c r="K12" i="38"/>
  <c r="I12" i="38"/>
  <c r="F12" i="38"/>
  <c r="N12" i="38"/>
  <c r="D12" i="38"/>
  <c r="J12" i="38"/>
  <c r="O12" i="38"/>
  <c r="D12" i="43"/>
  <c r="L6" i="38"/>
  <c r="L6" i="43" s="1"/>
  <c r="G7" i="43" s="1"/>
  <c r="G8" i="43" s="1"/>
  <c r="G13" i="43" s="1"/>
  <c r="F7" i="43" l="1"/>
  <c r="F8" i="43" s="1"/>
  <c r="F13" i="43" s="1"/>
  <c r="G7" i="38"/>
  <c r="G8" i="38" s="1"/>
  <c r="G13" i="38" s="1"/>
  <c r="E7" i="38"/>
  <c r="E8" i="38" s="1"/>
  <c r="E13" i="38" s="1"/>
  <c r="I7" i="38"/>
  <c r="I8" i="38" s="1"/>
  <c r="I13" i="38" s="1"/>
  <c r="O7" i="38"/>
  <c r="O8" i="38" s="1"/>
  <c r="O13" i="38" s="1"/>
  <c r="K7" i="38"/>
  <c r="K8" i="38" s="1"/>
  <c r="K13" i="38" s="1"/>
  <c r="P7" i="38"/>
  <c r="P8" i="38" s="1"/>
  <c r="P13" i="38" s="1"/>
  <c r="H7" i="38"/>
  <c r="H8" i="38" s="1"/>
  <c r="H13" i="38" s="1"/>
  <c r="Q7" i="38"/>
  <c r="Q8" i="38" s="1"/>
  <c r="Q13" i="38" s="1"/>
  <c r="F7" i="38"/>
  <c r="F8" i="38" s="1"/>
  <c r="F13" i="38" s="1"/>
  <c r="N7" i="38"/>
  <c r="N8" i="38" s="1"/>
  <c r="N13" i="38" s="1"/>
  <c r="D7" i="38"/>
  <c r="D8" i="38" s="1"/>
  <c r="D13" i="38" s="1"/>
  <c r="M7" i="38"/>
  <c r="M8" i="38" s="1"/>
  <c r="M13" i="38" s="1"/>
  <c r="J7" i="38"/>
  <c r="J8" i="38" s="1"/>
  <c r="J13" i="38" s="1"/>
  <c r="L7" i="38"/>
  <c r="L8" i="38" s="1"/>
  <c r="L13" i="38" s="1"/>
  <c r="D7" i="43"/>
  <c r="D8" i="43" s="1"/>
  <c r="D13" i="43" s="1"/>
  <c r="H12" i="43"/>
  <c r="K12" i="43"/>
  <c r="M12" i="43"/>
  <c r="Q12" i="43"/>
  <c r="E12" i="43"/>
  <c r="L12" i="43"/>
  <c r="O12" i="43"/>
  <c r="N12" i="43"/>
  <c r="I12" i="43"/>
  <c r="P12" i="43"/>
  <c r="J12" i="43"/>
  <c r="L7" i="43" l="1"/>
  <c r="L8" i="43" s="1"/>
  <c r="L13" i="43" s="1"/>
  <c r="N7" i="43"/>
  <c r="N8" i="43" s="1"/>
  <c r="N13" i="43" s="1"/>
  <c r="Q7" i="43"/>
  <c r="Q8" i="43" s="1"/>
  <c r="Q13" i="43" s="1"/>
  <c r="E7" i="43"/>
  <c r="E8" i="43" s="1"/>
  <c r="E13" i="43" s="1"/>
  <c r="I7" i="43"/>
  <c r="I8" i="43" s="1"/>
  <c r="I13" i="43" s="1"/>
  <c r="K7" i="43"/>
  <c r="K8" i="43" s="1"/>
  <c r="K13" i="43" s="1"/>
  <c r="H7" i="43"/>
  <c r="H8" i="43" s="1"/>
  <c r="H13" i="43" s="1"/>
  <c r="M7" i="43"/>
  <c r="M8" i="43" s="1"/>
  <c r="M13" i="43" s="1"/>
  <c r="J7" i="43"/>
  <c r="J8" i="43" s="1"/>
  <c r="J13" i="43" s="1"/>
  <c r="O7" i="43"/>
  <c r="O8" i="43" s="1"/>
  <c r="O13" i="43" s="1"/>
  <c r="P7" i="43"/>
  <c r="P8" i="43" s="1"/>
  <c r="P13"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 (Bruno)</author>
    <author>u0153m6</author>
    <author>Smit, B.G.M. (Bruno)</author>
    <author>Ministerie van Economische Zaken, RVO  IUC</author>
  </authors>
  <commentList>
    <comment ref="D1" authorId="0" shapeId="0" xr:uid="{00000000-0006-0000-0000-000001000000}">
      <text>
        <r>
          <rPr>
            <b/>
            <sz val="8"/>
            <color indexed="81"/>
            <rFont val="Tahoma"/>
            <family val="2"/>
          </rPr>
          <t>ALLEEN IN TE VULLEN DOOR INHUURDESK !!</t>
        </r>
        <r>
          <rPr>
            <sz val="8"/>
            <color indexed="81"/>
            <rFont val="Tahoma"/>
            <family val="2"/>
          </rPr>
          <t xml:space="preserve">
Vul hier het referentienummer van deze aanvraag in.
Doordat deze informatie ook gebruikt wordt om bestanden een naam te geven moet deze voldoen aan de naamconventie en mogen derhalve de volgende tekens niet gebruikt worden :  \ / ? : * " &gt; &lt; | en een spatie.</t>
        </r>
      </text>
    </comment>
    <comment ref="D4" authorId="1" shapeId="0" xr:uid="{00000000-0006-0000-0000-000002000000}">
      <text>
        <r>
          <rPr>
            <sz val="9"/>
            <color indexed="81"/>
            <rFont val="Tahoma"/>
            <family val="2"/>
          </rPr>
          <t>Wordt hiervoor (nog) niet gebruikt, default op "nee" laten</t>
        </r>
      </text>
    </comment>
    <comment ref="C26" authorId="2" shapeId="0" xr:uid="{00000000-0006-0000-0000-000003000000}">
      <text>
        <r>
          <rPr>
            <sz val="8"/>
            <color indexed="81"/>
            <rFont val="Tahoma"/>
            <family val="2"/>
          </rPr>
          <t>Beschrijf hier :
1. De werkzaamheden/taken  die de medewerker moet uitvoeren of
2. De prestatie die de medewerker tot stand moet brengen, waarbij de prestatiedoelstelling zo SMART mogelijk beschreven dient te worden. 
In het kader van de wet DBA verdient het aanbeveling om met name voor optie 2 te kiezen, zodat ook ZZP'ers voldoende kansen krijgen.
Bij de 2e optie zal de inhurende manager zich beperken tot het geven van aanwijzingen/instructies m.b.t. de tot stand te brengen prestaties.
Hij zal zich dus zo min mogelijk met de HOE?-vraag bemoeien, maar meer het uiteindelijke resultaat (WAT?) beoordelen.</t>
        </r>
      </text>
    </comment>
    <comment ref="C36" authorId="3" shapeId="0" xr:uid="{00000000-0006-0000-0000-000004000000}">
      <text>
        <r>
          <rPr>
            <sz val="8"/>
            <color indexed="81"/>
            <rFont val="Tahoma"/>
            <family val="2"/>
          </rPr>
          <t>Geef aan of er sprake is van een reguliere aanvraag, een pro-actieve aanvraag, cluster, van een strippenkaartaanvraag (inzet op basis van afroep), vrijblijvende aanvraag of van een Deta-Vast aanvraag.</t>
        </r>
      </text>
    </comment>
    <comment ref="E36" authorId="1" shapeId="0" xr:uid="{00000000-0006-0000-0000-000005000000}">
      <text>
        <r>
          <rPr>
            <sz val="9"/>
            <color indexed="81"/>
            <rFont val="Tahoma"/>
            <family val="2"/>
          </rPr>
          <t>Eventueel een korte toelichting op keuze van Soort Aanvraag. Geef bij Vrijblijvende aanvraag de motivatie aan, geef bij clusteraanvraag aan of het om 1 profiel gaat om een multifunctioneel team, gebruik in dat geval meerdere IAF formulieren voor de profielen.</t>
        </r>
      </text>
    </comment>
    <comment ref="F46" authorId="1" shapeId="0" xr:uid="{00000000-0006-0000-0000-000006000000}">
      <text>
        <r>
          <rPr>
            <sz val="9"/>
            <color indexed="81"/>
            <rFont val="Tahoma"/>
            <family val="2"/>
          </rPr>
          <t>Formule</t>
        </r>
      </text>
    </comment>
    <comment ref="G46" authorId="1" shapeId="0" xr:uid="{00000000-0006-0000-0000-000007000000}">
      <text>
        <r>
          <rPr>
            <sz val="9"/>
            <color indexed="81"/>
            <rFont val="Tahoma"/>
            <family val="2"/>
          </rPr>
          <t>Formule</t>
        </r>
      </text>
    </comment>
    <comment ref="H46" authorId="1" shapeId="0" xr:uid="{00000000-0006-0000-0000-000008000000}">
      <text>
        <r>
          <rPr>
            <sz val="9"/>
            <color indexed="81"/>
            <rFont val="Tahoma"/>
            <family val="2"/>
          </rPr>
          <t>Formule</t>
        </r>
      </text>
    </comment>
    <comment ref="I53" authorId="1" shapeId="0" xr:uid="{00000000-0006-0000-0000-000009000000}">
      <text>
        <r>
          <rPr>
            <sz val="9"/>
            <color indexed="81"/>
            <rFont val="Tahoma"/>
            <family val="2"/>
          </rPr>
          <t>Geef aan of het getoonde kennisgebied, behorend bij het dominante kwaliteitenprofiel, vereist is (Ja of Nee). 
Indien "Ja" dan wordt het kennisgebied in de rubriek "Eisen en wensen" geplaatst. Hier kan dan het vereiste certificaat/diploma worden ingevuld/aangepast.
Er kunnen meerdere kennisgebieden op "Ja" worden gezet.</t>
        </r>
      </text>
    </comment>
    <comment ref="C65" authorId="2" shapeId="0" xr:uid="{00000000-0006-0000-0000-00000A000000}">
      <text>
        <r>
          <rPr>
            <sz val="8"/>
            <color indexed="81"/>
            <rFont val="Tahoma"/>
            <family val="2"/>
          </rPr>
          <t xml:space="preserve">Bij het gekozen kwaliteitenprofiel wordt de schaalrange getoond, zoals deze benoemd staat in het kwaliteitsraamwerk I(v). U kunt eventueel onder of boven deze schaal de aanvraag uitzetten.  Bijvoorbeeld om in het geval van schaarste toch voldoende aanbod te krijgen.
</t>
        </r>
      </text>
    </comment>
    <comment ref="I65" authorId="3" shapeId="0" xr:uid="{00000000-0006-0000-0000-00000B000000}">
      <text>
        <r>
          <rPr>
            <sz val="8"/>
            <color indexed="81"/>
            <rFont val="Tahoma"/>
            <family val="2"/>
          </rPr>
          <t xml:space="preserve">
Aantal FTE's behorende bij deze aanvraag.</t>
        </r>
      </text>
    </comment>
    <comment ref="C66" authorId="1" shapeId="0" xr:uid="{00000000-0006-0000-0000-00000C000000}">
      <text>
        <r>
          <rPr>
            <sz val="9"/>
            <color indexed="81"/>
            <rFont val="Tahoma"/>
            <family val="2"/>
          </rPr>
          <t>Formule. Dit betreft op basis van de gekozen schaal een inschatting/ gemiddeld uurtarief gerelateerd aan de aanbiedingen van deelnemers, bedoeld als advies voor budgetberekening/bepaling. (Voor Perceel 1)</t>
        </r>
      </text>
    </comment>
    <comment ref="C67" authorId="1" shapeId="0" xr:uid="{00000000-0006-0000-0000-00000D000000}">
      <text>
        <r>
          <rPr>
            <sz val="9"/>
            <color indexed="81"/>
            <rFont val="Tahoma"/>
            <family val="2"/>
          </rPr>
          <t>Formule. Dit betreft op basis van de gekozen schaal een inschatting/ gemiddeld uurtarief gerelateerd aan de aanbiedingen van deelnemers, bedoeld als advies voor budgetberekening/bepaling. (voor Perceel 2)</t>
        </r>
      </text>
    </comment>
    <comment ref="C74" authorId="2" shapeId="0" xr:uid="{00000000-0006-0000-0000-00000E000000}">
      <text>
        <r>
          <rPr>
            <sz val="8"/>
            <color indexed="81"/>
            <rFont val="Tahoma"/>
            <family val="2"/>
          </rPr>
          <t>Indien duurzaamheid als criterium is ingevuld dan moet ook onder "Eisen en Wensen" in de desbetreffende rubriek beschreven worden waarop duurzaamheid zal worden beoordeeld.</t>
        </r>
      </text>
    </comment>
    <comment ref="C76" authorId="1" shapeId="0" xr:uid="{00000000-0006-0000-0000-00000F000000}">
      <text>
        <r>
          <rPr>
            <sz val="9"/>
            <color indexed="81"/>
            <rFont val="Tahoma"/>
            <family val="2"/>
          </rPr>
          <t>Met name gericht op opleidingen, trainingen en behaalde certificaten</t>
        </r>
      </text>
    </comment>
    <comment ref="C77" authorId="2" shapeId="0" xr:uid="{00000000-0006-0000-0000-000010000000}">
      <text>
        <r>
          <rPr>
            <sz val="8"/>
            <color indexed="81"/>
            <rFont val="Tahoma"/>
            <family val="2"/>
          </rPr>
          <t>Indien beschikbaarheid als criterium is ingevuld dan moet ook onder "Eisen en Wensen" in de desbetreffende rubriek beschreven worden waarop beschikbaarheid zal worden beoordeeld.</t>
        </r>
      </text>
    </comment>
    <comment ref="C78" authorId="1" shapeId="0" xr:uid="{00000000-0006-0000-0000-000011000000}">
      <text>
        <r>
          <rPr>
            <sz val="9"/>
            <color indexed="81"/>
            <rFont val="Tahoma"/>
            <family val="2"/>
          </rPr>
          <t>Indien dit van toepassing is dient Inschrijver hier aan te geven op welke wijze hier invulling aan wordt gegeven</t>
        </r>
      </text>
    </comment>
    <comment ref="C80" authorId="0" shapeId="0" xr:uid="{00000000-0006-0000-0000-000012000000}">
      <text>
        <r>
          <rPr>
            <sz val="8"/>
            <color indexed="81"/>
            <rFont val="Tahoma"/>
            <family val="2"/>
          </rPr>
          <t>Dit betreft de karaktereigenschappen en de persoonlijke competenties van de kandidaat conform het competentiewoordenboek</t>
        </r>
      </text>
    </comment>
    <comment ref="C81" authorId="1" shapeId="0" xr:uid="{00000000-0006-0000-0000-000013000000}">
      <text>
        <r>
          <rPr>
            <sz val="9"/>
            <color indexed="81"/>
            <rFont val="Tahoma"/>
            <family val="2"/>
          </rPr>
          <t>Formule</t>
        </r>
      </text>
    </comment>
    <comment ref="C85" authorId="0" shapeId="0" xr:uid="{00000000-0006-0000-0000-000014000000}">
      <text>
        <r>
          <rPr>
            <sz val="8"/>
            <color indexed="81"/>
            <rFont val="Tahoma"/>
            <family val="2"/>
          </rPr>
          <t>De startdatum waarop gewenst is dat de inzet aanvangt
Invulformaat is DD-MM-JJ
Let op! De kandidaat kan alleen starten nadat na de voorlopige gunning de VGB en eenzijdig getekende Geheimhoudingverklaring binnen zijn.</t>
        </r>
      </text>
    </comment>
    <comment ref="C86" authorId="0" shapeId="0" xr:uid="{00000000-0006-0000-0000-000015000000}">
      <text>
        <r>
          <rPr>
            <sz val="8"/>
            <color indexed="81"/>
            <rFont val="Tahoma"/>
            <family val="2"/>
          </rPr>
          <t>De initiële einddatum van de inzet.
Invulformaat is DD-MM-JJ</t>
        </r>
      </text>
    </comment>
    <comment ref="G86" authorId="3" shapeId="0" xr:uid="{00000000-0006-0000-0000-000016000000}">
      <text>
        <r>
          <rPr>
            <sz val="8"/>
            <color indexed="81"/>
            <rFont val="Tahoma"/>
            <family val="2"/>
          </rPr>
          <t>Let op !!
Door afrondingskeuzes in de berekening kan het aantal maanden van de initiële inhuurtermijn in incidentele gevallen niet het juiste aantal geven. Overschrijf eventueel met het juiste aantal.</t>
        </r>
      </text>
    </comment>
    <comment ref="C88" authorId="2" shapeId="0" xr:uid="{00000000-0006-0000-0000-000017000000}">
      <text>
        <r>
          <rPr>
            <sz val="8"/>
            <color indexed="81"/>
            <rFont val="Tahoma"/>
            <family val="2"/>
          </rPr>
          <t xml:space="preserve">Hier kunt u aangeven of er sprake is van een verlengingsoptie, indien "Ja" dan moet of het aantal en termijn van de verlenging worden ingevuld of de einddatum van het project.
</t>
        </r>
      </text>
    </comment>
    <comment ref="B90" authorId="1" shapeId="0" xr:uid="{00000000-0006-0000-0000-000018000000}">
      <text>
        <r>
          <rPr>
            <sz val="9"/>
            <color indexed="81"/>
            <rFont val="Tahoma"/>
            <family val="2"/>
          </rPr>
          <t>Maximale totale duur inzet is 4 jaar c.q. 48 maanden</t>
        </r>
      </text>
    </comment>
    <comment ref="C94" authorId="0" shapeId="0" xr:uid="{00000000-0006-0000-0000-000019000000}">
      <text>
        <r>
          <rPr>
            <sz val="8"/>
            <color indexed="81"/>
            <rFont val="Tahoma"/>
            <family val="2"/>
          </rPr>
          <t>Standaard full time werkweek voor Defensie intern is 40 per week.</t>
        </r>
      </text>
    </comment>
    <comment ref="B97" authorId="1" shapeId="0" xr:uid="{00000000-0006-0000-0000-00001A000000}">
      <text>
        <r>
          <rPr>
            <sz val="9"/>
            <color indexed="81"/>
            <rFont val="Tahoma"/>
            <family val="2"/>
          </rPr>
          <t>Niet toepassen bij een reguliere aanvraag</t>
        </r>
      </text>
    </comment>
    <comment ref="F97" authorId="1" shapeId="0" xr:uid="{00000000-0006-0000-0000-00001B000000}">
      <text>
        <r>
          <rPr>
            <sz val="9"/>
            <color indexed="81"/>
            <rFont val="Tahoma"/>
            <family val="2"/>
          </rPr>
          <t>Formule</t>
        </r>
      </text>
    </comment>
    <comment ref="C100" authorId="0" shapeId="0" xr:uid="{00000000-0006-0000-0000-00001C000000}">
      <text>
        <r>
          <rPr>
            <sz val="8"/>
            <color indexed="81"/>
            <rFont val="Tahoma"/>
            <family val="2"/>
          </rPr>
          <t>Standaard zijn de aangeboden tarieven inclusief reis- en verblijfkosten naar de benoemde standplaatsen in de aanvraag.
In afwijking hierop mogen reiskosten, niet zijnde woon-werk verkeer naar de standplaats(en) zoals aangeven in de aanvraag, mogelijk in rekening worden gebracht. Een toelichting hieromtrent kunnen in het veld "Toelichting seperate vergoeding" worden ingevuld.
De eventuele vergoeding in dit kader is gelijk aan hetgeen daarover is vastgesteld voor Rijksambtenaren (reisbesluit binnenland) en de leidinggevende daartoe vooraf opdracht heeft verstrekt.</t>
        </r>
      </text>
    </comment>
    <comment ref="C108" authorId="0" shapeId="0" xr:uid="{00000000-0006-0000-0000-00001D000000}">
      <text>
        <r>
          <rPr>
            <sz val="8"/>
            <color indexed="81"/>
            <rFont val="Tahoma"/>
            <family val="2"/>
          </rPr>
          <t>Standaard worden de items 11,12 en 41 geselecteerd bij het aanvragen van een VOG. Eventueel kunnen hier extra items aan toegevoegd worden of vervallen.
Zie het werkblad VOG Items voor nadere informatie.</t>
        </r>
      </text>
    </comment>
    <comment ref="C109" authorId="1" shapeId="0" xr:uid="{00000000-0006-0000-0000-00001E000000}">
      <text>
        <r>
          <rPr>
            <sz val="9"/>
            <color indexed="81"/>
            <rFont val="Tahoma"/>
            <family val="2"/>
          </rPr>
          <t>Dit betreft het niveau van de VGB:
- VGB A
- VGB B
- VGB C**
** Komt bijna nooit voor!</t>
        </r>
      </text>
    </comment>
    <comment ref="C111" authorId="1" shapeId="0" xr:uid="{00000000-0006-0000-0000-00001F000000}">
      <text>
        <r>
          <rPr>
            <sz val="9"/>
            <color indexed="81"/>
            <rFont val="Tahoma"/>
            <family val="2"/>
          </rPr>
          <t>In enkele gevallen is dit mogelijk (afhankelijk van de mate van vertrouwelijkheid inzage in gegevens en rol gekoppeld aan de arbeidsplaat). Vooraf dient dit met de BA te zijn afgestemd , indien dit akkoord is wordt wordt per VOG/kandidaat besloten of dit definitief mogelijk is.</t>
        </r>
      </text>
    </comment>
    <comment ref="C113" authorId="0" shapeId="0" xr:uid="{00000000-0006-0000-0000-000020000000}">
      <text>
        <r>
          <rPr>
            <sz val="8"/>
            <color indexed="81"/>
            <rFont val="Tahoma"/>
            <family val="2"/>
          </rPr>
          <t>Het is bespreekbaar dat de aanvraag door meerdere kandidaten kan worden ingevuld  (bijv. bij 36 uur 2 maal 18 uur).</t>
        </r>
      </text>
    </comment>
    <comment ref="C114" authorId="0" shapeId="0" xr:uid="{00000000-0006-0000-0000-000021000000}">
      <text>
        <r>
          <rPr>
            <sz val="8"/>
            <color indexed="81"/>
            <rFont val="Tahoma"/>
            <family val="2"/>
          </rPr>
          <t>Denk hierbij bijvoorbeeld of het bespreekbaar is dat vanuit huis werken tot de mogelijkheden behoort.</t>
        </r>
      </text>
    </comment>
    <comment ref="C116" authorId="0" shapeId="0" xr:uid="{00000000-0006-0000-0000-000022000000}">
      <text>
        <r>
          <rPr>
            <sz val="8"/>
            <color indexed="81"/>
            <rFont val="Tahoma"/>
            <family val="2"/>
          </rPr>
          <t>Consignatiediensten door een externe medewerker moet bij de offerteaanvraag duidelijk zijn.</t>
        </r>
      </text>
    </comment>
    <comment ref="C117" authorId="2" shapeId="0" xr:uid="{00000000-0006-0000-0000-000023000000}">
      <text>
        <r>
          <rPr>
            <sz val="8"/>
            <color indexed="81"/>
            <rFont val="Tahoma"/>
            <family val="2"/>
          </rPr>
          <t>In hoeverre is de ingehuurde medewerker eventueel betrokken bij Europese Aanbestedingen. De opdrachtnemer kan dit gegeven meenemen in het wel of niet aanbieden van een specifieke kandidaat, bijvoorbeeld in het kader van belangenverstrengeling.</t>
        </r>
      </text>
    </comment>
    <comment ref="C119" authorId="0" shapeId="0" xr:uid="{00000000-0006-0000-0000-000024000000}">
      <text>
        <r>
          <rPr>
            <sz val="8"/>
            <color indexed="81"/>
            <rFont val="Tahoma"/>
            <family val="2"/>
          </rPr>
          <t>Standaard mag één CV  worden aangeboden.
Het aantal kan worden aangepast.</t>
        </r>
      </text>
    </comment>
    <comment ref="F137" authorId="0" shapeId="0" xr:uid="{00000000-0006-0000-0000-000025000000}">
      <text>
        <r>
          <rPr>
            <sz val="8"/>
            <color indexed="81"/>
            <rFont val="Tahoma"/>
            <family val="2"/>
          </rPr>
          <t xml:space="preserve">Geef hier aan welke opleidingen/certificaten benodigd zijn bij de vereiste kennisgebieden, die bij het eCF profiel behoren.
</t>
        </r>
      </text>
    </comment>
    <comment ref="C143" authorId="0" shapeId="0" xr:uid="{00000000-0006-0000-0000-000026000000}">
      <text>
        <r>
          <rPr>
            <sz val="8"/>
            <color indexed="81"/>
            <rFont val="Tahoma"/>
            <family val="2"/>
          </rPr>
          <t xml:space="preserve">Selecteer hier één of meerdere kennis-gebieden/opleidingen, die niet bij het dominante kwaliteitenprofiel behoren, maar die wel vereist zijn.
</t>
        </r>
      </text>
    </comment>
    <comment ref="C150" authorId="1" shapeId="0" xr:uid="{00000000-0006-0000-0000-000027000000}">
      <text>
        <r>
          <rPr>
            <sz val="9"/>
            <color indexed="81"/>
            <rFont val="Tahoma"/>
            <family val="2"/>
          </rPr>
          <t>Let op dat de wensen niet gelijk zijn aan de eisen. Er dient bij een wens meer gevraagd te worden dan bij een eis om een differentiatie te krijgen en de leveranciers/kandidaten een mogelijkheid zich te onderscheiden.</t>
        </r>
      </text>
    </comment>
    <comment ref="H151" authorId="1" shapeId="0" xr:uid="{00000000-0006-0000-0000-000028000000}">
      <text>
        <r>
          <rPr>
            <sz val="9"/>
            <color indexed="81"/>
            <rFont val="Tahoma"/>
            <family val="2"/>
          </rPr>
          <t>De score dient in totaal  gelijk te zijn aan de weging voor dit onderdeel (zie boven)</t>
        </r>
      </text>
    </comment>
    <comment ref="G160" authorId="1" shapeId="0" xr:uid="{00000000-0006-0000-0000-000029000000}">
      <text>
        <r>
          <rPr>
            <sz val="9"/>
            <color indexed="81"/>
            <rFont val="Tahoma"/>
            <family val="2"/>
          </rPr>
          <t>Formule. Dit is de score overgenomen vanuit het wegingsmodel, deze dient gelijk te zijn aan de optelling van de kolom rechts hiernaast.</t>
        </r>
      </text>
    </comment>
    <comment ref="H160" authorId="1" shapeId="0" xr:uid="{00000000-0006-0000-0000-00002A000000}">
      <text>
        <r>
          <rPr>
            <sz val="9"/>
            <color indexed="81"/>
            <rFont val="Tahoma"/>
            <family val="2"/>
          </rPr>
          <t>Formule</t>
        </r>
      </text>
    </comment>
    <comment ref="H161" authorId="1" shapeId="0" xr:uid="{00000000-0006-0000-0000-00002B000000}">
      <text>
        <r>
          <rPr>
            <sz val="9"/>
            <color indexed="81"/>
            <rFont val="Tahoma"/>
            <family val="2"/>
          </rPr>
          <t>De score dient in totaal  gelijk te zijn aan de weging voor dit onderdeel (zie boven)</t>
        </r>
      </text>
    </comment>
    <comment ref="G171" authorId="1" shapeId="0" xr:uid="{00000000-0006-0000-0000-00002C000000}">
      <text>
        <r>
          <rPr>
            <sz val="9"/>
            <color indexed="81"/>
            <rFont val="Tahoma"/>
            <family val="2"/>
          </rPr>
          <t>Formule. Dit is de score overgenomen vanuit het wegingsmodel, deze dient gelijk te zijn aan de optelling van de kolom rechts hiernaast.</t>
        </r>
      </text>
    </comment>
    <comment ref="H171" authorId="1" shapeId="0" xr:uid="{00000000-0006-0000-0000-00002D000000}">
      <text>
        <r>
          <rPr>
            <sz val="9"/>
            <color indexed="81"/>
            <rFont val="Tahoma"/>
            <family val="2"/>
          </rPr>
          <t>Formule</t>
        </r>
      </text>
    </comment>
    <comment ref="C173" authorId="0" shapeId="0" xr:uid="{00000000-0006-0000-0000-00002E000000}">
      <text>
        <r>
          <rPr>
            <sz val="8"/>
            <color indexed="81"/>
            <rFont val="Tahoma"/>
            <family val="2"/>
          </rPr>
          <t>Beschrijf waarop het criterium "Beschikbaarheid" indien &gt; 0 beoordeeld zal worden. Een kandidaat kan minder uren beschikbaar zijn t.o.v. het aantal uur in de initiële inhuurtermijn. De kandidaat kan dan mogelijk een lagere score krijgen, maar kan dit compenseren door een hogere score op andere criteria (b.v. kennis/competenties). De aanvrager zou dat wel moeten kunnen verduidelijken – waar en in hoeverre geeft hij ruimte om van de initiele inhuurtermijn en max. inzet in deze periode af te wijken.</t>
        </r>
      </text>
    </comment>
    <comment ref="H173" authorId="1" shapeId="0" xr:uid="{00000000-0006-0000-0000-00002F000000}">
      <text>
        <r>
          <rPr>
            <sz val="9"/>
            <color indexed="81"/>
            <rFont val="Tahoma"/>
            <family val="2"/>
          </rPr>
          <t>Formule</t>
        </r>
      </text>
    </comment>
    <comment ref="C175" authorId="1" shapeId="0" xr:uid="{00000000-0006-0000-0000-000030000000}">
      <text>
        <r>
          <rPr>
            <sz val="9"/>
            <color indexed="81"/>
            <rFont val="Tahoma"/>
            <family val="2"/>
          </rPr>
          <t>Pas alleen toe als er specifieke wensen zijn met betrekking tot duurzaamheid</t>
        </r>
      </text>
    </comment>
    <comment ref="H175" authorId="1" shapeId="0" xr:uid="{00000000-0006-0000-0000-000031000000}">
      <text>
        <r>
          <rPr>
            <sz val="9"/>
            <color indexed="81"/>
            <rFont val="Tahoma"/>
            <family val="2"/>
          </rPr>
          <t>Formule</t>
        </r>
      </text>
    </comment>
    <comment ref="C177" authorId="1" shapeId="0" xr:uid="{00000000-0006-0000-0000-000032000000}">
      <text>
        <r>
          <rPr>
            <sz val="9"/>
            <color indexed="81"/>
            <rFont val="Tahoma"/>
            <family val="2"/>
          </rPr>
          <t>Pas alleen toe als er sprake is van een inzet waarbij social return een rol speelt en als er specifieke wensen zijn met betrekking tot social return.</t>
        </r>
      </text>
    </comment>
    <comment ref="H177" authorId="1" shapeId="0" xr:uid="{00000000-0006-0000-0000-000033000000}">
      <text>
        <r>
          <rPr>
            <sz val="9"/>
            <color indexed="81"/>
            <rFont val="Tahoma"/>
            <family val="2"/>
          </rPr>
          <t>Formule</t>
        </r>
      </text>
    </comment>
    <comment ref="C181" authorId="0" shapeId="0" xr:uid="{00000000-0006-0000-0000-000034000000}">
      <text>
        <r>
          <rPr>
            <sz val="8"/>
            <color indexed="81"/>
            <rFont val="Tahoma"/>
            <family val="2"/>
          </rPr>
          <t>Reguliere uitgangspunt is dat alle kandidaten die aan de eisen voldoen en kans maken om in aanmerking te komen voor de opdracht worden uitgenodigd voor een selectiegesprek.</t>
        </r>
      </text>
    </comment>
    <comment ref="H184" authorId="1" shapeId="0" xr:uid="{00000000-0006-0000-0000-000035000000}">
      <text>
        <r>
          <rPr>
            <sz val="9"/>
            <color indexed="81"/>
            <rFont val="Tahoma"/>
            <family val="2"/>
          </rPr>
          <t>Formule</t>
        </r>
      </text>
    </comment>
    <comment ref="H186" authorId="1" shapeId="0" xr:uid="{00000000-0006-0000-0000-000036000000}">
      <text>
        <r>
          <rPr>
            <sz val="9"/>
            <color indexed="81"/>
            <rFont val="Tahoma"/>
            <family val="2"/>
          </rPr>
          <t>Formule</t>
        </r>
      </text>
    </comment>
    <comment ref="C200" authorId="1" shapeId="0" xr:uid="{00000000-0006-0000-0000-000037000000}">
      <text>
        <r>
          <rPr>
            <sz val="9"/>
            <color indexed="81"/>
            <rFont val="Tahoma"/>
            <family val="2"/>
          </rPr>
          <t>Formule</t>
        </r>
      </text>
    </comment>
    <comment ref="G200" authorId="1" shapeId="0" xr:uid="{00000000-0006-0000-0000-000038000000}">
      <text>
        <r>
          <rPr>
            <sz val="9"/>
            <color indexed="81"/>
            <rFont val="Tahoma"/>
            <family val="2"/>
          </rPr>
          <t>Formule</t>
        </r>
      </text>
    </comment>
    <comment ref="G202" authorId="1" shapeId="0" xr:uid="{00000000-0006-0000-0000-000039000000}">
      <text>
        <r>
          <rPr>
            <sz val="9"/>
            <color indexed="81"/>
            <rFont val="Tahoma"/>
            <family val="2"/>
          </rPr>
          <t>Formule</t>
        </r>
      </text>
    </comment>
    <comment ref="C204" authorId="1" shapeId="0" xr:uid="{00000000-0006-0000-0000-00003A000000}">
      <text>
        <r>
          <rPr>
            <sz val="9"/>
            <color indexed="81"/>
            <rFont val="Tahoma"/>
            <family val="2"/>
          </rPr>
          <t>Formule</t>
        </r>
      </text>
    </comment>
    <comment ref="G204" authorId="1" shapeId="0" xr:uid="{00000000-0006-0000-0000-00003B000000}">
      <text>
        <r>
          <rPr>
            <sz val="9"/>
            <color indexed="81"/>
            <rFont val="Tahoma"/>
            <family val="2"/>
          </rPr>
          <t>Formule</t>
        </r>
      </text>
    </comment>
    <comment ref="A206" authorId="1" shapeId="0" xr:uid="{00000000-0006-0000-0000-00003C000000}">
      <text>
        <r>
          <rPr>
            <sz val="9"/>
            <color indexed="81"/>
            <rFont val="Tahoma"/>
            <family val="2"/>
          </rPr>
          <t>Wordt (incl en excl BTW) automatisch berekend aan de hand van hetgeen ingevuld wordt aanagande aantal FTE en niveau veiligheidsonderzoek</t>
        </r>
      </text>
    </comment>
    <comment ref="C206" authorId="1" shapeId="0" xr:uid="{00000000-0006-0000-0000-00003D000000}">
      <text>
        <r>
          <rPr>
            <sz val="9"/>
            <color indexed="81"/>
            <rFont val="Tahoma"/>
            <family val="2"/>
          </rPr>
          <t>Formule</t>
        </r>
      </text>
    </comment>
    <comment ref="G206" authorId="1" shapeId="0" xr:uid="{00000000-0006-0000-0000-00003E000000}">
      <text>
        <r>
          <rPr>
            <sz val="9"/>
            <color indexed="81"/>
            <rFont val="Tahoma"/>
            <family val="2"/>
          </rPr>
          <t>Formule</t>
        </r>
      </text>
    </comment>
    <comment ref="G208" authorId="1" shapeId="0" xr:uid="{00000000-0006-0000-0000-00003F000000}">
      <text>
        <r>
          <rPr>
            <sz val="9"/>
            <color indexed="81"/>
            <rFont val="Tahoma"/>
            <family val="2"/>
          </rPr>
          <t>Formule</t>
        </r>
      </text>
    </comment>
    <comment ref="C227" authorId="0" shapeId="0" xr:uid="{00000000-0006-0000-0000-000040000000}">
      <text>
        <r>
          <rPr>
            <sz val="8"/>
            <color indexed="81"/>
            <rFont val="Tahoma"/>
            <family val="2"/>
          </rPr>
          <t>Geef aan wanneer de mogelijke interviews met kandidaten gepland zijn.
Dit is een vrij tekstveld.</t>
        </r>
      </text>
    </comment>
    <comment ref="C229" authorId="0" shapeId="0" xr:uid="{00000000-0006-0000-0000-000041000000}">
      <text>
        <r>
          <rPr>
            <sz val="8"/>
            <color indexed="81"/>
            <rFont val="Tahoma"/>
            <family val="2"/>
          </rPr>
          <t>De deelnemende dienst streeft ernaar binnen 3 werkdagen na het laatste selectiegesprek de definitieve beoordeling bekend te maken :
  1. Welke nadere offerte geselecteerd is, of
  2. Dat er vervolggesprekken nodig zijn en met welke kandidaten die plaatsvinden, of
  3. Er geen geschikte kandidaat/opdrachtnemer gevonden is en welke actie dan volgt.
Invulformaat is DD-MM-JJ</t>
        </r>
      </text>
    </comment>
    <comment ref="C231" authorId="0" shapeId="0" xr:uid="{00000000-0006-0000-0000-000042000000}">
      <text>
        <r>
          <rPr>
            <sz val="8"/>
            <color indexed="81"/>
            <rFont val="Tahoma"/>
            <family val="2"/>
          </rPr>
          <t>Indien er sprake is van een spoedaanvraag, dan moet hier "Ja" worden ingevuld en een toelichting gegeven worden waarom er sprake is van een spoedaanvraag.
Het aantal werkdagen na publicatie van de aanvraag en het sluitingsmoment voor het indienen van offertes zal lager zijn dan de standaard van 5 werkdagen.</t>
        </r>
      </text>
    </comment>
  </commentList>
</comments>
</file>

<file path=xl/sharedStrings.xml><?xml version="1.0" encoding="utf-8"?>
<sst xmlns="http://schemas.openxmlformats.org/spreadsheetml/2006/main" count="3328" uniqueCount="681">
  <si>
    <t>AANVRAGER</t>
  </si>
  <si>
    <t>Departement*</t>
  </si>
  <si>
    <t>Deelnemende dienst*</t>
  </si>
  <si>
    <t>Directie/Bedrijfsonderdeel*</t>
  </si>
  <si>
    <t>OPDRACHT</t>
  </si>
  <si>
    <t>Opdrachtbeschrijving *: 
- werkzaamheden of
- prestatiedoelstelling van de opdracht</t>
  </si>
  <si>
    <t xml:space="preserve">Achtergrond opdracht*
</t>
  </si>
  <si>
    <t>Organisatorische context en cultuur*</t>
  </si>
  <si>
    <t>Meer informatie :</t>
  </si>
  <si>
    <t>Uitleg over gebruik toevoegen ?</t>
  </si>
  <si>
    <t>Schaalrange</t>
  </si>
  <si>
    <t>Moeten &gt;1 resultaatgebieden geselecteerd kunnen worden ?</t>
  </si>
  <si>
    <t>Professionele Kennisgebieden</t>
  </si>
  <si>
    <t>Certificaten</t>
  </si>
  <si>
    <t>Vereiste</t>
  </si>
  <si>
    <t>Aantal FTE's aanvraag*</t>
  </si>
  <si>
    <t>Warning &lt;0  en &gt;20</t>
  </si>
  <si>
    <t>WEGING GUNNINGSCRITERIA</t>
  </si>
  <si>
    <t>Prijscriteria</t>
  </si>
  <si>
    <t>Criteria*</t>
  </si>
  <si>
    <r>
      <t xml:space="preserve">]
]
]
]
] </t>
    </r>
    <r>
      <rPr>
        <i/>
        <sz val="9"/>
        <rFont val="Verdana"/>
        <family val="2"/>
      </rPr>
      <t>Basis beoordeling</t>
    </r>
    <r>
      <rPr>
        <sz val="9"/>
        <rFont val="Verdana"/>
        <family val="2"/>
      </rPr>
      <t xml:space="preserve">
] </t>
    </r>
    <r>
      <rPr>
        <i/>
        <sz val="9"/>
        <rFont val="Verdana"/>
        <family val="2"/>
      </rPr>
      <t xml:space="preserve">naar aanleiding van
</t>
    </r>
    <r>
      <rPr>
        <sz val="9"/>
        <rFont val="Verdana"/>
        <family val="2"/>
      </rPr>
      <t xml:space="preserve">] </t>
    </r>
    <r>
      <rPr>
        <i/>
        <sz val="9"/>
        <rFont val="Verdana"/>
        <family val="2"/>
      </rPr>
      <t>nadere offerte</t>
    </r>
    <r>
      <rPr>
        <sz val="9"/>
        <rFont val="Verdana"/>
        <family val="2"/>
      </rPr>
      <t xml:space="preserve">
]
]
]</t>
    </r>
  </si>
  <si>
    <t>Tarief verlenging (kortingspercentage)</t>
  </si>
  <si>
    <t>Kwalitatieve criteria</t>
  </si>
  <si>
    <t>Extra veld toevoegen om duurzaamheid te beoordelen</t>
  </si>
  <si>
    <r>
      <t xml:space="preserve">]
]
] </t>
    </r>
    <r>
      <rPr>
        <i/>
        <sz val="9"/>
        <rFont val="Verdana"/>
        <family val="2"/>
      </rPr>
      <t>Verificatie in</t>
    </r>
    <r>
      <rPr>
        <sz val="9"/>
        <rFont val="Verdana"/>
        <family val="2"/>
      </rPr>
      <t xml:space="preserve">
] </t>
    </r>
    <r>
      <rPr>
        <i/>
        <sz val="9"/>
        <rFont val="Verdana"/>
        <family val="2"/>
      </rPr>
      <t>selectiegesprek</t>
    </r>
    <r>
      <rPr>
        <sz val="9"/>
        <rFont val="Verdana"/>
        <family val="2"/>
      </rPr>
      <t xml:space="preserve">
]
]</t>
    </r>
  </si>
  <si>
    <t>Extra veld toevoegen om beschikbaarheid te beoordelen</t>
  </si>
  <si>
    <t>Totaal</t>
  </si>
  <si>
    <t>Let op !!
- Eisen zijn knock-out criteria
- SMART maken
- Terughoudend hanteren</t>
  </si>
  <si>
    <t>Algemeen</t>
  </si>
  <si>
    <t>Specifiek</t>
  </si>
  <si>
    <t>Opleiding / Certificaat</t>
  </si>
  <si>
    <t xml:space="preserve"> </t>
  </si>
  <si>
    <t>Zijn competenties objectief te meten ?</t>
  </si>
  <si>
    <t>INZETGEGEVENS</t>
  </si>
  <si>
    <t>Inzetgegevens</t>
  </si>
  <si>
    <r>
      <t>Gewenste startdatum</t>
    </r>
    <r>
      <rPr>
        <b/>
        <sz val="9"/>
        <rFont val="Verdana"/>
        <family val="2"/>
      </rPr>
      <t>*</t>
    </r>
  </si>
  <si>
    <r>
      <t>Initiële einddatum</t>
    </r>
    <r>
      <rPr>
        <b/>
        <sz val="9"/>
        <rFont val="Verdana"/>
        <family val="2"/>
      </rPr>
      <t>*</t>
    </r>
  </si>
  <si>
    <t>Aantal maanden initiële inhuurtermijn</t>
  </si>
  <si>
    <r>
      <t>Optie op verlenging</t>
    </r>
    <r>
      <rPr>
        <b/>
        <sz val="9"/>
        <rFont val="Verdana"/>
        <family val="2"/>
      </rPr>
      <t>*</t>
    </r>
  </si>
  <si>
    <t>Verlengingsinformatie gebaseerd op periode(s)</t>
  </si>
  <si>
    <r>
      <rPr>
        <b/>
        <sz val="12"/>
        <color rgb="FFFF0000"/>
        <rFont val="Verdana"/>
        <family val="2"/>
      </rPr>
      <t>of</t>
    </r>
    <r>
      <rPr>
        <sz val="9"/>
        <rFont val="Verdana"/>
        <family val="2"/>
      </rPr>
      <t xml:space="preserve">  </t>
    </r>
    <r>
      <rPr>
        <b/>
        <sz val="9"/>
        <rFont val="Verdana"/>
        <family val="2"/>
      </rPr>
      <t>Verlengingsinformatie gebaseerd op een project</t>
    </r>
  </si>
  <si>
    <t>Maximaal aantal verlengingen</t>
  </si>
  <si>
    <t xml:space="preserve">Geplande einddatum  project </t>
  </si>
  <si>
    <t>Max. termijn per verlenging in maanden</t>
  </si>
  <si>
    <t>Wordt berekend indien verlenging is ja en waarde &gt; 0</t>
  </si>
  <si>
    <t>Warning &lt;0  en &gt;36</t>
  </si>
  <si>
    <t>Berekening overschrijven ? 2 velden ?</t>
  </si>
  <si>
    <t>Vergoeding dienstreizen inbegrepen in tarief
Toelichting</t>
  </si>
  <si>
    <t>Postcode hoofdstandplaats</t>
  </si>
  <si>
    <r>
      <t>Naam hoofdstandplaats</t>
    </r>
    <r>
      <rPr>
        <b/>
        <sz val="9"/>
        <rFont val="Verdana"/>
        <family val="2"/>
      </rPr>
      <t>*</t>
    </r>
  </si>
  <si>
    <t>Extra standplaats(en)</t>
  </si>
  <si>
    <t>Screeningsitems VOG</t>
  </si>
  <si>
    <r>
      <t>Parttimers toegestaan</t>
    </r>
    <r>
      <rPr>
        <b/>
        <sz val="9"/>
        <rFont val="Verdana"/>
        <family val="2"/>
      </rPr>
      <t>*</t>
    </r>
  </si>
  <si>
    <r>
      <t>Offsite werken bespreekbaar</t>
    </r>
    <r>
      <rPr>
        <b/>
        <sz val="9"/>
        <rFont val="Verdana"/>
        <family val="2"/>
      </rPr>
      <t>*</t>
    </r>
  </si>
  <si>
    <t>Social return kandidaat gewenst*</t>
  </si>
  <si>
    <t>Consignatiediensten*</t>
  </si>
  <si>
    <t>Betrokkenheid bij aanbestedingen*</t>
  </si>
  <si>
    <t>Soort Aanvraag*</t>
  </si>
  <si>
    <r>
      <rPr>
        <sz val="9"/>
        <rFont val="Wingdings"/>
        <charset val="2"/>
      </rPr>
      <t>è</t>
    </r>
    <r>
      <rPr>
        <sz val="9"/>
        <rFont val="Verdana"/>
        <family val="2"/>
      </rPr>
      <t xml:space="preserve"> Toelichting</t>
    </r>
  </si>
  <si>
    <r>
      <t>Max. aantal CV's per opdrachtnemer</t>
    </r>
    <r>
      <rPr>
        <b/>
        <sz val="9"/>
        <rFont val="Verdana"/>
        <family val="2"/>
      </rPr>
      <t>*</t>
    </r>
  </si>
  <si>
    <t>Planning</t>
  </si>
  <si>
    <t>Extra controles op datums ?</t>
  </si>
  <si>
    <t>Toelichting bij spoedaanvraag ?</t>
  </si>
  <si>
    <t>Hoe willen we dit ingevuld hebben ?</t>
  </si>
  <si>
    <t>Spoedaanvraag</t>
  </si>
  <si>
    <t>Toelichting spoedaanvraag</t>
  </si>
  <si>
    <t>VOG Overzicht Items</t>
  </si>
  <si>
    <t>Specifiek screeningsprofiel</t>
  </si>
  <si>
    <t>01</t>
  </si>
  <si>
    <t>Politieke ambtsdragers</t>
  </si>
  <si>
    <t>06</t>
  </si>
  <si>
    <t>Visum en emigratie</t>
  </si>
  <si>
    <t>25</t>
  </si>
  <si>
    <t>(Buitengewoon) opsporingsambtenaar</t>
  </si>
  <si>
    <t>Vakantiegezinnen en adoptie</t>
  </si>
  <si>
    <t>45</t>
  </si>
  <si>
    <t>Gezondheidszorg en welzijn van mens en dier</t>
  </si>
  <si>
    <t>50</t>
  </si>
  <si>
    <t>Exploitatievergunning; Dit screeningsprofiel is van toepassing bij het aanvragen van een exploitatievergunning voor een horecabedrijf bij de gemeente</t>
  </si>
  <si>
    <t>55</t>
  </si>
  <si>
    <t>Juridische dienstverlening</t>
  </si>
  <si>
    <t>60</t>
  </si>
  <si>
    <t>Onderwijs Dit screeningsprofiel is van toepassing op al het personeel dat werkzaam is bij een educatieve instelling</t>
  </si>
  <si>
    <t>65</t>
  </si>
  <si>
    <t>Taxibranche; chauffeurskaart Dit screeningsprofiel kan alleen worden gebruikt als Kiwa Register B.V. de organisatie is die de VOG verlangt</t>
  </si>
  <si>
    <t>70</t>
  </si>
  <si>
    <t>Taxibranche; ondernemersvergunning Dit screeningsprofiel kan alleen worden gebruikt als Kiwa Register B.V. de organisatie is die de VOG verlangt</t>
  </si>
  <si>
    <t>75</t>
  </si>
  <si>
    <t>(Gezins)voogd bij voogdijinstellingen, reclasseringswerker, raadsonderzoeker en maatschappelijk werker</t>
  </si>
  <si>
    <t>80</t>
  </si>
  <si>
    <t>Beëdigd tolken/vertalers Dit screeningsprofiel kan alleen worden gebruikt als de Raad voor Rechtsbijstand de organisatie is die de VOG verlangt</t>
  </si>
  <si>
    <t>85</t>
  </si>
  <si>
    <t>Lidmaatschap schietvereniging</t>
  </si>
  <si>
    <t>95</t>
  </si>
  <si>
    <t>Financiële dienstverlening</t>
  </si>
  <si>
    <t>Algemeen screeningsprofiel</t>
  </si>
  <si>
    <t>11</t>
  </si>
  <si>
    <t>Bevoegdheid hebben tot het raadplegen en/of bewerken van systemen</t>
  </si>
  <si>
    <t>12</t>
  </si>
  <si>
    <t>Met gevoelige/vertrouwelijke informatie omgaan</t>
  </si>
  <si>
    <t>13</t>
  </si>
  <si>
    <t>Kennis dragen van veiligheidssystemen, controlemechanismen en verificatieprocessen</t>
  </si>
  <si>
    <t>Geld</t>
  </si>
  <si>
    <t>21</t>
  </si>
  <si>
    <t>Met contante en/of girale gelden en/of (digitale) waardepapieren omgaan</t>
  </si>
  <si>
    <t>22</t>
  </si>
  <si>
    <t>Budgetbevoegdheid hebben</t>
  </si>
  <si>
    <t>Goederen</t>
  </si>
  <si>
    <t>36</t>
  </si>
  <si>
    <t>Het bewaken van productieprocessen</t>
  </si>
  <si>
    <t>37</t>
  </si>
  <si>
    <t>Het beschikken over goederen</t>
  </si>
  <si>
    <t>38</t>
  </si>
  <si>
    <t>Het voorhanden hebben van stoffen, objecten en voorwerpen e.d., die bij oneigenlijk of onjuist gebruik een risico vormen voor mens (en dier)</t>
  </si>
  <si>
    <t>Diensten</t>
  </si>
  <si>
    <t>41</t>
  </si>
  <si>
    <t>Het verlenen van diensten (advies, beveiliging, schoonmaak, catering, onderhoud, etc)</t>
  </si>
  <si>
    <t>43</t>
  </si>
  <si>
    <t>Het verlenen van diensten in de persoonlijke leefomgeving</t>
  </si>
  <si>
    <t>Zakelijke transacties</t>
  </si>
  <si>
    <t>53</t>
  </si>
  <si>
    <t>Beslissen over offertes (het voeren van onderhandelingen en het afsluiten van contracten) en het doen van aanbestedingen</t>
  </si>
  <si>
    <t>Proces</t>
  </si>
  <si>
    <t>61</t>
  </si>
  <si>
    <t>Het onderhouden/ombouwen/bedienen van (productie)machines en/of apparaten, voertuigen en/of luchtvaartuigen</t>
  </si>
  <si>
    <t>62</t>
  </si>
  <si>
    <t>(Rijdend) vervoer waarbij goederen, producten, post en pakketten worden getransporteerd en/of bezorgd, anders dan het intern transport binnen een bedrijf</t>
  </si>
  <si>
    <t>63</t>
  </si>
  <si>
    <t>(Rijdend) vervoer waarbij personen worden vervoerd</t>
  </si>
  <si>
    <t>Aansturen organisatie</t>
  </si>
  <si>
    <t>71</t>
  </si>
  <si>
    <t>Personen die vanuit hun functie mensen en/of een organisatie (of een deel daarvan) aansturen</t>
  </si>
  <si>
    <t>Personen</t>
  </si>
  <si>
    <t>84</t>
  </si>
  <si>
    <t>Belast zijn met de zorg voor minderjarigen</t>
  </si>
  <si>
    <t>Belast zijn met de zorg voor (hulpbehoevende) personen, zoals ouderen en gehandicapten</t>
  </si>
  <si>
    <t>86</t>
  </si>
  <si>
    <t>Kinderopvang (alleen aanvinken in combinatie met andere functieaspecten)</t>
  </si>
  <si>
    <t/>
  </si>
  <si>
    <t>Vast gegeven, zelf 1x invullen</t>
  </si>
  <si>
    <t>Ministerie van Defensie</t>
  </si>
  <si>
    <t>Pop-up op basis van een voorgemaakte lijst</t>
  </si>
  <si>
    <t>Specialisatie (optioneel)</t>
  </si>
  <si>
    <t>Servicenummer*</t>
  </si>
  <si>
    <t>Bronnen eCF</t>
  </si>
  <si>
    <t>eCF profiel*</t>
  </si>
  <si>
    <t>Website eCF</t>
  </si>
  <si>
    <t>Matrix erachter voor pop-ups/keuzemenu's</t>
  </si>
  <si>
    <t>Niveau Veiligheidsonderzoek*</t>
  </si>
  <si>
    <t>Pop-up: A t/m C + KMAR</t>
  </si>
  <si>
    <t>ja/nee</t>
  </si>
  <si>
    <t xml:space="preserve">Exit strategie aanwezig?*
</t>
  </si>
  <si>
    <t>Ja/nee</t>
  </si>
  <si>
    <t>Arbeidsplaatsnummer*</t>
  </si>
  <si>
    <t>ATB nummer</t>
  </si>
  <si>
    <t>Indien ja, gebaseerd op ATB nummer</t>
  </si>
  <si>
    <t>Hebben we dit?</t>
  </si>
  <si>
    <t>Verlenging?</t>
  </si>
  <si>
    <t>ja/nee (en impact formulier of melding of tekstdeel met  instructie)</t>
  </si>
  <si>
    <t>Project of Reguliere taak*</t>
  </si>
  <si>
    <t>Indien project, projectnaam*</t>
  </si>
  <si>
    <t>Keuze project/ reguliere taak</t>
  </si>
  <si>
    <t>Bijzonderheden / extra toelichting*</t>
  </si>
  <si>
    <t>Tekst invoeren</t>
  </si>
  <si>
    <t>stukje kwaliteitsraamwerk herzien/ weg</t>
  </si>
  <si>
    <t>Per uur</t>
  </si>
  <si>
    <t>Per eenheid</t>
  </si>
  <si>
    <t>Network Specialist</t>
  </si>
  <si>
    <t>Service Desk Agent</t>
  </si>
  <si>
    <t>Business Analyst</t>
  </si>
  <si>
    <t>Business Information Manager</t>
  </si>
  <si>
    <t>Chief Information Officer</t>
  </si>
  <si>
    <t>Database Administrator</t>
  </si>
  <si>
    <t>Developer</t>
  </si>
  <si>
    <t>Digital Media Specialist</t>
  </si>
  <si>
    <t>Enterprise Architect</t>
  </si>
  <si>
    <t>ICT Consultant</t>
  </si>
  <si>
    <t>ICT Operations Manager</t>
  </si>
  <si>
    <t>ICT Security Manager</t>
  </si>
  <si>
    <t>ICT Security Specialist</t>
  </si>
  <si>
    <t>ICT Trainer</t>
  </si>
  <si>
    <t>Project Manager</t>
  </si>
  <si>
    <t>Quality Assurance Manager</t>
  </si>
  <si>
    <t>Service Manager</t>
  </si>
  <si>
    <t>Systems Administrator</t>
  </si>
  <si>
    <t>Systems Analyst</t>
  </si>
  <si>
    <t>Systems Architect</t>
  </si>
  <si>
    <t>Technical Specialist</t>
  </si>
  <si>
    <t>Test Specialist</t>
  </si>
  <si>
    <t>10 - 12</t>
  </si>
  <si>
    <t>08 - 11</t>
  </si>
  <si>
    <t>Profiel-specialisatiecombi</t>
  </si>
  <si>
    <t>Specialisatie</t>
  </si>
  <si>
    <t>Besturen</t>
  </si>
  <si>
    <t>Gereedstelling</t>
  </si>
  <si>
    <t>Inzet</t>
  </si>
  <si>
    <t>COC2</t>
  </si>
  <si>
    <t>I&amp;V</t>
  </si>
  <si>
    <t>P&amp;O</t>
  </si>
  <si>
    <t>MatLog</t>
  </si>
  <si>
    <t>Financien</t>
  </si>
  <si>
    <t>Medisch</t>
  </si>
  <si>
    <t>IV</t>
  </si>
  <si>
    <t>Ruimte</t>
  </si>
  <si>
    <t>Milieu</t>
  </si>
  <si>
    <t>Vastgoed</t>
  </si>
  <si>
    <t>Facilitair</t>
  </si>
  <si>
    <t>Beveiliging</t>
  </si>
  <si>
    <t>Veiligheid</t>
  </si>
  <si>
    <t>Documentaire Informatie</t>
  </si>
  <si>
    <t>Geen</t>
  </si>
  <si>
    <t>Product-/Projectmanagement</t>
  </si>
  <si>
    <t>Acceptatie &amp; Controle</t>
  </si>
  <si>
    <t>Security Management</t>
  </si>
  <si>
    <t>Security Compliancy</t>
  </si>
  <si>
    <t>Managen</t>
  </si>
  <si>
    <t>Administreren</t>
  </si>
  <si>
    <t>Beheeromgeving</t>
  </si>
  <si>
    <t>Collaboration</t>
  </si>
  <si>
    <t>Applicatie Deployment</t>
  </si>
  <si>
    <t>Environmental</t>
  </si>
  <si>
    <t>Enterprise Content Management</t>
  </si>
  <si>
    <t>Netwerk</t>
  </si>
  <si>
    <t>Hosting Infra / Operating System</t>
  </si>
  <si>
    <t>Security</t>
  </si>
  <si>
    <t>Security Identity &amp; Authorisatie Beheer</t>
  </si>
  <si>
    <t>Storage / Backup</t>
  </si>
  <si>
    <t>Werkplek</t>
  </si>
  <si>
    <t>Cobol</t>
  </si>
  <si>
    <t>Koppelvlakken</t>
  </si>
  <si>
    <t>Open Source</t>
  </si>
  <si>
    <t>Cordys (Open Text)</t>
  </si>
  <si>
    <t>Microsoft/.NET</t>
  </si>
  <si>
    <t>Mobile Solutions</t>
  </si>
  <si>
    <t>Oracle Designer Developer</t>
  </si>
  <si>
    <t>SAP</t>
  </si>
  <si>
    <t>People Tools</t>
  </si>
  <si>
    <t>Deployment</t>
  </si>
  <si>
    <t>UniFace</t>
  </si>
  <si>
    <t>SMI</t>
  </si>
  <si>
    <t>Planon</t>
  </si>
  <si>
    <t>VMWare</t>
  </si>
  <si>
    <t>IBM DB2</t>
  </si>
  <si>
    <t>Oracle DB</t>
  </si>
  <si>
    <t>Sequal Server</t>
  </si>
  <si>
    <t>MySQL</t>
  </si>
  <si>
    <t>Collaboration / Desktop Sharing / Werkruimte</t>
  </si>
  <si>
    <t>Collaboration / Messaging</t>
  </si>
  <si>
    <t>Collaboration / Voice</t>
  </si>
  <si>
    <t>Environmental Datacenter</t>
  </si>
  <si>
    <t>Environmental Telecom</t>
  </si>
  <si>
    <t>File Sharing / Filenet</t>
  </si>
  <si>
    <t>File Sharing / Sharepoint</t>
  </si>
  <si>
    <t>OS/Linux</t>
  </si>
  <si>
    <t>OS/Mainframe</t>
  </si>
  <si>
    <t>OS/MSServer</t>
  </si>
  <si>
    <t>Backup</t>
  </si>
  <si>
    <t>Storage</t>
  </si>
  <si>
    <t>Virtualisatie / Citrix</t>
  </si>
  <si>
    <t>Virtualisatie / Microsoft</t>
  </si>
  <si>
    <t>Webhosting</t>
  </si>
  <si>
    <t>SATCOM</t>
  </si>
  <si>
    <t>HGI-Netwerken</t>
  </si>
  <si>
    <t>Identity / Authorisation</t>
  </si>
  <si>
    <t>Active Directory Services</t>
  </si>
  <si>
    <t>Applicatie Hosting</t>
  </si>
  <si>
    <t>OS/OpenVMS</t>
  </si>
  <si>
    <t>Applicatie deployment</t>
  </si>
  <si>
    <t>Mobile solutions</t>
  </si>
  <si>
    <t>Hosting Infra/Operating system</t>
  </si>
  <si>
    <t>Security Identity &amp; auth.beheer</t>
  </si>
  <si>
    <t>Storage / backup</t>
  </si>
  <si>
    <t>Informatie Systemen</t>
  </si>
  <si>
    <t>Huurlijnen</t>
  </si>
  <si>
    <t>SDH</t>
  </si>
  <si>
    <t>Glasvezel</t>
  </si>
  <si>
    <t>IP</t>
  </si>
  <si>
    <t>Radio</t>
  </si>
  <si>
    <t>IPWC</t>
  </si>
  <si>
    <t>Logistiek</t>
  </si>
  <si>
    <t>Netwerken</t>
  </si>
  <si>
    <t>Operation Control</t>
  </si>
  <si>
    <t>Werkvoorbereiding</t>
  </si>
  <si>
    <t>Antenne</t>
  </si>
  <si>
    <t>Materieel &amp; Techniek</t>
  </si>
  <si>
    <t>Identity &amp; Authorisation</t>
  </si>
  <si>
    <t>Innovatie</t>
  </si>
  <si>
    <t>BI</t>
  </si>
  <si>
    <t>GIS IT</t>
  </si>
  <si>
    <t>Infra</t>
  </si>
  <si>
    <t>OBAM</t>
  </si>
  <si>
    <t>SGA/BPM</t>
  </si>
  <si>
    <t>Database</t>
  </si>
  <si>
    <t>Accountmanager</t>
  </si>
  <si>
    <t>Crypto</t>
  </si>
  <si>
    <t>Firewall</t>
  </si>
  <si>
    <t>Intrusion Detection</t>
  </si>
  <si>
    <t>Loadbalancing</t>
  </si>
  <si>
    <t>Public Key Infrastructure / Certificates</t>
  </si>
  <si>
    <t>Security Incident &amp; Event Manitoring (SIEM)\Analyse</t>
  </si>
  <si>
    <t>Security Incident &amp; Event Manitoring (SIEM)\Beheer</t>
  </si>
  <si>
    <t>Security Pen-Testing</t>
  </si>
  <si>
    <t>Security Tooling</t>
  </si>
  <si>
    <t>Wasstraat</t>
  </si>
  <si>
    <t>Cyber</t>
  </si>
  <si>
    <t>Informatie Beveiliging</t>
  </si>
  <si>
    <t>Taak1</t>
  </si>
  <si>
    <t>Taak2</t>
  </si>
  <si>
    <t>Taak3</t>
  </si>
  <si>
    <t>Ontwikkelen van Business plannen</t>
  </si>
  <si>
    <t>Procesverbetering</t>
  </si>
  <si>
    <t>Identificeren van behoeften</t>
  </si>
  <si>
    <t xml:space="preserve">Solution Deployment </t>
  </si>
  <si>
    <t xml:space="preserve">Problem Management </t>
  </si>
  <si>
    <t xml:space="preserve">Information Security Management </t>
  </si>
  <si>
    <t>Service delivery</t>
  </si>
  <si>
    <t xml:space="preserve">Business Plan Development </t>
  </si>
  <si>
    <t xml:space="preserve">Project and Portfolio Management </t>
  </si>
  <si>
    <t xml:space="preserve">Business Change Management </t>
  </si>
  <si>
    <t xml:space="preserve">Information and Knowledge Management </t>
  </si>
  <si>
    <t xml:space="preserve">Component Integration </t>
  </si>
  <si>
    <t>Taak4</t>
  </si>
  <si>
    <t xml:space="preserve">Relationship Management </t>
  </si>
  <si>
    <t xml:space="preserve">IT Governance </t>
  </si>
  <si>
    <t xml:space="preserve">Application development </t>
  </si>
  <si>
    <t xml:space="preserve">Component integration </t>
  </si>
  <si>
    <t xml:space="preserve">Problem management </t>
  </si>
  <si>
    <t xml:space="preserve">Information and knowledge </t>
  </si>
  <si>
    <t xml:space="preserve">Testing </t>
  </si>
  <si>
    <t xml:space="preserve">Documentation Production </t>
  </si>
  <si>
    <t xml:space="preserve">Application Development </t>
  </si>
  <si>
    <t xml:space="preserve">Digital Marketing </t>
  </si>
  <si>
    <t xml:space="preserve">Architecture Design </t>
  </si>
  <si>
    <t xml:space="preserve">Technology Trend Monitoring </t>
  </si>
  <si>
    <t xml:space="preserve">Needs Identification </t>
  </si>
  <si>
    <t xml:space="preserve">Product or Project Planning </t>
  </si>
  <si>
    <t xml:space="preserve">Risk Management </t>
  </si>
  <si>
    <t xml:space="preserve">ICT Quality Management </t>
  </si>
  <si>
    <t xml:space="preserve">Information Security Strategy Development </t>
  </si>
  <si>
    <t xml:space="preserve">Information Security Governance </t>
  </si>
  <si>
    <t xml:space="preserve">Service Delivery </t>
  </si>
  <si>
    <t xml:space="preserve">Personnel Development </t>
  </si>
  <si>
    <t xml:space="preserve">Education and Training Provision </t>
  </si>
  <si>
    <t xml:space="preserve">Process Improvement </t>
  </si>
  <si>
    <t xml:space="preserve">Contract Management </t>
  </si>
  <si>
    <t xml:space="preserve">User Support </t>
  </si>
  <si>
    <t xml:space="preserve">Systems Engineering </t>
  </si>
  <si>
    <t xml:space="preserve">Innovating </t>
  </si>
  <si>
    <t>Nee</t>
  </si>
  <si>
    <t>08 - 12</t>
  </si>
  <si>
    <t>06 - 10</t>
  </si>
  <si>
    <t>10 - 13</t>
  </si>
  <si>
    <t>07 - 10</t>
  </si>
  <si>
    <t>12 - 13</t>
  </si>
  <si>
    <t>11 - 12</t>
  </si>
  <si>
    <t>05 - 07</t>
  </si>
  <si>
    <t>10 - 11</t>
  </si>
  <si>
    <t>p.m.</t>
  </si>
  <si>
    <t>Opmerkingen Negometrix</t>
  </si>
  <si>
    <t>ATB-nummer kan in Referentienummer (Tender opties)</t>
  </si>
  <si>
    <t>Deze informatie is niet nodig in Negometrix</t>
  </si>
  <si>
    <t>Niet nodig in Negometrix</t>
  </si>
  <si>
    <t>1.1.2</t>
  </si>
  <si>
    <t>1.1.3</t>
  </si>
  <si>
    <t>Zie tabje 'Planning' in Negometrix</t>
  </si>
  <si>
    <t>Kies 'Varianten' in tabblad Tender opties &gt; Overige opties</t>
  </si>
  <si>
    <t>1.1.4</t>
  </si>
  <si>
    <t>Titel van de tender</t>
  </si>
  <si>
    <t>Korte beschrijving (servicenummers niet)</t>
  </si>
  <si>
    <t>1.1.1 én korte beschrijving</t>
  </si>
  <si>
    <t>Korte beschrijving</t>
  </si>
  <si>
    <t>Functieschaal niet in Negometrix, moet dit wel ergens? FTE: 1.1.4</t>
  </si>
  <si>
    <t>Schaal niet in Negometrix, moet dit wel ergens?</t>
  </si>
  <si>
    <t>Aanbieder vult de prijslijst in</t>
  </si>
  <si>
    <t>Vragengroep 1.4</t>
  </si>
  <si>
    <t>Vragengroep 1.5</t>
  </si>
  <si>
    <t>In vragengroep 1.5 zijn deze punten toegevoegd. Verwijder deze indien niet nodig. Interview vragen kunnen ook in een losse vragenlijst, discussie.</t>
  </si>
  <si>
    <t>Maximale score</t>
  </si>
  <si>
    <t>a. Relevante Werkervaring</t>
  </si>
  <si>
    <t>Informatiebeleid</t>
  </si>
  <si>
    <t>Enterprise Architectuur</t>
  </si>
  <si>
    <t>Sourcingmanagement</t>
  </si>
  <si>
    <t>Projectmanagement</t>
  </si>
  <si>
    <t>Functioneel beheer</t>
  </si>
  <si>
    <t>Technisch ontwerp/applicatieontwikkeling</t>
  </si>
  <si>
    <t xml:space="preserve">Systeemontwikkeling </t>
  </si>
  <si>
    <t>Netwerkontwikkeling</t>
  </si>
  <si>
    <t>Technical support</t>
  </si>
  <si>
    <t>Configurationmanagement</t>
  </si>
  <si>
    <t>Applicatiebeheer</t>
  </si>
  <si>
    <t>Systeembeheer</t>
  </si>
  <si>
    <t>Serverbeheer</t>
  </si>
  <si>
    <t>Netwerkbeheer</t>
  </si>
  <si>
    <t xml:space="preserve">Databasebeheer </t>
  </si>
  <si>
    <t xml:space="preserve">Securitymanagement </t>
  </si>
  <si>
    <t>Informatieadvies</t>
  </si>
  <si>
    <t>Relatiemanagement</t>
  </si>
  <si>
    <t>Informatiearchitectuur</t>
  </si>
  <si>
    <t>Applicatiearchitectuur</t>
  </si>
  <si>
    <t>Technische architectuur</t>
  </si>
  <si>
    <t>Innovatiemanagement</t>
  </si>
  <si>
    <t>Service level management</t>
  </si>
  <si>
    <t>Control Stelsel I(v)</t>
  </si>
  <si>
    <t>IT-control</t>
  </si>
  <si>
    <t>Projectcontrol I(v)</t>
  </si>
  <si>
    <t>Changemanagement</t>
  </si>
  <si>
    <t>Releasemanagement</t>
  </si>
  <si>
    <t>Programmamanagement</t>
  </si>
  <si>
    <t>Testmanagement</t>
  </si>
  <si>
    <t>Problemmanagement</t>
  </si>
  <si>
    <t>Incidentmanagement</t>
  </si>
  <si>
    <t>Capacitymanagement</t>
  </si>
  <si>
    <t>Maximaal</t>
  </si>
  <si>
    <r>
      <t xml:space="preserve">] 
]
] </t>
    </r>
    <r>
      <rPr>
        <i/>
        <sz val="9"/>
        <rFont val="Verdana"/>
        <family val="2"/>
      </rPr>
      <t>Beoordeling d.m.v.</t>
    </r>
    <r>
      <rPr>
        <sz val="9"/>
        <rFont val="Verdana"/>
        <family val="2"/>
      </rPr>
      <t xml:space="preserve">
] </t>
    </r>
    <r>
      <rPr>
        <i/>
        <sz val="9"/>
        <rFont val="Verdana"/>
        <family val="2"/>
      </rPr>
      <t>selectiegesprek</t>
    </r>
    <r>
      <rPr>
        <sz val="9"/>
        <rFont val="Verdana"/>
        <family val="2"/>
      </rPr>
      <t xml:space="preserve">
]
</t>
    </r>
  </si>
  <si>
    <t>SELECTIE KWALITEITENPROFIEL (eCF)</t>
  </si>
  <si>
    <t>EISEN</t>
  </si>
  <si>
    <t>WENSEN</t>
  </si>
  <si>
    <t>Regulier</t>
  </si>
  <si>
    <t>Proactief</t>
  </si>
  <si>
    <t>Strippenkaart</t>
  </si>
  <si>
    <t>Cluster</t>
  </si>
  <si>
    <t>Vrijblijvend</t>
  </si>
  <si>
    <t>Detavast</t>
  </si>
  <si>
    <t>1. Tarief</t>
  </si>
  <si>
    <t>2. Duurzaamheidsaspecten bij inzet</t>
  </si>
  <si>
    <t>3. Relevante werkervaring</t>
  </si>
  <si>
    <t>5. Beschikbaarheid kandidaat</t>
  </si>
  <si>
    <t>6. Social Return kandidaat</t>
  </si>
  <si>
    <t>7. Mate waarin de kandidaat de opdracht begrijpt</t>
  </si>
  <si>
    <t>3. Relevante Werkervaring</t>
  </si>
  <si>
    <t>Wensen (Selectiegesprek)</t>
  </si>
  <si>
    <r>
      <t xml:space="preserve">Niveau competentiewoordenboek </t>
    </r>
    <r>
      <rPr>
        <b/>
        <i/>
        <sz val="9"/>
        <rFont val="Verdana"/>
        <family val="2"/>
      </rPr>
      <t>(indien van toepassing)</t>
    </r>
  </si>
  <si>
    <t xml:space="preserve">Channel Management </t>
  </si>
  <si>
    <t xml:space="preserve">Sales Management </t>
  </si>
  <si>
    <t xml:space="preserve">Forecast Development </t>
  </si>
  <si>
    <t>Functieschaal aanvraag conform BBRA*</t>
  </si>
  <si>
    <t>Maximale score (optelling)</t>
  </si>
  <si>
    <t>Deze opdracht ….</t>
  </si>
  <si>
    <t>Van belang is…..</t>
  </si>
  <si>
    <t>Gerelateerd aan algemene omschrijving en achtergrond (eventuele extra toelichting, aanvullend op algemene omschrijving)</t>
  </si>
  <si>
    <t>(in te vullen door de Inhuurdesk)</t>
  </si>
  <si>
    <t>Voor inhuurvragen:</t>
  </si>
  <si>
    <t>Velden met een * zijn verplicht in te vullen. Witte velden zo volledig mogelijk invullen en aanvraagformulier als bijlage toevoegen aan een email en naar de Inhuurdesk verzenden.</t>
  </si>
  <si>
    <t>Kwaliteitsraamwerk (tbv rapportage) *</t>
  </si>
  <si>
    <r>
      <t xml:space="preserve">Vul een waarde in, indien een criterium van toepassing is. </t>
    </r>
    <r>
      <rPr>
        <b/>
        <i/>
        <sz val="9"/>
        <rFont val="Verdana"/>
        <family val="2"/>
      </rPr>
      <t>Totaal van alle ingevulde criteria moet gelijk zijn aan 100.</t>
    </r>
  </si>
  <si>
    <t>(dient totaal 100 te zijn)</t>
  </si>
  <si>
    <t>b. Fysieke gesteldheid, fysieke prestaties en geestesgesteldheid</t>
  </si>
  <si>
    <t>Eventueel maximum uurtarief (incl btw)</t>
  </si>
  <si>
    <t>Uren</t>
  </si>
  <si>
    <t>Jaar</t>
  </si>
  <si>
    <t>Aantal uur</t>
  </si>
  <si>
    <t>Uurtarief incl BTW (begroot) *</t>
  </si>
  <si>
    <t>Maximum tarief excl. BTW</t>
  </si>
  <si>
    <t xml:space="preserve">Uurtarief excl. BTW (begroot)  (formule) ^ </t>
  </si>
  <si>
    <t>VGB A</t>
  </si>
  <si>
    <t>VGB B</t>
  </si>
  <si>
    <t>Kosten Veiligheidsonderzoek incl BTW</t>
  </si>
  <si>
    <t>Kosten Veiligheidsonderzoek excl. BTW</t>
  </si>
  <si>
    <t>Totaal bedrag incl BTW incl. screening (begroot)</t>
  </si>
  <si>
    <t>Totaal bedrag incl BTW excl. screening (begroot)</t>
  </si>
  <si>
    <t>Totaal bedrag excl. BTW excl screening (begroot)</t>
  </si>
  <si>
    <t>Totaal bedragexcl. BTW incl. screening (begroot)</t>
  </si>
  <si>
    <t>Starten op VOG in afwachting van VGB? 
(Reeds afgestemd met BA!)</t>
  </si>
  <si>
    <t>Ja (akkoord BA)</t>
  </si>
  <si>
    <t>Aantal kandidaten dat wordt uitgenodigd voor toelichtend gesprek (op basis van rangorde)</t>
  </si>
  <si>
    <t>Bedrag excl. screening 
(formules)</t>
  </si>
  <si>
    <t>VGB C</t>
  </si>
  <si>
    <t>Algemene informatie/ inzetgegevens</t>
  </si>
  <si>
    <t>Eisen</t>
  </si>
  <si>
    <t>Minimaal aantal uren per week per FTE*</t>
  </si>
  <si>
    <t>Max. aantal uren initiële inhuurtermijn totaal*</t>
  </si>
  <si>
    <t>Schaal</t>
  </si>
  <si>
    <t>Standaardtarief</t>
  </si>
  <si>
    <t>Aantal uur maximaal (formule)</t>
  </si>
  <si>
    <t>Voorstel uurtarief (Perceel 1) incl BTW</t>
  </si>
  <si>
    <t>Soort aanvraag*</t>
  </si>
  <si>
    <t>Voorstel uurtarief (Perceel 2) incl BTW</t>
  </si>
  <si>
    <t>Tarief x gemiddelde factor P1</t>
  </si>
  <si>
    <t>Tarief x gemiddelde factor P2</t>
  </si>
  <si>
    <t>Uurtarief factor P1</t>
  </si>
  <si>
    <t>Uurtarief factor P2</t>
  </si>
  <si>
    <r>
      <t xml:space="preserve">Perceel? </t>
    </r>
    <r>
      <rPr>
        <sz val="11"/>
        <rFont val="Verdana"/>
        <family val="2"/>
      </rPr>
      <t>(Formule)</t>
    </r>
    <r>
      <rPr>
        <b/>
        <sz val="11"/>
        <rFont val="Verdana"/>
        <family val="2"/>
      </rPr>
      <t xml:space="preserve">
</t>
    </r>
    <r>
      <rPr>
        <sz val="11"/>
        <rFont val="Verdana"/>
        <family val="2"/>
      </rPr>
      <t>(Regulier Perceel 1 en bij Detavast Perceel 2)</t>
    </r>
  </si>
  <si>
    <t>Perceel</t>
  </si>
  <si>
    <r>
      <t xml:space="preserve">CONCEPT PLANNING: </t>
    </r>
    <r>
      <rPr>
        <b/>
        <i/>
        <sz val="10"/>
        <rFont val="Verdana"/>
        <family val="2"/>
      </rPr>
      <t>Grijze velden hoeven niet ingevuld, wordt vastgelegd na afstemming met DMO Inkoop IT - Continuity</t>
    </r>
  </si>
  <si>
    <t>4. Kennis, opleidingen, fysieke gesteldheid, fysieke prestaties en geestesgesteldheid</t>
  </si>
  <si>
    <t>Kennis/opleidingen</t>
  </si>
  <si>
    <t>Beoordelingswijze; Opleiding / Certificaat/ overig (eventueel getrapt)</t>
  </si>
  <si>
    <t>Beoordelingswijze, bijvoorbeeld aantal jaar (eventueel getrapt)</t>
  </si>
  <si>
    <t>Geef hier de (gedrags)competenties weer waarop wordt getoetst</t>
  </si>
  <si>
    <t>Datum offerte aanvraag</t>
  </si>
  <si>
    <t>Eindmoment stellen van vragen</t>
  </si>
  <si>
    <t>Eindmoment beantwoording vragen</t>
  </si>
  <si>
    <t>Indienen offertes</t>
  </si>
  <si>
    <t>Streefdatum mededeling gunning</t>
  </si>
  <si>
    <t>Let op 1: Niet toepassen bij Reguliere aanvragen
Let op 2: Indien Inschrijver aanbiedt met een hoger uurtarief wordt deze uitgesloten van verdere deelname</t>
  </si>
  <si>
    <t>Aanvraag Inhuur ICT (IAF)</t>
  </si>
  <si>
    <t xml:space="preserve">8. Of de kandidaat de juiste competenties heeft. (Competentiewoordenboek)
</t>
  </si>
  <si>
    <t>Werkervaring</t>
  </si>
  <si>
    <t>Overige vereiste kennisgebieden/opleidingen/trainingen</t>
  </si>
  <si>
    <t>Bewezen
aantal jaar (minimaal)</t>
  </si>
  <si>
    <t>8. Of de kandidaat overtuigt te kunnen werken volgens de cultuur van Defensie
en daarvoor de juiste competenties heeft. (Competentiewoordenboek). NB: niet alle rijen hoeven gevuld te worden</t>
  </si>
  <si>
    <t>Inhurend manager/behoeftsteller (naam en mail adres)*</t>
  </si>
  <si>
    <t>Let op: er dienen minimaal 2 beoordelaars te zijn vanuit behoeftesteller</t>
  </si>
  <si>
    <t>Data/ week/ weken interviews</t>
  </si>
  <si>
    <t>Beoordelaar 1 (naam en mail adres)</t>
  </si>
  <si>
    <t>Beoordelaar 2 (naam en mail adres)</t>
  </si>
  <si>
    <t>Beoordelaar 3 (naam en mail adres)</t>
  </si>
  <si>
    <t>Beoordelaar 4 (naam en mail adres)</t>
  </si>
  <si>
    <t>Vereiste kennisgebieden/opleidingen
eCF profiel</t>
  </si>
  <si>
    <r>
      <t xml:space="preserve">5. Beschikbaarheid kandidaat (toelichting)
</t>
    </r>
    <r>
      <rPr>
        <sz val="9"/>
        <rFont val="Verdana"/>
        <family val="2"/>
      </rPr>
      <t>(verplicht indien meetellend voor gunning)</t>
    </r>
  </si>
  <si>
    <r>
      <t xml:space="preserve">2. Duurzaamheid (toelichting)
</t>
    </r>
    <r>
      <rPr>
        <sz val="9"/>
        <rFont val="Verdana"/>
        <family val="2"/>
      </rPr>
      <t>(verplicht indien meetellend voor gunning)</t>
    </r>
  </si>
  <si>
    <r>
      <t xml:space="preserve">6. Social return kandidaat (toelichting)
</t>
    </r>
    <r>
      <rPr>
        <sz val="9"/>
        <rFont val="Verdana"/>
        <family val="2"/>
      </rPr>
      <t>(verplicht indien meetellend voor gunning)</t>
    </r>
  </si>
  <si>
    <t>Beschikbaarheid kandidaat 
(minimaal aantal uur per week)</t>
  </si>
  <si>
    <t>a. Gewenste aanvullende kennis/ opleidingen</t>
  </si>
  <si>
    <t>Naam</t>
  </si>
  <si>
    <t>Mail adres</t>
  </si>
  <si>
    <t>Antwoordformulier</t>
  </si>
  <si>
    <t>Basisgegevens</t>
  </si>
  <si>
    <t>Naam Inschrijver</t>
  </si>
  <si>
    <t>Combinatie Caesar Accounts (penvoerder), Bergler Nederland, Pimarox Infrastructure Solutions.</t>
  </si>
  <si>
    <t>Combinatie Cimsolutions B.V. (penvoerder), SLTN IT Professionals B.V., Verdonck, Klooster &amp; Associates B.V.</t>
  </si>
  <si>
    <t>De Staffing Groep Nederland B.V.</t>
  </si>
  <si>
    <t>LINKIT B.V.</t>
  </si>
  <si>
    <t>Between B.V.</t>
  </si>
  <si>
    <t>Beoordelingswijze</t>
  </si>
  <si>
    <t>Score</t>
  </si>
  <si>
    <t>Motivering</t>
  </si>
  <si>
    <t>Eisen werkervaring algemeen</t>
  </si>
  <si>
    <t>Eisen werkervaring specifiek</t>
  </si>
  <si>
    <t>Eis minimale beschikbaarheid</t>
  </si>
  <si>
    <t>Weging/K.O.</t>
  </si>
  <si>
    <t>Bevestiging inschrijver</t>
  </si>
  <si>
    <t>Wensen: Relevante Werkervaring</t>
  </si>
  <si>
    <t>Eisen minimale Kennis/opleidingen (eCF)</t>
  </si>
  <si>
    <t>Eisen minimale Kennis/opleidingen overig</t>
  </si>
  <si>
    <t>Wensen: Gewenste aanvullende kennis/ opleidingen</t>
  </si>
  <si>
    <t>Wensen: Fysieke gesteldheid, fysieke prestaties en geestesgesteldheid</t>
  </si>
  <si>
    <t>Beschikbaarheid kandidaat</t>
  </si>
  <si>
    <t>Selectiegesprek: Mate waarin de kandidaat de opdracht begrijpt</t>
  </si>
  <si>
    <t>Selectiegesprek: Competenties</t>
  </si>
  <si>
    <t>Naam kandidaat</t>
  </si>
  <si>
    <t>Motivering (indien nodig)</t>
  </si>
  <si>
    <t>Motivering (altijd nodig)</t>
  </si>
  <si>
    <t>Vul het tarief per inschrijver rechts in, links is een formule</t>
  </si>
  <si>
    <t>Tarief</t>
  </si>
  <si>
    <t>Tarief en score kandidaat</t>
  </si>
  <si>
    <t>Voldoet?</t>
  </si>
  <si>
    <t>Ja</t>
  </si>
  <si>
    <t>Onderdeel (Eis/Wens)</t>
  </si>
  <si>
    <t>Adres standplaats hoofdvestiging (straat/postcode/plaats)</t>
  </si>
  <si>
    <t>Functienaam</t>
  </si>
  <si>
    <t>Telefoonnummer contactpersoon</t>
  </si>
  <si>
    <t>Mail adres contactpersoon</t>
  </si>
  <si>
    <t>Naam contactpersoon</t>
  </si>
  <si>
    <t>Nadere gegevens kandidaat</t>
  </si>
  <si>
    <t>Beschrijf de volledige keten hoe de kandidaat word ingehuurd. Denk hierbij ook aan: alle tussenpartijen in de ketenwaar kandidaat in loondienst is, ZZP-er of DGA etc.</t>
  </si>
  <si>
    <t>Betreft de kandidaat een ZZP/DGA of Eigen medewerker</t>
  </si>
  <si>
    <t>Is kandidaat uit doelgroep social return?</t>
  </si>
  <si>
    <t>Is de kandidaat reeds in het bezit van een geldige veiligheidsscreening van Defensie? Zo ja geef aan welk niveau van screening en de afgiftedatum van de VGB.</t>
  </si>
  <si>
    <t>Naam kandidaat (of bij cluster/team aanvraag: namen van kandidaten)</t>
  </si>
  <si>
    <t>Geplande vakanties binnen 3 maanden van kandidaat/ kandidaten</t>
  </si>
  <si>
    <t>Verklaart u dat er geen sprake is van (mogelijke) belangenverstrengeling met betrekking tot de inzet van de kandidaat in relatie tot andere Defensieprojecten of op andere wijze? (Kies Ja/Nee)</t>
  </si>
  <si>
    <t>Eis</t>
  </si>
  <si>
    <t>Bewezen aantal jaar</t>
  </si>
  <si>
    <t>Werkervaring algemeen</t>
  </si>
  <si>
    <t>Werkervaring specifiek</t>
  </si>
  <si>
    <t>Aantal uur per week</t>
  </si>
  <si>
    <t>Overige vereiste kennisgebieden/opleidingen/
trainingen</t>
  </si>
  <si>
    <t>Antwoord en eventuele toelichting</t>
  </si>
  <si>
    <t>Wensen</t>
  </si>
  <si>
    <t>Verdere info Eis</t>
  </si>
  <si>
    <t>Wens</t>
  </si>
  <si>
    <t>Relevante Werkervaring</t>
  </si>
  <si>
    <t>Totale weging/ maximale score &gt;</t>
  </si>
  <si>
    <t>Duurzaamheid (toelichting)</t>
  </si>
  <si>
    <t>Social return kandidaat (toelichting)</t>
  </si>
  <si>
    <r>
      <t xml:space="preserve">Kennis, opleidingen
</t>
    </r>
    <r>
      <rPr>
        <sz val="11"/>
        <rFont val="Verdana"/>
        <family val="2"/>
      </rPr>
      <t>en fysieke gesteldheid, fysieke prestaties en geestesgesteldheid</t>
    </r>
  </si>
  <si>
    <t>Beschikbaarheid kandidaat (toelichting)</t>
  </si>
  <si>
    <r>
      <t xml:space="preserve">Geef uw antwoord. </t>
    </r>
    <r>
      <rPr>
        <i/>
        <sz val="10"/>
        <rFont val="Verdana"/>
        <family val="2"/>
      </rPr>
      <t xml:space="preserve">Geef in uw beantwoording duidelijk aan of de kandidaat voldoet aan de gestelde wens met een toelichting d.w.z. op welke wijze er wordt voldaan en waar dit terug te vinden is in de CV met verwijzing naar paginanummer. 
Indien er geen duidelijke verwijzing is weergegeven naar het CV en/of indien niet duidelijk uit het CV blijkt de wijze waarop er wordt voldaan aan bovenstaande wens, leidt dit tot het verstrekken van 0 punten op betreffende wens. </t>
    </r>
  </si>
  <si>
    <r>
      <t xml:space="preserve">Geef aan waar in het CV dit terug te vinden is. </t>
    </r>
    <r>
      <rPr>
        <i/>
        <sz val="10"/>
        <rFont val="Verdana"/>
        <family val="2"/>
      </rPr>
      <t>Geef duidelijk aan of de kandidaat voldoet aan de gestelde Eis en waar dit terug te vinden is in de CV met verwijzing naar paginanummer. 
Indien er geen duidelijke verwijzing is weergegeven naar het CV en/of indien niet duidelijk uit het CV blijkt of wordt voldaan aan betreffende eis, leidt dit tot uitsluiting.</t>
    </r>
  </si>
  <si>
    <t>Vraag</t>
  </si>
  <si>
    <t>Uw antwoord: voldoet? (ja/nee)</t>
  </si>
  <si>
    <t>Weging (maxima-le score)</t>
  </si>
  <si>
    <t>Prijs</t>
  </si>
  <si>
    <t>Tarief per uur (excl BTW)</t>
  </si>
  <si>
    <t>Vul hier het tarief per uur (excl. BTW) in van de kandidaat (of bij een clusteraanvraag/teamaanvraag het gemiddelde tarief)</t>
  </si>
  <si>
    <t>uur per week</t>
  </si>
  <si>
    <t>Wens: Beschikbaarheid kandidaat</t>
  </si>
  <si>
    <t>Wens: Duurzaamheid</t>
  </si>
  <si>
    <t xml:space="preserve">Wens: Social return kandidaat </t>
  </si>
  <si>
    <t>Subtotaal schriftelijke beoordeling (excl. selectiegesprekken)</t>
  </si>
  <si>
    <t>Subtotaal beoordeling Selectiegesprekken</t>
  </si>
  <si>
    <t>TOTAALscore beoordeling</t>
  </si>
  <si>
    <t>Motivering per gevraagde competentie (altijd nodig)</t>
  </si>
  <si>
    <t>Onderdeel</t>
  </si>
  <si>
    <t>Schriftelijke wensen</t>
  </si>
  <si>
    <t>Functienaam:</t>
  </si>
  <si>
    <t>Inschrijver dient dit formulier volledig, duidelijk en correct in te vullen (de witte velden, alleen daar waar een vraag wordt gesteld). Onvolledige of onduidelijk ingevulde formulieren kunnen leiden tot uitsluiting.</t>
  </si>
  <si>
    <t>SUBSCORE NA SCHRIFTELIJKE BEOORDELING</t>
  </si>
  <si>
    <t>RANGORDE NA SCHRIFTELIJKE BEOORDELING</t>
  </si>
  <si>
    <t>Beoordelingsteam</t>
  </si>
  <si>
    <t>Behoeftesteller</t>
  </si>
  <si>
    <t>Mail</t>
  </si>
  <si>
    <t>Rol</t>
  </si>
  <si>
    <t>Weging</t>
  </si>
  <si>
    <t>Criterium</t>
  </si>
  <si>
    <t>Volledige naam tekenbevoegd persoon</t>
  </si>
  <si>
    <t>Voor gesprek in aanmerking (ronde 1)?</t>
  </si>
  <si>
    <t>Score Selectiegesprek</t>
  </si>
  <si>
    <t>Totaalscore na gesprek</t>
  </si>
  <si>
    <t>Uitsluiten?</t>
  </si>
  <si>
    <t>SELECTIEGESPREK</t>
  </si>
  <si>
    <t>Let op, dit is geen garantie, per geval wordt dit beoordeeld, bovendien kunnen er extra voorwaarden of tijdslijnen worden toegepast.</t>
  </si>
  <si>
    <t>Afd. Architectuur</t>
  </si>
  <si>
    <t>Afd. BOO</t>
  </si>
  <si>
    <t>Afd. COC2 en I&amp;V</t>
  </si>
  <si>
    <t>Afd. DefCERT/SIOC</t>
  </si>
  <si>
    <t>Afd. Directie</t>
  </si>
  <si>
    <t>Afd. Expertise Centrum/CC</t>
  </si>
  <si>
    <t>Afd. Expertise Centrum/IBEV</t>
  </si>
  <si>
    <t>Afd. Expertise Centrum/ITA</t>
  </si>
  <si>
    <t>Afd. Expertise Centrum/PO</t>
  </si>
  <si>
    <t>Afd. Generieke IT &amp; infra</t>
  </si>
  <si>
    <t>Afd. Informatie Beheer</t>
  </si>
  <si>
    <t>Afd. ITCC</t>
  </si>
  <si>
    <t>Afd. KIXS</t>
  </si>
  <si>
    <t>Afd. Land</t>
  </si>
  <si>
    <t>Afd. Lucht en Joint</t>
  </si>
  <si>
    <t>Afd. Maritiem</t>
  </si>
  <si>
    <t>Afd. Matlog &amp; Financieel</t>
  </si>
  <si>
    <t>Afd. Ondersteunende Staf</t>
  </si>
  <si>
    <t>Afd. P&amp;BV</t>
  </si>
  <si>
    <t>Afd. P&amp;O en Medisch</t>
  </si>
  <si>
    <t>NIET VAN TOEPASSING</t>
  </si>
  <si>
    <t>JIVC keten (indien van toepassing)*</t>
  </si>
  <si>
    <r>
      <t xml:space="preserve">Let op:  Alleen Inschrijvers die nog kans om in aanmerking te komen voor (gunning) van de opdracht obv behaalde punten worden uitgenodigd. </t>
    </r>
    <r>
      <rPr>
        <u/>
        <sz val="9"/>
        <rFont val="Verdana"/>
        <family val="2"/>
      </rPr>
      <t>ADVIES vanuit inkoop is om minimaal 4 kandidaten per gevraagde CV uit te nodigen.</t>
    </r>
    <r>
      <rPr>
        <sz val="9"/>
        <rFont val="Verdana"/>
        <family val="2"/>
      </rPr>
      <t xml:space="preserve"> </t>
    </r>
    <r>
      <rPr>
        <i/>
        <sz val="9"/>
        <rFont val="Verdana"/>
        <family val="2"/>
      </rPr>
      <t>Let op, indien na volledige beoordeling blijkt dat kandidaten die niet uitgenodigd zijn in de eerste gespreksronde alsnog kans maken om voor gunning in aanmerking te komen, wordt/worden deze kandidaten alsnog uitgenodigd voor een selectiegesprek.</t>
    </r>
  </si>
  <si>
    <t>Middelen - financiering</t>
  </si>
  <si>
    <t>Ongewijzigde herhalingsaanvraag *</t>
  </si>
  <si>
    <t>Detavast - Regulier</t>
  </si>
  <si>
    <t>Detavast - Vrijblijvend</t>
  </si>
  <si>
    <t>Functienaam (roepnaam)*</t>
  </si>
  <si>
    <t>Vul onderstaand in aan de hand van informatie uit de Sharepoint ATB</t>
  </si>
  <si>
    <r>
      <rPr>
        <b/>
        <sz val="9"/>
        <rFont val="Arial"/>
        <family val="2"/>
      </rPr>
      <t>JIVC</t>
    </r>
    <r>
      <rPr>
        <sz val="9"/>
        <rFont val="Arial"/>
        <family val="2"/>
      </rPr>
      <t xml:space="preserve">: JIVC is een professionele IV/ICT-organisatie, die de Defensieonderdelen en andere klanten binnen de overheid faciliteert in het effectief en doelmatig kunnen (blijven) uitvoeren van hun taken. Als organisatie staat JIVC voor betrouwbare, beveiligde IV/ICT-diensten die marktconform zijn wat betreft techniek en prijs. Medewerkers binnen JIVC werken samen en delen kennis, vanuit het besef dat alleen op deze wijze de beste kwaliteit kan worden geleverd. </t>
    </r>
  </si>
  <si>
    <t>Weging/ Maximale score</t>
  </si>
  <si>
    <t>Alsnog uitnodigen voor gesprek (maakt nog kans om te winnen na selectiegesprekken?)?</t>
  </si>
  <si>
    <t>Yacht BV</t>
  </si>
  <si>
    <t>De Staffing Groep Nederland BV</t>
  </si>
  <si>
    <t>iSense Consulting B.V.</t>
  </si>
  <si>
    <t>Perceel 1</t>
  </si>
  <si>
    <t>Perceel 2</t>
  </si>
  <si>
    <t>Samenvatting beoordeling, Perceel 2</t>
  </si>
  <si>
    <t>Samenvatting beoordeling, Perceel 1</t>
  </si>
  <si>
    <t>RANGORDE</t>
  </si>
  <si>
    <t>Teamlid 2</t>
  </si>
  <si>
    <t>Teamlid 3</t>
  </si>
  <si>
    <t>Nederlands Centrum voor Interim-Management B.V. (NCIM)</t>
  </si>
  <si>
    <r>
      <t xml:space="preserve">Nederlands Centrum voor Interim-Management B.V. (NCIM) </t>
    </r>
    <r>
      <rPr>
        <b/>
        <sz val="9"/>
        <color theme="1"/>
        <rFont val="Verdana"/>
        <family val="2"/>
      </rPr>
      <t>CV2</t>
    </r>
  </si>
  <si>
    <r>
      <t>Combinatie Caesar Accounts (penvoerder), Bergler Nederland, Pimarox Infrastructure Solutions.</t>
    </r>
    <r>
      <rPr>
        <b/>
        <sz val="9"/>
        <color theme="1"/>
        <rFont val="Verdana"/>
        <family val="2"/>
      </rPr>
      <t xml:space="preserve"> CV2</t>
    </r>
  </si>
  <si>
    <r>
      <t xml:space="preserve">Combinatie Cimsolutions B.V. (penvoerder), SLTN IT Professionals B.V., Verdonck, Klooster &amp; Associates B.V. </t>
    </r>
    <r>
      <rPr>
        <b/>
        <sz val="9"/>
        <color theme="1"/>
        <rFont val="Verdana"/>
        <family val="2"/>
      </rPr>
      <t>CV2</t>
    </r>
  </si>
  <si>
    <r>
      <t xml:space="preserve">De Staffing Groep Nederland B.V. </t>
    </r>
    <r>
      <rPr>
        <b/>
        <sz val="9"/>
        <color theme="1"/>
        <rFont val="Verdana"/>
        <family val="2"/>
      </rPr>
      <t>CV2</t>
    </r>
  </si>
  <si>
    <r>
      <t>LINKIT B.V.</t>
    </r>
    <r>
      <rPr>
        <b/>
        <sz val="9"/>
        <color theme="1"/>
        <rFont val="Verdana"/>
        <family val="2"/>
      </rPr>
      <t xml:space="preserve"> CV2</t>
    </r>
  </si>
  <si>
    <r>
      <t>Between B.V.</t>
    </r>
    <r>
      <rPr>
        <b/>
        <sz val="9"/>
        <color theme="1"/>
        <rFont val="Verdana"/>
        <family val="2"/>
      </rPr>
      <t xml:space="preserve"> CV2</t>
    </r>
  </si>
  <si>
    <r>
      <t xml:space="preserve">Combinatie Myler BV (penvoerder), CGI Nederland BV. </t>
    </r>
    <r>
      <rPr>
        <b/>
        <sz val="9"/>
        <color theme="1"/>
        <rFont val="Verdana"/>
        <family val="2"/>
      </rPr>
      <t>CV2</t>
    </r>
  </si>
  <si>
    <t>Combinatie Myler BV (penvoerder), CGI Nederland BV.</t>
  </si>
  <si>
    <r>
      <t xml:space="preserve">iSense Consulting B.V. </t>
    </r>
    <r>
      <rPr>
        <b/>
        <sz val="9"/>
        <color theme="1"/>
        <rFont val="Verdana"/>
        <family val="2"/>
      </rPr>
      <t>CV2</t>
    </r>
  </si>
  <si>
    <r>
      <t>De Staffing Groep Nederland BV</t>
    </r>
    <r>
      <rPr>
        <b/>
        <sz val="9"/>
        <color theme="1"/>
        <rFont val="Verdana"/>
        <family val="2"/>
      </rPr>
      <t xml:space="preserve"> CV2</t>
    </r>
  </si>
  <si>
    <r>
      <t>Yacht BV</t>
    </r>
    <r>
      <rPr>
        <b/>
        <sz val="9"/>
        <color theme="1"/>
        <rFont val="Verdana"/>
        <family val="2"/>
      </rPr>
      <t xml:space="preserve"> CV2</t>
    </r>
  </si>
  <si>
    <t>Teamlid5</t>
  </si>
  <si>
    <t>Teamlid4</t>
  </si>
  <si>
    <t>Score Selectiegesprekken</t>
  </si>
  <si>
    <t>Totaalscore na gesprekken</t>
  </si>
  <si>
    <t>Alsnog uitnodigen voor gesprekken (maakt nog kans om te winnen na selectiegesprekken?)?</t>
  </si>
  <si>
    <t>Kandidaat</t>
  </si>
  <si>
    <t>Totaalbeoordeling TEAM beoordeling, Perceel 1</t>
  </si>
  <si>
    <t>Teamlid 6</t>
  </si>
  <si>
    <t>Let op:  Alleen Inschrijvers die nog kans om in aanmerking te komen voor (gunning) van de opdracht obv behaalde punten worden uitgenodigd. Let op, indien na de 1e gespreksronde blijkt- dat er leveranciers zijn die alsnog kans maken op gunning- dan wordt/worden de kandidaten van deze leverancier(s) alsnog uitgenodigd voor een selectiegesprek.</t>
  </si>
  <si>
    <t>inhuurdesk.JIVC@mindef.nl</t>
  </si>
  <si>
    <r>
      <t xml:space="preserve">Houd aub rekening met het </t>
    </r>
    <r>
      <rPr>
        <u/>
        <sz val="11"/>
        <rFont val="Verdana"/>
        <family val="2"/>
      </rPr>
      <t>eventuele</t>
    </r>
    <r>
      <rPr>
        <sz val="11"/>
        <rFont val="Verdana"/>
        <family val="2"/>
      </rPr>
      <t xml:space="preserve"> maximum tarief, deze is (indien van toepassing) als volgt, excl. BTW </t>
    </r>
    <r>
      <rPr>
        <i/>
        <sz val="11"/>
        <rFont val="Verdana"/>
        <family val="2"/>
      </rPr>
      <t>(indien u hoger dan dit tarief aanbiedt leidt dit tot uitsluiting).</t>
    </r>
  </si>
  <si>
    <t>Alle reis- en verblijfskosten zijn inbegrepen in het tarief. Hieronder vallen de reiskosten woon-werkverkeer, maar ook dienstreizen naar andere (klant)locaties die bezocht worden ihkv de uitvoering van het werk. Uitgezonderd buitenlandse dienstreizen. Frequentie is van tevoren niet aan te geven</t>
  </si>
  <si>
    <t xml:space="preserve">Voorbehoud 1. De mogelijkheid bestaat dat de kandidaat na verloop van tijd voor vergelijkbare werkzaamheden in een ander project of context wordt ingezet. In beginsel streven wij er naar dat de standplaats in een dergelijk geval niet wijzigt. 
Voorbehoud 2. Bij meerdere geschikte kandidaten behoudt de dienst zich het recht voor om meerdere gunningen te doen. Dit zal geschieden op basis van de rangorde in de eindbeoordeling. 
</t>
  </si>
  <si>
    <t>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</si>
</sst>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F800]dddd\,\ mmmm\ dd\,\ yyyy"/>
    <numFmt numFmtId="165" formatCode="0.0"/>
    <numFmt numFmtId="166" formatCode="_(* #,##0.00_);_(* \(#,##0.00\);_(* &quot;-&quot;??_);_(@_)"/>
    <numFmt numFmtId="167" formatCode="[$€-2]\ #,##0.00_);\([$€-2]\ #,##0.00\)"/>
    <numFmt numFmtId="168" formatCode="&quot;Vóór&quot;\ h:mm;@"/>
    <numFmt numFmtId="169" formatCode="_(&quot;€&quot;* #,##0.00_);_(&quot;€&quot;* \(#,##0.00\);_(&quot;€&quot;* &quot;-&quot;??_);_(@_)"/>
    <numFmt numFmtId="170" formatCode="[$€-2]\ #,##0.00"/>
  </numFmts>
  <fonts count="74" x14ac:knownFonts="1">
    <font>
      <sz val="12"/>
      <color theme="1"/>
      <name val="Calibri"/>
      <family val="2"/>
      <scheme val="minor"/>
    </font>
    <font>
      <sz val="9"/>
      <color theme="1"/>
      <name val="Verdana"/>
      <family val="2"/>
    </font>
    <font>
      <sz val="9"/>
      <color theme="1"/>
      <name val="Verdana"/>
      <family val="2"/>
    </font>
    <font>
      <b/>
      <sz val="9"/>
      <color theme="0"/>
      <name val="Verdana"/>
      <family val="2"/>
    </font>
    <font>
      <b/>
      <sz val="9"/>
      <color theme="1"/>
      <name val="Verdana"/>
      <family val="2"/>
    </font>
    <font>
      <sz val="9"/>
      <color theme="0"/>
      <name val="Verdana"/>
      <family val="2"/>
    </font>
    <font>
      <sz val="12"/>
      <color theme="1"/>
      <name val="Calibri"/>
      <family val="2"/>
      <scheme val="minor"/>
    </font>
    <font>
      <sz val="14"/>
      <color theme="0"/>
      <name val="Verdana"/>
      <family val="2"/>
    </font>
    <font>
      <b/>
      <sz val="14"/>
      <color theme="0"/>
      <name val="Verdana"/>
      <family val="2"/>
    </font>
    <font>
      <b/>
      <sz val="10"/>
      <name val="Verdana"/>
      <family val="2"/>
    </font>
    <font>
      <i/>
      <sz val="7.5"/>
      <name val="Verdana"/>
      <family val="2"/>
    </font>
    <font>
      <sz val="10"/>
      <color rgb="FF000000"/>
      <name val="Verdana"/>
      <family val="2"/>
    </font>
    <font>
      <sz val="12"/>
      <color theme="1"/>
      <name val="Verdana"/>
      <family val="2"/>
    </font>
    <font>
      <b/>
      <sz val="10"/>
      <color rgb="FFCCECFF"/>
      <name val="Verdana"/>
      <family val="2"/>
    </font>
    <font>
      <b/>
      <sz val="9"/>
      <color rgb="FFCCECFF"/>
      <name val="Verdana"/>
      <family val="2"/>
    </font>
    <font>
      <sz val="10"/>
      <name val="Verdana"/>
      <family val="2"/>
    </font>
    <font>
      <sz val="9"/>
      <color theme="4" tint="0.79998168889431442"/>
      <name val="Verdana"/>
      <family val="2"/>
    </font>
    <font>
      <b/>
      <sz val="10"/>
      <color theme="4" tint="0.79998168889431442"/>
      <name val="Verdana"/>
      <family val="2"/>
    </font>
    <font>
      <sz val="9"/>
      <name val="Verdana"/>
      <family val="2"/>
    </font>
    <font>
      <sz val="14"/>
      <name val="Verdana"/>
      <family val="2"/>
    </font>
    <font>
      <u/>
      <sz val="10"/>
      <color theme="10"/>
      <name val="Agrofont"/>
      <family val="2"/>
    </font>
    <font>
      <u/>
      <sz val="9"/>
      <color theme="10"/>
      <name val="Verdana"/>
      <family val="2"/>
    </font>
    <font>
      <b/>
      <sz val="10"/>
      <color theme="0"/>
      <name val="Verdana"/>
      <family val="2"/>
    </font>
    <font>
      <b/>
      <sz val="9"/>
      <name val="Verdana"/>
      <family val="2"/>
    </font>
    <font>
      <sz val="8"/>
      <name val="Verdana"/>
      <family val="2"/>
    </font>
    <font>
      <i/>
      <sz val="9"/>
      <name val="Verdana"/>
      <family val="2"/>
    </font>
    <font>
      <b/>
      <sz val="11"/>
      <name val="Verdana"/>
      <family val="2"/>
    </font>
    <font>
      <sz val="9"/>
      <name val="Arial"/>
      <family val="2"/>
    </font>
    <font>
      <sz val="10"/>
      <color theme="1"/>
      <name val="Verdana"/>
      <family val="2"/>
    </font>
    <font>
      <sz val="9"/>
      <color rgb="FFCCECFF"/>
      <name val="Verdana"/>
      <family val="2"/>
    </font>
    <font>
      <sz val="10"/>
      <color theme="0"/>
      <name val="Verdana"/>
      <family val="2"/>
    </font>
    <font>
      <b/>
      <sz val="8"/>
      <name val="Verdana"/>
      <family val="2"/>
    </font>
    <font>
      <b/>
      <u/>
      <sz val="8"/>
      <color theme="10"/>
      <name val="Agrofont"/>
      <family val="2"/>
    </font>
    <font>
      <b/>
      <i/>
      <sz val="9"/>
      <color rgb="FFFF0000"/>
      <name val="Verdana"/>
      <family val="2"/>
    </font>
    <font>
      <b/>
      <i/>
      <sz val="9"/>
      <color rgb="FFC00000"/>
      <name val="Verdana"/>
      <family val="2"/>
    </font>
    <font>
      <sz val="9"/>
      <color theme="0"/>
      <name val="Arial"/>
      <family val="2"/>
    </font>
    <font>
      <sz val="12"/>
      <color theme="0"/>
      <name val="Segoe UI"/>
      <family val="2"/>
    </font>
    <font>
      <sz val="12"/>
      <color theme="0"/>
      <name val="Verdana"/>
      <family val="2"/>
    </font>
    <font>
      <b/>
      <sz val="9"/>
      <color rgb="FFFF0000"/>
      <name val="Verdana"/>
      <family val="2"/>
    </font>
    <font>
      <b/>
      <sz val="12"/>
      <color rgb="FFFF0000"/>
      <name val="Verdana"/>
      <family val="2"/>
    </font>
    <font>
      <sz val="9"/>
      <name val="Wingdings"/>
      <charset val="2"/>
    </font>
    <font>
      <b/>
      <i/>
      <sz val="10"/>
      <name val="Verdana"/>
      <family val="2"/>
    </font>
    <font>
      <i/>
      <sz val="9"/>
      <color theme="4" tint="0.79998168889431442"/>
      <name val="Verdana"/>
      <family val="2"/>
    </font>
    <font>
      <b/>
      <sz val="8"/>
      <color indexed="81"/>
      <name val="Tahoma"/>
      <family val="2"/>
    </font>
    <font>
      <sz val="8"/>
      <color indexed="81"/>
      <name val="Tahoma"/>
      <family val="2"/>
    </font>
    <font>
      <sz val="11"/>
      <color theme="0"/>
      <name val="Calibri"/>
      <family val="2"/>
      <scheme val="minor"/>
    </font>
    <font>
      <b/>
      <sz val="12"/>
      <name val="Verdana"/>
      <family val="2"/>
    </font>
    <font>
      <b/>
      <sz val="10"/>
      <color theme="1"/>
      <name val="Verdana"/>
      <family val="2"/>
    </font>
    <font>
      <b/>
      <sz val="11"/>
      <color theme="0"/>
      <name val="Calibri"/>
      <family val="2"/>
      <scheme val="minor"/>
    </font>
    <font>
      <sz val="11"/>
      <color rgb="FF000000"/>
      <name val="Calibri"/>
      <family val="2"/>
      <scheme val="minor"/>
    </font>
    <font>
      <sz val="12"/>
      <name val="Verdana"/>
      <family val="2"/>
    </font>
    <font>
      <sz val="9"/>
      <color indexed="81"/>
      <name val="Tahoma"/>
      <family val="2"/>
    </font>
    <font>
      <b/>
      <sz val="9"/>
      <name val="Arial"/>
      <family val="2"/>
    </font>
    <font>
      <sz val="11"/>
      <color rgb="FF000000"/>
      <name val="Calibri"/>
      <family val="2"/>
    </font>
    <font>
      <b/>
      <i/>
      <sz val="9"/>
      <name val="Verdana"/>
      <family val="2"/>
    </font>
    <font>
      <u/>
      <sz val="9"/>
      <name val="Verdana"/>
      <family val="2"/>
    </font>
    <font>
      <sz val="11"/>
      <name val="Verdana"/>
      <family val="2"/>
    </font>
    <font>
      <sz val="9"/>
      <color theme="1"/>
      <name val="Arial"/>
      <family val="2"/>
    </font>
    <font>
      <b/>
      <i/>
      <sz val="9"/>
      <color theme="1"/>
      <name val="Arial"/>
      <family val="2"/>
    </font>
    <font>
      <b/>
      <sz val="11"/>
      <color theme="1"/>
      <name val="Verdana"/>
      <family val="2"/>
    </font>
    <font>
      <sz val="11"/>
      <color theme="1"/>
      <name val="Verdana"/>
      <family val="2"/>
    </font>
    <font>
      <i/>
      <u/>
      <sz val="9"/>
      <name val="Verdana"/>
      <family val="2"/>
    </font>
    <font>
      <sz val="12"/>
      <name val="Calibri"/>
      <family val="2"/>
      <scheme val="minor"/>
    </font>
    <font>
      <b/>
      <sz val="12"/>
      <color theme="1"/>
      <name val="Calibri"/>
      <family val="2"/>
      <scheme val="minor"/>
    </font>
    <font>
      <b/>
      <sz val="12"/>
      <color theme="1"/>
      <name val="Verdana"/>
      <family val="2"/>
    </font>
    <font>
      <i/>
      <sz val="11"/>
      <name val="Verdana"/>
      <family val="2"/>
    </font>
    <font>
      <i/>
      <sz val="10"/>
      <name val="Verdana"/>
      <family val="2"/>
    </font>
    <font>
      <u/>
      <sz val="11"/>
      <name val="Verdana"/>
      <family val="2"/>
    </font>
    <font>
      <b/>
      <sz val="14"/>
      <color theme="1"/>
      <name val="Calibri"/>
      <family val="2"/>
      <scheme val="minor"/>
    </font>
    <font>
      <b/>
      <sz val="14"/>
      <name val="Verdana"/>
      <family val="2"/>
    </font>
    <font>
      <b/>
      <sz val="12"/>
      <name val="Calibri"/>
      <family val="2"/>
      <scheme val="minor"/>
    </font>
    <font>
      <i/>
      <sz val="12"/>
      <color theme="1"/>
      <name val="Calibri"/>
      <family val="2"/>
      <scheme val="minor"/>
    </font>
    <font>
      <b/>
      <i/>
      <sz val="12"/>
      <color theme="1"/>
      <name val="Calibri"/>
      <family val="2"/>
      <scheme val="minor"/>
    </font>
    <font>
      <i/>
      <sz val="12"/>
      <name val="Calibri"/>
      <family val="2"/>
      <scheme val="minor"/>
    </font>
  </fonts>
  <fills count="19">
    <fill>
      <patternFill patternType="none"/>
    </fill>
    <fill>
      <patternFill patternType="gray125"/>
    </fill>
    <fill>
      <patternFill patternType="solid">
        <fgColor theme="4"/>
      </patternFill>
    </fill>
    <fill>
      <patternFill patternType="solid">
        <fgColor rgb="FF000066"/>
        <bgColor indexed="64"/>
      </patternFill>
    </fill>
    <fill>
      <patternFill patternType="solid">
        <fgColor rgb="FFCCECFF"/>
        <bgColor indexed="64"/>
      </patternFill>
    </fill>
    <fill>
      <patternFill patternType="solid">
        <fgColor theme="0"/>
        <bgColor indexed="64"/>
      </patternFill>
    </fill>
    <fill>
      <patternFill patternType="solid">
        <fgColor rgb="FF99CCFF"/>
        <bgColor indexed="64"/>
      </patternFill>
    </fill>
    <fill>
      <patternFill patternType="solid">
        <fgColor indexed="9"/>
        <bgColor indexed="64"/>
      </patternFill>
    </fill>
    <fill>
      <patternFill patternType="solid">
        <fgColor theme="4" tint="0.79998168889431442"/>
        <bgColor indexed="64"/>
      </patternFill>
    </fill>
    <fill>
      <patternFill patternType="solid">
        <fgColor theme="6"/>
        <bgColor theme="6"/>
      </patternFill>
    </fill>
    <fill>
      <patternFill patternType="solid">
        <fgColor theme="6" tint="0.79998168889431442"/>
        <bgColor theme="6" tint="0.79998168889431442"/>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1"/>
        <bgColor indexed="64"/>
      </patternFill>
    </fill>
    <fill>
      <patternFill patternType="solid">
        <fgColor theme="9" tint="0.39997558519241921"/>
        <bgColor indexed="64"/>
      </patternFill>
    </fill>
  </fills>
  <borders count="5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style="thin">
        <color auto="1"/>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6" tint="0.39997558519241921"/>
      </left>
      <right/>
      <top style="thin">
        <color theme="6" tint="0.39997558519241921"/>
      </top>
      <bottom style="thin">
        <color theme="6" tint="0.39997558519241921"/>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style="thin">
        <color indexed="64"/>
      </left>
      <right style="thin">
        <color indexed="64"/>
      </right>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s>
  <cellStyleXfs count="11">
    <xf numFmtId="0" fontId="0" fillId="0" borderId="0"/>
    <xf numFmtId="166" fontId="6" fillId="0" borderId="0" applyFont="0" applyFill="0" applyBorder="0" applyAlignment="0" applyProtection="0"/>
    <xf numFmtId="9" fontId="6" fillId="0" borderId="0" applyFont="0" applyFill="0" applyBorder="0" applyAlignment="0" applyProtection="0"/>
    <xf numFmtId="0" fontId="20" fillId="0" borderId="0" applyNumberFormat="0" applyFill="0" applyBorder="0" applyAlignment="0" applyProtection="0"/>
    <xf numFmtId="0" fontId="45" fillId="2" borderId="0" applyNumberFormat="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169" fontId="6" fillId="0" borderId="0" applyFont="0" applyFill="0" applyBorder="0" applyAlignment="0" applyProtection="0"/>
    <xf numFmtId="44" fontId="6" fillId="0" borderId="0" applyFont="0" applyFill="0" applyBorder="0" applyAlignment="0" applyProtection="0"/>
  </cellStyleXfs>
  <cellXfs count="789">
    <xf numFmtId="0" fontId="0" fillId="0" borderId="0" xfId="0"/>
    <xf numFmtId="0" fontId="9" fillId="4" borderId="3" xfId="0" applyFont="1" applyFill="1" applyBorder="1" applyAlignment="1" applyProtection="1">
      <alignment horizontal="right" vertical="center"/>
    </xf>
    <xf numFmtId="0" fontId="4" fillId="0" borderId="3" xfId="0" applyFont="1" applyBorder="1" applyAlignment="1" applyProtection="1">
      <alignment vertical="center"/>
    </xf>
    <xf numFmtId="0" fontId="11" fillId="0" borderId="0" xfId="0" applyFont="1" applyAlignment="1">
      <alignment horizontal="left" vertical="center" indent="1"/>
    </xf>
    <xf numFmtId="0" fontId="12" fillId="0" borderId="0" xfId="0" applyFont="1" applyProtection="1"/>
    <xf numFmtId="0" fontId="13" fillId="4" borderId="6" xfId="0" applyFont="1" applyFill="1" applyBorder="1" applyAlignment="1" applyProtection="1">
      <alignment vertical="center"/>
    </xf>
    <xf numFmtId="0" fontId="14" fillId="4" borderId="0" xfId="0" applyFont="1" applyFill="1" applyBorder="1" applyAlignment="1" applyProtection="1">
      <alignment vertical="center"/>
    </xf>
    <xf numFmtId="0" fontId="9" fillId="4" borderId="0" xfId="0" applyFont="1" applyFill="1" applyBorder="1" applyAlignment="1" applyProtection="1">
      <alignment horizontal="right" vertical="center"/>
    </xf>
    <xf numFmtId="0" fontId="16" fillId="4" borderId="0" xfId="0" applyFont="1" applyFill="1" applyBorder="1" applyAlignment="1" applyProtection="1">
      <alignment vertical="center"/>
    </xf>
    <xf numFmtId="0" fontId="17" fillId="4" borderId="0" xfId="0" applyFont="1" applyFill="1" applyBorder="1" applyAlignment="1" applyProtection="1">
      <alignment vertical="center"/>
    </xf>
    <xf numFmtId="0" fontId="18" fillId="4" borderId="7" xfId="0" applyFont="1" applyFill="1" applyBorder="1" applyAlignment="1" applyProtection="1">
      <alignment vertical="center"/>
    </xf>
    <xf numFmtId="0" fontId="4" fillId="0" borderId="7" xfId="0" applyFont="1" applyBorder="1" applyAlignment="1" applyProtection="1">
      <alignment vertical="center"/>
    </xf>
    <xf numFmtId="0" fontId="9" fillId="4" borderId="0" xfId="0" quotePrefix="1" applyFont="1" applyFill="1" applyBorder="1" applyAlignment="1" applyProtection="1">
      <alignment vertical="center" wrapText="1"/>
    </xf>
    <xf numFmtId="0" fontId="9" fillId="4" borderId="7" xfId="0" applyFont="1" applyFill="1" applyBorder="1" applyAlignment="1" applyProtection="1">
      <alignment horizontal="right" vertical="center" wrapText="1"/>
    </xf>
    <xf numFmtId="0" fontId="18" fillId="4" borderId="0" xfId="0" applyFont="1" applyFill="1" applyBorder="1" applyAlignment="1" applyProtection="1">
      <alignment vertical="center"/>
    </xf>
    <xf numFmtId="0" fontId="12" fillId="0" borderId="0" xfId="0" applyFont="1" applyAlignment="1">
      <alignment horizontal="left" vertical="center" indent="1"/>
    </xf>
    <xf numFmtId="0" fontId="21" fillId="4" borderId="0" xfId="3" applyFont="1" applyFill="1" applyBorder="1" applyAlignment="1" applyProtection="1">
      <alignment vertical="center"/>
    </xf>
    <xf numFmtId="0" fontId="21" fillId="4" borderId="7" xfId="3" applyFont="1" applyFill="1" applyBorder="1" applyAlignment="1" applyProtection="1">
      <alignment vertical="center"/>
    </xf>
    <xf numFmtId="0" fontId="23" fillId="4" borderId="0" xfId="0" applyFont="1" applyFill="1" applyBorder="1" applyAlignment="1" applyProtection="1">
      <alignment horizontal="left" vertical="center"/>
    </xf>
    <xf numFmtId="0" fontId="9" fillId="6" borderId="4" xfId="0" applyFont="1" applyFill="1" applyBorder="1" applyAlignment="1" applyProtection="1">
      <alignment vertical="center"/>
    </xf>
    <xf numFmtId="0" fontId="9" fillId="6" borderId="5" xfId="0" applyFont="1" applyFill="1" applyBorder="1" applyAlignment="1" applyProtection="1">
      <alignment vertical="center"/>
    </xf>
    <xf numFmtId="0" fontId="4" fillId="0" borderId="7" xfId="0" applyFont="1" applyFill="1" applyBorder="1" applyAlignment="1" applyProtection="1">
      <alignment vertical="center"/>
    </xf>
    <xf numFmtId="0" fontId="9" fillId="4" borderId="6" xfId="0" applyFont="1" applyFill="1" applyBorder="1" applyAlignment="1" applyProtection="1">
      <alignment vertical="center"/>
    </xf>
    <xf numFmtId="0" fontId="24" fillId="0" borderId="0" xfId="0" applyFont="1" applyFill="1" applyBorder="1" applyAlignment="1">
      <alignment vertical="top" wrapText="1"/>
    </xf>
    <xf numFmtId="0" fontId="9" fillId="4" borderId="6" xfId="0" applyFont="1" applyFill="1" applyBorder="1" applyAlignment="1" applyProtection="1">
      <alignment vertical="top"/>
    </xf>
    <xf numFmtId="0" fontId="23" fillId="4" borderId="0" xfId="0" applyFont="1" applyFill="1" applyBorder="1" applyAlignment="1" applyProtection="1">
      <alignment vertical="top"/>
    </xf>
    <xf numFmtId="0" fontId="18" fillId="4" borderId="0" xfId="0" applyFont="1" applyFill="1" applyBorder="1" applyAlignment="1" applyProtection="1">
      <alignment vertical="top" wrapText="1"/>
    </xf>
    <xf numFmtId="0" fontId="28" fillId="4" borderId="9" xfId="0" applyFont="1" applyFill="1" applyBorder="1" applyProtection="1"/>
    <xf numFmtId="0" fontId="12" fillId="4" borderId="10" xfId="0" applyFont="1" applyFill="1" applyBorder="1" applyProtection="1"/>
    <xf numFmtId="0" fontId="12" fillId="4" borderId="11" xfId="0" applyFont="1" applyFill="1" applyBorder="1" applyProtection="1"/>
    <xf numFmtId="0" fontId="4" fillId="0" borderId="11" xfId="0" applyFont="1" applyBorder="1" applyAlignment="1" applyProtection="1">
      <alignment vertical="center"/>
    </xf>
    <xf numFmtId="0" fontId="9" fillId="4" borderId="1" xfId="0" applyFont="1" applyFill="1" applyBorder="1" applyAlignment="1" applyProtection="1">
      <alignment vertical="center"/>
    </xf>
    <xf numFmtId="0" fontId="23" fillId="4" borderId="2" xfId="0" applyFont="1" applyFill="1" applyBorder="1" applyAlignment="1" applyProtection="1">
      <alignment vertical="center"/>
    </xf>
    <xf numFmtId="0" fontId="18" fillId="4" borderId="2" xfId="0" applyFont="1" applyFill="1" applyBorder="1" applyAlignment="1" applyProtection="1">
      <alignment vertical="center"/>
    </xf>
    <xf numFmtId="0" fontId="18" fillId="4" borderId="3" xfId="0" applyFont="1" applyFill="1" applyBorder="1" applyAlignment="1" applyProtection="1">
      <alignment vertical="center"/>
    </xf>
    <xf numFmtId="0" fontId="9" fillId="4" borderId="0"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18" fillId="4" borderId="6" xfId="0" applyFont="1" applyFill="1" applyBorder="1" applyAlignment="1" applyProtection="1">
      <alignment horizontal="left"/>
    </xf>
    <xf numFmtId="0" fontId="29" fillId="4" borderId="0" xfId="0" applyFont="1" applyFill="1" applyBorder="1" applyAlignment="1" applyProtection="1">
      <alignment vertical="center"/>
    </xf>
    <xf numFmtId="0" fontId="5" fillId="4" borderId="0" xfId="0" applyFont="1" applyFill="1" applyBorder="1" applyAlignment="1" applyProtection="1">
      <alignment horizontal="left" vertical="center"/>
    </xf>
    <xf numFmtId="0" fontId="4" fillId="4" borderId="0" xfId="0" applyFont="1" applyFill="1" applyBorder="1" applyAlignment="1" applyProtection="1">
      <alignment vertical="center"/>
    </xf>
    <xf numFmtId="0" fontId="18" fillId="4" borderId="0" xfId="0" applyFont="1" applyFill="1" applyBorder="1" applyAlignment="1" applyProtection="1"/>
    <xf numFmtId="0" fontId="18" fillId="4" borderId="7" xfId="0" applyFont="1" applyFill="1" applyBorder="1" applyAlignment="1" applyProtection="1"/>
    <xf numFmtId="0" fontId="12" fillId="0" borderId="0" xfId="0" applyFont="1" applyAlignment="1" applyProtection="1"/>
    <xf numFmtId="0" fontId="5" fillId="4" borderId="0" xfId="0" applyFont="1" applyFill="1" applyBorder="1" applyAlignment="1" applyProtection="1">
      <alignment vertical="center"/>
    </xf>
    <xf numFmtId="0" fontId="4" fillId="4" borderId="0" xfId="0" applyFont="1" applyFill="1" applyBorder="1" applyAlignment="1" applyProtection="1">
      <alignment horizontal="left"/>
    </xf>
    <xf numFmtId="0" fontId="23" fillId="4" borderId="0" xfId="0" applyFont="1" applyFill="1" applyBorder="1" applyAlignment="1" applyProtection="1">
      <alignment horizontal="center" vertical="center"/>
    </xf>
    <xf numFmtId="0" fontId="18" fillId="5" borderId="12" xfId="0" applyFont="1" applyFill="1" applyBorder="1" applyAlignment="1" applyProtection="1">
      <alignment horizontal="center" vertical="center"/>
      <protection locked="0"/>
    </xf>
    <xf numFmtId="0" fontId="30" fillId="0" borderId="0" xfId="0" applyFont="1" applyAlignment="1">
      <alignment vertical="center"/>
    </xf>
    <xf numFmtId="0" fontId="31" fillId="4" borderId="6" xfId="0" applyFont="1" applyFill="1" applyBorder="1" applyAlignment="1" applyProtection="1">
      <alignment horizontal="right" vertical="center" wrapText="1"/>
    </xf>
    <xf numFmtId="0" fontId="32" fillId="4" borderId="7" xfId="3" applyFont="1" applyFill="1" applyBorder="1" applyAlignment="1" applyProtection="1">
      <alignment horizontal="left" vertical="center" wrapText="1"/>
    </xf>
    <xf numFmtId="0" fontId="18" fillId="5" borderId="12" xfId="0" applyFont="1" applyFill="1" applyBorder="1" applyAlignment="1" applyProtection="1">
      <alignment horizontal="center" vertical="center" wrapText="1"/>
      <protection locked="0"/>
    </xf>
    <xf numFmtId="0" fontId="12" fillId="4" borderId="0" xfId="0" applyFont="1" applyFill="1" applyBorder="1" applyProtection="1"/>
    <xf numFmtId="0" fontId="27" fillId="5" borderId="12" xfId="0" applyFont="1" applyFill="1" applyBorder="1" applyAlignment="1" applyProtection="1">
      <alignment horizontal="center" vertical="center" wrapText="1"/>
      <protection locked="0"/>
    </xf>
    <xf numFmtId="0" fontId="12" fillId="4" borderId="7" xfId="0" applyFont="1" applyFill="1" applyBorder="1" applyProtection="1"/>
    <xf numFmtId="0" fontId="9" fillId="4" borderId="9" xfId="0" applyFont="1" applyFill="1" applyBorder="1" applyAlignment="1" applyProtection="1">
      <alignment vertical="center"/>
    </xf>
    <xf numFmtId="0" fontId="23" fillId="4" borderId="10" xfId="0" applyFont="1" applyFill="1" applyBorder="1" applyAlignment="1" applyProtection="1">
      <alignment vertical="center"/>
    </xf>
    <xf numFmtId="0" fontId="18" fillId="4" borderId="10" xfId="0" applyFont="1" applyFill="1" applyBorder="1" applyAlignment="1" applyProtection="1">
      <alignment vertical="center"/>
    </xf>
    <xf numFmtId="0" fontId="18" fillId="4" borderId="11" xfId="0" applyFont="1" applyFill="1" applyBorder="1" applyAlignment="1" applyProtection="1">
      <alignment vertical="center"/>
    </xf>
    <xf numFmtId="0" fontId="9" fillId="4" borderId="0" xfId="0" applyFont="1" applyFill="1" applyBorder="1" applyAlignment="1" applyProtection="1">
      <alignment vertical="center"/>
    </xf>
    <xf numFmtId="0" fontId="26" fillId="4" borderId="6" xfId="0" applyFont="1" applyFill="1" applyBorder="1" applyAlignment="1" applyProtection="1">
      <alignment vertical="center"/>
    </xf>
    <xf numFmtId="1" fontId="18" fillId="5" borderId="12" xfId="0" applyNumberFormat="1" applyFont="1" applyFill="1" applyBorder="1" applyAlignment="1" applyProtection="1">
      <alignment horizontal="center" vertical="center"/>
      <protection locked="0"/>
    </xf>
    <xf numFmtId="0" fontId="25" fillId="4" borderId="0" xfId="0" applyFont="1" applyFill="1" applyBorder="1" applyAlignment="1" applyProtection="1">
      <alignment horizontal="left" vertical="center"/>
    </xf>
    <xf numFmtId="0" fontId="33" fillId="4" borderId="2" xfId="0" applyFont="1" applyFill="1" applyBorder="1" applyAlignment="1" applyProtection="1">
      <alignment vertical="center" wrapText="1"/>
    </xf>
    <xf numFmtId="0" fontId="23" fillId="4" borderId="0" xfId="0" applyFont="1" applyFill="1" applyBorder="1" applyAlignment="1" applyProtection="1"/>
    <xf numFmtId="0" fontId="18" fillId="4" borderId="0" xfId="0" applyFont="1" applyFill="1" applyBorder="1" applyAlignment="1" applyProtection="1">
      <alignment horizontal="left" wrapText="1"/>
    </xf>
    <xf numFmtId="0" fontId="23" fillId="4" borderId="0" xfId="0" applyFont="1" applyFill="1" applyBorder="1" applyAlignment="1" applyProtection="1">
      <alignment horizontal="center" wrapText="1"/>
    </xf>
    <xf numFmtId="0" fontId="12" fillId="0" borderId="0" xfId="0" applyFont="1" applyAlignment="1" applyProtection="1">
      <alignment vertical="center"/>
    </xf>
    <xf numFmtId="0" fontId="34" fillId="4" borderId="6" xfId="0" quotePrefix="1" applyFont="1" applyFill="1" applyBorder="1" applyAlignment="1" applyProtection="1">
      <alignment vertical="center"/>
    </xf>
    <xf numFmtId="0" fontId="9" fillId="4" borderId="6" xfId="0" applyFont="1" applyFill="1" applyBorder="1" applyAlignment="1" applyProtection="1">
      <alignment horizontal="right" vertical="center"/>
    </xf>
    <xf numFmtId="0" fontId="25" fillId="4" borderId="0" xfId="0" applyFont="1" applyFill="1" applyBorder="1" applyAlignment="1" applyProtection="1">
      <alignment horizontal="right" vertical="center" wrapText="1"/>
    </xf>
    <xf numFmtId="0" fontId="9" fillId="4" borderId="7" xfId="0" applyFont="1" applyFill="1" applyBorder="1" applyAlignment="1" applyProtection="1">
      <alignment vertical="center"/>
    </xf>
    <xf numFmtId="0" fontId="18" fillId="4" borderId="7" xfId="0" applyFont="1" applyFill="1" applyBorder="1" applyAlignment="1" applyProtection="1">
      <alignment vertical="top"/>
    </xf>
    <xf numFmtId="0" fontId="4" fillId="0" borderId="7" xfId="0" applyFont="1" applyBorder="1" applyAlignment="1" applyProtection="1">
      <alignment vertical="top"/>
    </xf>
    <xf numFmtId="0" fontId="12" fillId="0" borderId="0" xfId="0" applyFont="1" applyAlignment="1" applyProtection="1">
      <alignment vertical="top"/>
    </xf>
    <xf numFmtId="0" fontId="36" fillId="0" borderId="0" xfId="0" applyFont="1"/>
    <xf numFmtId="0" fontId="37" fillId="0" borderId="0" xfId="0" applyFont="1" applyAlignment="1" applyProtection="1">
      <alignment vertical="center"/>
    </xf>
    <xf numFmtId="0" fontId="18" fillId="4" borderId="6" xfId="0" applyFont="1" applyFill="1" applyBorder="1" applyAlignment="1" applyProtection="1">
      <alignment wrapText="1"/>
    </xf>
    <xf numFmtId="0" fontId="18" fillId="4" borderId="0" xfId="0" applyFont="1" applyFill="1" applyBorder="1" applyAlignment="1" applyProtection="1">
      <alignment wrapText="1"/>
    </xf>
    <xf numFmtId="165" fontId="12" fillId="0" borderId="0" xfId="0" applyNumberFormat="1" applyFont="1" applyProtection="1"/>
    <xf numFmtId="0" fontId="18" fillId="4" borderId="0" xfId="0" quotePrefix="1" applyFont="1" applyFill="1" applyBorder="1" applyAlignment="1" applyProtection="1">
      <alignment vertical="center"/>
    </xf>
    <xf numFmtId="0" fontId="18" fillId="4" borderId="0" xfId="0" applyNumberFormat="1" applyFont="1" applyFill="1" applyBorder="1" applyAlignment="1" applyProtection="1">
      <alignment vertical="center"/>
    </xf>
    <xf numFmtId="14" fontId="18" fillId="4" borderId="0" xfId="0" applyNumberFormat="1" applyFont="1" applyFill="1" applyBorder="1" applyAlignment="1" applyProtection="1">
      <alignment vertical="center"/>
    </xf>
    <xf numFmtId="0" fontId="9" fillId="4" borderId="10" xfId="0" applyFont="1" applyFill="1" applyBorder="1" applyAlignment="1" applyProtection="1">
      <alignment vertical="center"/>
    </xf>
    <xf numFmtId="0" fontId="9" fillId="4" borderId="11" xfId="0" applyFont="1" applyFill="1" applyBorder="1" applyAlignment="1" applyProtection="1">
      <alignment vertical="center"/>
    </xf>
    <xf numFmtId="14" fontId="42" fillId="4" borderId="0" xfId="0" applyNumberFormat="1" applyFont="1" applyFill="1" applyBorder="1" applyAlignment="1" applyProtection="1">
      <alignment vertical="center"/>
    </xf>
    <xf numFmtId="0" fontId="12" fillId="0" borderId="0" xfId="0" applyFont="1" applyBorder="1" applyProtection="1"/>
    <xf numFmtId="22" fontId="25" fillId="4" borderId="0" xfId="0" applyNumberFormat="1" applyFont="1" applyFill="1" applyBorder="1" applyAlignment="1" applyProtection="1">
      <alignment vertical="center"/>
    </xf>
    <xf numFmtId="0" fontId="18" fillId="4" borderId="0" xfId="0" applyFont="1" applyFill="1" applyBorder="1" applyAlignment="1" applyProtection="1">
      <alignment vertical="top"/>
    </xf>
    <xf numFmtId="0" fontId="28" fillId="0" borderId="0" xfId="0" applyFont="1" applyProtection="1"/>
    <xf numFmtId="0" fontId="4" fillId="0" borderId="0" xfId="0" applyFont="1" applyAlignment="1" applyProtection="1">
      <alignment vertical="center"/>
    </xf>
    <xf numFmtId="0" fontId="46" fillId="4" borderId="16" xfId="0" applyFont="1" applyFill="1" applyBorder="1" applyAlignment="1">
      <alignment vertical="center"/>
    </xf>
    <xf numFmtId="0" fontId="8" fillId="3" borderId="17" xfId="0" applyFont="1" applyFill="1" applyBorder="1" applyAlignment="1">
      <alignment vertical="center"/>
    </xf>
    <xf numFmtId="0" fontId="19" fillId="4" borderId="18" xfId="0" applyFont="1" applyFill="1" applyBorder="1" applyAlignment="1">
      <alignment vertical="center"/>
    </xf>
    <xf numFmtId="0" fontId="19" fillId="0" borderId="0" xfId="0" applyFont="1" applyFill="1" applyAlignment="1">
      <alignment vertical="center"/>
    </xf>
    <xf numFmtId="0" fontId="19" fillId="0" borderId="0" xfId="0" applyFont="1" applyAlignment="1">
      <alignment vertical="center"/>
    </xf>
    <xf numFmtId="49" fontId="47" fillId="4" borderId="19" xfId="0" applyNumberFormat="1" applyFont="1" applyFill="1" applyBorder="1" applyAlignment="1">
      <alignment horizontal="center" vertical="center"/>
    </xf>
    <xf numFmtId="0" fontId="18" fillId="4" borderId="10" xfId="0" applyFont="1" applyFill="1" applyBorder="1" applyAlignment="1">
      <alignment vertical="center"/>
    </xf>
    <xf numFmtId="0" fontId="12" fillId="4" borderId="20" xfId="0" applyFont="1" applyFill="1" applyBorder="1" applyAlignment="1">
      <alignment vertical="center"/>
    </xf>
    <xf numFmtId="0" fontId="12" fillId="0" borderId="0" xfId="0" applyFont="1" applyFill="1" applyAlignment="1">
      <alignment vertical="center"/>
    </xf>
    <xf numFmtId="0" fontId="12" fillId="0" borderId="0" xfId="0" applyFont="1" applyAlignment="1">
      <alignment vertical="center"/>
    </xf>
    <xf numFmtId="49" fontId="9" fillId="6" borderId="21" xfId="0" applyNumberFormat="1" applyFont="1" applyFill="1" applyBorder="1" applyAlignment="1">
      <alignment vertical="center"/>
    </xf>
    <xf numFmtId="49" fontId="9" fillId="6" borderId="3" xfId="0" applyNumberFormat="1" applyFont="1" applyFill="1" applyBorder="1" applyAlignment="1">
      <alignment vertical="center"/>
    </xf>
    <xf numFmtId="0" fontId="28" fillId="4" borderId="20" xfId="0" applyFont="1" applyFill="1" applyBorder="1" applyAlignment="1">
      <alignment vertical="center"/>
    </xf>
    <xf numFmtId="0" fontId="28" fillId="0" borderId="0" xfId="0" applyFont="1" applyFill="1" applyAlignment="1">
      <alignment vertical="center"/>
    </xf>
    <xf numFmtId="0" fontId="28" fillId="8" borderId="0" xfId="0" applyFont="1" applyFill="1" applyAlignment="1">
      <alignment vertical="center"/>
    </xf>
    <xf numFmtId="49" fontId="4" fillId="0" borderId="19" xfId="0" quotePrefix="1" applyNumberFormat="1" applyFont="1" applyBorder="1" applyAlignment="1">
      <alignment horizontal="center" vertical="center"/>
    </xf>
    <xf numFmtId="0" fontId="24" fillId="0" borderId="7" xfId="0" applyFont="1" applyBorder="1" applyAlignment="1">
      <alignment vertical="center"/>
    </xf>
    <xf numFmtId="49" fontId="4" fillId="0" borderId="22" xfId="0" quotePrefix="1" applyNumberFormat="1" applyFont="1" applyBorder="1" applyAlignment="1">
      <alignment horizontal="center" vertical="center"/>
    </xf>
    <xf numFmtId="0" fontId="24" fillId="0" borderId="11" xfId="0" applyFont="1" applyBorder="1" applyAlignment="1">
      <alignment vertical="center"/>
    </xf>
    <xf numFmtId="0" fontId="23" fillId="6" borderId="21" xfId="0" applyFont="1" applyFill="1" applyBorder="1" applyAlignment="1">
      <alignment vertical="center"/>
    </xf>
    <xf numFmtId="0" fontId="9" fillId="6" borderId="3" xfId="0" applyFont="1" applyFill="1" applyBorder="1" applyAlignment="1">
      <alignment vertical="center"/>
    </xf>
    <xf numFmtId="49" fontId="4" fillId="6" borderId="21" xfId="0" quotePrefix="1" applyNumberFormat="1" applyFont="1" applyFill="1" applyBorder="1" applyAlignment="1">
      <alignment vertical="center"/>
    </xf>
    <xf numFmtId="49" fontId="47" fillId="6" borderId="3" xfId="0" quotePrefix="1" applyNumberFormat="1" applyFont="1" applyFill="1" applyBorder="1" applyAlignment="1">
      <alignment vertical="center"/>
    </xf>
    <xf numFmtId="0" fontId="9" fillId="4" borderId="20" xfId="0" applyFont="1" applyFill="1" applyBorder="1" applyAlignment="1">
      <alignment vertical="center"/>
    </xf>
    <xf numFmtId="0" fontId="9" fillId="0" borderId="0" xfId="0" applyFont="1" applyFill="1" applyAlignment="1">
      <alignment vertical="center"/>
    </xf>
    <xf numFmtId="0" fontId="9" fillId="8" borderId="0" xfId="0" applyFont="1" applyFill="1" applyAlignment="1">
      <alignment vertical="center"/>
    </xf>
    <xf numFmtId="49" fontId="4" fillId="6" borderId="21" xfId="0" quotePrefix="1" applyNumberFormat="1" applyFont="1" applyFill="1" applyBorder="1" applyAlignment="1">
      <alignment horizontal="left" vertical="center"/>
    </xf>
    <xf numFmtId="49" fontId="47" fillId="6" borderId="3" xfId="0" quotePrefix="1" applyNumberFormat="1" applyFont="1" applyFill="1" applyBorder="1" applyAlignment="1">
      <alignment horizontal="left" vertical="center"/>
    </xf>
    <xf numFmtId="49" fontId="47" fillId="4" borderId="23" xfId="0" applyNumberFormat="1" applyFont="1" applyFill="1" applyBorder="1" applyAlignment="1">
      <alignment horizontal="center" vertical="center"/>
    </xf>
    <xf numFmtId="0" fontId="18" fillId="4" borderId="24" xfId="0" applyFont="1" applyFill="1" applyBorder="1" applyAlignment="1">
      <alignment vertical="center"/>
    </xf>
    <xf numFmtId="0" fontId="12" fillId="4" borderId="25" xfId="0" applyFont="1" applyFill="1" applyBorder="1" applyAlignment="1">
      <alignment vertical="center"/>
    </xf>
    <xf numFmtId="49" fontId="47" fillId="0" borderId="0" xfId="0" applyNumberFormat="1" applyFont="1" applyAlignment="1">
      <alignment horizontal="center" vertical="center"/>
    </xf>
    <xf numFmtId="0" fontId="18" fillId="0" borderId="0" xfId="0" applyFont="1" applyAlignment="1">
      <alignment vertical="center"/>
    </xf>
    <xf numFmtId="0" fontId="15" fillId="4" borderId="0" xfId="0" applyFont="1" applyFill="1" applyBorder="1" applyAlignment="1" applyProtection="1">
      <alignment vertical="center"/>
    </xf>
    <xf numFmtId="0" fontId="9" fillId="4" borderId="0" xfId="0" applyFont="1" applyFill="1" applyBorder="1" applyAlignment="1" applyProtection="1">
      <alignment horizontal="right" vertical="center" wrapText="1"/>
    </xf>
    <xf numFmtId="164" fontId="18" fillId="5" borderId="12" xfId="0" applyNumberFormat="1" applyFont="1" applyFill="1" applyBorder="1" applyAlignment="1" applyProtection="1">
      <alignment vertical="center" wrapText="1"/>
      <protection locked="0"/>
    </xf>
    <xf numFmtId="0" fontId="28" fillId="4" borderId="6" xfId="0" applyFont="1" applyFill="1" applyBorder="1" applyProtection="1"/>
    <xf numFmtId="16" fontId="0" fillId="0" borderId="0" xfId="0" quotePrefix="1" applyNumberFormat="1"/>
    <xf numFmtId="0" fontId="0" fillId="0" borderId="0" xfId="0" quotePrefix="1"/>
    <xf numFmtId="0" fontId="48" fillId="9" borderId="26" xfId="0" applyFont="1" applyFill="1" applyBorder="1"/>
    <xf numFmtId="0" fontId="48" fillId="9" borderId="27" xfId="0" applyFont="1" applyFill="1" applyBorder="1"/>
    <xf numFmtId="0" fontId="0" fillId="10" borderId="26" xfId="0" applyFont="1" applyFill="1" applyBorder="1"/>
    <xf numFmtId="0" fontId="0" fillId="10" borderId="27" xfId="0" applyFont="1" applyFill="1" applyBorder="1"/>
    <xf numFmtId="0" fontId="0" fillId="0" borderId="26" xfId="0" applyFont="1" applyBorder="1"/>
    <xf numFmtId="0" fontId="0" fillId="0" borderId="28" xfId="0" applyFont="1" applyBorder="1"/>
    <xf numFmtId="0" fontId="0" fillId="10" borderId="28" xfId="0" applyFont="1" applyFill="1" applyBorder="1"/>
    <xf numFmtId="0" fontId="49" fillId="10" borderId="28" xfId="0" applyFont="1" applyFill="1" applyBorder="1"/>
    <xf numFmtId="0" fontId="49" fillId="0" borderId="28" xfId="0" applyFont="1" applyBorder="1"/>
    <xf numFmtId="0" fontId="5" fillId="3" borderId="12" xfId="0" applyFont="1" applyFill="1" applyBorder="1" applyAlignment="1" applyProtection="1">
      <alignment vertical="center" wrapText="1"/>
      <protection locked="0"/>
    </xf>
    <xf numFmtId="0" fontId="20" fillId="4" borderId="0" xfId="3" applyFill="1" applyBorder="1" applyAlignment="1" applyProtection="1">
      <alignment vertical="center"/>
    </xf>
    <xf numFmtId="0" fontId="9" fillId="11" borderId="29" xfId="0" applyFont="1" applyFill="1" applyBorder="1" applyAlignment="1" applyProtection="1">
      <alignment horizontal="center" vertical="center"/>
    </xf>
    <xf numFmtId="20" fontId="18" fillId="11" borderId="29" xfId="0" applyNumberFormat="1" applyFont="1" applyFill="1" applyBorder="1" applyAlignment="1" applyProtection="1">
      <alignment vertical="center"/>
    </xf>
    <xf numFmtId="0" fontId="18" fillId="11" borderId="29" xfId="0" applyFont="1" applyFill="1" applyBorder="1" applyAlignment="1" applyProtection="1">
      <alignment horizontal="center" vertical="center"/>
    </xf>
    <xf numFmtId="0" fontId="50" fillId="11" borderId="29" xfId="0" applyFont="1" applyFill="1" applyBorder="1" applyAlignment="1" applyProtection="1">
      <alignment horizontal="center" vertical="center"/>
    </xf>
    <xf numFmtId="0" fontId="18" fillId="11" borderId="29" xfId="0" applyFont="1" applyFill="1" applyBorder="1" applyAlignment="1" applyProtection="1">
      <alignment horizontal="center" vertical="center"/>
    </xf>
    <xf numFmtId="0" fontId="23" fillId="4" borderId="0" xfId="0" applyFont="1" applyFill="1" applyBorder="1" applyAlignment="1" applyProtection="1">
      <alignment horizontal="right" vertical="center" wrapText="1"/>
    </xf>
    <xf numFmtId="0" fontId="18" fillId="5" borderId="0" xfId="0" applyNumberFormat="1" applyFont="1" applyFill="1" applyBorder="1" applyAlignment="1" applyProtection="1">
      <alignment horizontal="left" vertical="center" wrapText="1"/>
      <protection locked="0"/>
    </xf>
    <xf numFmtId="0" fontId="5" fillId="3" borderId="4" xfId="0" applyFont="1" applyFill="1" applyBorder="1" applyAlignment="1" applyProtection="1">
      <alignment vertical="center" wrapText="1"/>
      <protection locked="0"/>
    </xf>
    <xf numFmtId="0" fontId="12" fillId="4" borderId="0" xfId="0" applyFont="1" applyFill="1" applyBorder="1" applyAlignment="1" applyProtection="1"/>
    <xf numFmtId="0" fontId="18" fillId="11" borderId="29" xfId="0" applyFont="1" applyFill="1" applyBorder="1" applyAlignment="1" applyProtection="1">
      <alignment horizontal="center" vertical="center"/>
    </xf>
    <xf numFmtId="0" fontId="24" fillId="0" borderId="19" xfId="0" applyFont="1" applyFill="1" applyBorder="1" applyAlignment="1">
      <alignment vertical="center" wrapText="1"/>
    </xf>
    <xf numFmtId="0" fontId="24" fillId="0" borderId="20" xfId="0" applyFont="1" applyFill="1" applyBorder="1" applyAlignment="1">
      <alignment vertical="center" wrapText="1"/>
    </xf>
    <xf numFmtId="0" fontId="24" fillId="0" borderId="20" xfId="0" applyFont="1" applyFill="1" applyBorder="1" applyAlignment="1">
      <alignment vertical="top" wrapText="1"/>
    </xf>
    <xf numFmtId="0" fontId="24" fillId="0" borderId="23" xfId="0" applyFont="1" applyFill="1" applyBorder="1" applyAlignment="1">
      <alignment vertical="center" wrapText="1"/>
    </xf>
    <xf numFmtId="0" fontId="24" fillId="0" borderId="25" xfId="0" applyFont="1" applyFill="1" applyBorder="1" applyAlignment="1">
      <alignment vertical="center" wrapText="1"/>
    </xf>
    <xf numFmtId="0" fontId="18" fillId="11" borderId="29" xfId="0" applyFont="1" applyFill="1" applyBorder="1" applyAlignment="1" applyProtection="1">
      <alignment horizontal="center" vertical="center"/>
    </xf>
    <xf numFmtId="0" fontId="18" fillId="4" borderId="0" xfId="0" applyFont="1" applyFill="1" applyBorder="1" applyAlignment="1" applyProtection="1">
      <alignment horizontal="center" vertical="center" wrapText="1"/>
    </xf>
    <xf numFmtId="0" fontId="23" fillId="4" borderId="2" xfId="0" applyFont="1" applyFill="1" applyBorder="1" applyAlignment="1" applyProtection="1">
      <alignment vertical="center" wrapText="1"/>
    </xf>
    <xf numFmtId="0" fontId="4" fillId="0" borderId="0" xfId="0" applyFont="1" applyBorder="1" applyAlignment="1" applyProtection="1">
      <alignment vertical="top"/>
    </xf>
    <xf numFmtId="0" fontId="4" fillId="0" borderId="0" xfId="0" applyFont="1" applyBorder="1" applyAlignment="1" applyProtection="1">
      <alignment vertical="center"/>
    </xf>
    <xf numFmtId="0" fontId="18" fillId="11" borderId="7" xfId="0" applyFont="1" applyFill="1" applyBorder="1" applyAlignment="1" applyProtection="1">
      <alignment horizontal="center" vertical="center"/>
    </xf>
    <xf numFmtId="0" fontId="12" fillId="0" borderId="0" xfId="0" applyFont="1" applyBorder="1" applyAlignment="1" applyProtection="1">
      <alignment vertical="top"/>
    </xf>
    <xf numFmtId="0" fontId="12" fillId="0" borderId="0" xfId="0" applyFont="1" applyBorder="1" applyAlignment="1" applyProtection="1">
      <alignment vertical="center"/>
    </xf>
    <xf numFmtId="0" fontId="12" fillId="0" borderId="6" xfId="0" applyFont="1" applyBorder="1" applyAlignment="1" applyProtection="1">
      <alignment vertical="top"/>
    </xf>
    <xf numFmtId="0" fontId="0" fillId="0" borderId="12" xfId="0" applyBorder="1"/>
    <xf numFmtId="0" fontId="53" fillId="0" borderId="12" xfId="0" applyFont="1" applyBorder="1" applyAlignment="1">
      <alignment vertical="center" wrapText="1"/>
    </xf>
    <xf numFmtId="164" fontId="18" fillId="5" borderId="12" xfId="0" applyNumberFormat="1" applyFont="1" applyFill="1" applyBorder="1" applyAlignment="1" applyProtection="1">
      <alignment vertical="center"/>
      <protection locked="0"/>
    </xf>
    <xf numFmtId="0" fontId="12" fillId="4" borderId="7" xfId="0" applyFont="1" applyFill="1" applyBorder="1" applyAlignment="1" applyProtection="1"/>
    <xf numFmtId="0" fontId="18" fillId="5" borderId="12" xfId="0" applyFont="1" applyFill="1" applyBorder="1" applyAlignment="1" applyProtection="1">
      <alignment vertical="center"/>
      <protection locked="0"/>
    </xf>
    <xf numFmtId="1" fontId="18" fillId="0" borderId="12" xfId="0" applyNumberFormat="1" applyFont="1" applyFill="1" applyBorder="1" applyAlignment="1" applyProtection="1">
      <alignment vertical="center"/>
      <protection locked="0"/>
    </xf>
    <xf numFmtId="0" fontId="18" fillId="0" borderId="12" xfId="0" applyFont="1" applyFill="1" applyBorder="1" applyAlignment="1" applyProtection="1">
      <alignment vertical="center"/>
      <protection locked="0"/>
    </xf>
    <xf numFmtId="164" fontId="9" fillId="4" borderId="2" xfId="0" applyNumberFormat="1" applyFont="1" applyFill="1" applyBorder="1" applyAlignment="1" applyProtection="1">
      <alignment vertical="center"/>
    </xf>
    <xf numFmtId="0" fontId="18" fillId="5" borderId="12" xfId="0" applyFont="1" applyFill="1" applyBorder="1" applyAlignment="1" applyProtection="1">
      <alignment vertical="center" wrapText="1"/>
      <protection locked="0"/>
    </xf>
    <xf numFmtId="1" fontId="2" fillId="5" borderId="12" xfId="1" applyNumberFormat="1" applyFont="1" applyFill="1" applyBorder="1" applyAlignment="1" applyProtection="1">
      <alignment vertical="center"/>
      <protection locked="0" hidden="1"/>
    </xf>
    <xf numFmtId="2" fontId="29" fillId="4" borderId="6" xfId="1" applyNumberFormat="1" applyFont="1" applyFill="1" applyBorder="1" applyAlignment="1" applyProtection="1">
      <alignment vertical="center"/>
      <protection hidden="1"/>
    </xf>
    <xf numFmtId="1" fontId="16" fillId="4" borderId="0" xfId="1" applyNumberFormat="1" applyFont="1" applyFill="1" applyBorder="1" applyAlignment="1" applyProtection="1">
      <alignment vertical="center"/>
    </xf>
    <xf numFmtId="167" fontId="18" fillId="5" borderId="12" xfId="0" applyNumberFormat="1" applyFont="1" applyFill="1" applyBorder="1" applyAlignment="1" applyProtection="1">
      <alignment vertical="center"/>
      <protection locked="0"/>
    </xf>
    <xf numFmtId="0" fontId="18" fillId="5" borderId="12" xfId="0" applyNumberFormat="1" applyFont="1" applyFill="1" applyBorder="1" applyAlignment="1" applyProtection="1">
      <alignment vertical="center" wrapText="1"/>
      <protection locked="0"/>
    </xf>
    <xf numFmtId="0" fontId="18" fillId="5" borderId="14" xfId="0" applyNumberFormat="1" applyFont="1" applyFill="1" applyBorder="1" applyAlignment="1" applyProtection="1">
      <alignment vertical="center" wrapText="1"/>
      <protection locked="0"/>
    </xf>
    <xf numFmtId="0" fontId="18" fillId="5" borderId="14" xfId="0" applyFont="1" applyFill="1" applyBorder="1" applyAlignment="1" applyProtection="1">
      <alignment vertical="center"/>
      <protection locked="0"/>
    </xf>
    <xf numFmtId="0" fontId="18" fillId="5" borderId="12" xfId="0" applyNumberFormat="1" applyFont="1" applyFill="1" applyBorder="1" applyAlignment="1" applyProtection="1">
      <alignment vertical="center"/>
      <protection locked="0"/>
    </xf>
    <xf numFmtId="1" fontId="18" fillId="5" borderId="12" xfId="0" applyNumberFormat="1" applyFont="1" applyFill="1" applyBorder="1" applyAlignment="1" applyProtection="1">
      <alignment vertical="center"/>
      <protection locked="0"/>
    </xf>
    <xf numFmtId="164" fontId="18" fillId="5" borderId="12" xfId="0" applyNumberFormat="1" applyFont="1" applyFill="1" applyBorder="1" applyAlignment="1" applyProtection="1">
      <alignment vertical="center"/>
      <protection locked="0" hidden="1"/>
    </xf>
    <xf numFmtId="0" fontId="18" fillId="8" borderId="0" xfId="0" applyFont="1" applyFill="1" applyBorder="1" applyAlignment="1" applyProtection="1">
      <alignment vertical="center" wrapText="1"/>
    </xf>
    <xf numFmtId="0" fontId="18" fillId="5" borderId="15" xfId="0" applyFont="1" applyFill="1" applyBorder="1" applyAlignment="1" applyProtection="1">
      <alignment vertical="center"/>
      <protection locked="0"/>
    </xf>
    <xf numFmtId="0" fontId="18" fillId="4" borderId="50" xfId="0" applyFont="1" applyFill="1" applyBorder="1" applyAlignment="1" applyProtection="1">
      <alignment vertical="center" wrapText="1"/>
    </xf>
    <xf numFmtId="0" fontId="18" fillId="4" borderId="24" xfId="0" applyFont="1" applyFill="1" applyBorder="1" applyAlignment="1" applyProtection="1">
      <alignment vertical="center" wrapText="1"/>
    </xf>
    <xf numFmtId="1" fontId="27" fillId="12" borderId="41" xfId="0" applyNumberFormat="1" applyFont="1" applyFill="1" applyBorder="1" applyAlignment="1" applyProtection="1">
      <alignment vertical="top" wrapText="1"/>
      <protection locked="0"/>
    </xf>
    <xf numFmtId="17" fontId="0" fillId="0" borderId="0" xfId="0" quotePrefix="1" applyNumberFormat="1"/>
    <xf numFmtId="0" fontId="9" fillId="4" borderId="6" xfId="0" applyFont="1" applyFill="1" applyBorder="1" applyAlignment="1" applyProtection="1">
      <alignment horizontal="left" vertical="center"/>
    </xf>
    <xf numFmtId="0" fontId="18" fillId="4" borderId="0" xfId="0" applyFont="1" applyFill="1" applyBorder="1" applyAlignment="1" applyProtection="1">
      <alignment horizontal="left" vertical="center"/>
    </xf>
    <xf numFmtId="0" fontId="9" fillId="6" borderId="8" xfId="0" applyFont="1" applyFill="1" applyBorder="1" applyAlignment="1" applyProtection="1">
      <alignment vertical="center"/>
    </xf>
    <xf numFmtId="0" fontId="18" fillId="4" borderId="0" xfId="0" applyFont="1" applyFill="1" applyBorder="1" applyAlignment="1" applyProtection="1">
      <alignment vertical="center" wrapText="1"/>
    </xf>
    <xf numFmtId="0" fontId="18" fillId="11" borderId="29" xfId="0" applyFont="1" applyFill="1" applyBorder="1" applyAlignment="1" applyProtection="1">
      <alignment horizontal="center" vertical="center"/>
    </xf>
    <xf numFmtId="0" fontId="18" fillId="11" borderId="29" xfId="0" applyFont="1" applyFill="1" applyBorder="1" applyAlignment="1" applyProtection="1">
      <alignment horizontal="center" vertical="center"/>
    </xf>
    <xf numFmtId="44" fontId="12" fillId="0" borderId="0" xfId="10" applyFont="1" applyProtection="1"/>
    <xf numFmtId="44" fontId="12" fillId="0" borderId="0" xfId="0" applyNumberFormat="1" applyFont="1" applyProtection="1"/>
    <xf numFmtId="0" fontId="23" fillId="4" borderId="0" xfId="0" applyFont="1" applyFill="1" applyBorder="1" applyAlignment="1" applyProtection="1">
      <alignment horizontal="left" wrapText="1"/>
    </xf>
    <xf numFmtId="0" fontId="25" fillId="5" borderId="12" xfId="0" applyFont="1" applyFill="1" applyBorder="1" applyAlignment="1" applyProtection="1">
      <alignment vertical="center"/>
      <protection locked="0"/>
    </xf>
    <xf numFmtId="13" fontId="12" fillId="0" borderId="0" xfId="10" applyNumberFormat="1" applyFont="1" applyAlignment="1" applyProtection="1">
      <alignment vertical="top"/>
    </xf>
    <xf numFmtId="0" fontId="25" fillId="4" borderId="6" xfId="0" applyFont="1" applyFill="1" applyBorder="1" applyAlignment="1" applyProtection="1">
      <alignment vertical="center"/>
    </xf>
    <xf numFmtId="0" fontId="25" fillId="4" borderId="0" xfId="0" applyFont="1" applyFill="1" applyBorder="1" applyAlignment="1" applyProtection="1">
      <alignment vertical="center"/>
    </xf>
    <xf numFmtId="0" fontId="18" fillId="4" borderId="0" xfId="0" applyFont="1" applyFill="1" applyBorder="1" applyAlignment="1" applyProtection="1">
      <alignment vertical="center" wrapText="1"/>
    </xf>
    <xf numFmtId="0" fontId="23" fillId="4" borderId="0" xfId="0" applyFont="1" applyFill="1" applyBorder="1" applyAlignment="1" applyProtection="1">
      <alignment vertical="center"/>
    </xf>
    <xf numFmtId="0" fontId="9" fillId="6" borderId="8" xfId="0" applyFont="1" applyFill="1" applyBorder="1" applyAlignment="1" applyProtection="1">
      <alignment horizontal="left" vertical="center"/>
    </xf>
    <xf numFmtId="0" fontId="23" fillId="4" borderId="0" xfId="0" applyFont="1" applyFill="1" applyBorder="1" applyAlignment="1" applyProtection="1">
      <alignment horizontal="right" vertical="top" wrapText="1"/>
    </xf>
    <xf numFmtId="0" fontId="9" fillId="4" borderId="0" xfId="0" applyFont="1" applyFill="1" applyBorder="1" applyAlignment="1" applyProtection="1">
      <alignment horizontal="left" vertical="center"/>
    </xf>
    <xf numFmtId="0" fontId="5" fillId="3" borderId="0" xfId="0" applyFont="1" applyFill="1" applyBorder="1" applyAlignment="1" applyProtection="1">
      <alignment horizontal="left" vertical="top" wrapText="1"/>
    </xf>
    <xf numFmtId="0" fontId="5" fillId="3" borderId="7" xfId="0" applyFont="1" applyFill="1" applyBorder="1" applyAlignment="1" applyProtection="1">
      <alignment horizontal="left" vertical="top" wrapText="1"/>
    </xf>
    <xf numFmtId="0" fontId="23" fillId="4" borderId="0" xfId="0" applyFont="1" applyFill="1" applyBorder="1" applyAlignment="1" applyProtection="1">
      <alignment horizontal="right" vertical="center"/>
    </xf>
    <xf numFmtId="0" fontId="18" fillId="4" borderId="0" xfId="0" applyFont="1" applyFill="1" applyBorder="1" applyAlignment="1" applyProtection="1">
      <alignment horizontal="left" vertical="center"/>
    </xf>
    <xf numFmtId="0" fontId="18" fillId="4" borderId="0" xfId="0" applyFont="1" applyFill="1" applyBorder="1" applyAlignment="1" applyProtection="1">
      <alignment horizontal="left" vertical="center" wrapText="1"/>
    </xf>
    <xf numFmtId="0" fontId="34" fillId="4" borderId="6" xfId="0" quotePrefix="1" applyFont="1" applyFill="1" applyBorder="1" applyAlignment="1" applyProtection="1">
      <alignment horizontal="left" vertical="center"/>
    </xf>
    <xf numFmtId="0" fontId="34" fillId="4" borderId="0" xfId="0" applyFont="1" applyFill="1" applyBorder="1" applyAlignment="1" applyProtection="1">
      <alignment horizontal="left" vertical="center"/>
    </xf>
    <xf numFmtId="0" fontId="9" fillId="6" borderId="8" xfId="0" applyFont="1" applyFill="1" applyBorder="1" applyAlignment="1" applyProtection="1">
      <alignment vertical="center"/>
    </xf>
    <xf numFmtId="0" fontId="23" fillId="4" borderId="0" xfId="0" applyFont="1" applyFill="1" applyBorder="1" applyAlignment="1" applyProtection="1">
      <alignment wrapText="1"/>
    </xf>
    <xf numFmtId="0" fontId="18" fillId="11" borderId="29" xfId="0" applyFont="1" applyFill="1" applyBorder="1" applyAlignment="1" applyProtection="1">
      <alignment horizontal="center" vertical="center"/>
    </xf>
    <xf numFmtId="0" fontId="2" fillId="5" borderId="12" xfId="0" applyFont="1" applyFill="1" applyBorder="1" applyAlignment="1" applyProtection="1">
      <alignment vertical="center"/>
      <protection locked="0"/>
    </xf>
    <xf numFmtId="1" fontId="27" fillId="11" borderId="47" xfId="0" applyNumberFormat="1" applyFont="1" applyFill="1" applyBorder="1" applyAlignment="1" applyProtection="1">
      <alignment vertical="top" wrapText="1"/>
      <protection locked="0"/>
    </xf>
    <xf numFmtId="1" fontId="27" fillId="11" borderId="41" xfId="0" applyNumberFormat="1" applyFont="1" applyFill="1" applyBorder="1" applyAlignment="1" applyProtection="1">
      <alignment vertical="top" wrapText="1"/>
      <protection locked="0"/>
    </xf>
    <xf numFmtId="170" fontId="12" fillId="12" borderId="12" xfId="0" applyNumberFormat="1" applyFont="1" applyFill="1" applyBorder="1" applyAlignment="1" applyProtection="1">
      <alignment horizontal="center" vertical="center"/>
    </xf>
    <xf numFmtId="0" fontId="55" fillId="4" borderId="0" xfId="0" applyFont="1" applyFill="1" applyBorder="1" applyAlignment="1" applyProtection="1">
      <alignment vertical="center"/>
    </xf>
    <xf numFmtId="0" fontId="12" fillId="0" borderId="12" xfId="0" applyFont="1" applyFill="1" applyBorder="1" applyAlignment="1">
      <alignment vertical="center"/>
    </xf>
    <xf numFmtId="1" fontId="27" fillId="12" borderId="48" xfId="0" applyNumberFormat="1" applyFont="1" applyFill="1" applyBorder="1" applyAlignment="1" applyProtection="1">
      <alignment vertical="top" wrapText="1"/>
      <protection locked="0"/>
    </xf>
    <xf numFmtId="0" fontId="23" fillId="4" borderId="10" xfId="0" applyFont="1" applyFill="1" applyBorder="1" applyAlignment="1" applyProtection="1">
      <alignment vertical="top"/>
    </xf>
    <xf numFmtId="0" fontId="18" fillId="4" borderId="10" xfId="0" applyFont="1" applyFill="1" applyBorder="1" applyAlignment="1" applyProtection="1">
      <alignment vertical="center" wrapText="1"/>
    </xf>
    <xf numFmtId="1" fontId="23" fillId="12" borderId="13" xfId="0" applyNumberFormat="1" applyFont="1" applyFill="1" applyBorder="1" applyAlignment="1" applyProtection="1">
      <alignment horizontal="center" vertical="center"/>
    </xf>
    <xf numFmtId="0" fontId="18" fillId="13" borderId="15" xfId="0" applyNumberFormat="1" applyFont="1" applyFill="1" applyBorder="1" applyAlignment="1" applyProtection="1">
      <alignment horizontal="left" vertical="center" wrapText="1"/>
      <protection locked="0" hidden="1"/>
    </xf>
    <xf numFmtId="44" fontId="18" fillId="12" borderId="12" xfId="0" applyNumberFormat="1" applyFont="1" applyFill="1" applyBorder="1" applyAlignment="1" applyProtection="1">
      <alignment horizontal="left" vertical="center"/>
      <protection hidden="1"/>
    </xf>
    <xf numFmtId="0" fontId="27" fillId="5" borderId="32" xfId="0" applyFont="1" applyFill="1" applyBorder="1" applyAlignment="1" applyProtection="1">
      <alignment vertical="top" wrapText="1"/>
      <protection locked="0"/>
    </xf>
    <xf numFmtId="0" fontId="27" fillId="5" borderId="12" xfId="0" applyFont="1" applyFill="1" applyBorder="1" applyAlignment="1" applyProtection="1">
      <alignment vertical="top" wrapText="1"/>
      <protection locked="0"/>
    </xf>
    <xf numFmtId="0" fontId="23" fillId="4" borderId="0" xfId="0" applyFont="1" applyFill="1" applyBorder="1" applyAlignment="1" applyProtection="1">
      <alignment wrapText="1"/>
    </xf>
    <xf numFmtId="0" fontId="23" fillId="4" borderId="0" xfId="0" applyFont="1" applyFill="1" applyBorder="1" applyAlignment="1" applyProtection="1">
      <alignment vertical="center" wrapText="1"/>
    </xf>
    <xf numFmtId="0" fontId="23" fillId="4" borderId="6" xfId="0" applyFont="1" applyFill="1" applyBorder="1" applyAlignment="1" applyProtection="1">
      <alignment horizontal="right" vertical="top" wrapText="1"/>
    </xf>
    <xf numFmtId="0" fontId="23" fillId="4" borderId="0" xfId="0" applyFont="1" applyFill="1" applyBorder="1" applyAlignment="1" applyProtection="1">
      <alignment horizontal="right" vertical="top" wrapText="1"/>
    </xf>
    <xf numFmtId="0" fontId="18" fillId="11" borderId="29" xfId="0" applyFont="1" applyFill="1" applyBorder="1" applyAlignment="1" applyProtection="1">
      <alignment horizontal="center" vertical="center"/>
    </xf>
    <xf numFmtId="0" fontId="9" fillId="6" borderId="8" xfId="0" applyFont="1" applyFill="1" applyBorder="1" applyAlignment="1" applyProtection="1">
      <alignment horizontal="left" vertical="center"/>
    </xf>
    <xf numFmtId="0" fontId="9" fillId="6" borderId="8" xfId="0" applyFont="1" applyFill="1" applyBorder="1" applyAlignment="1" applyProtection="1">
      <alignment vertical="center"/>
    </xf>
    <xf numFmtId="0" fontId="27" fillId="5" borderId="5" xfId="0" applyFont="1" applyFill="1" applyBorder="1" applyAlignment="1" applyProtection="1">
      <alignment vertical="top" wrapText="1"/>
      <protection locked="0"/>
    </xf>
    <xf numFmtId="0" fontId="18" fillId="4" borderId="0" xfId="0" applyFont="1" applyFill="1" applyBorder="1" applyAlignment="1" applyProtection="1">
      <alignment horizontal="left" vertical="top" wrapText="1"/>
    </xf>
    <xf numFmtId="0" fontId="34" fillId="4" borderId="6" xfId="0" quotePrefix="1" applyFont="1" applyFill="1" applyBorder="1" applyAlignment="1" applyProtection="1">
      <alignment horizontal="left" vertical="center"/>
    </xf>
    <xf numFmtId="0" fontId="34" fillId="4" borderId="0" xfId="0" applyFont="1" applyFill="1" applyBorder="1" applyAlignment="1" applyProtection="1">
      <alignment horizontal="left" vertical="center"/>
    </xf>
    <xf numFmtId="0" fontId="18" fillId="4" borderId="0" xfId="0" applyFont="1" applyFill="1" applyBorder="1" applyAlignment="1" applyProtection="1">
      <alignment horizontal="left" vertical="center" wrapText="1"/>
    </xf>
    <xf numFmtId="0" fontId="5" fillId="3" borderId="0" xfId="0" applyFont="1" applyFill="1" applyBorder="1" applyAlignment="1" applyProtection="1">
      <alignment horizontal="left" vertical="top" wrapText="1"/>
    </xf>
    <xf numFmtId="0" fontId="5" fillId="3" borderId="7" xfId="0" applyFont="1" applyFill="1" applyBorder="1" applyAlignment="1" applyProtection="1">
      <alignment horizontal="left" vertical="top" wrapText="1"/>
    </xf>
    <xf numFmtId="0" fontId="9" fillId="4" borderId="6" xfId="0" applyFont="1" applyFill="1" applyBorder="1" applyAlignment="1" applyProtection="1">
      <alignment horizontal="left" vertical="center"/>
    </xf>
    <xf numFmtId="0" fontId="23" fillId="4" borderId="0" xfId="0" applyFont="1" applyFill="1" applyBorder="1" applyAlignment="1" applyProtection="1">
      <alignment horizontal="right" vertical="center"/>
    </xf>
    <xf numFmtId="0" fontId="18" fillId="4" borderId="0" xfId="0" applyFont="1" applyFill="1" applyBorder="1" applyAlignment="1" applyProtection="1">
      <alignment horizontal="left" vertical="center"/>
    </xf>
    <xf numFmtId="0" fontId="9" fillId="4" borderId="0" xfId="0" applyFont="1" applyFill="1" applyBorder="1" applyAlignment="1" applyProtection="1">
      <alignment horizontal="left" vertical="center"/>
    </xf>
    <xf numFmtId="0" fontId="25" fillId="4" borderId="6" xfId="0" applyFont="1" applyFill="1" applyBorder="1" applyAlignment="1" applyProtection="1">
      <alignment vertical="center"/>
    </xf>
    <xf numFmtId="0" fontId="25" fillId="4" borderId="0" xfId="0" applyFont="1" applyFill="1" applyBorder="1" applyAlignment="1" applyProtection="1">
      <alignment vertical="center"/>
    </xf>
    <xf numFmtId="0" fontId="18" fillId="4" borderId="0" xfId="0" applyFont="1" applyFill="1" applyBorder="1" applyAlignment="1" applyProtection="1">
      <alignment vertical="center" wrapText="1"/>
    </xf>
    <xf numFmtId="0" fontId="23" fillId="4" borderId="0" xfId="0" applyFont="1" applyFill="1" applyBorder="1" applyAlignment="1" applyProtection="1">
      <alignment vertical="center"/>
    </xf>
    <xf numFmtId="0" fontId="18" fillId="4" borderId="7" xfId="0" applyFont="1" applyFill="1" applyBorder="1" applyAlignment="1" applyProtection="1">
      <alignment horizontal="left" vertical="top" wrapText="1"/>
    </xf>
    <xf numFmtId="1" fontId="27" fillId="12" borderId="48" xfId="0" applyNumberFormat="1" applyFont="1" applyFill="1" applyBorder="1" applyAlignment="1" applyProtection="1">
      <alignment vertical="top" wrapText="1"/>
    </xf>
    <xf numFmtId="0" fontId="23" fillId="4" borderId="6" xfId="0" applyFont="1" applyFill="1" applyBorder="1" applyAlignment="1" applyProtection="1">
      <alignment vertical="center"/>
    </xf>
    <xf numFmtId="44" fontId="0" fillId="0" borderId="12" xfId="10" applyFont="1" applyBorder="1"/>
    <xf numFmtId="2" fontId="18" fillId="12" borderId="12" xfId="0" applyNumberFormat="1" applyFont="1" applyFill="1" applyBorder="1" applyAlignment="1" applyProtection="1">
      <alignment horizontal="center" vertical="center" wrapText="1"/>
    </xf>
    <xf numFmtId="0" fontId="18" fillId="11" borderId="29" xfId="0" applyFont="1" applyFill="1" applyBorder="1" applyAlignment="1" applyProtection="1">
      <alignment horizontal="center" vertical="center"/>
    </xf>
    <xf numFmtId="0" fontId="9" fillId="4" borderId="0" xfId="0" applyFont="1" applyFill="1" applyBorder="1" applyAlignment="1" applyProtection="1">
      <alignment horizontal="left" vertical="center"/>
    </xf>
    <xf numFmtId="0" fontId="25" fillId="4" borderId="0" xfId="0" applyFont="1" applyFill="1" applyBorder="1" applyAlignment="1" applyProtection="1">
      <alignment vertical="center"/>
    </xf>
    <xf numFmtId="0" fontId="23" fillId="4" borderId="0" xfId="0" applyFont="1" applyFill="1" applyBorder="1" applyAlignment="1" applyProtection="1">
      <alignment horizontal="right" vertical="center"/>
    </xf>
    <xf numFmtId="44" fontId="0" fillId="0" borderId="12" xfId="0" applyNumberFormat="1" applyBorder="1"/>
    <xf numFmtId="0" fontId="57" fillId="0" borderId="12" xfId="0" applyFont="1" applyFill="1" applyBorder="1" applyProtection="1"/>
    <xf numFmtId="0" fontId="18" fillId="12" borderId="12" xfId="0" quotePrefix="1" applyFont="1" applyFill="1" applyBorder="1" applyAlignment="1" applyProtection="1">
      <alignment horizontal="center" vertical="center"/>
    </xf>
    <xf numFmtId="0" fontId="57" fillId="4" borderId="0" xfId="0" quotePrefix="1" applyFont="1" applyFill="1" applyBorder="1" applyAlignment="1" applyProtection="1">
      <alignment horizontal="left"/>
    </xf>
    <xf numFmtId="0" fontId="59" fillId="4" borderId="6" xfId="0" applyFont="1" applyFill="1" applyBorder="1" applyProtection="1"/>
    <xf numFmtId="0" fontId="60" fillId="4" borderId="0" xfId="0" applyFont="1" applyFill="1" applyBorder="1" applyProtection="1"/>
    <xf numFmtId="0" fontId="9" fillId="6" borderId="8" xfId="0" applyFont="1" applyFill="1" applyBorder="1" applyAlignment="1" applyProtection="1">
      <alignment horizontal="left" vertical="center"/>
    </xf>
    <xf numFmtId="0" fontId="9" fillId="6" borderId="8" xfId="0" applyFont="1" applyFill="1" applyBorder="1" applyAlignment="1" applyProtection="1">
      <alignment vertical="center"/>
    </xf>
    <xf numFmtId="0" fontId="25" fillId="4" borderId="6" xfId="0" applyFont="1" applyFill="1" applyBorder="1" applyAlignment="1" applyProtection="1">
      <alignment vertical="center"/>
    </xf>
    <xf numFmtId="0" fontId="25" fillId="4" borderId="0" xfId="0" applyFont="1" applyFill="1" applyBorder="1" applyAlignment="1" applyProtection="1">
      <alignment vertical="center"/>
    </xf>
    <xf numFmtId="0" fontId="18" fillId="4" borderId="0" xfId="0" applyFont="1" applyFill="1" applyBorder="1" applyAlignment="1" applyProtection="1">
      <alignment vertical="center" wrapText="1"/>
    </xf>
    <xf numFmtId="0" fontId="20" fillId="0" borderId="0" xfId="3" applyProtection="1"/>
    <xf numFmtId="0" fontId="9" fillId="6" borderId="8" xfId="0" applyFont="1" applyFill="1" applyBorder="1" applyAlignment="1" applyProtection="1">
      <alignment horizontal="left" vertical="center"/>
    </xf>
    <xf numFmtId="0" fontId="27" fillId="5" borderId="5" xfId="0" applyFont="1" applyFill="1" applyBorder="1" applyAlignment="1" applyProtection="1">
      <alignment horizontal="left" vertical="top" wrapText="1"/>
      <protection locked="0"/>
    </xf>
    <xf numFmtId="0" fontId="18" fillId="4" borderId="0" xfId="0" applyFont="1" applyFill="1" applyBorder="1" applyAlignment="1" applyProtection="1">
      <alignment horizontal="left" vertical="center"/>
    </xf>
    <xf numFmtId="0" fontId="27" fillId="5" borderId="12" xfId="0" applyFont="1" applyFill="1" applyBorder="1" applyAlignment="1" applyProtection="1">
      <alignment horizontal="left" vertical="top" wrapText="1"/>
      <protection locked="0"/>
    </xf>
    <xf numFmtId="0" fontId="18" fillId="4" borderId="0" xfId="0" applyFont="1" applyFill="1" applyBorder="1" applyAlignment="1" applyProtection="1">
      <alignment horizontal="left" vertical="center" wrapText="1"/>
    </xf>
    <xf numFmtId="0" fontId="18" fillId="4" borderId="0" xfId="0" applyFont="1" applyFill="1" applyBorder="1" applyAlignment="1" applyProtection="1">
      <alignment vertical="center" wrapText="1"/>
    </xf>
    <xf numFmtId="0" fontId="23" fillId="4" borderId="0" xfId="0" applyFont="1" applyFill="1" applyBorder="1" applyAlignment="1" applyProtection="1">
      <alignment vertical="center"/>
    </xf>
    <xf numFmtId="0" fontId="23" fillId="4" borderId="0" xfId="0" applyFont="1" applyFill="1" applyBorder="1" applyAlignment="1" applyProtection="1">
      <alignment vertical="center" wrapText="1"/>
    </xf>
    <xf numFmtId="0" fontId="9" fillId="6" borderId="8" xfId="0" applyFont="1" applyFill="1" applyBorder="1" applyAlignment="1" applyProtection="1">
      <alignment vertical="center"/>
    </xf>
    <xf numFmtId="0" fontId="18" fillId="11" borderId="29" xfId="0" applyFont="1" applyFill="1" applyBorder="1" applyAlignment="1" applyProtection="1">
      <alignment horizontal="center" vertical="center"/>
    </xf>
    <xf numFmtId="0" fontId="23" fillId="4" borderId="0" xfId="0" applyFont="1" applyFill="1" applyBorder="1" applyAlignment="1" applyProtection="1">
      <alignment horizontal="right" vertical="center"/>
    </xf>
    <xf numFmtId="1" fontId="27" fillId="11" borderId="14" xfId="0" applyNumberFormat="1" applyFont="1" applyFill="1" applyBorder="1" applyAlignment="1" applyProtection="1">
      <alignment vertical="top" wrapText="1"/>
      <protection locked="0"/>
    </xf>
    <xf numFmtId="1" fontId="27" fillId="12" borderId="14" xfId="0" applyNumberFormat="1" applyFont="1" applyFill="1" applyBorder="1" applyAlignment="1" applyProtection="1">
      <alignment vertical="top" wrapText="1"/>
    </xf>
    <xf numFmtId="164" fontId="18" fillId="11" borderId="12" xfId="0" applyNumberFormat="1" applyFont="1" applyFill="1" applyBorder="1" applyAlignment="1" applyProtection="1">
      <alignment horizontal="left" vertical="center"/>
      <protection locked="0" hidden="1"/>
    </xf>
    <xf numFmtId="164" fontId="18" fillId="11" borderId="12" xfId="0" applyNumberFormat="1" applyFont="1" applyFill="1" applyBorder="1" applyAlignment="1" applyProtection="1">
      <alignment horizontal="left" vertical="center"/>
      <protection locked="0"/>
    </xf>
    <xf numFmtId="0" fontId="18" fillId="5" borderId="15" xfId="0" applyFont="1" applyFill="1" applyBorder="1" applyAlignment="1" applyProtection="1">
      <alignment horizontal="left" vertical="center"/>
      <protection locked="0"/>
    </xf>
    <xf numFmtId="0" fontId="27" fillId="5" borderId="32" xfId="0" applyFont="1" applyFill="1" applyBorder="1" applyAlignment="1" applyProtection="1">
      <alignment horizontal="left" vertical="top" wrapText="1"/>
      <protection locked="0"/>
    </xf>
    <xf numFmtId="0" fontId="12" fillId="0" borderId="12" xfId="0" applyFont="1" applyBorder="1" applyAlignment="1" applyProtection="1">
      <alignment horizontal="left"/>
      <protection locked="0"/>
    </xf>
    <xf numFmtId="0" fontId="18" fillId="5" borderId="12" xfId="0" applyNumberFormat="1" applyFont="1" applyFill="1" applyBorder="1" applyAlignment="1" applyProtection="1">
      <alignment horizontal="left" vertical="center"/>
      <protection locked="0"/>
    </xf>
    <xf numFmtId="0" fontId="9" fillId="6" borderId="8" xfId="0" applyFont="1" applyFill="1" applyBorder="1" applyAlignment="1" applyProtection="1">
      <alignment horizontal="left" vertical="center"/>
    </xf>
    <xf numFmtId="0" fontId="9" fillId="4" borderId="6" xfId="0" applyFont="1" applyFill="1" applyBorder="1" applyAlignment="1" applyProtection="1">
      <alignment horizontal="left" vertical="center" wrapText="1"/>
    </xf>
    <xf numFmtId="0" fontId="9" fillId="4" borderId="0" xfId="0" applyFont="1" applyFill="1" applyBorder="1" applyAlignment="1" applyProtection="1">
      <alignment horizontal="left" vertical="center" wrapText="1"/>
    </xf>
    <xf numFmtId="0" fontId="18" fillId="4" borderId="0" xfId="0" applyFont="1" applyFill="1" applyBorder="1" applyAlignment="1" applyProtection="1">
      <alignment horizontal="left" vertical="center"/>
    </xf>
    <xf numFmtId="0" fontId="23" fillId="4" borderId="0" xfId="0" applyFont="1" applyFill="1" applyBorder="1" applyAlignment="1" applyProtection="1">
      <alignment vertical="center"/>
    </xf>
    <xf numFmtId="0" fontId="9" fillId="6" borderId="8" xfId="0" applyFont="1" applyFill="1" applyBorder="1" applyAlignment="1" applyProtection="1">
      <alignment vertical="center"/>
    </xf>
    <xf numFmtId="0" fontId="18" fillId="11" borderId="29" xfId="0" applyFont="1" applyFill="1" applyBorder="1" applyAlignment="1" applyProtection="1">
      <alignment horizontal="center" vertical="center"/>
    </xf>
    <xf numFmtId="0" fontId="18" fillId="11" borderId="29" xfId="0" applyFont="1" applyFill="1" applyBorder="1" applyAlignment="1" applyProtection="1">
      <alignment horizontal="center" vertical="center"/>
    </xf>
    <xf numFmtId="0" fontId="9" fillId="6" borderId="8" xfId="0" applyFont="1" applyFill="1" applyBorder="1" applyAlignment="1" applyProtection="1">
      <alignment vertical="center"/>
    </xf>
    <xf numFmtId="0" fontId="26" fillId="4" borderId="0" xfId="0" applyFont="1" applyFill="1" applyBorder="1" applyAlignment="1" applyProtection="1">
      <alignment vertical="top" wrapText="1"/>
    </xf>
    <xf numFmtId="0" fontId="26" fillId="11" borderId="12" xfId="0" applyFont="1" applyFill="1" applyBorder="1" applyAlignment="1" applyProtection="1">
      <alignment vertical="top" wrapText="1"/>
    </xf>
    <xf numFmtId="0" fontId="26" fillId="14" borderId="8" xfId="0" applyFont="1" applyFill="1" applyBorder="1" applyAlignment="1" applyProtection="1">
      <alignment vertical="top" wrapText="1"/>
    </xf>
    <xf numFmtId="0" fontId="26" fillId="14" borderId="5" xfId="0" applyFont="1" applyFill="1" applyBorder="1" applyAlignment="1" applyProtection="1">
      <alignment vertical="top" wrapText="1"/>
    </xf>
    <xf numFmtId="0" fontId="26" fillId="14" borderId="8" xfId="0" applyFont="1" applyFill="1" applyBorder="1" applyAlignment="1" applyProtection="1">
      <alignment horizontal="center" vertical="top" wrapText="1"/>
    </xf>
    <xf numFmtId="0" fontId="56" fillId="4" borderId="12" xfId="0" applyFont="1" applyFill="1" applyBorder="1" applyAlignment="1" applyProtection="1">
      <alignment vertical="top" wrapText="1"/>
    </xf>
    <xf numFmtId="0" fontId="26" fillId="11" borderId="4" xfId="0" applyFont="1" applyFill="1" applyBorder="1" applyAlignment="1" applyProtection="1">
      <alignment horizontal="left" vertical="top" wrapText="1"/>
    </xf>
    <xf numFmtId="0" fontId="56" fillId="4" borderId="12" xfId="0" applyFont="1" applyFill="1" applyBorder="1" applyAlignment="1" applyProtection="1">
      <alignment horizontal="left" vertical="top" wrapText="1"/>
    </xf>
    <xf numFmtId="0" fontId="56" fillId="4" borderId="4" xfId="0" applyFont="1" applyFill="1" applyBorder="1" applyAlignment="1" applyProtection="1">
      <alignment horizontal="left" vertical="top" wrapText="1"/>
    </xf>
    <xf numFmtId="0" fontId="26" fillId="14" borderId="2" xfId="0" applyFont="1" applyFill="1" applyBorder="1" applyAlignment="1" applyProtection="1">
      <alignment vertical="top" wrapText="1"/>
    </xf>
    <xf numFmtId="0" fontId="56" fillId="4" borderId="14" xfId="0" applyFont="1" applyFill="1" applyBorder="1" applyAlignment="1" applyProtection="1">
      <alignment vertical="top" wrapText="1"/>
    </xf>
    <xf numFmtId="0" fontId="56" fillId="4" borderId="46" xfId="0" applyFont="1" applyFill="1" applyBorder="1" applyAlignment="1" applyProtection="1">
      <alignment vertical="top" wrapText="1"/>
    </xf>
    <xf numFmtId="0" fontId="56" fillId="4" borderId="46" xfId="0" applyFont="1" applyFill="1" applyBorder="1" applyAlignment="1" applyProtection="1">
      <alignment horizontal="left" vertical="top" wrapText="1"/>
    </xf>
    <xf numFmtId="0" fontId="56" fillId="4" borderId="14" xfId="0" applyFont="1" applyFill="1" applyBorder="1" applyAlignment="1" applyProtection="1">
      <alignment horizontal="left" vertical="top" wrapText="1"/>
    </xf>
    <xf numFmtId="0" fontId="10" fillId="4" borderId="2" xfId="0" applyFont="1" applyFill="1" applyBorder="1" applyAlignment="1" applyProtection="1">
      <alignment vertical="center" wrapText="1"/>
    </xf>
    <xf numFmtId="0" fontId="9" fillId="4" borderId="12" xfId="0" applyFont="1" applyFill="1" applyBorder="1" applyAlignment="1" applyProtection="1">
      <alignment vertical="center" wrapText="1"/>
    </xf>
    <xf numFmtId="44" fontId="56" fillId="4" borderId="12" xfId="10" applyFont="1" applyFill="1" applyBorder="1" applyAlignment="1" applyProtection="1">
      <alignment vertical="top" wrapText="1"/>
    </xf>
    <xf numFmtId="1" fontId="26" fillId="14" borderId="12" xfId="0" applyNumberFormat="1" applyFont="1" applyFill="1" applyBorder="1" applyAlignment="1" applyProtection="1">
      <alignment horizontal="center" vertical="top" wrapText="1"/>
    </xf>
    <xf numFmtId="0" fontId="26" fillId="14" borderId="8" xfId="0" applyFont="1" applyFill="1" applyBorder="1" applyAlignment="1" applyProtection="1">
      <alignment vertical="top"/>
    </xf>
    <xf numFmtId="1" fontId="26" fillId="14" borderId="8" xfId="0" applyNumberFormat="1" applyFont="1" applyFill="1" applyBorder="1" applyAlignment="1" applyProtection="1">
      <alignment horizontal="center" vertical="top" wrapText="1"/>
    </xf>
    <xf numFmtId="1" fontId="26" fillId="14" borderId="2" xfId="0" applyNumberFormat="1" applyFont="1" applyFill="1" applyBorder="1" applyAlignment="1" applyProtection="1">
      <alignment horizontal="center" vertical="top" wrapText="1"/>
    </xf>
    <xf numFmtId="0" fontId="18" fillId="4" borderId="0" xfId="0" applyFont="1" applyFill="1" applyBorder="1" applyAlignment="1" applyProtection="1">
      <alignment vertical="center"/>
      <protection locked="0"/>
    </xf>
    <xf numFmtId="0" fontId="63" fillId="0" borderId="0" xfId="0" applyFont="1" applyAlignment="1">
      <alignment vertical="top" wrapText="1"/>
    </xf>
    <xf numFmtId="0" fontId="0" fillId="0" borderId="0" xfId="0" applyAlignment="1">
      <alignment vertical="top" wrapText="1"/>
    </xf>
    <xf numFmtId="0" fontId="0" fillId="11" borderId="12" xfId="0" applyFill="1" applyBorder="1" applyAlignment="1">
      <alignment vertical="top" wrapText="1"/>
    </xf>
    <xf numFmtId="0" fontId="62" fillId="8" borderId="12" xfId="0" applyFont="1" applyFill="1" applyBorder="1" applyAlignment="1">
      <alignment vertical="top" wrapText="1"/>
    </xf>
    <xf numFmtId="1" fontId="0" fillId="0" borderId="5" xfId="0" applyNumberFormat="1" applyFill="1" applyBorder="1" applyAlignment="1">
      <alignment vertical="top" wrapText="1"/>
    </xf>
    <xf numFmtId="2" fontId="18" fillId="0" borderId="12" xfId="0" applyNumberFormat="1" applyFont="1" applyFill="1" applyBorder="1" applyAlignment="1">
      <alignment horizontal="center" vertical="top" wrapText="1"/>
    </xf>
    <xf numFmtId="0" fontId="0" fillId="0" borderId="12" xfId="0" applyBorder="1" applyAlignment="1">
      <alignment vertical="top" wrapText="1"/>
    </xf>
    <xf numFmtId="2" fontId="63" fillId="5" borderId="12" xfId="0" applyNumberFormat="1" applyFont="1" applyFill="1" applyBorder="1" applyAlignment="1">
      <alignment vertical="top" wrapText="1"/>
    </xf>
    <xf numFmtId="0" fontId="63" fillId="0" borderId="12" xfId="0" applyFont="1" applyBorder="1" applyAlignment="1">
      <alignment vertical="top" wrapText="1"/>
    </xf>
    <xf numFmtId="2" fontId="68" fillId="0" borderId="12" xfId="0" applyNumberFormat="1" applyFont="1" applyBorder="1" applyAlignment="1">
      <alignment vertical="top" wrapText="1"/>
    </xf>
    <xf numFmtId="0" fontId="68" fillId="0" borderId="12" xfId="0" applyFont="1" applyBorder="1" applyAlignment="1">
      <alignment vertical="top" wrapText="1"/>
    </xf>
    <xf numFmtId="0" fontId="63" fillId="0" borderId="0" xfId="0" applyFont="1" applyFill="1" applyBorder="1" applyAlignment="1">
      <alignment horizontal="left" vertical="top" wrapText="1"/>
    </xf>
    <xf numFmtId="0" fontId="63" fillId="11" borderId="0" xfId="0" applyFont="1" applyFill="1" applyBorder="1" applyAlignment="1">
      <alignment horizontal="left" vertical="top" wrapText="1"/>
    </xf>
    <xf numFmtId="2" fontId="63" fillId="5" borderId="0" xfId="0" applyNumberFormat="1" applyFont="1" applyFill="1" applyBorder="1" applyAlignment="1">
      <alignment vertical="top" wrapText="1"/>
    </xf>
    <xf numFmtId="0" fontId="63" fillId="5" borderId="0" xfId="0" applyFont="1" applyFill="1" applyBorder="1" applyAlignment="1">
      <alignment vertical="top" wrapText="1"/>
    </xf>
    <xf numFmtId="0" fontId="63" fillId="0" borderId="0" xfId="0" applyFont="1" applyBorder="1" applyAlignment="1">
      <alignment vertical="top" wrapText="1"/>
    </xf>
    <xf numFmtId="0" fontId="63" fillId="4" borderId="12" xfId="0" applyFont="1" applyFill="1" applyBorder="1" applyAlignment="1">
      <alignment vertical="top" wrapText="1"/>
    </xf>
    <xf numFmtId="0" fontId="0" fillId="16" borderId="4" xfId="0" applyFill="1" applyBorder="1" applyAlignment="1">
      <alignment vertical="top" wrapText="1"/>
    </xf>
    <xf numFmtId="0" fontId="0" fillId="16" borderId="8" xfId="0" applyFill="1" applyBorder="1" applyAlignment="1">
      <alignment vertical="top" wrapText="1"/>
    </xf>
    <xf numFmtId="0" fontId="0" fillId="16" borderId="5" xfId="0" applyFill="1" applyBorder="1" applyAlignment="1">
      <alignment vertical="top" wrapText="1"/>
    </xf>
    <xf numFmtId="0" fontId="1" fillId="14" borderId="12" xfId="0" applyFont="1" applyFill="1" applyBorder="1" applyAlignment="1" applyProtection="1">
      <alignment horizontal="center" vertical="top" wrapText="1"/>
      <protection locked="0"/>
    </xf>
    <xf numFmtId="0" fontId="0" fillId="14" borderId="12" xfId="0" applyFill="1" applyBorder="1" applyAlignment="1" applyProtection="1">
      <alignment vertical="top" wrapText="1"/>
      <protection locked="0"/>
    </xf>
    <xf numFmtId="0" fontId="56" fillId="0" borderId="12" xfId="0" applyFont="1" applyFill="1" applyBorder="1" applyAlignment="1" applyProtection="1">
      <alignment horizontal="center" vertical="top" wrapText="1"/>
      <protection locked="0"/>
    </xf>
    <xf numFmtId="0" fontId="12" fillId="0" borderId="4" xfId="0" applyFont="1" applyBorder="1" applyAlignment="1" applyProtection="1">
      <alignment horizontal="center"/>
      <protection locked="0"/>
    </xf>
    <xf numFmtId="0" fontId="70" fillId="11" borderId="12" xfId="0" applyFont="1" applyFill="1" applyBorder="1" applyAlignment="1">
      <alignment vertical="top" wrapText="1"/>
    </xf>
    <xf numFmtId="0" fontId="15" fillId="0" borderId="12" xfId="0" applyFont="1" applyFill="1" applyBorder="1" applyAlignment="1" applyProtection="1">
      <alignment vertical="center"/>
    </xf>
    <xf numFmtId="1" fontId="0" fillId="0" borderId="12" xfId="0" applyNumberFormat="1" applyBorder="1" applyAlignment="1">
      <alignment vertical="top" wrapText="1"/>
    </xf>
    <xf numFmtId="1" fontId="63" fillId="0" borderId="12" xfId="0" applyNumberFormat="1" applyFont="1" applyBorder="1" applyAlignment="1">
      <alignment vertical="top" wrapText="1"/>
    </xf>
    <xf numFmtId="0" fontId="63" fillId="11" borderId="12" xfId="0" applyFont="1" applyFill="1" applyBorder="1" applyAlignment="1">
      <alignment vertical="top" wrapText="1"/>
    </xf>
    <xf numFmtId="0" fontId="0" fillId="0" borderId="12" xfId="0" applyBorder="1" applyAlignment="1">
      <alignment wrapText="1"/>
    </xf>
    <xf numFmtId="2" fontId="0" fillId="0" borderId="12" xfId="0" applyNumberFormat="1" applyBorder="1" applyAlignment="1">
      <alignment wrapText="1"/>
    </xf>
    <xf numFmtId="0" fontId="0" fillId="0" borderId="0" xfId="0" applyAlignment="1">
      <alignment wrapText="1"/>
    </xf>
    <xf numFmtId="0" fontId="0" fillId="0" borderId="12" xfId="0" applyFill="1" applyBorder="1" applyAlignment="1">
      <alignment wrapText="1"/>
    </xf>
    <xf numFmtId="0" fontId="63" fillId="0" borderId="12" xfId="0" applyFont="1" applyBorder="1" applyAlignment="1">
      <alignment wrapText="1"/>
    </xf>
    <xf numFmtId="2" fontId="63" fillId="0" borderId="12" xfId="0" applyNumberFormat="1" applyFont="1" applyBorder="1" applyAlignment="1">
      <alignment wrapText="1"/>
    </xf>
    <xf numFmtId="0" fontId="62" fillId="18" borderId="12" xfId="0" applyFont="1" applyFill="1" applyBorder="1" applyAlignment="1">
      <alignment wrapText="1"/>
    </xf>
    <xf numFmtId="0" fontId="0" fillId="17" borderId="0" xfId="0" applyFill="1" applyAlignment="1">
      <alignment wrapText="1"/>
    </xf>
    <xf numFmtId="0" fontId="18" fillId="5" borderId="12" xfId="10" applyNumberFormat="1" applyFont="1" applyFill="1" applyBorder="1" applyAlignment="1" applyProtection="1">
      <alignment vertical="center"/>
      <protection locked="0" hidden="1"/>
    </xf>
    <xf numFmtId="1" fontId="18" fillId="12" borderId="12" xfId="0" applyNumberFormat="1" applyFont="1" applyFill="1" applyBorder="1" applyAlignment="1" applyProtection="1">
      <alignment vertical="center"/>
      <protection hidden="1"/>
    </xf>
    <xf numFmtId="0" fontId="18" fillId="5" borderId="4" xfId="0" applyNumberFormat="1" applyFont="1" applyFill="1" applyBorder="1" applyAlignment="1" applyProtection="1">
      <alignment vertical="center"/>
      <protection locked="0" hidden="1"/>
    </xf>
    <xf numFmtId="0" fontId="18" fillId="4" borderId="6" xfId="0" applyFont="1" applyFill="1" applyBorder="1" applyAlignment="1" applyProtection="1">
      <alignment horizontal="left" vertical="center" wrapText="1"/>
    </xf>
    <xf numFmtId="0" fontId="18" fillId="4" borderId="0" xfId="0" applyFont="1" applyFill="1" applyBorder="1" applyAlignment="1" applyProtection="1">
      <alignment horizontal="left" vertical="center" wrapText="1"/>
    </xf>
    <xf numFmtId="0" fontId="27" fillId="5" borderId="12" xfId="0" applyFont="1" applyFill="1" applyBorder="1" applyAlignment="1" applyProtection="1">
      <alignment vertical="top" wrapText="1"/>
      <protection locked="0"/>
    </xf>
    <xf numFmtId="0" fontId="18" fillId="4" borderId="0" xfId="0" applyFont="1" applyFill="1" applyBorder="1" applyAlignment="1" applyProtection="1">
      <alignment vertical="center" wrapText="1"/>
    </xf>
    <xf numFmtId="0" fontId="23" fillId="4" borderId="0" xfId="0" applyFont="1" applyFill="1" applyBorder="1" applyAlignment="1" applyProtection="1">
      <alignment vertical="center"/>
    </xf>
    <xf numFmtId="0" fontId="23" fillId="4" borderId="6" xfId="0" applyFont="1" applyFill="1" applyBorder="1" applyAlignment="1" applyProtection="1">
      <alignment horizontal="right" vertical="top" wrapText="1"/>
    </xf>
    <xf numFmtId="0" fontId="23" fillId="4" borderId="0" xfId="0" applyFont="1" applyFill="1" applyBorder="1" applyAlignment="1" applyProtection="1">
      <alignment horizontal="right" vertical="top" wrapText="1"/>
    </xf>
    <xf numFmtId="0" fontId="18" fillId="4" borderId="0" xfId="0" applyFont="1" applyFill="1" applyBorder="1" applyAlignment="1" applyProtection="1">
      <alignment horizontal="left" vertical="top" wrapText="1"/>
    </xf>
    <xf numFmtId="0" fontId="23" fillId="4" borderId="0" xfId="0" applyFont="1" applyFill="1" applyBorder="1" applyAlignment="1" applyProtection="1">
      <alignment vertical="center" wrapText="1"/>
    </xf>
    <xf numFmtId="0" fontId="18" fillId="4" borderId="7" xfId="0" applyFont="1" applyFill="1" applyBorder="1" applyAlignment="1" applyProtection="1">
      <alignment horizontal="left" vertical="top" wrapText="1"/>
    </xf>
    <xf numFmtId="0" fontId="18" fillId="4" borderId="0" xfId="0" applyNumberFormat="1" applyFont="1" applyFill="1" applyBorder="1" applyAlignment="1" applyProtection="1">
      <alignment vertical="center"/>
      <protection locked="0" hidden="1"/>
    </xf>
    <xf numFmtId="44" fontId="18" fillId="12" borderId="12" xfId="0" applyNumberFormat="1" applyFont="1" applyFill="1" applyBorder="1" applyAlignment="1" applyProtection="1">
      <alignment horizontal="left" vertical="center" wrapText="1"/>
    </xf>
    <xf numFmtId="0" fontId="9" fillId="6" borderId="8" xfId="0" applyFont="1" applyFill="1" applyBorder="1" applyAlignment="1" applyProtection="1">
      <alignment vertical="center"/>
    </xf>
    <xf numFmtId="0" fontId="18" fillId="5" borderId="4" xfId="0" applyNumberFormat="1" applyFont="1" applyFill="1" applyBorder="1" applyAlignment="1" applyProtection="1">
      <alignment horizontal="left" vertical="center"/>
      <protection locked="0" hidden="1"/>
    </xf>
    <xf numFmtId="0" fontId="18" fillId="13" borderId="1" xfId="0" applyNumberFormat="1" applyFont="1" applyFill="1" applyBorder="1" applyAlignment="1" applyProtection="1">
      <alignment horizontal="left" vertical="center"/>
      <protection locked="0" hidden="1"/>
    </xf>
    <xf numFmtId="44" fontId="18" fillId="12" borderId="12" xfId="10" applyFont="1" applyFill="1" applyBorder="1" applyAlignment="1" applyProtection="1">
      <alignment vertical="center"/>
      <protection hidden="1"/>
    </xf>
    <xf numFmtId="44" fontId="18" fillId="12" borderId="4" xfId="10" applyFont="1" applyFill="1" applyBorder="1" applyAlignment="1" applyProtection="1">
      <alignment horizontal="left" vertical="center"/>
      <protection hidden="1"/>
    </xf>
    <xf numFmtId="44" fontId="18" fillId="12" borderId="12" xfId="10" applyFont="1" applyFill="1" applyBorder="1" applyAlignment="1" applyProtection="1">
      <alignment horizontal="left" vertical="center"/>
      <protection hidden="1"/>
    </xf>
    <xf numFmtId="0" fontId="56" fillId="4" borderId="12" xfId="0" applyFont="1" applyFill="1" applyBorder="1" applyAlignment="1" applyProtection="1">
      <alignment horizontal="left" vertical="top" wrapText="1"/>
    </xf>
    <xf numFmtId="0" fontId="9" fillId="4" borderId="2" xfId="0" applyFont="1" applyFill="1" applyBorder="1" applyAlignment="1" applyProtection="1">
      <alignment vertical="center"/>
    </xf>
    <xf numFmtId="0" fontId="9" fillId="4" borderId="3" xfId="0" applyFont="1" applyFill="1" applyBorder="1" applyAlignment="1" applyProtection="1">
      <alignment vertical="center"/>
    </xf>
    <xf numFmtId="0" fontId="23" fillId="4" borderId="7" xfId="0" applyFont="1" applyFill="1" applyBorder="1" applyAlignment="1" applyProtection="1">
      <alignment vertical="top"/>
    </xf>
    <xf numFmtId="0" fontId="23" fillId="4" borderId="6" xfId="0" applyFont="1" applyFill="1" applyBorder="1" applyAlignment="1" applyProtection="1">
      <alignment vertical="top"/>
    </xf>
    <xf numFmtId="0" fontId="18" fillId="4" borderId="6" xfId="0" applyFont="1" applyFill="1" applyBorder="1" applyAlignment="1" applyProtection="1">
      <alignment vertical="center" wrapText="1"/>
    </xf>
    <xf numFmtId="0" fontId="12" fillId="4" borderId="6" xfId="0" applyFont="1" applyFill="1" applyBorder="1" applyAlignment="1" applyProtection="1">
      <alignment vertical="center"/>
    </xf>
    <xf numFmtId="0" fontId="12" fillId="4" borderId="0" xfId="0" applyFont="1" applyFill="1" applyBorder="1" applyAlignment="1" applyProtection="1">
      <alignment vertical="center"/>
    </xf>
    <xf numFmtId="0" fontId="18" fillId="11" borderId="29" xfId="0" applyFont="1" applyFill="1" applyBorder="1" applyAlignment="1" applyProtection="1">
      <alignment horizontal="center" vertical="center"/>
    </xf>
    <xf numFmtId="0" fontId="66" fillId="4" borderId="9" xfId="0" quotePrefix="1" applyFont="1" applyFill="1" applyBorder="1" applyAlignment="1" applyProtection="1">
      <alignment horizontal="left" vertical="center" wrapText="1"/>
    </xf>
    <xf numFmtId="0" fontId="66" fillId="4" borderId="10" xfId="0" quotePrefix="1" applyFont="1" applyFill="1" applyBorder="1" applyAlignment="1" applyProtection="1">
      <alignment horizontal="left" vertical="center" wrapText="1"/>
    </xf>
    <xf numFmtId="1" fontId="18" fillId="0" borderId="12" xfId="0" applyNumberFormat="1" applyFont="1" applyFill="1" applyBorder="1" applyAlignment="1" applyProtection="1">
      <alignment horizontal="center" vertical="center"/>
      <protection locked="0"/>
    </xf>
    <xf numFmtId="0" fontId="71" fillId="11" borderId="12" xfId="0" applyFont="1" applyFill="1" applyBorder="1" applyAlignment="1">
      <alignment vertical="top" wrapText="1"/>
    </xf>
    <xf numFmtId="1" fontId="71" fillId="11" borderId="12" xfId="0" applyNumberFormat="1" applyFont="1" applyFill="1" applyBorder="1" applyAlignment="1">
      <alignment wrapText="1"/>
    </xf>
    <xf numFmtId="0" fontId="71" fillId="17" borderId="0" xfId="0" applyFont="1" applyFill="1" applyAlignment="1">
      <alignment wrapText="1"/>
    </xf>
    <xf numFmtId="1" fontId="72" fillId="11" borderId="12" xfId="0" applyNumberFormat="1" applyFont="1" applyFill="1" applyBorder="1" applyAlignment="1">
      <alignment wrapText="1"/>
    </xf>
    <xf numFmtId="0" fontId="71" fillId="17" borderId="12" xfId="0" applyFont="1" applyFill="1" applyBorder="1" applyAlignment="1">
      <alignment wrapText="1"/>
    </xf>
    <xf numFmtId="0" fontId="73" fillId="17" borderId="12" xfId="0" applyFont="1" applyFill="1" applyBorder="1" applyAlignment="1">
      <alignment wrapText="1"/>
    </xf>
    <xf numFmtId="0" fontId="63" fillId="0" borderId="0" xfId="0" applyFont="1"/>
    <xf numFmtId="2" fontId="63" fillId="0" borderId="0" xfId="0" applyNumberFormat="1" applyFont="1" applyFill="1" applyBorder="1" applyAlignment="1">
      <alignment vertical="top" wrapText="1"/>
    </xf>
    <xf numFmtId="0" fontId="63" fillId="0" borderId="0" xfId="0" applyFont="1" applyFill="1" applyBorder="1" applyAlignment="1">
      <alignment vertical="top" wrapText="1"/>
    </xf>
    <xf numFmtId="0" fontId="0" fillId="0" borderId="12" xfId="0" applyFont="1" applyBorder="1" applyAlignment="1">
      <alignment vertical="top" wrapText="1"/>
    </xf>
    <xf numFmtId="0" fontId="62" fillId="0" borderId="0" xfId="0" applyFont="1" applyFill="1" applyBorder="1" applyAlignment="1">
      <alignment vertical="top" wrapText="1"/>
    </xf>
    <xf numFmtId="2" fontId="18" fillId="0" borderId="0" xfId="0" applyNumberFormat="1" applyFont="1" applyFill="1" applyBorder="1" applyAlignment="1">
      <alignment horizontal="center" vertical="top" wrapText="1"/>
    </xf>
    <xf numFmtId="0" fontId="1" fillId="0" borderId="0" xfId="0" applyFont="1" applyFill="1" applyBorder="1" applyAlignment="1" applyProtection="1">
      <alignment horizontal="center" vertical="top" wrapText="1"/>
      <protection locked="0"/>
    </xf>
    <xf numFmtId="0" fontId="0" fillId="0" borderId="0" xfId="0" applyFill="1" applyBorder="1" applyAlignment="1" applyProtection="1">
      <alignment vertical="top" wrapText="1"/>
      <protection locked="0"/>
    </xf>
    <xf numFmtId="0" fontId="0" fillId="0" borderId="0" xfId="0" applyFill="1" applyBorder="1" applyAlignment="1">
      <alignment vertical="top" wrapText="1"/>
    </xf>
    <xf numFmtId="2" fontId="68" fillId="0" borderId="0" xfId="0" applyNumberFormat="1" applyFont="1" applyFill="1" applyBorder="1" applyAlignment="1">
      <alignment vertical="top" wrapText="1"/>
    </xf>
    <xf numFmtId="0" fontId="68" fillId="0" borderId="0" xfId="0" applyFont="1" applyFill="1" applyBorder="1" applyAlignment="1">
      <alignment vertical="top" wrapText="1"/>
    </xf>
    <xf numFmtId="0" fontId="63" fillId="0" borderId="7" xfId="0" applyFont="1" applyBorder="1" applyAlignment="1">
      <alignment vertical="top" wrapText="1"/>
    </xf>
    <xf numFmtId="0" fontId="0" fillId="0" borderId="10" xfId="0" applyBorder="1" applyAlignment="1">
      <alignment vertical="top" wrapText="1"/>
    </xf>
    <xf numFmtId="0" fontId="63" fillId="0" borderId="0" xfId="0" applyFont="1" applyAlignment="1">
      <alignment wrapText="1"/>
    </xf>
    <xf numFmtId="0" fontId="0" fillId="0" borderId="0" xfId="0" applyBorder="1" applyAlignment="1">
      <alignment vertical="top" wrapText="1"/>
    </xf>
    <xf numFmtId="0" fontId="72" fillId="0" borderId="0" xfId="0" applyFont="1" applyAlignment="1">
      <alignment vertical="top" wrapText="1"/>
    </xf>
    <xf numFmtId="0" fontId="70" fillId="11" borderId="0" xfId="0" applyFont="1" applyFill="1" applyBorder="1" applyAlignment="1">
      <alignment horizontal="left" vertical="top" wrapText="1"/>
    </xf>
    <xf numFmtId="0" fontId="0" fillId="0" borderId="0" xfId="0" applyBorder="1" applyAlignment="1">
      <alignment horizontal="left" vertical="top" wrapText="1"/>
    </xf>
    <xf numFmtId="0" fontId="0" fillId="0" borderId="0" xfId="0" applyFill="1" applyAlignment="1">
      <alignment vertical="top" wrapText="1"/>
    </xf>
    <xf numFmtId="0" fontId="0" fillId="0" borderId="0" xfId="0" applyFill="1" applyBorder="1" applyAlignment="1">
      <alignment horizontal="left" vertical="top" wrapText="1"/>
    </xf>
    <xf numFmtId="0" fontId="70" fillId="0" borderId="0" xfId="0" applyFont="1" applyFill="1" applyBorder="1" applyAlignment="1">
      <alignment horizontal="left" vertical="top" wrapText="1"/>
    </xf>
    <xf numFmtId="1" fontId="0" fillId="0" borderId="0" xfId="0" applyNumberFormat="1" applyBorder="1" applyAlignment="1">
      <alignment vertical="top" wrapText="1"/>
    </xf>
    <xf numFmtId="1" fontId="63" fillId="0" borderId="0" xfId="0" applyNumberFormat="1" applyFont="1" applyBorder="1" applyAlignment="1">
      <alignment vertical="top" wrapText="1"/>
    </xf>
    <xf numFmtId="0" fontId="72" fillId="0" borderId="0" xfId="0" applyFont="1" applyAlignment="1">
      <alignment wrapText="1"/>
    </xf>
    <xf numFmtId="0" fontId="0" fillId="0" borderId="12" xfId="0" applyFill="1" applyBorder="1" applyAlignment="1">
      <alignment vertical="top" wrapText="1"/>
    </xf>
    <xf numFmtId="1" fontId="0" fillId="0" borderId="0" xfId="0" applyNumberFormat="1" applyFill="1" applyBorder="1" applyAlignment="1">
      <alignment vertical="top" wrapText="1"/>
    </xf>
    <xf numFmtId="1" fontId="63" fillId="0" borderId="0" xfId="0" applyNumberFormat="1" applyFont="1" applyFill="1" applyBorder="1" applyAlignment="1">
      <alignment vertical="top" wrapText="1"/>
    </xf>
    <xf numFmtId="0" fontId="1" fillId="4" borderId="8" xfId="0" applyFont="1" applyFill="1" applyBorder="1" applyAlignment="1" applyProtection="1">
      <alignment horizontal="center"/>
    </xf>
    <xf numFmtId="0" fontId="12" fillId="4" borderId="8" xfId="0" applyFont="1" applyFill="1" applyBorder="1" applyAlignment="1" applyProtection="1">
      <alignment horizontal="center"/>
    </xf>
    <xf numFmtId="0" fontId="18" fillId="4" borderId="6" xfId="0" applyFont="1" applyFill="1" applyBorder="1" applyAlignment="1" applyProtection="1">
      <alignment horizontal="left" vertical="center" wrapText="1"/>
    </xf>
    <xf numFmtId="0" fontId="18" fillId="4" borderId="0" xfId="0" applyFont="1" applyFill="1" applyBorder="1" applyAlignment="1" applyProtection="1">
      <alignment horizontal="left" vertical="center" wrapText="1"/>
    </xf>
    <xf numFmtId="0" fontId="18" fillId="4" borderId="7" xfId="0" applyFont="1" applyFill="1" applyBorder="1" applyAlignment="1" applyProtection="1">
      <alignment horizontal="left" vertical="center" wrapText="1"/>
    </xf>
    <xf numFmtId="0" fontId="18" fillId="13" borderId="12" xfId="0" applyNumberFormat="1" applyFont="1" applyFill="1" applyBorder="1" applyAlignment="1" applyProtection="1">
      <alignment horizontal="left" vertical="center"/>
      <protection locked="0" hidden="1"/>
    </xf>
    <xf numFmtId="0" fontId="18" fillId="5" borderId="12" xfId="0" applyNumberFormat="1" applyFont="1" applyFill="1" applyBorder="1" applyAlignment="1" applyProtection="1">
      <alignment horizontal="left" vertical="center"/>
      <protection locked="0" hidden="1"/>
    </xf>
    <xf numFmtId="0" fontId="27" fillId="5" borderId="43" xfId="0" applyFont="1" applyFill="1" applyBorder="1" applyAlignment="1" applyProtection="1">
      <alignment horizontal="left" vertical="top" wrapText="1"/>
      <protection locked="0"/>
    </xf>
    <xf numFmtId="0" fontId="27" fillId="5" borderId="44" xfId="0" applyFont="1" applyFill="1" applyBorder="1" applyAlignment="1" applyProtection="1">
      <alignment horizontal="left" vertical="top" wrapText="1"/>
      <protection locked="0"/>
    </xf>
    <xf numFmtId="0" fontId="27" fillId="5" borderId="32" xfId="0" applyFont="1" applyFill="1" applyBorder="1" applyAlignment="1" applyProtection="1">
      <alignment horizontal="left" vertical="top" wrapText="1"/>
      <protection locked="0"/>
    </xf>
    <xf numFmtId="0" fontId="27" fillId="5" borderId="5" xfId="0" applyFont="1" applyFill="1" applyBorder="1" applyAlignment="1" applyProtection="1">
      <alignment horizontal="left" vertical="top" wrapText="1"/>
      <protection locked="0"/>
    </xf>
    <xf numFmtId="0" fontId="9" fillId="5" borderId="4" xfId="0" applyFont="1" applyFill="1" applyBorder="1" applyAlignment="1" applyProtection="1">
      <alignment horizontal="center" vertical="center" wrapText="1"/>
      <protection locked="0"/>
    </xf>
    <xf numFmtId="0" fontId="9" fillId="5" borderId="8" xfId="0" applyFont="1" applyFill="1" applyBorder="1" applyAlignment="1" applyProtection="1">
      <alignment horizontal="center" vertical="center" wrapText="1"/>
      <protection locked="0"/>
    </xf>
    <xf numFmtId="0" fontId="9" fillId="5" borderId="5" xfId="0" applyFont="1" applyFill="1" applyBorder="1" applyAlignment="1" applyProtection="1">
      <alignment horizontal="center" vertical="center" wrapText="1"/>
      <protection locked="0"/>
    </xf>
    <xf numFmtId="0" fontId="18" fillId="7" borderId="4" xfId="0" applyFont="1" applyFill="1" applyBorder="1" applyAlignment="1" applyProtection="1">
      <alignment horizontal="center" vertical="center" wrapText="1"/>
      <protection locked="0"/>
    </xf>
    <xf numFmtId="0" fontId="18" fillId="7" borderId="8" xfId="0" applyFont="1" applyFill="1" applyBorder="1" applyAlignment="1" applyProtection="1">
      <alignment horizontal="center" vertical="center" wrapText="1"/>
      <protection locked="0"/>
    </xf>
    <xf numFmtId="0" fontId="18" fillId="7" borderId="5" xfId="0" applyFont="1" applyFill="1" applyBorder="1" applyAlignment="1" applyProtection="1">
      <alignment horizontal="center" vertical="center" wrapText="1"/>
      <protection locked="0"/>
    </xf>
    <xf numFmtId="0" fontId="27" fillId="5" borderId="12" xfId="0" applyFont="1" applyFill="1" applyBorder="1" applyAlignment="1" applyProtection="1">
      <alignment horizontal="left" vertical="top" wrapText="1"/>
      <protection locked="0"/>
    </xf>
    <xf numFmtId="0" fontId="33" fillId="4" borderId="6" xfId="0" applyFont="1" applyFill="1" applyBorder="1" applyAlignment="1" applyProtection="1">
      <alignment vertical="center"/>
    </xf>
    <xf numFmtId="0" fontId="33" fillId="4" borderId="0" xfId="0" applyFont="1" applyFill="1" applyBorder="1" applyAlignment="1" applyProtection="1">
      <alignment vertical="center"/>
    </xf>
    <xf numFmtId="0" fontId="18" fillId="4" borderId="0" xfId="0" quotePrefix="1" applyFont="1" applyFill="1" applyBorder="1" applyAlignment="1" applyProtection="1">
      <alignment vertical="center" wrapText="1"/>
    </xf>
    <xf numFmtId="0" fontId="27" fillId="5" borderId="12" xfId="0" applyFont="1" applyFill="1" applyBorder="1" applyAlignment="1" applyProtection="1">
      <alignment vertical="top" wrapText="1"/>
      <protection locked="0"/>
    </xf>
    <xf numFmtId="0" fontId="27" fillId="5" borderId="39" xfId="0" applyFont="1" applyFill="1" applyBorder="1" applyAlignment="1" applyProtection="1">
      <alignment horizontal="left" vertical="top" wrapText="1"/>
      <protection locked="0"/>
    </xf>
    <xf numFmtId="0" fontId="27" fillId="5" borderId="40" xfId="0" applyFont="1" applyFill="1" applyBorder="1" applyAlignment="1" applyProtection="1">
      <alignment horizontal="left" vertical="top" wrapText="1"/>
      <protection locked="0"/>
    </xf>
    <xf numFmtId="0" fontId="27" fillId="5" borderId="4" xfId="0" applyFont="1" applyFill="1" applyBorder="1" applyAlignment="1" applyProtection="1">
      <alignment horizontal="left" vertical="top" wrapText="1"/>
      <protection locked="0"/>
    </xf>
    <xf numFmtId="0" fontId="27" fillId="5" borderId="33" xfId="0" applyFont="1" applyFill="1" applyBorder="1" applyAlignment="1" applyProtection="1">
      <alignment horizontal="left" vertical="top" wrapText="1"/>
      <protection locked="0"/>
    </xf>
    <xf numFmtId="0" fontId="27" fillId="5" borderId="41" xfId="0" applyFont="1" applyFill="1" applyBorder="1" applyAlignment="1" applyProtection="1">
      <alignment horizontal="left" vertical="top" wrapText="1"/>
      <protection locked="0"/>
    </xf>
    <xf numFmtId="0" fontId="27" fillId="5" borderId="42" xfId="0" applyFont="1" applyFill="1" applyBorder="1" applyAlignment="1" applyProtection="1">
      <alignment horizontal="left" vertical="top" wrapText="1"/>
      <protection locked="0"/>
    </xf>
    <xf numFmtId="0" fontId="27" fillId="5" borderId="34" xfId="0" applyFont="1" applyFill="1" applyBorder="1" applyAlignment="1" applyProtection="1">
      <alignment horizontal="left" vertical="top" wrapText="1"/>
      <protection locked="0"/>
    </xf>
    <xf numFmtId="0" fontId="27" fillId="5" borderId="35" xfId="0" applyFont="1" applyFill="1" applyBorder="1" applyAlignment="1" applyProtection="1">
      <alignment horizontal="left" vertical="top" wrapText="1"/>
      <protection locked="0"/>
    </xf>
    <xf numFmtId="0" fontId="18" fillId="5" borderId="12" xfId="0" applyNumberFormat="1" applyFont="1" applyFill="1" applyBorder="1" applyAlignment="1" applyProtection="1">
      <alignment horizontal="left" vertical="center"/>
      <protection locked="0"/>
    </xf>
    <xf numFmtId="0" fontId="25" fillId="4" borderId="10" xfId="0" applyFont="1" applyFill="1" applyBorder="1" applyAlignment="1" applyProtection="1">
      <alignment horizontal="left" vertical="top" wrapText="1"/>
    </xf>
    <xf numFmtId="0" fontId="61" fillId="4" borderId="0" xfId="0" applyFont="1" applyFill="1" applyBorder="1" applyAlignment="1" applyProtection="1">
      <alignment horizontal="left" vertical="top" wrapText="1"/>
    </xf>
    <xf numFmtId="0" fontId="18" fillId="4" borderId="10" xfId="0" applyFont="1" applyFill="1" applyBorder="1" applyAlignment="1" applyProtection="1">
      <alignment horizontal="left" vertical="center"/>
    </xf>
    <xf numFmtId="0" fontId="35" fillId="3" borderId="0" xfId="0" applyFont="1" applyFill="1" applyBorder="1" applyAlignment="1" applyProtection="1">
      <alignment horizontal="left" vertical="top" wrapText="1"/>
    </xf>
    <xf numFmtId="0" fontId="23" fillId="4" borderId="10" xfId="0" applyFont="1" applyFill="1" applyBorder="1" applyAlignment="1" applyProtection="1">
      <alignment horizontal="left" wrapText="1"/>
    </xf>
    <xf numFmtId="0" fontId="18" fillId="4" borderId="0" xfId="0" applyFont="1" applyFill="1" applyBorder="1" applyAlignment="1" applyProtection="1">
      <alignment horizontal="center" vertical="center"/>
      <protection locked="0"/>
    </xf>
    <xf numFmtId="0" fontId="25" fillId="4" borderId="1" xfId="0" applyFont="1" applyFill="1" applyBorder="1" applyAlignment="1" applyProtection="1">
      <alignment horizontal="left" vertical="center"/>
    </xf>
    <xf numFmtId="0" fontId="25" fillId="4" borderId="2" xfId="0" applyFont="1" applyFill="1" applyBorder="1" applyAlignment="1" applyProtection="1">
      <alignment horizontal="left" vertical="center"/>
    </xf>
    <xf numFmtId="0" fontId="30" fillId="3" borderId="1" xfId="0" applyFont="1" applyFill="1" applyBorder="1" applyAlignment="1" applyProtection="1">
      <alignment horizontal="center" vertical="center"/>
    </xf>
    <xf numFmtId="0" fontId="30" fillId="3" borderId="3" xfId="0" applyFont="1" applyFill="1" applyBorder="1" applyAlignment="1" applyProtection="1">
      <alignment horizontal="center" vertical="center"/>
    </xf>
    <xf numFmtId="0" fontId="30" fillId="3" borderId="6" xfId="0" applyFont="1" applyFill="1" applyBorder="1" applyAlignment="1" applyProtection="1">
      <alignment horizontal="center" vertical="center"/>
    </xf>
    <xf numFmtId="0" fontId="30" fillId="3" borderId="7" xfId="0" applyFont="1" applyFill="1" applyBorder="1" applyAlignment="1" applyProtection="1">
      <alignment horizontal="center" vertical="center"/>
    </xf>
    <xf numFmtId="0" fontId="18" fillId="4" borderId="1" xfId="0" applyFont="1" applyFill="1" applyBorder="1" applyAlignment="1" applyProtection="1">
      <alignment horizontal="left" vertical="center" wrapText="1"/>
    </xf>
    <xf numFmtId="0" fontId="18" fillId="4" borderId="9" xfId="0" applyFont="1" applyFill="1" applyBorder="1" applyAlignment="1" applyProtection="1">
      <alignment horizontal="left" vertical="center" wrapText="1"/>
    </xf>
    <xf numFmtId="0" fontId="12" fillId="4" borderId="0" xfId="0" applyFont="1" applyFill="1" applyBorder="1" applyAlignment="1" applyProtection="1">
      <alignment horizontal="center"/>
    </xf>
    <xf numFmtId="9" fontId="3" fillId="3" borderId="9" xfId="2" applyFont="1" applyFill="1" applyBorder="1" applyAlignment="1" applyProtection="1">
      <alignment horizontal="center" vertical="center" wrapText="1"/>
    </xf>
    <xf numFmtId="9" fontId="3" fillId="3" borderId="11" xfId="2" applyFont="1" applyFill="1" applyBorder="1" applyAlignment="1" applyProtection="1">
      <alignment horizontal="center" vertical="center" wrapText="1"/>
    </xf>
    <xf numFmtId="9" fontId="3" fillId="3" borderId="0" xfId="2" applyFont="1" applyFill="1" applyBorder="1" applyAlignment="1" applyProtection="1">
      <alignment horizontal="center" vertical="center" wrapText="1"/>
    </xf>
    <xf numFmtId="9" fontId="3" fillId="3" borderId="7" xfId="2" applyFont="1" applyFill="1" applyBorder="1" applyAlignment="1" applyProtection="1">
      <alignment horizontal="center" vertical="center" wrapText="1"/>
    </xf>
    <xf numFmtId="9" fontId="4" fillId="6" borderId="6" xfId="2" applyFont="1" applyFill="1" applyBorder="1" applyAlignment="1" applyProtection="1">
      <alignment horizontal="center" vertical="top" wrapText="1"/>
    </xf>
    <xf numFmtId="9" fontId="4" fillId="6" borderId="7" xfId="2" applyFont="1" applyFill="1" applyBorder="1" applyAlignment="1" applyProtection="1">
      <alignment horizontal="center" vertical="top" wrapText="1"/>
    </xf>
    <xf numFmtId="9" fontId="4" fillId="6" borderId="9" xfId="2" applyFont="1" applyFill="1" applyBorder="1" applyAlignment="1" applyProtection="1">
      <alignment horizontal="center" vertical="top" wrapText="1"/>
    </xf>
    <xf numFmtId="9" fontId="4" fillId="6" borderId="11" xfId="2" applyFont="1" applyFill="1" applyBorder="1" applyAlignment="1" applyProtection="1">
      <alignment horizontal="center" vertical="top" wrapText="1"/>
    </xf>
    <xf numFmtId="0" fontId="9" fillId="4" borderId="6" xfId="0" applyFont="1" applyFill="1" applyBorder="1" applyAlignment="1" applyProtection="1">
      <alignment horizontal="left" vertical="center"/>
    </xf>
    <xf numFmtId="0" fontId="9" fillId="4" borderId="7" xfId="0" applyFont="1" applyFill="1" applyBorder="1" applyAlignment="1" applyProtection="1">
      <alignment horizontal="left" vertical="center"/>
    </xf>
    <xf numFmtId="0" fontId="2" fillId="6" borderId="1"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2" fillId="6" borderId="6" xfId="0" applyFont="1" applyFill="1" applyBorder="1" applyAlignment="1" applyProtection="1">
      <alignment horizontal="center" vertical="center" wrapText="1"/>
    </xf>
    <xf numFmtId="0" fontId="2" fillId="6" borderId="7" xfId="0" applyFont="1" applyFill="1" applyBorder="1" applyAlignment="1" applyProtection="1">
      <alignment horizontal="center" vertical="center" wrapText="1"/>
    </xf>
    <xf numFmtId="0" fontId="26" fillId="4" borderId="6" xfId="0" applyFont="1" applyFill="1" applyBorder="1" applyAlignment="1" applyProtection="1">
      <alignment horizontal="left" vertical="top" wrapText="1"/>
    </xf>
    <xf numFmtId="0" fontId="26" fillId="4" borderId="0" xfId="0" applyFont="1" applyFill="1" applyBorder="1" applyAlignment="1" applyProtection="1">
      <alignment horizontal="left" vertical="top"/>
    </xf>
    <xf numFmtId="0" fontId="26" fillId="4" borderId="6" xfId="0" applyFont="1" applyFill="1" applyBorder="1" applyAlignment="1" applyProtection="1">
      <alignment horizontal="left" vertical="top"/>
    </xf>
    <xf numFmtId="0" fontId="26" fillId="4" borderId="7" xfId="0" applyFont="1" applyFill="1" applyBorder="1" applyAlignment="1" applyProtection="1">
      <alignment horizontal="left" vertical="top"/>
    </xf>
    <xf numFmtId="0" fontId="18" fillId="4" borderId="6" xfId="0" applyFont="1" applyFill="1" applyBorder="1" applyAlignment="1" applyProtection="1">
      <alignment horizontal="left" vertical="center"/>
    </xf>
    <xf numFmtId="0" fontId="18" fillId="4" borderId="0" xfId="0" applyFont="1" applyFill="1" applyBorder="1" applyAlignment="1" applyProtection="1">
      <alignment horizontal="left" vertical="center"/>
    </xf>
    <xf numFmtId="0" fontId="9" fillId="4" borderId="0" xfId="0" applyFont="1" applyFill="1" applyBorder="1" applyAlignment="1" applyProtection="1">
      <alignment horizontal="left" vertical="center"/>
    </xf>
    <xf numFmtId="0" fontId="5" fillId="3" borderId="4" xfId="0" applyFont="1" applyFill="1" applyBorder="1" applyAlignment="1" applyProtection="1">
      <alignment horizontal="center" vertical="center" wrapText="1"/>
      <protection locked="0"/>
    </xf>
    <xf numFmtId="0" fontId="5" fillId="3" borderId="5" xfId="0" applyFont="1" applyFill="1" applyBorder="1" applyAlignment="1" applyProtection="1">
      <alignment horizontal="center" vertical="center" wrapText="1"/>
      <protection locked="0"/>
    </xf>
    <xf numFmtId="0" fontId="9" fillId="6" borderId="8" xfId="0" applyFont="1" applyFill="1" applyBorder="1" applyAlignment="1" applyProtection="1">
      <alignment horizontal="left" vertical="center"/>
    </xf>
    <xf numFmtId="0" fontId="18" fillId="7" borderId="4" xfId="0" applyFont="1" applyFill="1" applyBorder="1" applyAlignment="1" applyProtection="1">
      <alignment vertical="center" wrapText="1"/>
      <protection locked="0"/>
    </xf>
    <xf numFmtId="0" fontId="18" fillId="7" borderId="8" xfId="0" applyFont="1" applyFill="1" applyBorder="1" applyAlignment="1" applyProtection="1">
      <alignment vertical="center" wrapText="1"/>
      <protection locked="0"/>
    </xf>
    <xf numFmtId="0" fontId="18" fillId="7" borderId="5" xfId="0" applyFont="1" applyFill="1" applyBorder="1" applyAlignment="1" applyProtection="1">
      <alignment vertical="center" wrapText="1"/>
      <protection locked="0"/>
    </xf>
    <xf numFmtId="0" fontId="7" fillId="3" borderId="4" xfId="0" applyNumberFormat="1" applyFont="1" applyFill="1" applyBorder="1" applyAlignment="1" applyProtection="1">
      <alignment horizontal="center" vertical="center"/>
      <protection locked="0"/>
    </xf>
    <xf numFmtId="0" fontId="7" fillId="3" borderId="5" xfId="0" applyNumberFormat="1" applyFont="1" applyFill="1" applyBorder="1" applyAlignment="1" applyProtection="1">
      <alignment horizontal="center" vertical="center"/>
      <protection locked="0"/>
    </xf>
    <xf numFmtId="0" fontId="10" fillId="4" borderId="1" xfId="0" applyFont="1" applyFill="1" applyBorder="1" applyAlignment="1" applyProtection="1">
      <alignment horizontal="center" vertical="center" wrapText="1"/>
    </xf>
    <xf numFmtId="0" fontId="10" fillId="4" borderId="2" xfId="0" applyFont="1" applyFill="1" applyBorder="1" applyAlignment="1" applyProtection="1">
      <alignment horizontal="center" vertical="center" wrapText="1"/>
    </xf>
    <xf numFmtId="0" fontId="1" fillId="4" borderId="2" xfId="0" applyFont="1" applyFill="1" applyBorder="1" applyAlignment="1" applyProtection="1">
      <alignment horizontal="right" vertical="center"/>
    </xf>
    <xf numFmtId="0" fontId="2" fillId="4" borderId="3" xfId="0" applyFont="1" applyFill="1" applyBorder="1" applyAlignment="1" applyProtection="1">
      <alignment horizontal="right" vertical="center"/>
    </xf>
    <xf numFmtId="0" fontId="15" fillId="5" borderId="4" xfId="0" applyFont="1" applyFill="1" applyBorder="1" applyAlignment="1" applyProtection="1">
      <alignment horizontal="center" vertical="center"/>
      <protection locked="0"/>
    </xf>
    <xf numFmtId="0" fontId="15" fillId="5" borderId="5" xfId="0" applyFont="1" applyFill="1" applyBorder="1" applyAlignment="1" applyProtection="1">
      <alignment horizontal="center" vertical="center"/>
      <protection locked="0"/>
    </xf>
    <xf numFmtId="0" fontId="19" fillId="5" borderId="4" xfId="0" applyNumberFormat="1" applyFont="1" applyFill="1" applyBorder="1" applyAlignment="1" applyProtection="1">
      <alignment horizontal="center" vertical="center"/>
      <protection locked="0"/>
    </xf>
    <xf numFmtId="0" fontId="19" fillId="5" borderId="5" xfId="0" applyNumberFormat="1" applyFont="1" applyFill="1" applyBorder="1" applyAlignment="1" applyProtection="1">
      <alignment horizontal="center" vertical="center"/>
      <protection locked="0"/>
    </xf>
    <xf numFmtId="0" fontId="9" fillId="4" borderId="6" xfId="0" quotePrefix="1" applyFont="1" applyFill="1" applyBorder="1" applyAlignment="1" applyProtection="1">
      <alignment horizontal="left" vertical="center" wrapText="1"/>
    </xf>
    <xf numFmtId="0" fontId="9" fillId="4" borderId="0" xfId="0" quotePrefix="1" applyFont="1" applyFill="1" applyBorder="1" applyAlignment="1" applyProtection="1">
      <alignment horizontal="left" vertical="center" wrapText="1"/>
    </xf>
    <xf numFmtId="0" fontId="18" fillId="0" borderId="4" xfId="0" applyFont="1" applyFill="1" applyBorder="1" applyAlignment="1" applyProtection="1">
      <alignment horizontal="left" vertical="center"/>
      <protection locked="0"/>
    </xf>
    <xf numFmtId="0" fontId="18" fillId="0" borderId="8" xfId="0" applyFont="1" applyFill="1" applyBorder="1" applyAlignment="1" applyProtection="1">
      <alignment horizontal="left" vertical="center"/>
      <protection locked="0"/>
    </xf>
    <xf numFmtId="0" fontId="18" fillId="0" borderId="5" xfId="0" applyFont="1" applyFill="1" applyBorder="1" applyAlignment="1" applyProtection="1">
      <alignment horizontal="left" vertical="center"/>
      <protection locked="0"/>
    </xf>
    <xf numFmtId="49" fontId="7" fillId="3" borderId="1" xfId="0" applyNumberFormat="1" applyFont="1" applyFill="1" applyBorder="1" applyAlignment="1" applyProtection="1">
      <alignment horizontal="left" vertical="center"/>
    </xf>
    <xf numFmtId="49" fontId="7" fillId="3" borderId="2" xfId="0" applyNumberFormat="1" applyFont="1" applyFill="1" applyBorder="1" applyAlignment="1" applyProtection="1">
      <alignment horizontal="left" vertical="center"/>
    </xf>
    <xf numFmtId="0" fontId="9" fillId="4" borderId="6" xfId="0" applyFont="1" applyFill="1" applyBorder="1" applyAlignment="1" applyProtection="1">
      <alignment horizontal="left" vertical="center" wrapText="1"/>
    </xf>
    <xf numFmtId="0" fontId="9" fillId="4" borderId="0" xfId="0" applyFont="1" applyFill="1" applyBorder="1" applyAlignment="1" applyProtection="1">
      <alignment horizontal="left" vertical="center" wrapText="1"/>
    </xf>
    <xf numFmtId="0" fontId="22" fillId="3" borderId="0" xfId="0" applyFont="1" applyFill="1" applyBorder="1" applyAlignment="1" applyProtection="1">
      <alignment horizontal="left" vertical="center"/>
    </xf>
    <xf numFmtId="0" fontId="18" fillId="5" borderId="4" xfId="0" applyFont="1" applyFill="1" applyBorder="1" applyAlignment="1" applyProtection="1">
      <alignment horizontal="left" vertical="center"/>
      <protection locked="0"/>
    </xf>
    <xf numFmtId="0" fontId="18" fillId="5" borderId="8" xfId="0" applyFont="1" applyFill="1" applyBorder="1" applyAlignment="1" applyProtection="1">
      <alignment horizontal="left" vertical="center"/>
      <protection locked="0"/>
    </xf>
    <xf numFmtId="0" fontId="18" fillId="5" borderId="5" xfId="0" applyFont="1" applyFill="1" applyBorder="1" applyAlignment="1" applyProtection="1">
      <alignment horizontal="left" vertical="center"/>
      <protection locked="0"/>
    </xf>
    <xf numFmtId="0" fontId="23" fillId="4" borderId="24" xfId="0" applyFont="1" applyFill="1" applyBorder="1" applyAlignment="1" applyProtection="1">
      <alignment horizontal="left" vertical="center" wrapText="1"/>
    </xf>
    <xf numFmtId="0" fontId="55" fillId="4" borderId="0" xfId="0" applyFont="1" applyFill="1" applyBorder="1" applyAlignment="1" applyProtection="1">
      <alignment horizontal="left" vertical="center" wrapText="1"/>
    </xf>
    <xf numFmtId="0" fontId="23" fillId="4" borderId="0" xfId="0" applyFont="1" applyFill="1" applyBorder="1" applyAlignment="1" applyProtection="1">
      <alignment horizontal="center" vertical="center" wrapText="1"/>
    </xf>
    <xf numFmtId="0" fontId="23" fillId="4" borderId="7" xfId="0" applyFont="1" applyFill="1" applyBorder="1" applyAlignment="1" applyProtection="1">
      <alignment horizontal="left" vertical="center" wrapText="1"/>
    </xf>
    <xf numFmtId="0" fontId="34" fillId="4" borderId="6" xfId="0" quotePrefix="1" applyFont="1" applyFill="1" applyBorder="1" applyAlignment="1" applyProtection="1">
      <alignment horizontal="left" vertical="center"/>
    </xf>
    <xf numFmtId="0" fontId="34" fillId="4" borderId="0" xfId="0" applyFont="1" applyFill="1" applyBorder="1" applyAlignment="1" applyProtection="1">
      <alignment horizontal="left" vertical="center"/>
    </xf>
    <xf numFmtId="0" fontId="25" fillId="4" borderId="6" xfId="0" applyFont="1" applyFill="1" applyBorder="1" applyAlignment="1" applyProtection="1">
      <alignment horizontal="left" vertical="top" wrapText="1"/>
    </xf>
    <xf numFmtId="0" fontId="25" fillId="4" borderId="0" xfId="0" applyFont="1" applyFill="1" applyBorder="1" applyAlignment="1" applyProtection="1">
      <alignment horizontal="left" vertical="top" wrapText="1"/>
    </xf>
    <xf numFmtId="0" fontId="5" fillId="3" borderId="1" xfId="0" applyFont="1" applyFill="1" applyBorder="1" applyAlignment="1" applyProtection="1">
      <alignment horizontal="left" vertical="top" wrapText="1"/>
    </xf>
    <xf numFmtId="0" fontId="5" fillId="3" borderId="6" xfId="0" applyFont="1" applyFill="1" applyBorder="1" applyAlignment="1" applyProtection="1">
      <alignment horizontal="left" vertical="top" wrapText="1"/>
    </xf>
    <xf numFmtId="0" fontId="5" fillId="3" borderId="2" xfId="0" applyFont="1" applyFill="1" applyBorder="1" applyAlignment="1" applyProtection="1">
      <alignment horizontal="left" vertical="top" wrapText="1"/>
    </xf>
    <xf numFmtId="0" fontId="5" fillId="3" borderId="3" xfId="0" applyFont="1" applyFill="1" applyBorder="1" applyAlignment="1" applyProtection="1">
      <alignment horizontal="left" vertical="top" wrapText="1"/>
    </xf>
    <xf numFmtId="0" fontId="5" fillId="3" borderId="0" xfId="0" applyFont="1" applyFill="1" applyBorder="1" applyAlignment="1" applyProtection="1">
      <alignment horizontal="left" vertical="top" wrapText="1"/>
    </xf>
    <xf numFmtId="0" fontId="5" fillId="3" borderId="7" xfId="0" applyFont="1" applyFill="1" applyBorder="1" applyAlignment="1" applyProtection="1">
      <alignment horizontal="left" vertical="top" wrapText="1"/>
    </xf>
    <xf numFmtId="0" fontId="34" fillId="4" borderId="7" xfId="0" quotePrefix="1" applyFont="1" applyFill="1" applyBorder="1" applyAlignment="1" applyProtection="1">
      <alignment horizontal="left" vertical="center"/>
    </xf>
    <xf numFmtId="0" fontId="25" fillId="4" borderId="6" xfId="0" applyFont="1" applyFill="1" applyBorder="1" applyAlignment="1" applyProtection="1">
      <alignment vertical="center"/>
    </xf>
    <xf numFmtId="0" fontId="25" fillId="4" borderId="0" xfId="0" applyFont="1" applyFill="1" applyBorder="1" applyAlignment="1" applyProtection="1">
      <alignment vertical="center"/>
    </xf>
    <xf numFmtId="0" fontId="18" fillId="4" borderId="1" xfId="0" applyFont="1" applyFill="1" applyBorder="1" applyAlignment="1" applyProtection="1">
      <alignment horizontal="left" vertical="top" wrapText="1"/>
    </xf>
    <xf numFmtId="0" fontId="18" fillId="4" borderId="9" xfId="0" applyFont="1" applyFill="1" applyBorder="1" applyAlignment="1" applyProtection="1">
      <alignment horizontal="left" vertical="top"/>
    </xf>
    <xf numFmtId="0" fontId="18" fillId="4" borderId="7" xfId="0" applyFont="1" applyFill="1" applyBorder="1" applyAlignment="1" applyProtection="1">
      <alignment vertical="top" wrapText="1"/>
    </xf>
    <xf numFmtId="167" fontId="27" fillId="5" borderId="4" xfId="0" applyNumberFormat="1" applyFont="1" applyFill="1" applyBorder="1" applyAlignment="1" applyProtection="1">
      <alignment vertical="top" wrapText="1"/>
      <protection locked="0"/>
    </xf>
    <xf numFmtId="167" fontId="27" fillId="5" borderId="8" xfId="0" applyNumberFormat="1" applyFont="1" applyFill="1" applyBorder="1" applyAlignment="1" applyProtection="1">
      <alignment vertical="top"/>
      <protection locked="0"/>
    </xf>
    <xf numFmtId="167" fontId="27" fillId="5" borderId="5" xfId="0" applyNumberFormat="1" applyFont="1" applyFill="1" applyBorder="1" applyAlignment="1" applyProtection="1">
      <alignment vertical="top"/>
      <protection locked="0"/>
    </xf>
    <xf numFmtId="0" fontId="18" fillId="4" borderId="0" xfId="0" applyFont="1" applyFill="1" applyBorder="1" applyAlignment="1" applyProtection="1">
      <alignment vertical="center" wrapText="1"/>
    </xf>
    <xf numFmtId="0" fontId="38" fillId="4" borderId="6" xfId="0" applyFont="1" applyFill="1" applyBorder="1" applyAlignment="1" applyProtection="1">
      <alignment vertical="center"/>
    </xf>
    <xf numFmtId="0" fontId="38" fillId="4" borderId="0" xfId="0" applyFont="1" applyFill="1" applyBorder="1" applyAlignment="1" applyProtection="1">
      <alignment vertical="center"/>
    </xf>
    <xf numFmtId="0" fontId="23" fillId="4" borderId="0" xfId="0" applyFont="1" applyFill="1" applyBorder="1" applyAlignment="1" applyProtection="1">
      <alignment vertical="center"/>
    </xf>
    <xf numFmtId="0" fontId="23" fillId="4" borderId="7" xfId="0" applyFont="1" applyFill="1" applyBorder="1" applyAlignment="1" applyProtection="1">
      <alignment vertical="center"/>
    </xf>
    <xf numFmtId="0" fontId="18" fillId="4" borderId="7" xfId="0" quotePrefix="1" applyFont="1" applyFill="1" applyBorder="1" applyAlignment="1" applyProtection="1">
      <alignment vertical="center" wrapText="1"/>
    </xf>
    <xf numFmtId="164" fontId="18" fillId="0" borderId="4" xfId="0" quotePrefix="1" applyNumberFormat="1" applyFont="1" applyFill="1" applyBorder="1" applyAlignment="1" applyProtection="1">
      <alignment vertical="center" wrapText="1"/>
      <protection locked="0"/>
    </xf>
    <xf numFmtId="164" fontId="18" fillId="0" borderId="8" xfId="0" quotePrefix="1" applyNumberFormat="1" applyFont="1" applyFill="1" applyBorder="1" applyAlignment="1" applyProtection="1">
      <alignment vertical="center" wrapText="1"/>
      <protection locked="0"/>
    </xf>
    <xf numFmtId="164" fontId="18" fillId="0" borderId="5" xfId="0" quotePrefix="1" applyNumberFormat="1" applyFont="1" applyFill="1" applyBorder="1" applyAlignment="1" applyProtection="1">
      <alignment vertical="center" wrapText="1"/>
      <protection locked="0"/>
    </xf>
    <xf numFmtId="0" fontId="55" fillId="4" borderId="6" xfId="0" applyFont="1" applyFill="1" applyBorder="1" applyAlignment="1" applyProtection="1">
      <alignment horizontal="left" vertical="center" wrapText="1"/>
    </xf>
    <xf numFmtId="0" fontId="55" fillId="4" borderId="7" xfId="0" applyFont="1" applyFill="1" applyBorder="1" applyAlignment="1" applyProtection="1">
      <alignment horizontal="left" vertical="center" wrapText="1"/>
    </xf>
    <xf numFmtId="0" fontId="23" fillId="4" borderId="6" xfId="0" applyFont="1" applyFill="1" applyBorder="1" applyAlignment="1" applyProtection="1">
      <alignment horizontal="right" vertical="top" wrapText="1"/>
    </xf>
    <xf numFmtId="0" fontId="23" fillId="4" borderId="0" xfId="0" applyFont="1" applyFill="1" applyBorder="1" applyAlignment="1" applyProtection="1">
      <alignment horizontal="right" vertical="top" wrapText="1"/>
    </xf>
    <xf numFmtId="0" fontId="18" fillId="4" borderId="0" xfId="0" applyFont="1" applyFill="1" applyBorder="1" applyAlignment="1" applyProtection="1">
      <alignment horizontal="left" vertical="top" wrapText="1"/>
    </xf>
    <xf numFmtId="0" fontId="27" fillId="5" borderId="47" xfId="0" applyFont="1" applyFill="1" applyBorder="1" applyAlignment="1" applyProtection="1">
      <alignment horizontal="center" vertical="top" wrapText="1"/>
      <protection locked="0"/>
    </xf>
    <xf numFmtId="0" fontId="27" fillId="5" borderId="54" xfId="0" applyFont="1" applyFill="1" applyBorder="1" applyAlignment="1" applyProtection="1">
      <alignment horizontal="center" vertical="top" wrapText="1"/>
      <protection locked="0"/>
    </xf>
    <xf numFmtId="0" fontId="27" fillId="5" borderId="55" xfId="0" applyFont="1" applyFill="1" applyBorder="1" applyAlignment="1" applyProtection="1">
      <alignment horizontal="center" vertical="top" wrapText="1"/>
      <protection locked="0"/>
    </xf>
    <xf numFmtId="1" fontId="52" fillId="12" borderId="52" xfId="0" applyNumberFormat="1" applyFont="1" applyFill="1" applyBorder="1" applyAlignment="1" applyProtection="1">
      <alignment horizontal="center" vertical="top" wrapText="1"/>
    </xf>
    <xf numFmtId="0" fontId="52" fillId="12" borderId="53" xfId="0" applyFont="1" applyFill="1" applyBorder="1" applyAlignment="1" applyProtection="1">
      <alignment horizontal="center" vertical="top" wrapText="1"/>
    </xf>
    <xf numFmtId="0" fontId="23" fillId="4" borderId="0" xfId="0" applyFont="1" applyFill="1" applyBorder="1" applyAlignment="1" applyProtection="1">
      <alignment wrapText="1"/>
    </xf>
    <xf numFmtId="0" fontId="23" fillId="4" borderId="0" xfId="0" applyFont="1" applyFill="1" applyBorder="1" applyAlignment="1" applyProtection="1">
      <alignment horizontal="left" vertical="center" wrapText="1"/>
    </xf>
    <xf numFmtId="0" fontId="23" fillId="4" borderId="0" xfId="0" applyFont="1" applyFill="1" applyBorder="1" applyAlignment="1" applyProtection="1">
      <alignment vertical="center" wrapText="1"/>
    </xf>
    <xf numFmtId="0" fontId="52" fillId="11" borderId="14" xfId="0" applyFont="1" applyFill="1" applyBorder="1" applyAlignment="1" applyProtection="1">
      <alignment vertical="top" wrapText="1"/>
      <protection locked="0"/>
    </xf>
    <xf numFmtId="0" fontId="27" fillId="5" borderId="4" xfId="0" applyFont="1" applyFill="1" applyBorder="1" applyAlignment="1" applyProtection="1">
      <alignment horizontal="right" vertical="top" wrapText="1"/>
      <protection locked="0"/>
    </xf>
    <xf numFmtId="0" fontId="27" fillId="5" borderId="33" xfId="0" applyFont="1" applyFill="1" applyBorder="1" applyAlignment="1" applyProtection="1">
      <alignment horizontal="right" vertical="top" wrapText="1"/>
      <protection locked="0"/>
    </xf>
    <xf numFmtId="0" fontId="27" fillId="5" borderId="12" xfId="0" applyFont="1" applyFill="1" applyBorder="1" applyAlignment="1" applyProtection="1">
      <alignment horizontal="center" vertical="top" wrapText="1"/>
      <protection locked="0"/>
    </xf>
    <xf numFmtId="0" fontId="23" fillId="4" borderId="10" xfId="0" applyFont="1" applyFill="1" applyBorder="1" applyAlignment="1" applyProtection="1">
      <alignment horizontal="left" vertical="center" wrapText="1"/>
    </xf>
    <xf numFmtId="0" fontId="15" fillId="4" borderId="6" xfId="0" applyFont="1" applyFill="1" applyBorder="1" applyAlignment="1" applyProtection="1">
      <alignment horizontal="left" vertical="center"/>
    </xf>
    <xf numFmtId="0" fontId="15" fillId="4" borderId="0" xfId="0" applyFont="1" applyFill="1" applyBorder="1" applyAlignment="1" applyProtection="1">
      <alignment horizontal="left" vertical="center"/>
    </xf>
    <xf numFmtId="0" fontId="18" fillId="4" borderId="0" xfId="0" applyNumberFormat="1" applyFont="1" applyFill="1" applyBorder="1" applyAlignment="1" applyProtection="1">
      <alignment vertical="center"/>
      <protection locked="0" hidden="1"/>
    </xf>
    <xf numFmtId="0" fontId="54" fillId="4" borderId="6" xfId="0" applyFont="1" applyFill="1" applyBorder="1" applyAlignment="1" applyProtection="1">
      <alignment horizontal="left" vertical="center" wrapText="1"/>
    </xf>
    <xf numFmtId="0" fontId="54" fillId="4" borderId="0" xfId="0" applyFont="1" applyFill="1" applyBorder="1" applyAlignment="1" applyProtection="1">
      <alignment horizontal="left" vertical="center" wrapText="1"/>
    </xf>
    <xf numFmtId="0" fontId="27" fillId="5" borderId="41" xfId="0" applyFont="1" applyFill="1" applyBorder="1" applyAlignment="1" applyProtection="1">
      <alignment vertical="top" wrapText="1"/>
      <protection locked="0"/>
    </xf>
    <xf numFmtId="0" fontId="27" fillId="5" borderId="42" xfId="0" applyFont="1" applyFill="1" applyBorder="1" applyAlignment="1" applyProtection="1">
      <alignment vertical="top" wrapText="1"/>
      <protection locked="0"/>
    </xf>
    <xf numFmtId="0" fontId="27" fillId="5" borderId="46" xfId="0" applyFont="1" applyFill="1" applyBorder="1" applyAlignment="1" applyProtection="1">
      <alignment vertical="top" wrapText="1"/>
      <protection locked="0"/>
    </xf>
    <xf numFmtId="0" fontId="27" fillId="5" borderId="35" xfId="0" applyFont="1" applyFill="1" applyBorder="1" applyAlignment="1" applyProtection="1">
      <alignment vertical="top" wrapText="1"/>
      <protection locked="0"/>
    </xf>
    <xf numFmtId="0" fontId="52" fillId="11" borderId="14" xfId="0" applyFont="1" applyFill="1" applyBorder="1" applyAlignment="1" applyProtection="1">
      <alignment horizontal="left" vertical="top" wrapText="1"/>
      <protection locked="0"/>
    </xf>
    <xf numFmtId="164" fontId="18" fillId="11" borderId="4" xfId="0" applyNumberFormat="1" applyFont="1" applyFill="1" applyBorder="1" applyAlignment="1" applyProtection="1">
      <alignment horizontal="left" vertical="center" wrapText="1"/>
      <protection locked="0"/>
    </xf>
    <xf numFmtId="164" fontId="18" fillId="11" borderId="8" xfId="0" applyNumberFormat="1" applyFont="1" applyFill="1" applyBorder="1" applyAlignment="1" applyProtection="1">
      <alignment horizontal="left" vertical="center" wrapText="1"/>
      <protection locked="0"/>
    </xf>
    <xf numFmtId="164" fontId="18" fillId="11" borderId="5" xfId="0" applyNumberFormat="1" applyFont="1" applyFill="1" applyBorder="1" applyAlignment="1" applyProtection="1">
      <alignment horizontal="left" vertical="center" wrapText="1"/>
      <protection locked="0"/>
    </xf>
    <xf numFmtId="0" fontId="18" fillId="4" borderId="6" xfId="0" applyFont="1" applyFill="1" applyBorder="1" applyAlignment="1" applyProtection="1">
      <alignment horizontal="left" vertical="top" wrapText="1"/>
    </xf>
    <xf numFmtId="0" fontId="18" fillId="4" borderId="7" xfId="0" applyFont="1" applyFill="1" applyBorder="1" applyAlignment="1" applyProtection="1">
      <alignment horizontal="left" vertical="top" wrapText="1"/>
    </xf>
    <xf numFmtId="0" fontId="27" fillId="0" borderId="51" xfId="0" applyFont="1" applyFill="1" applyBorder="1" applyAlignment="1" applyProtection="1">
      <alignment horizontal="center" vertical="top" wrapText="1"/>
      <protection locked="0"/>
    </xf>
    <xf numFmtId="0" fontId="27" fillId="0" borderId="52" xfId="0" applyFont="1" applyFill="1" applyBorder="1" applyAlignment="1" applyProtection="1">
      <alignment horizontal="center" vertical="top" wrapText="1"/>
      <protection locked="0"/>
    </xf>
    <xf numFmtId="0" fontId="27" fillId="5" borderId="44" xfId="0" applyFont="1" applyFill="1" applyBorder="1" applyAlignment="1" applyProtection="1">
      <alignment vertical="top" wrapText="1"/>
      <protection locked="0"/>
    </xf>
    <xf numFmtId="20" fontId="18" fillId="11" borderId="29" xfId="0" applyNumberFormat="1" applyFont="1" applyFill="1" applyBorder="1" applyAlignment="1" applyProtection="1">
      <alignment horizontal="center" vertical="center"/>
    </xf>
    <xf numFmtId="0" fontId="18" fillId="11" borderId="29" xfId="0" applyFont="1" applyFill="1" applyBorder="1" applyAlignment="1" applyProtection="1">
      <alignment horizontal="center" vertical="center"/>
    </xf>
    <xf numFmtId="0" fontId="27" fillId="5" borderId="12" xfId="0" applyFont="1" applyFill="1" applyBorder="1" applyAlignment="1" applyProtection="1">
      <alignment horizontal="left" vertical="top"/>
      <protection locked="0"/>
    </xf>
    <xf numFmtId="0" fontId="5" fillId="3" borderId="9" xfId="0" applyFont="1" applyFill="1" applyBorder="1" applyAlignment="1" applyProtection="1">
      <alignment horizontal="left" vertical="top" wrapText="1"/>
    </xf>
    <xf numFmtId="0" fontId="5" fillId="3" borderId="10" xfId="0" applyFont="1" applyFill="1" applyBorder="1" applyAlignment="1" applyProtection="1">
      <alignment horizontal="left" vertical="top" wrapText="1"/>
    </xf>
    <xf numFmtId="0" fontId="5" fillId="3" borderId="11" xfId="0" applyFont="1" applyFill="1" applyBorder="1" applyAlignment="1" applyProtection="1">
      <alignment horizontal="left" vertical="top" wrapText="1"/>
    </xf>
    <xf numFmtId="1" fontId="52" fillId="12" borderId="48" xfId="0" applyNumberFormat="1" applyFont="1" applyFill="1" applyBorder="1" applyAlignment="1" applyProtection="1">
      <alignment horizontal="center" vertical="top" wrapText="1"/>
    </xf>
    <xf numFmtId="0" fontId="52" fillId="12" borderId="49" xfId="0" applyFont="1" applyFill="1" applyBorder="1" applyAlignment="1" applyProtection="1">
      <alignment horizontal="center" vertical="top" wrapText="1"/>
    </xf>
    <xf numFmtId="0" fontId="27" fillId="5" borderId="30" xfId="0" applyFont="1" applyFill="1" applyBorder="1" applyAlignment="1" applyProtection="1">
      <alignment horizontal="left" vertical="top" wrapText="1"/>
      <protection locked="0"/>
    </xf>
    <xf numFmtId="0" fontId="27" fillId="5" borderId="31" xfId="0" applyFont="1" applyFill="1" applyBorder="1" applyAlignment="1" applyProtection="1">
      <alignment horizontal="left" vertical="top" wrapText="1"/>
      <protection locked="0"/>
    </xf>
    <xf numFmtId="0" fontId="18" fillId="5" borderId="4" xfId="0" applyNumberFormat="1" applyFont="1" applyFill="1" applyBorder="1" applyAlignment="1" applyProtection="1">
      <alignment horizontal="left" vertical="top" wrapText="1"/>
      <protection locked="0"/>
    </xf>
    <xf numFmtId="0" fontId="18" fillId="5" borderId="8" xfId="0" applyNumberFormat="1" applyFont="1" applyFill="1" applyBorder="1" applyAlignment="1" applyProtection="1">
      <alignment horizontal="left" vertical="top" wrapText="1"/>
      <protection locked="0"/>
    </xf>
    <xf numFmtId="0" fontId="18" fillId="5" borderId="5" xfId="0" applyNumberFormat="1" applyFont="1" applyFill="1" applyBorder="1" applyAlignment="1" applyProtection="1">
      <alignment horizontal="left" vertical="top" wrapText="1"/>
      <protection locked="0"/>
    </xf>
    <xf numFmtId="0" fontId="27" fillId="5" borderId="37" xfId="0" applyFont="1" applyFill="1" applyBorder="1" applyAlignment="1" applyProtection="1">
      <alignment vertical="top" wrapText="1"/>
      <protection locked="0"/>
    </xf>
    <xf numFmtId="0" fontId="27" fillId="5" borderId="38" xfId="0" applyFont="1" applyFill="1" applyBorder="1" applyAlignment="1" applyProtection="1">
      <alignment vertical="top" wrapText="1"/>
      <protection locked="0"/>
    </xf>
    <xf numFmtId="0" fontId="27" fillId="5" borderId="37" xfId="0" applyFont="1" applyFill="1" applyBorder="1" applyAlignment="1" applyProtection="1">
      <alignment horizontal="left" vertical="top" wrapText="1"/>
      <protection locked="0"/>
    </xf>
    <xf numFmtId="0" fontId="27" fillId="5" borderId="38" xfId="0" applyFont="1" applyFill="1" applyBorder="1" applyAlignment="1" applyProtection="1">
      <alignment horizontal="left" vertical="top" wrapText="1"/>
      <protection locked="0"/>
    </xf>
    <xf numFmtId="0" fontId="9" fillId="4" borderId="7" xfId="0" applyFont="1" applyFill="1" applyBorder="1" applyAlignment="1" applyProtection="1">
      <alignment horizontal="left" vertical="center" wrapText="1"/>
    </xf>
    <xf numFmtId="0" fontId="18" fillId="11" borderId="29" xfId="0" applyFont="1" applyFill="1" applyBorder="1" applyAlignment="1">
      <alignment horizontal="center" vertical="center"/>
    </xf>
    <xf numFmtId="0" fontId="19" fillId="5" borderId="12" xfId="0" applyNumberFormat="1" applyFont="1" applyFill="1" applyBorder="1" applyAlignment="1" applyProtection="1">
      <alignment horizontal="center" vertical="center"/>
      <protection locked="0"/>
    </xf>
    <xf numFmtId="0" fontId="27" fillId="5" borderId="8" xfId="0" applyFont="1" applyFill="1" applyBorder="1" applyAlignment="1" applyProtection="1">
      <alignment horizontal="left" vertical="top" wrapText="1"/>
      <protection locked="0"/>
    </xf>
    <xf numFmtId="0" fontId="27" fillId="5" borderId="9" xfId="0" applyFont="1" applyFill="1" applyBorder="1" applyAlignment="1" applyProtection="1">
      <alignment horizontal="left" vertical="top" wrapText="1"/>
      <protection locked="0"/>
    </xf>
    <xf numFmtId="0" fontId="27" fillId="5" borderId="10" xfId="0" applyFont="1" applyFill="1" applyBorder="1" applyAlignment="1" applyProtection="1">
      <alignment horizontal="left" vertical="top" wrapText="1"/>
      <protection locked="0"/>
    </xf>
    <xf numFmtId="0" fontId="27" fillId="5" borderId="11" xfId="0" applyFont="1" applyFill="1" applyBorder="1" applyAlignment="1" applyProtection="1">
      <alignment horizontal="left" vertical="top" wrapText="1"/>
      <protection locked="0"/>
    </xf>
    <xf numFmtId="0" fontId="27" fillId="0" borderId="4" xfId="0" applyFont="1" applyFill="1" applyBorder="1" applyAlignment="1" applyProtection="1">
      <alignment horizontal="justify" vertical="top" wrapText="1"/>
      <protection locked="0"/>
    </xf>
    <xf numFmtId="0" fontId="27" fillId="0" borderId="8" xfId="0" applyFont="1" applyFill="1" applyBorder="1" applyAlignment="1" applyProtection="1">
      <alignment horizontal="justify" vertical="top" wrapText="1"/>
      <protection locked="0"/>
    </xf>
    <xf numFmtId="0" fontId="27" fillId="0" borderId="5" xfId="0" applyFont="1" applyFill="1" applyBorder="1" applyAlignment="1" applyProtection="1">
      <alignment horizontal="justify" vertical="top" wrapText="1"/>
      <protection locked="0"/>
    </xf>
    <xf numFmtId="0" fontId="12" fillId="0" borderId="6" xfId="0" applyFont="1" applyBorder="1" applyAlignment="1" applyProtection="1">
      <alignment horizontal="left"/>
    </xf>
    <xf numFmtId="0" fontId="27" fillId="5" borderId="4" xfId="0" applyFont="1" applyFill="1" applyBorder="1" applyAlignment="1" applyProtection="1">
      <alignment vertical="top" wrapText="1"/>
      <protection locked="0"/>
    </xf>
    <xf numFmtId="0" fontId="27" fillId="5" borderId="8" xfId="0" applyFont="1" applyFill="1" applyBorder="1" applyAlignment="1" applyProtection="1">
      <alignment vertical="top" wrapText="1"/>
      <protection locked="0"/>
    </xf>
    <xf numFmtId="0" fontId="27" fillId="5" borderId="5" xfId="0" applyFont="1" applyFill="1" applyBorder="1" applyAlignment="1" applyProtection="1">
      <alignment vertical="top" wrapText="1"/>
      <protection locked="0"/>
    </xf>
    <xf numFmtId="1" fontId="52" fillId="12" borderId="14" xfId="0" applyNumberFormat="1" applyFont="1" applyFill="1" applyBorder="1" applyAlignment="1" applyProtection="1">
      <alignment vertical="top" wrapText="1"/>
    </xf>
    <xf numFmtId="0" fontId="52" fillId="12" borderId="14" xfId="0" applyFont="1" applyFill="1" applyBorder="1" applyAlignment="1" applyProtection="1">
      <alignment vertical="top" wrapText="1"/>
    </xf>
    <xf numFmtId="0" fontId="27" fillId="5" borderId="33" xfId="0" applyFont="1" applyFill="1" applyBorder="1" applyAlignment="1" applyProtection="1">
      <alignment vertical="top" wrapText="1"/>
      <protection locked="0"/>
    </xf>
    <xf numFmtId="0" fontId="27" fillId="5" borderId="36" xfId="0" applyFont="1" applyFill="1" applyBorder="1" applyAlignment="1" applyProtection="1">
      <alignment horizontal="left" vertical="top" wrapText="1"/>
      <protection locked="0"/>
    </xf>
    <xf numFmtId="0" fontId="27" fillId="5" borderId="17" xfId="0" applyFont="1" applyFill="1" applyBorder="1" applyAlignment="1" applyProtection="1">
      <alignment horizontal="left" vertical="top" wrapText="1"/>
      <protection locked="0"/>
    </xf>
    <xf numFmtId="0" fontId="27" fillId="5" borderId="45" xfId="0" applyFont="1" applyFill="1" applyBorder="1" applyAlignment="1" applyProtection="1">
      <alignment vertical="top" wrapText="1"/>
      <protection locked="0"/>
    </xf>
    <xf numFmtId="0" fontId="27" fillId="5" borderId="31" xfId="0" applyFont="1" applyFill="1" applyBorder="1" applyAlignment="1" applyProtection="1">
      <alignment vertical="top" wrapText="1"/>
      <protection locked="0"/>
    </xf>
    <xf numFmtId="0" fontId="20" fillId="5" borderId="4" xfId="3" applyNumberFormat="1" applyFill="1" applyBorder="1" applyAlignment="1" applyProtection="1">
      <alignment horizontal="left" vertical="center" wrapText="1"/>
      <protection locked="0"/>
    </xf>
    <xf numFmtId="0" fontId="18" fillId="5" borderId="8" xfId="0" applyNumberFormat="1" applyFont="1" applyFill="1" applyBorder="1" applyAlignment="1" applyProtection="1">
      <alignment horizontal="left" vertical="center" wrapText="1"/>
      <protection locked="0"/>
    </xf>
    <xf numFmtId="0" fontId="18" fillId="5" borderId="5" xfId="0" applyNumberFormat="1" applyFont="1" applyFill="1" applyBorder="1" applyAlignment="1" applyProtection="1">
      <alignment horizontal="left" vertical="center" wrapText="1"/>
      <protection locked="0"/>
    </xf>
    <xf numFmtId="0" fontId="25" fillId="4" borderId="6" xfId="0" applyFont="1" applyFill="1" applyBorder="1" applyAlignment="1" applyProtection="1">
      <alignment horizontal="left" wrapText="1"/>
    </xf>
    <xf numFmtId="0" fontId="25" fillId="4" borderId="0" xfId="0" applyFont="1" applyFill="1" applyBorder="1" applyAlignment="1" applyProtection="1">
      <alignment horizontal="left" wrapText="1"/>
    </xf>
    <xf numFmtId="0" fontId="18" fillId="5" borderId="4" xfId="0" applyNumberFormat="1" applyFont="1" applyFill="1" applyBorder="1" applyAlignment="1" applyProtection="1">
      <alignment horizontal="left" vertical="center"/>
      <protection locked="0"/>
    </xf>
    <xf numFmtId="0" fontId="18" fillId="5" borderId="8" xfId="0" applyNumberFormat="1" applyFont="1" applyFill="1" applyBorder="1" applyAlignment="1" applyProtection="1">
      <alignment horizontal="left" vertical="center"/>
      <protection locked="0"/>
    </xf>
    <xf numFmtId="0" fontId="18" fillId="5" borderId="5" xfId="0" applyNumberFormat="1" applyFont="1" applyFill="1" applyBorder="1" applyAlignment="1" applyProtection="1">
      <alignment horizontal="left" vertical="center"/>
      <protection locked="0"/>
    </xf>
    <xf numFmtId="0" fontId="18" fillId="5" borderId="4" xfId="0" applyNumberFormat="1" applyFont="1" applyFill="1" applyBorder="1" applyAlignment="1" applyProtection="1">
      <alignment horizontal="left" vertical="center" wrapText="1"/>
      <protection locked="0"/>
    </xf>
    <xf numFmtId="0" fontId="58" fillId="4" borderId="0" xfId="0" quotePrefix="1" applyFont="1" applyFill="1" applyBorder="1" applyAlignment="1" applyProtection="1">
      <alignment horizontal="center"/>
    </xf>
    <xf numFmtId="0" fontId="59" fillId="4" borderId="6" xfId="0" applyFont="1" applyFill="1" applyBorder="1" applyAlignment="1" applyProtection="1">
      <alignment horizontal="left"/>
    </xf>
    <xf numFmtId="0" fontId="59" fillId="4" borderId="0" xfId="0" applyFont="1" applyFill="1" applyBorder="1" applyAlignment="1" applyProtection="1">
      <alignment horizontal="left"/>
    </xf>
    <xf numFmtId="0" fontId="23" fillId="4" borderId="6" xfId="0" applyFont="1" applyFill="1" applyBorder="1" applyAlignment="1" applyProtection="1">
      <alignment horizontal="right" vertical="center"/>
    </xf>
    <xf numFmtId="0" fontId="23" fillId="4" borderId="0" xfId="0" applyFont="1" applyFill="1" applyBorder="1" applyAlignment="1" applyProtection="1">
      <alignment horizontal="right" vertical="center"/>
    </xf>
    <xf numFmtId="0" fontId="23" fillId="4" borderId="2" xfId="0" applyFont="1" applyFill="1" applyBorder="1" applyAlignment="1" applyProtection="1">
      <alignment horizontal="center" vertical="center" wrapText="1"/>
    </xf>
    <xf numFmtId="0" fontId="27" fillId="5" borderId="30" xfId="0" applyFont="1" applyFill="1" applyBorder="1" applyAlignment="1" applyProtection="1">
      <alignment vertical="top" wrapText="1"/>
      <protection locked="0"/>
    </xf>
    <xf numFmtId="0" fontId="27" fillId="5" borderId="17" xfId="0" applyFont="1" applyFill="1" applyBorder="1" applyAlignment="1" applyProtection="1">
      <alignment vertical="top" wrapText="1"/>
      <protection locked="0"/>
    </xf>
    <xf numFmtId="0" fontId="27" fillId="5" borderId="43" xfId="0" applyFont="1" applyFill="1" applyBorder="1" applyAlignment="1" applyProtection="1">
      <alignment vertical="top" wrapText="1"/>
      <protection locked="0"/>
    </xf>
    <xf numFmtId="0" fontId="27" fillId="5" borderId="36" xfId="0" applyFont="1" applyFill="1" applyBorder="1" applyAlignment="1" applyProtection="1">
      <alignment vertical="top" wrapText="1"/>
      <protection locked="0"/>
    </xf>
    <xf numFmtId="0" fontId="27" fillId="5" borderId="32" xfId="0" applyFont="1" applyFill="1" applyBorder="1" applyAlignment="1" applyProtection="1">
      <alignment vertical="top" wrapText="1"/>
      <protection locked="0"/>
    </xf>
    <xf numFmtId="0" fontId="52" fillId="11" borderId="39" xfId="0" applyFont="1" applyFill="1" applyBorder="1" applyAlignment="1" applyProtection="1">
      <alignment vertical="top" wrapText="1"/>
      <protection locked="0"/>
    </xf>
    <xf numFmtId="0" fontId="52" fillId="11" borderId="40" xfId="0" applyFont="1" applyFill="1" applyBorder="1" applyAlignment="1" applyProtection="1">
      <alignment vertical="top" wrapText="1"/>
      <protection locked="0"/>
    </xf>
    <xf numFmtId="1" fontId="52" fillId="12" borderId="41" xfId="0" applyNumberFormat="1" applyFont="1" applyFill="1" applyBorder="1" applyAlignment="1" applyProtection="1">
      <alignment vertical="top" wrapText="1"/>
      <protection locked="0"/>
    </xf>
    <xf numFmtId="0" fontId="52" fillId="12" borderId="42" xfId="0" applyFont="1" applyFill="1" applyBorder="1" applyAlignment="1" applyProtection="1">
      <alignment vertical="top" wrapText="1"/>
      <protection locked="0"/>
    </xf>
    <xf numFmtId="0" fontId="23" fillId="4" borderId="54" xfId="0" applyFont="1" applyFill="1" applyBorder="1" applyAlignment="1" applyProtection="1">
      <alignment horizontal="left" vertical="center" wrapText="1"/>
    </xf>
    <xf numFmtId="0" fontId="27" fillId="5" borderId="34" xfId="0" applyFont="1" applyFill="1" applyBorder="1" applyAlignment="1" applyProtection="1">
      <alignment vertical="top" wrapText="1"/>
      <protection locked="0"/>
    </xf>
    <xf numFmtId="0" fontId="27" fillId="5" borderId="39" xfId="0" applyFont="1" applyFill="1" applyBorder="1" applyAlignment="1" applyProtection="1">
      <alignment vertical="top" wrapText="1"/>
      <protection locked="0"/>
    </xf>
    <xf numFmtId="0" fontId="27" fillId="5" borderId="40" xfId="0" applyFont="1" applyFill="1" applyBorder="1" applyAlignment="1" applyProtection="1">
      <alignment vertical="top" wrapText="1"/>
      <protection locked="0"/>
    </xf>
    <xf numFmtId="1" fontId="52" fillId="12" borderId="48" xfId="0" applyNumberFormat="1" applyFont="1" applyFill="1" applyBorder="1" applyAlignment="1" applyProtection="1">
      <alignment horizontal="center" vertical="top" wrapText="1"/>
      <protection locked="0"/>
    </xf>
    <xf numFmtId="0" fontId="52" fillId="12" borderId="49" xfId="0" applyFont="1" applyFill="1" applyBorder="1" applyAlignment="1" applyProtection="1">
      <alignment horizontal="center" vertical="top" wrapText="1"/>
      <protection locked="0"/>
    </xf>
    <xf numFmtId="1" fontId="52" fillId="12" borderId="52" xfId="0" applyNumberFormat="1" applyFont="1" applyFill="1" applyBorder="1" applyAlignment="1" applyProtection="1">
      <alignment horizontal="center" vertical="top" wrapText="1"/>
      <protection locked="0"/>
    </xf>
    <xf numFmtId="0" fontId="52" fillId="12" borderId="53" xfId="0" applyFont="1" applyFill="1" applyBorder="1" applyAlignment="1" applyProtection="1">
      <alignment horizontal="center" vertical="top" wrapText="1"/>
      <protection locked="0"/>
    </xf>
    <xf numFmtId="44" fontId="18" fillId="12" borderId="12" xfId="0" applyNumberFormat="1" applyFont="1" applyFill="1" applyBorder="1" applyAlignment="1" applyProtection="1">
      <alignment horizontal="left" vertical="center" wrapText="1"/>
    </xf>
    <xf numFmtId="0" fontId="9" fillId="6" borderId="8" xfId="0" applyFont="1" applyFill="1" applyBorder="1" applyAlignment="1" applyProtection="1">
      <alignment vertical="center"/>
    </xf>
    <xf numFmtId="0" fontId="26" fillId="4" borderId="6" xfId="0" applyFont="1" applyFill="1" applyBorder="1" applyAlignment="1" applyProtection="1">
      <alignment horizontal="left" vertical="center" wrapText="1"/>
    </xf>
    <xf numFmtId="168" fontId="18" fillId="5" borderId="12" xfId="0" applyNumberFormat="1" applyFont="1" applyFill="1" applyBorder="1" applyAlignment="1" applyProtection="1">
      <alignment vertical="center"/>
      <protection locked="0" hidden="1"/>
    </xf>
    <xf numFmtId="0" fontId="18" fillId="12" borderId="12" xfId="0" applyNumberFormat="1" applyFont="1" applyFill="1" applyBorder="1" applyAlignment="1" applyProtection="1">
      <alignment vertical="center"/>
      <protection hidden="1"/>
    </xf>
    <xf numFmtId="44" fontId="18" fillId="5" borderId="12" xfId="10" applyFont="1" applyFill="1" applyBorder="1" applyAlignment="1" applyProtection="1">
      <alignment vertical="center"/>
      <protection locked="0" hidden="1"/>
    </xf>
    <xf numFmtId="164" fontId="18" fillId="5" borderId="4" xfId="0" applyNumberFormat="1" applyFont="1" applyFill="1" applyBorder="1" applyAlignment="1" applyProtection="1">
      <alignment vertical="center" wrapText="1"/>
      <protection locked="0"/>
    </xf>
    <xf numFmtId="164" fontId="18" fillId="5" borderId="8" xfId="0" applyNumberFormat="1" applyFont="1" applyFill="1" applyBorder="1" applyAlignment="1" applyProtection="1">
      <alignment vertical="center" wrapText="1"/>
      <protection locked="0"/>
    </xf>
    <xf numFmtId="164" fontId="18" fillId="5" borderId="5" xfId="0" applyNumberFormat="1" applyFont="1" applyFill="1" applyBorder="1" applyAlignment="1" applyProtection="1">
      <alignment vertical="center" wrapText="1"/>
      <protection locked="0"/>
    </xf>
    <xf numFmtId="0" fontId="18" fillId="5" borderId="4" xfId="0" applyNumberFormat="1" applyFont="1" applyFill="1" applyBorder="1" applyAlignment="1" applyProtection="1">
      <alignment vertical="top" wrapText="1"/>
      <protection locked="0"/>
    </xf>
    <xf numFmtId="0" fontId="18" fillId="5" borderId="8" xfId="0" applyNumberFormat="1" applyFont="1" applyFill="1" applyBorder="1" applyAlignment="1" applyProtection="1">
      <alignment vertical="top" wrapText="1"/>
      <protection locked="0"/>
    </xf>
    <xf numFmtId="0" fontId="18" fillId="5" borderId="5" xfId="0" applyNumberFormat="1" applyFont="1" applyFill="1" applyBorder="1" applyAlignment="1" applyProtection="1">
      <alignment vertical="top" wrapText="1"/>
      <protection locked="0"/>
    </xf>
    <xf numFmtId="168" fontId="18" fillId="5" borderId="4" xfId="0" applyNumberFormat="1" applyFont="1" applyFill="1" applyBorder="1" applyAlignment="1" applyProtection="1">
      <alignment horizontal="left" vertical="center"/>
      <protection locked="0" hidden="1"/>
    </xf>
    <xf numFmtId="168" fontId="18" fillId="5" borderId="5" xfId="0" applyNumberFormat="1" applyFont="1" applyFill="1" applyBorder="1" applyAlignment="1" applyProtection="1">
      <alignment horizontal="left" vertical="center"/>
      <protection locked="0" hidden="1"/>
    </xf>
    <xf numFmtId="0" fontId="18" fillId="5" borderId="4" xfId="0" applyNumberFormat="1" applyFont="1" applyFill="1" applyBorder="1" applyAlignment="1" applyProtection="1">
      <alignment horizontal="center" vertical="center"/>
      <protection locked="0" hidden="1"/>
    </xf>
    <xf numFmtId="0" fontId="18" fillId="5" borderId="5" xfId="0" applyNumberFormat="1" applyFont="1" applyFill="1" applyBorder="1" applyAlignment="1" applyProtection="1">
      <alignment horizontal="center" vertical="center"/>
      <protection locked="0" hidden="1"/>
    </xf>
    <xf numFmtId="0" fontId="18" fillId="5" borderId="4" xfId="0" applyNumberFormat="1" applyFont="1" applyFill="1" applyBorder="1" applyAlignment="1" applyProtection="1">
      <alignment horizontal="left" vertical="center"/>
      <protection locked="0" hidden="1"/>
    </xf>
    <xf numFmtId="0" fontId="18" fillId="5" borderId="5" xfId="0" applyNumberFormat="1" applyFont="1" applyFill="1" applyBorder="1" applyAlignment="1" applyProtection="1">
      <alignment horizontal="left" vertical="center"/>
      <protection locked="0" hidden="1"/>
    </xf>
    <xf numFmtId="0" fontId="18" fillId="13" borderId="1" xfId="0" applyNumberFormat="1" applyFont="1" applyFill="1" applyBorder="1" applyAlignment="1" applyProtection="1">
      <alignment horizontal="left" vertical="center"/>
      <protection locked="0" hidden="1"/>
    </xf>
    <xf numFmtId="0" fontId="18" fillId="13" borderId="3" xfId="0" applyNumberFormat="1" applyFont="1" applyFill="1" applyBorder="1" applyAlignment="1" applyProtection="1">
      <alignment horizontal="left" vertical="center"/>
      <protection locked="0" hidden="1"/>
    </xf>
    <xf numFmtId="44" fontId="18" fillId="12" borderId="12" xfId="10" applyFont="1" applyFill="1" applyBorder="1" applyAlignment="1" applyProtection="1">
      <alignment vertical="center"/>
      <protection hidden="1"/>
    </xf>
    <xf numFmtId="44" fontId="18" fillId="12" borderId="4" xfId="10" applyFont="1" applyFill="1" applyBorder="1" applyAlignment="1" applyProtection="1">
      <alignment horizontal="left" vertical="center"/>
      <protection hidden="1"/>
    </xf>
    <xf numFmtId="44" fontId="18" fillId="12" borderId="5" xfId="10" applyFont="1" applyFill="1" applyBorder="1" applyAlignment="1" applyProtection="1">
      <alignment horizontal="left" vertical="center"/>
      <protection hidden="1"/>
    </xf>
    <xf numFmtId="44" fontId="18" fillId="12" borderId="4" xfId="0" applyNumberFormat="1" applyFont="1" applyFill="1" applyBorder="1" applyAlignment="1" applyProtection="1">
      <alignment horizontal="left" vertical="center" wrapText="1"/>
    </xf>
    <xf numFmtId="44" fontId="18" fillId="12" borderId="5" xfId="0" applyNumberFormat="1" applyFont="1" applyFill="1" applyBorder="1" applyAlignment="1" applyProtection="1">
      <alignment horizontal="left" vertical="center" wrapText="1"/>
    </xf>
    <xf numFmtId="44" fontId="18" fillId="12" borderId="12" xfId="10" applyFont="1" applyFill="1" applyBorder="1" applyAlignment="1" applyProtection="1">
      <alignment horizontal="left" vertical="center"/>
      <protection hidden="1"/>
    </xf>
    <xf numFmtId="0" fontId="27" fillId="4" borderId="1" xfId="0" applyFont="1" applyFill="1" applyBorder="1" applyAlignment="1" applyProtection="1">
      <alignment horizontal="justify" vertical="top" wrapText="1"/>
      <protection locked="0"/>
    </xf>
    <xf numFmtId="0" fontId="27" fillId="4" borderId="2" xfId="0" applyFont="1" applyFill="1" applyBorder="1" applyAlignment="1" applyProtection="1">
      <alignment horizontal="justify" vertical="top" wrapText="1"/>
      <protection locked="0"/>
    </xf>
    <xf numFmtId="0" fontId="27" fillId="4" borderId="3" xfId="0" applyFont="1" applyFill="1" applyBorder="1" applyAlignment="1" applyProtection="1">
      <alignment horizontal="justify" vertical="top" wrapText="1"/>
      <protection locked="0"/>
    </xf>
    <xf numFmtId="0" fontId="18" fillId="5" borderId="1" xfId="0" applyFont="1" applyFill="1" applyBorder="1" applyAlignment="1" applyProtection="1">
      <alignment vertical="top" wrapText="1"/>
      <protection locked="0"/>
    </xf>
    <xf numFmtId="0" fontId="18" fillId="5" borderId="2" xfId="0" applyFont="1" applyFill="1" applyBorder="1" applyAlignment="1" applyProtection="1">
      <alignment vertical="top" wrapText="1"/>
      <protection locked="0"/>
    </xf>
    <xf numFmtId="0" fontId="18" fillId="5" borderId="3" xfId="0" applyFont="1" applyFill="1" applyBorder="1" applyAlignment="1" applyProtection="1">
      <alignment vertical="top" wrapText="1"/>
      <protection locked="0"/>
    </xf>
    <xf numFmtId="0" fontId="18" fillId="5" borderId="6" xfId="0" applyFont="1" applyFill="1" applyBorder="1" applyAlignment="1" applyProtection="1">
      <alignment vertical="top" wrapText="1"/>
      <protection locked="0"/>
    </xf>
    <xf numFmtId="0" fontId="18" fillId="5" borderId="0" xfId="0" applyFont="1" applyFill="1" applyBorder="1" applyAlignment="1" applyProtection="1">
      <alignment vertical="top" wrapText="1"/>
      <protection locked="0"/>
    </xf>
    <xf numFmtId="0" fontId="18" fillId="5" borderId="7" xfId="0" applyFont="1" applyFill="1" applyBorder="1" applyAlignment="1" applyProtection="1">
      <alignment vertical="top" wrapText="1"/>
      <protection locked="0"/>
    </xf>
    <xf numFmtId="0" fontId="18" fillId="5" borderId="9" xfId="0" applyFont="1" applyFill="1" applyBorder="1" applyAlignment="1" applyProtection="1">
      <alignment vertical="top" wrapText="1"/>
      <protection locked="0"/>
    </xf>
    <xf numFmtId="0" fontId="18" fillId="5" borderId="10" xfId="0" applyFont="1" applyFill="1" applyBorder="1" applyAlignment="1" applyProtection="1">
      <alignment vertical="top" wrapText="1"/>
      <protection locked="0"/>
    </xf>
    <xf numFmtId="0" fontId="18" fillId="5" borderId="11" xfId="0" applyFont="1" applyFill="1" applyBorder="1" applyAlignment="1" applyProtection="1">
      <alignment vertical="top" wrapText="1"/>
      <protection locked="0"/>
    </xf>
    <xf numFmtId="0" fontId="26" fillId="14" borderId="12" xfId="0" applyFont="1" applyFill="1" applyBorder="1" applyAlignment="1" applyProtection="1">
      <alignment vertical="top" wrapText="1"/>
    </xf>
    <xf numFmtId="0" fontId="56" fillId="0" borderId="12" xfId="0" applyFont="1" applyFill="1" applyBorder="1" applyAlignment="1" applyProtection="1">
      <alignment vertical="top" wrapText="1"/>
      <protection locked="0"/>
    </xf>
    <xf numFmtId="0" fontId="26" fillId="14" borderId="12" xfId="0" applyFont="1" applyFill="1" applyBorder="1" applyAlignment="1" applyProtection="1">
      <alignment horizontal="left" vertical="top" wrapText="1"/>
    </xf>
    <xf numFmtId="0" fontId="56" fillId="4" borderId="12" xfId="0" applyFont="1" applyFill="1" applyBorder="1" applyAlignment="1" applyProtection="1">
      <alignment horizontal="center" vertical="top" wrapText="1"/>
    </xf>
    <xf numFmtId="0" fontId="56" fillId="4" borderId="12" xfId="0" applyFont="1" applyFill="1" applyBorder="1" applyAlignment="1" applyProtection="1">
      <alignment horizontal="left" vertical="top" wrapText="1"/>
    </xf>
    <xf numFmtId="0" fontId="56" fillId="4" borderId="46" xfId="0" applyFont="1" applyFill="1" applyBorder="1" applyAlignment="1" applyProtection="1">
      <alignment horizontal="left" vertical="top" wrapText="1"/>
    </xf>
    <xf numFmtId="0" fontId="56" fillId="0" borderId="46" xfId="0" applyFont="1" applyFill="1" applyBorder="1" applyAlignment="1" applyProtection="1">
      <alignment vertical="top" wrapText="1"/>
      <protection locked="0"/>
    </xf>
    <xf numFmtId="0" fontId="56" fillId="4" borderId="14" xfId="0" applyFont="1" applyFill="1" applyBorder="1" applyAlignment="1" applyProtection="1">
      <alignment horizontal="left" vertical="top" wrapText="1"/>
    </xf>
    <xf numFmtId="0" fontId="56" fillId="0" borderId="14" xfId="0" applyFont="1" applyFill="1" applyBorder="1" applyAlignment="1" applyProtection="1">
      <alignment vertical="top" wrapText="1"/>
      <protection locked="0"/>
    </xf>
    <xf numFmtId="0" fontId="26" fillId="14" borderId="1" xfId="0" applyFont="1" applyFill="1" applyBorder="1" applyAlignment="1" applyProtection="1">
      <alignment horizontal="left" vertical="top" wrapText="1"/>
    </xf>
    <xf numFmtId="0" fontId="26" fillId="14" borderId="2" xfId="0" applyFont="1" applyFill="1" applyBorder="1" applyAlignment="1" applyProtection="1">
      <alignment horizontal="left" vertical="top" wrapText="1"/>
    </xf>
    <xf numFmtId="0" fontId="26" fillId="14" borderId="2" xfId="0" applyFont="1" applyFill="1" applyBorder="1" applyAlignment="1" applyProtection="1">
      <alignment vertical="top" wrapText="1"/>
    </xf>
    <xf numFmtId="0" fontId="26" fillId="14" borderId="3" xfId="0" applyFont="1" applyFill="1" applyBorder="1" applyAlignment="1" applyProtection="1">
      <alignment vertical="top" wrapText="1"/>
    </xf>
    <xf numFmtId="0" fontId="26" fillId="11" borderId="4" xfId="0" applyFont="1" applyFill="1" applyBorder="1" applyAlignment="1" applyProtection="1">
      <alignment horizontal="left" vertical="top" wrapText="1"/>
    </xf>
    <xf numFmtId="0" fontId="26" fillId="11" borderId="5" xfId="0" applyFont="1" applyFill="1" applyBorder="1" applyAlignment="1" applyProtection="1">
      <alignment horizontal="left" vertical="top" wrapText="1"/>
    </xf>
    <xf numFmtId="0" fontId="26" fillId="11" borderId="12" xfId="0" applyFont="1" applyFill="1" applyBorder="1" applyAlignment="1" applyProtection="1">
      <alignment vertical="top" wrapText="1"/>
    </xf>
    <xf numFmtId="0" fontId="26" fillId="14" borderId="4" xfId="0" applyFont="1" applyFill="1" applyBorder="1" applyAlignment="1" applyProtection="1">
      <alignment horizontal="left" vertical="top" wrapText="1"/>
    </xf>
    <xf numFmtId="0" fontId="26" fillId="14" borderId="8" xfId="0" applyFont="1" applyFill="1" applyBorder="1" applyAlignment="1" applyProtection="1">
      <alignment horizontal="left" vertical="top" wrapText="1"/>
    </xf>
    <xf numFmtId="0" fontId="26" fillId="14" borderId="8" xfId="0" applyFont="1" applyFill="1" applyBorder="1" applyAlignment="1" applyProtection="1">
      <alignment vertical="top" wrapText="1"/>
    </xf>
    <xf numFmtId="0" fontId="26" fillId="14" borderId="5" xfId="0" applyFont="1" applyFill="1" applyBorder="1" applyAlignment="1" applyProtection="1">
      <alignment vertical="top" wrapText="1"/>
    </xf>
    <xf numFmtId="0" fontId="56" fillId="4" borderId="4" xfId="0" applyFont="1" applyFill="1" applyBorder="1" applyAlignment="1" applyProtection="1">
      <alignment horizontal="left" vertical="top" wrapText="1"/>
    </xf>
    <xf numFmtId="0" fontId="56" fillId="4" borderId="5" xfId="0" applyFont="1" applyFill="1" applyBorder="1" applyAlignment="1" applyProtection="1">
      <alignment horizontal="left" vertical="top" wrapText="1"/>
    </xf>
    <xf numFmtId="0" fontId="12" fillId="4" borderId="4" xfId="0" applyFont="1" applyFill="1" applyBorder="1" applyAlignment="1" applyProtection="1">
      <alignment horizontal="left"/>
    </xf>
    <xf numFmtId="0" fontId="12" fillId="4" borderId="8" xfId="0" applyFont="1" applyFill="1" applyBorder="1" applyAlignment="1" applyProtection="1">
      <alignment horizontal="left"/>
    </xf>
    <xf numFmtId="0" fontId="15" fillId="4" borderId="12" xfId="0" applyFont="1" applyFill="1" applyBorder="1" applyAlignment="1" applyProtection="1">
      <alignment horizontal="left" vertical="top" wrapText="1"/>
    </xf>
    <xf numFmtId="44" fontId="64" fillId="4" borderId="4" xfId="10" applyFont="1" applyFill="1" applyBorder="1" applyAlignment="1" applyProtection="1">
      <alignment horizontal="center" vertical="center"/>
    </xf>
    <xf numFmtId="44" fontId="64" fillId="4" borderId="8" xfId="10" applyFont="1" applyFill="1" applyBorder="1" applyAlignment="1" applyProtection="1">
      <alignment horizontal="center" vertical="center"/>
    </xf>
    <xf numFmtId="0" fontId="12" fillId="4" borderId="12" xfId="0" applyFont="1" applyFill="1" applyBorder="1" applyAlignment="1" applyProtection="1">
      <alignment horizontal="center"/>
    </xf>
    <xf numFmtId="0" fontId="26" fillId="11" borderId="12" xfId="0" applyFont="1" applyFill="1" applyBorder="1" applyAlignment="1" applyProtection="1">
      <alignment horizontal="left" vertical="top" wrapText="1"/>
    </xf>
    <xf numFmtId="44" fontId="56" fillId="0" borderId="4" xfId="10" applyFont="1" applyFill="1" applyBorder="1" applyAlignment="1" applyProtection="1">
      <alignment horizontal="left" vertical="top" wrapText="1"/>
      <protection locked="0"/>
    </xf>
    <xf numFmtId="44" fontId="56" fillId="0" borderId="8" xfId="10" applyFont="1" applyFill="1" applyBorder="1" applyAlignment="1" applyProtection="1">
      <alignment horizontal="left" vertical="top" wrapText="1"/>
      <protection locked="0"/>
    </xf>
    <xf numFmtId="0" fontId="26" fillId="14" borderId="5" xfId="0" applyFont="1" applyFill="1" applyBorder="1" applyAlignment="1" applyProtection="1">
      <alignment horizontal="left" vertical="top" wrapText="1"/>
    </xf>
    <xf numFmtId="0" fontId="9" fillId="11" borderId="8" xfId="0" applyFont="1" applyFill="1" applyBorder="1" applyAlignment="1" applyProtection="1">
      <alignment horizontal="left" vertical="top" wrapText="1"/>
    </xf>
    <xf numFmtId="0" fontId="9" fillId="11" borderId="4" xfId="0" applyFont="1" applyFill="1" applyBorder="1" applyAlignment="1" applyProtection="1">
      <alignment horizontal="left" vertical="top"/>
    </xf>
    <xf numFmtId="0" fontId="9" fillId="11" borderId="8" xfId="0" applyFont="1" applyFill="1" applyBorder="1" applyAlignment="1" applyProtection="1">
      <alignment horizontal="left" vertical="top"/>
    </xf>
    <xf numFmtId="0" fontId="9" fillId="0" borderId="12"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wrapText="1"/>
    </xf>
    <xf numFmtId="0" fontId="9" fillId="4" borderId="5" xfId="0" applyFont="1" applyFill="1" applyBorder="1" applyAlignment="1" applyProtection="1">
      <alignment horizontal="left" vertical="center" wrapText="1"/>
    </xf>
    <xf numFmtId="49" fontId="8" fillId="3" borderId="1" xfId="0" applyNumberFormat="1" applyFont="1" applyFill="1" applyBorder="1" applyAlignment="1" applyProtection="1">
      <alignment horizontal="left" vertical="center"/>
    </xf>
    <xf numFmtId="49" fontId="8" fillId="3" borderId="2" xfId="0" applyNumberFormat="1" applyFont="1" applyFill="1" applyBorder="1" applyAlignment="1" applyProtection="1">
      <alignment horizontal="left" vertical="center"/>
    </xf>
    <xf numFmtId="0" fontId="7" fillId="3" borderId="1" xfId="0" applyNumberFormat="1" applyFont="1" applyFill="1" applyBorder="1" applyAlignment="1" applyProtection="1">
      <alignment horizontal="center" vertical="center"/>
      <protection locked="0"/>
    </xf>
    <xf numFmtId="0" fontId="7" fillId="3" borderId="2" xfId="0" applyNumberFormat="1" applyFont="1" applyFill="1" applyBorder="1" applyAlignment="1" applyProtection="1">
      <alignment horizontal="center" vertical="center"/>
      <protection locked="0"/>
    </xf>
    <xf numFmtId="0" fontId="66" fillId="4" borderId="0" xfId="0" quotePrefix="1" applyFont="1" applyFill="1" applyBorder="1" applyAlignment="1" applyProtection="1">
      <alignment horizontal="left" vertical="center" wrapText="1"/>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69" fillId="16" borderId="12" xfId="0" applyNumberFormat="1" applyFont="1" applyFill="1" applyBorder="1" applyAlignment="1" applyProtection="1">
      <alignment horizontal="center" vertical="center"/>
    </xf>
    <xf numFmtId="0" fontId="69" fillId="16" borderId="12" xfId="0" applyNumberFormat="1" applyFont="1" applyFill="1" applyBorder="1" applyAlignment="1" applyProtection="1">
      <alignment horizontal="left" vertical="center"/>
    </xf>
    <xf numFmtId="0" fontId="1" fillId="11" borderId="4" xfId="0" applyFont="1" applyFill="1" applyBorder="1" applyAlignment="1">
      <alignment horizontal="left" vertical="top" wrapText="1"/>
    </xf>
    <xf numFmtId="0" fontId="1" fillId="11" borderId="5" xfId="0" applyFont="1" applyFill="1" applyBorder="1" applyAlignment="1">
      <alignment horizontal="left" vertical="top" wrapText="1"/>
    </xf>
    <xf numFmtId="0" fontId="1" fillId="14" borderId="4" xfId="0" applyFont="1" applyFill="1" applyBorder="1" applyAlignment="1" applyProtection="1">
      <alignment horizontal="center" vertical="top" wrapText="1"/>
      <protection locked="0"/>
    </xf>
    <xf numFmtId="0" fontId="1" fillId="14" borderId="5" xfId="0" applyFont="1" applyFill="1" applyBorder="1" applyAlignment="1" applyProtection="1">
      <alignment horizontal="center" vertical="top" wrapText="1"/>
      <protection locked="0"/>
    </xf>
    <xf numFmtId="0" fontId="0" fillId="14" borderId="15" xfId="0" applyFill="1" applyBorder="1" applyAlignment="1" applyProtection="1">
      <alignment horizontal="center" vertical="top" wrapText="1"/>
      <protection locked="0"/>
    </xf>
    <xf numFmtId="0" fontId="0" fillId="14" borderId="29" xfId="0" applyFill="1" applyBorder="1" applyAlignment="1" applyProtection="1">
      <alignment horizontal="center" vertical="top" wrapText="1"/>
      <protection locked="0"/>
    </xf>
    <xf numFmtId="0" fontId="0" fillId="14" borderId="14" xfId="0" applyFill="1" applyBorder="1" applyAlignment="1" applyProtection="1">
      <alignment horizontal="center" vertical="top" wrapText="1"/>
      <protection locked="0"/>
    </xf>
    <xf numFmtId="0" fontId="63" fillId="4" borderId="12" xfId="0" applyFont="1" applyFill="1" applyBorder="1" applyAlignment="1">
      <alignment horizontal="left" vertical="top" wrapText="1"/>
    </xf>
    <xf numFmtId="0" fontId="0" fillId="0" borderId="12" xfId="0" applyBorder="1" applyAlignment="1">
      <alignment horizontal="left" vertical="top" wrapText="1"/>
    </xf>
    <xf numFmtId="0" fontId="70" fillId="11" borderId="12" xfId="0" applyFont="1" applyFill="1" applyBorder="1" applyAlignment="1">
      <alignment horizontal="left" vertical="top" wrapText="1"/>
    </xf>
    <xf numFmtId="0" fontId="63" fillId="11" borderId="12" xfId="0" applyFont="1" applyFill="1" applyBorder="1" applyAlignment="1">
      <alignment horizontal="left" vertical="top" wrapText="1"/>
    </xf>
    <xf numFmtId="0" fontId="63" fillId="11" borderId="4" xfId="0" applyFont="1" applyFill="1" applyBorder="1" applyAlignment="1">
      <alignment horizontal="left" vertical="top" wrapText="1"/>
    </xf>
    <xf numFmtId="0" fontId="63" fillId="11" borderId="8" xfId="0" applyFont="1" applyFill="1" applyBorder="1" applyAlignment="1">
      <alignment horizontal="left" vertical="top" wrapText="1"/>
    </xf>
    <xf numFmtId="0" fontId="63" fillId="11" borderId="5" xfId="0" applyFont="1" applyFill="1" applyBorder="1" applyAlignment="1">
      <alignment horizontal="left" vertical="top" wrapText="1"/>
    </xf>
    <xf numFmtId="0" fontId="68" fillId="11" borderId="4" xfId="0" applyFont="1" applyFill="1" applyBorder="1" applyAlignment="1">
      <alignment horizontal="left" vertical="top" wrapText="1"/>
    </xf>
    <xf numFmtId="0" fontId="68" fillId="11" borderId="8" xfId="0" applyFont="1" applyFill="1" applyBorder="1" applyAlignment="1">
      <alignment horizontal="left" vertical="top" wrapText="1"/>
    </xf>
    <xf numFmtId="0" fontId="68" fillId="11" borderId="5" xfId="0" applyFont="1" applyFill="1" applyBorder="1" applyAlignment="1">
      <alignment horizontal="left" vertical="top" wrapText="1"/>
    </xf>
    <xf numFmtId="0" fontId="0" fillId="0" borderId="15" xfId="0" applyBorder="1" applyAlignment="1">
      <alignment horizontal="right" vertical="top" wrapText="1"/>
    </xf>
    <xf numFmtId="0" fontId="0" fillId="0" borderId="29" xfId="0" applyBorder="1" applyAlignment="1">
      <alignment horizontal="right" vertical="top" wrapText="1"/>
    </xf>
    <xf numFmtId="0" fontId="0" fillId="0" borderId="14" xfId="0" applyBorder="1" applyAlignment="1">
      <alignment horizontal="right" vertical="top" wrapText="1"/>
    </xf>
    <xf numFmtId="0" fontId="63" fillId="0" borderId="12" xfId="0" applyFont="1" applyBorder="1" applyAlignment="1">
      <alignment horizontal="left" vertical="top" wrapText="1"/>
    </xf>
    <xf numFmtId="0" fontId="63" fillId="16" borderId="12" xfId="0" applyFont="1" applyFill="1" applyBorder="1" applyAlignment="1">
      <alignment horizontal="left" vertical="top" wrapText="1"/>
    </xf>
    <xf numFmtId="0" fontId="1" fillId="11" borderId="12" xfId="0" applyFont="1" applyFill="1" applyBorder="1" applyAlignment="1">
      <alignment horizontal="left" vertical="top" wrapText="1"/>
    </xf>
    <xf numFmtId="0" fontId="0" fillId="16" borderId="4" xfId="0" applyFill="1" applyBorder="1" applyAlignment="1">
      <alignment horizontal="left" vertical="top" wrapText="1"/>
    </xf>
    <xf numFmtId="0" fontId="0" fillId="16" borderId="8" xfId="0" applyFill="1" applyBorder="1" applyAlignment="1">
      <alignment horizontal="left" vertical="top" wrapText="1"/>
    </xf>
    <xf numFmtId="0" fontId="0" fillId="16" borderId="5" xfId="0" applyFill="1" applyBorder="1" applyAlignment="1">
      <alignment horizontal="left" vertical="top" wrapText="1"/>
    </xf>
    <xf numFmtId="0" fontId="0" fillId="15" borderId="12" xfId="0" applyFill="1" applyBorder="1" applyAlignment="1">
      <alignment horizontal="left"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2" xfId="0" applyFill="1" applyBorder="1" applyAlignment="1">
      <alignment horizontal="left" vertical="top" wrapText="1"/>
    </xf>
    <xf numFmtId="0" fontId="0" fillId="11" borderId="4" xfId="0" applyFill="1" applyBorder="1" applyAlignment="1">
      <alignment horizontal="left" vertical="top" wrapText="1"/>
    </xf>
    <xf numFmtId="0" fontId="0" fillId="11" borderId="8" xfId="0" applyFill="1" applyBorder="1" applyAlignment="1">
      <alignment horizontal="left" vertical="top" wrapText="1"/>
    </xf>
    <xf numFmtId="0" fontId="0" fillId="11" borderId="5" xfId="0" applyFill="1" applyBorder="1" applyAlignment="1">
      <alignment horizontal="left" vertical="top" wrapText="1"/>
    </xf>
    <xf numFmtId="0" fontId="0" fillId="0" borderId="8" xfId="0" applyBorder="1" applyAlignment="1">
      <alignment horizontal="left" vertical="top" wrapText="1"/>
    </xf>
    <xf numFmtId="0" fontId="63" fillId="4" borderId="4" xfId="0" applyFont="1" applyFill="1" applyBorder="1" applyAlignment="1">
      <alignment horizontal="center" vertical="top" wrapText="1"/>
    </xf>
    <xf numFmtId="0" fontId="63" fillId="4" borderId="5" xfId="0" applyFont="1" applyFill="1" applyBorder="1" applyAlignment="1">
      <alignment horizontal="center" vertical="top" wrapText="1"/>
    </xf>
    <xf numFmtId="0" fontId="1" fillId="0" borderId="0" xfId="0" applyFont="1" applyFill="1" applyBorder="1" applyAlignment="1">
      <alignment horizontal="left" vertical="top" wrapText="1"/>
    </xf>
    <xf numFmtId="0" fontId="1" fillId="0" borderId="0" xfId="0" applyFont="1" applyFill="1" applyBorder="1" applyAlignment="1" applyProtection="1">
      <alignment horizontal="center" vertical="top" wrapText="1"/>
      <protection locked="0"/>
    </xf>
    <xf numFmtId="0" fontId="0" fillId="0" borderId="0" xfId="0" applyFill="1" applyBorder="1" applyAlignment="1" applyProtection="1">
      <alignment horizontal="center" vertical="top" wrapText="1"/>
      <protection locked="0"/>
    </xf>
    <xf numFmtId="0" fontId="63" fillId="4" borderId="8" xfId="0" applyFont="1" applyFill="1" applyBorder="1" applyAlignment="1">
      <alignment horizontal="center" vertical="top" wrapText="1"/>
    </xf>
  </cellXfs>
  <cellStyles count="11">
    <cellStyle name="Accent1 2" xfId="4" xr:uid="{00000000-0005-0000-0000-000000000000}"/>
    <cellStyle name="Hyperlink" xfId="3" builtinId="8"/>
    <cellStyle name="Komma" xfId="1" builtinId="3"/>
    <cellStyle name="Komma 2" xfId="5" xr:uid="{00000000-0005-0000-0000-000004000000}"/>
    <cellStyle name="Procent" xfId="2" builtinId="5"/>
    <cellStyle name="Procent 2" xfId="6" xr:uid="{00000000-0005-0000-0000-000007000000}"/>
    <cellStyle name="Standaard" xfId="0" builtinId="0"/>
    <cellStyle name="Standaard 2" xfId="7" xr:uid="{00000000-0005-0000-0000-000008000000}"/>
    <cellStyle name="Standaard 3" xfId="8" xr:uid="{00000000-0005-0000-0000-000009000000}"/>
    <cellStyle name="Valuta" xfId="10" builtinId="4"/>
    <cellStyle name="Valuta 2" xfId="9" xr:uid="{00000000-0005-0000-0000-00000A000000}"/>
  </cellStyles>
  <dxfs count="1751">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79998168889431442"/>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theme="9" tint="0.79998168889431442"/>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theme="9" tint="0.79998168889431442"/>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0000"/>
        </patternFill>
      </fill>
    </dxf>
  </dxfs>
  <tableStyles count="0" defaultTableStyle="TableStyleMedium2" defaultPivotStyle="PivotStyleLight16"/>
  <colors>
    <mruColors>
      <color rgb="FFCCECFF"/>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228600</xdr:colOff>
      <xdr:row>0</xdr:row>
      <xdr:rowOff>0</xdr:rowOff>
    </xdr:from>
    <xdr:to>
      <xdr:col>8</xdr:col>
      <xdr:colOff>682805</xdr:colOff>
      <xdr:row>2</xdr:row>
      <xdr:rowOff>277488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aturation sat="200000"/>
                  </a14:imgEffect>
                </a14:imgLayer>
              </a14:imgProps>
            </a:ext>
          </a:extLst>
        </a:blip>
        <a:srcRect l="24830" r="26563"/>
        <a:stretch/>
      </xdr:blipFill>
      <xdr:spPr>
        <a:xfrm>
          <a:off x="9344025" y="0"/>
          <a:ext cx="454205" cy="944238"/>
        </a:xfrm>
        <a:prstGeom prst="rect">
          <a:avLst/>
        </a:prstGeom>
      </xdr:spPr>
    </xdr:pic>
    <xdr:clientData/>
  </xdr:twoCellAnchor>
  <xdr:twoCellAnchor>
    <xdr:from>
      <xdr:col>0</xdr:col>
      <xdr:colOff>114300</xdr:colOff>
      <xdr:row>54</xdr:row>
      <xdr:rowOff>323849</xdr:rowOff>
    </xdr:from>
    <xdr:to>
      <xdr:col>1</xdr:col>
      <xdr:colOff>2371725</xdr:colOff>
      <xdr:row>62</xdr:row>
      <xdr:rowOff>276225</xdr:rowOff>
    </xdr:to>
    <xdr:sp macro="" textlink="">
      <xdr:nvSpPr>
        <xdr:cNvPr id="3" name="Tekstvak 2">
          <a:extLst>
            <a:ext uri="{FF2B5EF4-FFF2-40B4-BE49-F238E27FC236}">
              <a16:creationId xmlns:a16="http://schemas.microsoft.com/office/drawing/2014/main" id="{00000000-0008-0000-0000-000003000000}"/>
            </a:ext>
          </a:extLst>
        </xdr:cNvPr>
        <xdr:cNvSpPr txBox="1"/>
      </xdr:nvSpPr>
      <xdr:spPr>
        <a:xfrm>
          <a:off x="114300" y="11820524"/>
          <a:ext cx="3495675" cy="1762126"/>
        </a:xfrm>
        <a:prstGeom prst="rect">
          <a:avLst/>
        </a:prstGeom>
        <a:solidFill>
          <a:srgbClr val="99CC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800" i="1">
              <a:latin typeface="Verdana" panose="020B0604030504040204" pitchFamily="34" charset="0"/>
              <a:ea typeface="Verdana" panose="020B0604030504040204" pitchFamily="34" charset="0"/>
              <a:cs typeface="Verdana" panose="020B0604030504040204" pitchFamily="34" charset="0"/>
            </a:rPr>
            <a:t>De website naar</a:t>
          </a:r>
          <a:r>
            <a:rPr lang="nl-NL" sz="800" i="1" baseline="0">
              <a:latin typeface="Verdana" panose="020B0604030504040204" pitchFamily="34" charset="0"/>
              <a:ea typeface="Verdana" panose="020B0604030504040204" pitchFamily="34" charset="0"/>
              <a:cs typeface="Verdana" panose="020B0604030504040204" pitchFamily="34" charset="0"/>
            </a:rPr>
            <a:t> eCF  = </a:t>
          </a:r>
          <a:r>
            <a:rPr lang="nl-NL" sz="800" i="1">
              <a:latin typeface="Verdana" panose="020B0604030504040204" pitchFamily="34" charset="0"/>
              <a:ea typeface="Verdana" panose="020B0604030504040204" pitchFamily="34" charset="0"/>
              <a:cs typeface="Verdana" panose="020B0604030504040204" pitchFamily="34" charset="0"/>
            </a:rPr>
            <a:t>https://e-cf.nl/over-e-cf/</a:t>
          </a:r>
          <a:br>
            <a:rPr lang="nl-NL" sz="800" i="1">
              <a:latin typeface="Verdana" panose="020B0604030504040204" pitchFamily="34" charset="0"/>
              <a:ea typeface="Verdana" panose="020B0604030504040204" pitchFamily="34" charset="0"/>
              <a:cs typeface="Verdana" panose="020B0604030504040204" pitchFamily="34" charset="0"/>
            </a:rPr>
          </a:br>
          <a:r>
            <a:rPr lang="nl-NL" sz="800" i="1">
              <a:latin typeface="Verdana" panose="020B0604030504040204" pitchFamily="34" charset="0"/>
              <a:ea typeface="Verdana" panose="020B0604030504040204" pitchFamily="34" charset="0"/>
              <a:cs typeface="Verdana" panose="020B0604030504040204" pitchFamily="34" charset="0"/>
            </a:rPr>
            <a:t>(NB: dit is geen link,</a:t>
          </a:r>
          <a:r>
            <a:rPr lang="nl-NL" sz="800" i="1" baseline="0">
              <a:latin typeface="Verdana" panose="020B0604030504040204" pitchFamily="34" charset="0"/>
              <a:ea typeface="Verdana" panose="020B0604030504040204" pitchFamily="34" charset="0"/>
              <a:cs typeface="Verdana" panose="020B0604030504040204" pitchFamily="34" charset="0"/>
            </a:rPr>
            <a:t> u dient de link te kopieren en plakken in uw browser)</a:t>
          </a:r>
          <a:endParaRPr lang="nl-NL" sz="800" i="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114300</xdr:colOff>
      <xdr:row>150</xdr:row>
      <xdr:rowOff>209550</xdr:rowOff>
    </xdr:from>
    <xdr:to>
      <xdr:col>0</xdr:col>
      <xdr:colOff>1200150</xdr:colOff>
      <xdr:row>170</xdr:row>
      <xdr:rowOff>0</xdr:rowOff>
    </xdr:to>
    <xdr:sp macro="" textlink="">
      <xdr:nvSpPr>
        <xdr:cNvPr id="4" name="Toelichting met PIJL-RECHTS 3">
          <a:extLst>
            <a:ext uri="{FF2B5EF4-FFF2-40B4-BE49-F238E27FC236}">
              <a16:creationId xmlns:a16="http://schemas.microsoft.com/office/drawing/2014/main" id="{00000000-0008-0000-0000-000004000000}"/>
            </a:ext>
          </a:extLst>
        </xdr:cNvPr>
        <xdr:cNvSpPr/>
      </xdr:nvSpPr>
      <xdr:spPr>
        <a:xfrm>
          <a:off x="114300" y="26936700"/>
          <a:ext cx="1085850" cy="5648325"/>
        </a:xfrm>
        <a:prstGeom prst="rightArrowCallout">
          <a:avLst>
            <a:gd name="adj1" fmla="val 25000"/>
            <a:gd name="adj2" fmla="val 25000"/>
            <a:gd name="adj3" fmla="val 25000"/>
            <a:gd name="adj4" fmla="val 39396"/>
          </a:avLst>
        </a:prstGeom>
        <a:solidFill>
          <a:srgbClr val="99CCFF"/>
        </a:solidFill>
      </xdr:spPr>
      <xdr:style>
        <a:lnRef idx="1">
          <a:schemeClr val="accent1"/>
        </a:lnRef>
        <a:fillRef idx="2">
          <a:schemeClr val="accent1"/>
        </a:fillRef>
        <a:effectRef idx="1">
          <a:schemeClr val="accent1"/>
        </a:effectRef>
        <a:fontRef idx="minor">
          <a:schemeClr val="dk1"/>
        </a:fontRef>
      </xdr:style>
      <xdr:txBody>
        <a:bodyPr vertOverflow="clip" horzOverflow="clip" vert="wordArtVert" rtlCol="0" anchor="ctr"/>
        <a:lstStyle/>
        <a:p>
          <a:pPr algn="ctr"/>
          <a:r>
            <a:rPr lang="nl-NL" sz="1200" b="1">
              <a:latin typeface="Verdana" panose="020B0604030504040204" pitchFamily="34" charset="0"/>
              <a:ea typeface="Verdana" panose="020B0604030504040204" pitchFamily="34" charset="0"/>
              <a:cs typeface="Verdana" panose="020B0604030504040204" pitchFamily="34" charset="0"/>
            </a:rPr>
            <a:t>WENSEN</a:t>
          </a:r>
        </a:p>
      </xdr:txBody>
    </xdr:sp>
    <xdr:clientData/>
  </xdr:twoCellAnchor>
  <xdr:twoCellAnchor>
    <xdr:from>
      <xdr:col>0</xdr:col>
      <xdr:colOff>114300</xdr:colOff>
      <xdr:row>121</xdr:row>
      <xdr:rowOff>57151</xdr:rowOff>
    </xdr:from>
    <xdr:to>
      <xdr:col>0</xdr:col>
      <xdr:colOff>1200150</xdr:colOff>
      <xdr:row>146</xdr:row>
      <xdr:rowOff>276226</xdr:rowOff>
    </xdr:to>
    <xdr:sp macro="" textlink="">
      <xdr:nvSpPr>
        <xdr:cNvPr id="5" name="Toelichting met PIJL-RECHTS 4">
          <a:extLst>
            <a:ext uri="{FF2B5EF4-FFF2-40B4-BE49-F238E27FC236}">
              <a16:creationId xmlns:a16="http://schemas.microsoft.com/office/drawing/2014/main" id="{00000000-0008-0000-0000-000005000000}"/>
            </a:ext>
          </a:extLst>
        </xdr:cNvPr>
        <xdr:cNvSpPr/>
      </xdr:nvSpPr>
      <xdr:spPr>
        <a:xfrm>
          <a:off x="114300" y="16897351"/>
          <a:ext cx="1085850" cy="6115050"/>
        </a:xfrm>
        <a:prstGeom prst="rightArrowCallout">
          <a:avLst>
            <a:gd name="adj1" fmla="val 25000"/>
            <a:gd name="adj2" fmla="val 25000"/>
            <a:gd name="adj3" fmla="val 25000"/>
            <a:gd name="adj4" fmla="val 39396"/>
          </a:avLst>
        </a:prstGeom>
        <a:solidFill>
          <a:srgbClr val="99CCFF"/>
        </a:solidFill>
      </xdr:spPr>
      <xdr:style>
        <a:lnRef idx="1">
          <a:schemeClr val="accent1"/>
        </a:lnRef>
        <a:fillRef idx="2">
          <a:schemeClr val="accent1"/>
        </a:fillRef>
        <a:effectRef idx="1">
          <a:schemeClr val="accent1"/>
        </a:effectRef>
        <a:fontRef idx="minor">
          <a:schemeClr val="dk1"/>
        </a:fontRef>
      </xdr:style>
      <xdr:txBody>
        <a:bodyPr vertOverflow="clip" horzOverflow="clip" vert="wordArtVert" rtlCol="0" anchor="ctr"/>
        <a:lstStyle/>
        <a:p>
          <a:pPr algn="ctr"/>
          <a:r>
            <a:rPr lang="nl-NL" sz="1200" b="1">
              <a:latin typeface="Verdana" panose="020B0604030504040204" pitchFamily="34" charset="0"/>
              <a:ea typeface="Verdana" panose="020B0604030504040204" pitchFamily="34" charset="0"/>
              <a:cs typeface="Verdana" panose="020B0604030504040204" pitchFamily="34" charset="0"/>
            </a:rPr>
            <a:t>EISEN*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101600</xdr:colOff>
      <xdr:row>0</xdr:row>
      <xdr:rowOff>0</xdr:rowOff>
    </xdr:from>
    <xdr:to>
      <xdr:col>2</xdr:col>
      <xdr:colOff>574326</xdr:colOff>
      <xdr:row>4</xdr:row>
      <xdr:rowOff>112388</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24830" r="26563"/>
        <a:stretch/>
      </xdr:blipFill>
      <xdr:spPr>
        <a:xfrm>
          <a:off x="9236075" y="0"/>
          <a:ext cx="472726" cy="93153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dwrd.mindef.nl/sites/SWR000187/SitePages/Capaciteitsmanagement%20JIVC.asp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Q242"/>
  <sheetViews>
    <sheetView topLeftCell="A38" zoomScale="93" zoomScaleNormal="93" zoomScaleSheetLayoutView="70" zoomScalePageLayoutView="150" workbookViewId="0">
      <selection activeCell="I62" sqref="I62"/>
    </sheetView>
  </sheetViews>
  <sheetFormatPr defaultColWidth="10.875" defaultRowHeight="17.100000000000001" customHeight="1" x14ac:dyDescent="0.2"/>
  <cols>
    <col min="1" max="1" width="16.25" style="89" customWidth="1"/>
    <col min="2" max="2" width="36.5" style="4" customWidth="1"/>
    <col min="3" max="3" width="32.75" style="4" customWidth="1"/>
    <col min="4" max="4" width="21.375" style="4" customWidth="1"/>
    <col min="5" max="5" width="2" style="4" customWidth="1"/>
    <col min="6" max="6" width="21.75" style="4" customWidth="1"/>
    <col min="7" max="7" width="23.375" style="4" customWidth="1"/>
    <col min="8" max="8" width="5.5" style="4" customWidth="1"/>
    <col min="9" max="9" width="11.5" style="86" customWidth="1"/>
    <col min="10" max="10" width="2" style="4" customWidth="1"/>
    <col min="11" max="11" width="52.125" style="90" hidden="1" customWidth="1"/>
    <col min="12" max="12" width="31" style="4" hidden="1" customWidth="1"/>
    <col min="13" max="13" width="1.75" style="143" hidden="1" customWidth="1"/>
    <col min="14" max="14" width="10.375" style="4" customWidth="1"/>
    <col min="15" max="15" width="20.625" style="4" bestFit="1" customWidth="1"/>
    <col min="16" max="16" width="17" style="4" bestFit="1" customWidth="1"/>
    <col min="17" max="17" width="15.75" style="4" bestFit="1" customWidth="1"/>
    <col min="18" max="16384" width="10.875" style="4"/>
  </cols>
  <sheetData>
    <row r="1" spans="1:13" ht="26.1" customHeight="1" x14ac:dyDescent="0.2">
      <c r="A1" s="516" t="s">
        <v>495</v>
      </c>
      <c r="B1" s="517"/>
      <c r="C1" s="1" t="s">
        <v>154</v>
      </c>
      <c r="D1" s="501"/>
      <c r="E1" s="502"/>
      <c r="F1" s="503" t="s">
        <v>440</v>
      </c>
      <c r="G1" s="504"/>
      <c r="H1" s="504"/>
      <c r="I1" s="505" t="s">
        <v>680</v>
      </c>
      <c r="J1" s="506"/>
      <c r="K1" s="2"/>
      <c r="L1" s="3"/>
      <c r="M1" s="141" t="s">
        <v>358</v>
      </c>
    </row>
    <row r="2" spans="1:13" ht="27" customHeight="1" x14ac:dyDescent="0.2">
      <c r="A2" s="5"/>
      <c r="B2" s="6"/>
      <c r="C2" s="7" t="s">
        <v>637</v>
      </c>
      <c r="D2" s="507" t="s">
        <v>348</v>
      </c>
      <c r="E2" s="508"/>
      <c r="F2" s="8"/>
      <c r="G2" s="8"/>
      <c r="H2" s="9"/>
      <c r="I2" s="8"/>
      <c r="J2" s="10"/>
      <c r="K2" s="11"/>
      <c r="L2" s="3" t="s">
        <v>156</v>
      </c>
      <c r="M2" s="610" t="s">
        <v>359</v>
      </c>
    </row>
    <row r="3" spans="1:13" ht="27" customHeight="1" x14ac:dyDescent="0.2">
      <c r="A3" s="5"/>
      <c r="B3" s="12"/>
      <c r="C3" s="13" t="s">
        <v>155</v>
      </c>
      <c r="D3" s="509"/>
      <c r="E3" s="510"/>
      <c r="F3" s="14"/>
      <c r="G3" s="14"/>
      <c r="H3" s="14"/>
      <c r="I3" s="14"/>
      <c r="J3" s="10"/>
      <c r="K3" s="11"/>
      <c r="L3" s="15"/>
      <c r="M3" s="610"/>
    </row>
    <row r="4" spans="1:13" ht="27" hidden="1" customHeight="1" x14ac:dyDescent="0.2">
      <c r="A4" s="5"/>
      <c r="B4" s="12"/>
      <c r="C4" s="125" t="s">
        <v>157</v>
      </c>
      <c r="D4" s="611" t="s">
        <v>348</v>
      </c>
      <c r="E4" s="611"/>
      <c r="F4" s="14"/>
      <c r="G4" s="14"/>
      <c r="H4" s="14"/>
      <c r="I4" s="14"/>
      <c r="J4" s="10"/>
      <c r="K4" s="11"/>
      <c r="L4" s="15" t="s">
        <v>158</v>
      </c>
      <c r="M4" s="610"/>
    </row>
    <row r="5" spans="1:13" ht="37.5" customHeight="1" x14ac:dyDescent="0.2">
      <c r="A5" s="511" t="s">
        <v>442</v>
      </c>
      <c r="B5" s="512"/>
      <c r="C5" s="512"/>
      <c r="D5" s="512"/>
      <c r="E5" s="14"/>
      <c r="F5" s="14"/>
      <c r="G5" s="14"/>
      <c r="H5" s="16"/>
      <c r="I5" s="16"/>
      <c r="J5" s="17"/>
      <c r="K5" s="11"/>
      <c r="L5" s="3"/>
    </row>
    <row r="6" spans="1:13" ht="17.25" customHeight="1" x14ac:dyDescent="0.2">
      <c r="A6" s="518" t="s">
        <v>441</v>
      </c>
      <c r="B6" s="519"/>
      <c r="C6" s="519"/>
      <c r="D6" s="520" t="s">
        <v>676</v>
      </c>
      <c r="E6" s="520"/>
      <c r="F6" s="520"/>
      <c r="G6" s="14"/>
      <c r="H6" s="14"/>
      <c r="I6" s="14"/>
      <c r="J6" s="10"/>
      <c r="K6" s="11"/>
      <c r="L6" s="3"/>
    </row>
    <row r="7" spans="1:13" ht="11.25" customHeight="1" x14ac:dyDescent="0.2">
      <c r="A7" s="190"/>
      <c r="B7" s="18"/>
      <c r="C7" s="18"/>
      <c r="D7" s="191"/>
      <c r="E7" s="191"/>
      <c r="F7" s="14"/>
      <c r="G7" s="14"/>
      <c r="H7" s="14"/>
      <c r="I7" s="14"/>
      <c r="J7" s="10"/>
      <c r="K7" s="11"/>
      <c r="L7" s="3"/>
    </row>
    <row r="8" spans="1:13" ht="17.25" customHeight="1" x14ac:dyDescent="0.2">
      <c r="A8" s="19"/>
      <c r="B8" s="215"/>
      <c r="C8" s="497" t="s">
        <v>0</v>
      </c>
      <c r="D8" s="497"/>
      <c r="E8" s="497"/>
      <c r="F8" s="497"/>
      <c r="G8" s="205"/>
      <c r="H8" s="215"/>
      <c r="I8" s="215"/>
      <c r="J8" s="20"/>
      <c r="K8" s="21"/>
      <c r="L8" s="3"/>
    </row>
    <row r="9" spans="1:13" ht="6" customHeight="1" x14ac:dyDescent="0.2">
      <c r="A9" s="22"/>
      <c r="B9" s="204"/>
      <c r="C9" s="14"/>
      <c r="D9" s="14"/>
      <c r="E9" s="14"/>
      <c r="F9" s="14"/>
      <c r="G9" s="14"/>
      <c r="H9" s="14"/>
      <c r="I9" s="14"/>
      <c r="J9" s="10"/>
      <c r="K9" s="11"/>
      <c r="L9" s="3"/>
    </row>
    <row r="10" spans="1:13" ht="17.25" customHeight="1" x14ac:dyDescent="0.2">
      <c r="A10" s="482" t="s">
        <v>1</v>
      </c>
      <c r="B10" s="483"/>
      <c r="C10" s="521"/>
      <c r="D10" s="522"/>
      <c r="E10" s="522"/>
      <c r="F10" s="523"/>
      <c r="G10" s="14"/>
      <c r="H10" s="14"/>
      <c r="I10" s="14"/>
      <c r="J10" s="10"/>
      <c r="K10" s="11"/>
      <c r="L10" s="3" t="s">
        <v>139</v>
      </c>
      <c r="M10" s="593" t="s">
        <v>360</v>
      </c>
    </row>
    <row r="11" spans="1:13" ht="17.25" customHeight="1" x14ac:dyDescent="0.2">
      <c r="A11" s="482" t="s">
        <v>2</v>
      </c>
      <c r="B11" s="483"/>
      <c r="C11" s="521" t="s">
        <v>140</v>
      </c>
      <c r="D11" s="522"/>
      <c r="E11" s="522"/>
      <c r="F11" s="523"/>
      <c r="G11" s="14"/>
      <c r="H11" s="14"/>
      <c r="I11" s="14"/>
      <c r="J11" s="10"/>
      <c r="K11" s="11"/>
      <c r="L11" s="3" t="s">
        <v>139</v>
      </c>
      <c r="M11" s="593"/>
    </row>
    <row r="12" spans="1:13" ht="17.25" customHeight="1" x14ac:dyDescent="0.2">
      <c r="A12" s="482" t="s">
        <v>3</v>
      </c>
      <c r="B12" s="483"/>
      <c r="C12" s="513"/>
      <c r="D12" s="514"/>
      <c r="E12" s="514"/>
      <c r="F12" s="515"/>
      <c r="G12" s="14"/>
      <c r="H12" s="14"/>
      <c r="I12" s="14"/>
      <c r="J12" s="10"/>
      <c r="K12" s="11"/>
      <c r="L12" s="15" t="s">
        <v>141</v>
      </c>
      <c r="M12" s="593"/>
    </row>
    <row r="13" spans="1:13" ht="17.25" customHeight="1" x14ac:dyDescent="0.2">
      <c r="A13" s="482" t="s">
        <v>634</v>
      </c>
      <c r="B13" s="483"/>
      <c r="C13" s="513"/>
      <c r="D13" s="514"/>
      <c r="E13" s="514"/>
      <c r="F13" s="515"/>
      <c r="G13" s="14"/>
      <c r="H13" s="14"/>
      <c r="I13" s="14"/>
      <c r="J13" s="10"/>
      <c r="K13" s="11"/>
      <c r="L13" s="15" t="s">
        <v>141</v>
      </c>
      <c r="M13" s="593"/>
    </row>
    <row r="14" spans="1:13" ht="6" customHeight="1" x14ac:dyDescent="0.2">
      <c r="A14" s="22"/>
      <c r="B14" s="204"/>
      <c r="C14" s="14"/>
      <c r="D14" s="14"/>
      <c r="E14" s="14"/>
      <c r="F14" s="14"/>
      <c r="G14" s="14"/>
      <c r="H14" s="14"/>
      <c r="I14" s="14"/>
      <c r="J14" s="10"/>
      <c r="K14" s="11"/>
      <c r="L14" s="3"/>
      <c r="M14" s="593"/>
    </row>
    <row r="15" spans="1:13" ht="27" customHeight="1" x14ac:dyDescent="0.2">
      <c r="A15" s="518" t="s">
        <v>501</v>
      </c>
      <c r="B15" s="609"/>
      <c r="C15" s="181"/>
      <c r="D15" s="458"/>
      <c r="E15" s="458"/>
      <c r="F15" s="458"/>
      <c r="G15" s="14"/>
      <c r="H15" s="14"/>
      <c r="I15" s="14"/>
      <c r="J15" s="10"/>
      <c r="K15" s="11"/>
      <c r="L15" s="23"/>
      <c r="M15" s="593"/>
    </row>
    <row r="16" spans="1:13" ht="7.5" customHeight="1" x14ac:dyDescent="0.2">
      <c r="A16" s="295"/>
      <c r="B16" s="296"/>
      <c r="C16" s="296"/>
      <c r="D16" s="296"/>
      <c r="E16" s="296"/>
      <c r="F16" s="296"/>
      <c r="G16" s="14"/>
      <c r="H16" s="14"/>
      <c r="I16" s="14"/>
      <c r="J16" s="10"/>
      <c r="K16" s="11"/>
      <c r="L16" s="23"/>
      <c r="M16" s="593"/>
    </row>
    <row r="17" spans="1:17" ht="15.75" customHeight="1" x14ac:dyDescent="0.2">
      <c r="A17" s="22"/>
      <c r="B17" s="277"/>
      <c r="C17" s="14" t="s">
        <v>514</v>
      </c>
      <c r="D17" s="461" t="s">
        <v>515</v>
      </c>
      <c r="E17" s="461"/>
      <c r="F17" s="461"/>
      <c r="G17" s="297"/>
      <c r="H17" s="297"/>
      <c r="I17" s="297"/>
      <c r="J17" s="10"/>
      <c r="K17" s="11"/>
      <c r="L17" s="23"/>
      <c r="M17" s="593"/>
    </row>
    <row r="18" spans="1:17" ht="17.25" customHeight="1" x14ac:dyDescent="0.2">
      <c r="A18" s="22" t="s">
        <v>504</v>
      </c>
      <c r="B18" s="211"/>
      <c r="C18" s="293"/>
      <c r="D18" s="458"/>
      <c r="E18" s="458"/>
      <c r="F18" s="458"/>
      <c r="G18" s="324"/>
      <c r="H18" s="464"/>
      <c r="I18" s="464"/>
      <c r="J18" s="10"/>
      <c r="K18" s="11"/>
      <c r="L18" s="3"/>
      <c r="M18" s="593"/>
    </row>
    <row r="19" spans="1:17" ht="17.25" customHeight="1" x14ac:dyDescent="0.2">
      <c r="A19" s="22" t="s">
        <v>505</v>
      </c>
      <c r="B19" s="277"/>
      <c r="C19" s="293"/>
      <c r="D19" s="458"/>
      <c r="E19" s="458"/>
      <c r="F19" s="458"/>
      <c r="G19" s="324"/>
      <c r="H19" s="464"/>
      <c r="I19" s="464"/>
      <c r="J19" s="10"/>
      <c r="K19" s="11"/>
      <c r="L19" s="3"/>
      <c r="M19" s="593"/>
    </row>
    <row r="20" spans="1:17" ht="17.25" customHeight="1" x14ac:dyDescent="0.2">
      <c r="A20" s="22" t="s">
        <v>506</v>
      </c>
      <c r="B20" s="211"/>
      <c r="C20" s="292"/>
      <c r="D20" s="458"/>
      <c r="E20" s="458"/>
      <c r="F20" s="458"/>
      <c r="G20" s="324"/>
      <c r="H20" s="464"/>
      <c r="I20" s="464"/>
      <c r="J20" s="10"/>
      <c r="K20" s="11"/>
      <c r="L20" s="23"/>
      <c r="M20" s="593"/>
    </row>
    <row r="21" spans="1:17" ht="17.25" customHeight="1" x14ac:dyDescent="0.2">
      <c r="A21" s="22" t="s">
        <v>507</v>
      </c>
      <c r="B21" s="211"/>
      <c r="C21" s="293"/>
      <c r="D21" s="458"/>
      <c r="E21" s="458"/>
      <c r="F21" s="458"/>
      <c r="G21" s="324"/>
      <c r="H21" s="464"/>
      <c r="I21" s="464"/>
      <c r="J21" s="10"/>
      <c r="K21" s="11"/>
      <c r="L21" s="3"/>
      <c r="M21" s="593"/>
    </row>
    <row r="22" spans="1:17" ht="17.25" customHeight="1" x14ac:dyDescent="0.2">
      <c r="A22" s="22"/>
      <c r="B22" s="277"/>
      <c r="C22" s="460" t="s">
        <v>502</v>
      </c>
      <c r="D22" s="460"/>
      <c r="E22" s="460"/>
      <c r="F22" s="460"/>
      <c r="G22" s="14"/>
      <c r="H22" s="14"/>
      <c r="I22" s="14"/>
      <c r="J22" s="10"/>
      <c r="K22" s="11"/>
      <c r="L22" s="23"/>
      <c r="M22" s="593"/>
    </row>
    <row r="23" spans="1:17" ht="6" customHeight="1" x14ac:dyDescent="0.2">
      <c r="A23" s="24"/>
      <c r="B23" s="25"/>
      <c r="C23" s="459"/>
      <c r="D23" s="459"/>
      <c r="E23" s="459"/>
      <c r="F23" s="459"/>
      <c r="G23" s="26"/>
      <c r="H23" s="14"/>
      <c r="I23" s="14"/>
      <c r="J23" s="10"/>
      <c r="K23" s="11"/>
      <c r="M23" s="593"/>
    </row>
    <row r="24" spans="1:17" ht="17.25" customHeight="1" x14ac:dyDescent="0.2">
      <c r="A24" s="19"/>
      <c r="B24" s="215"/>
      <c r="C24" s="215" t="s">
        <v>4</v>
      </c>
      <c r="D24" s="215"/>
      <c r="E24" s="215"/>
      <c r="F24" s="215"/>
      <c r="G24" s="215"/>
      <c r="H24" s="215"/>
      <c r="I24" s="215"/>
      <c r="J24" s="20"/>
      <c r="K24" s="21"/>
    </row>
    <row r="25" spans="1:17" ht="6" customHeight="1" x14ac:dyDescent="0.2">
      <c r="A25" s="24"/>
      <c r="B25" s="25"/>
      <c r="C25" s="26"/>
      <c r="D25" s="26"/>
      <c r="E25" s="26"/>
      <c r="F25" s="26"/>
      <c r="G25" s="26"/>
      <c r="H25" s="14"/>
      <c r="I25" s="14"/>
      <c r="J25" s="10"/>
      <c r="K25" s="11"/>
    </row>
    <row r="26" spans="1:17" ht="137.25" customHeight="1" x14ac:dyDescent="0.2">
      <c r="A26" s="488" t="s">
        <v>5</v>
      </c>
      <c r="B26" s="491"/>
      <c r="C26" s="452" t="s">
        <v>437</v>
      </c>
      <c r="D26" s="612"/>
      <c r="E26" s="612"/>
      <c r="F26" s="612"/>
      <c r="G26" s="612"/>
      <c r="H26" s="612"/>
      <c r="I26" s="438"/>
      <c r="J26" s="10"/>
      <c r="K26" s="11"/>
      <c r="M26" s="143" t="s">
        <v>369</v>
      </c>
      <c r="P26" s="196"/>
      <c r="Q26" s="197"/>
    </row>
    <row r="27" spans="1:17" ht="6" customHeight="1" x14ac:dyDescent="0.2">
      <c r="A27" s="24"/>
      <c r="B27" s="25"/>
      <c r="C27" s="14"/>
      <c r="D27" s="157"/>
      <c r="E27" s="157"/>
      <c r="F27" s="157"/>
      <c r="G27" s="157"/>
      <c r="H27" s="14"/>
      <c r="I27" s="14"/>
      <c r="J27" s="10"/>
      <c r="K27" s="11"/>
    </row>
    <row r="28" spans="1:17" ht="15" x14ac:dyDescent="0.2">
      <c r="A28" s="488" t="s">
        <v>159</v>
      </c>
      <c r="B28" s="491"/>
      <c r="C28" s="452"/>
      <c r="D28" s="612"/>
      <c r="E28" s="612"/>
      <c r="F28" s="612"/>
      <c r="G28" s="612"/>
      <c r="H28" s="612"/>
      <c r="I28" s="438"/>
      <c r="J28" s="10"/>
      <c r="K28" s="11"/>
      <c r="L28" s="4" t="s">
        <v>161</v>
      </c>
      <c r="M28" s="593" t="s">
        <v>361</v>
      </c>
    </row>
    <row r="29" spans="1:17" ht="15" x14ac:dyDescent="0.2">
      <c r="A29" s="488" t="s">
        <v>160</v>
      </c>
      <c r="B29" s="491"/>
      <c r="C29" s="452"/>
      <c r="D29" s="612"/>
      <c r="E29" s="612"/>
      <c r="F29" s="612"/>
      <c r="G29" s="612"/>
      <c r="H29" s="612"/>
      <c r="I29" s="438"/>
      <c r="J29" s="10"/>
      <c r="K29" s="11"/>
      <c r="M29" s="593"/>
    </row>
    <row r="30" spans="1:17" ht="6" customHeight="1" x14ac:dyDescent="0.2">
      <c r="A30" s="24"/>
      <c r="B30" s="25"/>
      <c r="C30" s="14"/>
      <c r="D30" s="157"/>
      <c r="E30" s="157"/>
      <c r="F30" s="157"/>
      <c r="G30" s="157"/>
      <c r="H30" s="14"/>
      <c r="I30" s="14"/>
      <c r="J30" s="10"/>
      <c r="K30" s="11"/>
    </row>
    <row r="31" spans="1:17" ht="137.25" customHeight="1" x14ac:dyDescent="0.2">
      <c r="A31" s="488" t="s">
        <v>6</v>
      </c>
      <c r="B31" s="491"/>
      <c r="C31" s="452" t="s">
        <v>438</v>
      </c>
      <c r="D31" s="612"/>
      <c r="E31" s="612"/>
      <c r="F31" s="612"/>
      <c r="G31" s="612"/>
      <c r="H31" s="612"/>
      <c r="I31" s="438"/>
      <c r="J31" s="10"/>
      <c r="K31" s="11"/>
      <c r="M31" s="143" t="s">
        <v>362</v>
      </c>
    </row>
    <row r="32" spans="1:17" ht="6" customHeight="1" x14ac:dyDescent="0.2">
      <c r="A32" s="24"/>
      <c r="B32" s="25"/>
      <c r="C32" s="14"/>
      <c r="D32" s="157"/>
      <c r="E32" s="157"/>
      <c r="F32" s="157"/>
      <c r="G32" s="157"/>
      <c r="H32" s="14"/>
      <c r="I32" s="14"/>
      <c r="J32" s="10"/>
      <c r="K32" s="11"/>
    </row>
    <row r="33" spans="1:13" ht="65.25" customHeight="1" x14ac:dyDescent="0.2">
      <c r="A33" s="490" t="s">
        <v>7</v>
      </c>
      <c r="B33" s="491"/>
      <c r="C33" s="616" t="s">
        <v>642</v>
      </c>
      <c r="D33" s="617"/>
      <c r="E33" s="617"/>
      <c r="F33" s="617"/>
      <c r="G33" s="617"/>
      <c r="H33" s="617"/>
      <c r="I33" s="618"/>
      <c r="J33" s="10"/>
      <c r="K33" s="11"/>
      <c r="L33" s="4" t="s">
        <v>163</v>
      </c>
      <c r="M33" s="593" t="s">
        <v>363</v>
      </c>
    </row>
    <row r="34" spans="1:13" ht="68.25" customHeight="1" x14ac:dyDescent="0.2">
      <c r="A34" s="490" t="s">
        <v>162</v>
      </c>
      <c r="B34" s="491"/>
      <c r="C34" s="613" t="s">
        <v>679</v>
      </c>
      <c r="D34" s="614"/>
      <c r="E34" s="614"/>
      <c r="F34" s="614"/>
      <c r="G34" s="614"/>
      <c r="H34" s="614"/>
      <c r="I34" s="615"/>
      <c r="J34" s="10"/>
      <c r="K34" s="11"/>
      <c r="M34" s="593"/>
    </row>
    <row r="35" spans="1:13" ht="24" customHeight="1" x14ac:dyDescent="0.2">
      <c r="A35" s="127"/>
      <c r="B35" s="52"/>
      <c r="C35" s="28"/>
      <c r="D35" s="52"/>
      <c r="E35" s="28"/>
      <c r="F35" s="28"/>
      <c r="G35" s="28"/>
      <c r="H35" s="28"/>
      <c r="I35" s="28"/>
      <c r="J35" s="54"/>
      <c r="K35" s="30"/>
      <c r="M35" s="259"/>
    </row>
    <row r="36" spans="1:13" ht="20.25" customHeight="1" x14ac:dyDescent="0.2">
      <c r="A36" s="490" t="s">
        <v>475</v>
      </c>
      <c r="B36" s="491" t="s">
        <v>57</v>
      </c>
      <c r="C36" s="181"/>
      <c r="D36" s="80" t="s">
        <v>58</v>
      </c>
      <c r="E36" s="445"/>
      <c r="F36" s="445"/>
      <c r="G36" s="445"/>
      <c r="H36" s="445"/>
      <c r="I36" s="445"/>
      <c r="J36" s="168"/>
      <c r="K36" s="11"/>
      <c r="M36" s="259" t="s">
        <v>365</v>
      </c>
    </row>
    <row r="37" spans="1:13" ht="35.25" customHeight="1" x14ac:dyDescent="0.2">
      <c r="A37" s="488" t="s">
        <v>481</v>
      </c>
      <c r="B37" s="489"/>
      <c r="C37" s="265" t="str">
        <f>IF(C36="","",IF(C36="Detavast - Regulier","Perceel 2",IF(C36="Detavast - Vrijblijvend","Perceel 2","Perceel 1")))</f>
        <v/>
      </c>
      <c r="D37" s="80"/>
      <c r="E37" s="445"/>
      <c r="F37" s="445"/>
      <c r="G37" s="445"/>
      <c r="H37" s="445"/>
      <c r="I37" s="445"/>
      <c r="J37" s="168"/>
      <c r="K37" s="11"/>
      <c r="M37" s="259"/>
    </row>
    <row r="38" spans="1:13" ht="24" customHeight="1" x14ac:dyDescent="0.2">
      <c r="A38" s="127"/>
      <c r="B38" s="52"/>
      <c r="C38" s="28"/>
      <c r="D38" s="28"/>
      <c r="E38" s="428"/>
      <c r="F38" s="429"/>
      <c r="G38" s="429"/>
      <c r="H38" s="429"/>
      <c r="I38" s="429"/>
      <c r="J38" s="54"/>
      <c r="K38" s="30"/>
    </row>
    <row r="39" spans="1:13" ht="15" hidden="1" x14ac:dyDescent="0.2">
      <c r="A39" s="488" t="s">
        <v>151</v>
      </c>
      <c r="B39" s="489"/>
      <c r="C39" s="445"/>
      <c r="D39" s="445"/>
      <c r="E39" s="445"/>
      <c r="F39" s="445"/>
      <c r="G39" s="445"/>
      <c r="H39" s="445"/>
      <c r="I39" s="445"/>
      <c r="J39" s="10"/>
      <c r="K39" s="11"/>
      <c r="L39" s="4" t="s">
        <v>152</v>
      </c>
      <c r="M39" s="143" t="s">
        <v>361</v>
      </c>
    </row>
    <row r="40" spans="1:13" ht="6" hidden="1" customHeight="1" x14ac:dyDescent="0.2">
      <c r="A40" s="27"/>
      <c r="B40" s="28"/>
      <c r="C40" s="28"/>
      <c r="D40" s="28"/>
      <c r="E40" s="28"/>
      <c r="F40" s="28"/>
      <c r="G40" s="28"/>
      <c r="H40" s="28"/>
      <c r="I40" s="28"/>
      <c r="J40" s="29"/>
      <c r="K40" s="11"/>
    </row>
    <row r="41" spans="1:13" ht="17.25" customHeight="1" x14ac:dyDescent="0.2">
      <c r="A41" s="19"/>
      <c r="B41" s="215"/>
      <c r="C41" s="497" t="s">
        <v>414</v>
      </c>
      <c r="D41" s="497"/>
      <c r="E41" s="497"/>
      <c r="F41" s="497"/>
      <c r="G41" s="205"/>
      <c r="H41" s="215"/>
      <c r="I41" s="215"/>
      <c r="J41" s="20"/>
      <c r="K41" s="21"/>
      <c r="L41" s="3"/>
    </row>
    <row r="42" spans="1:13" ht="10.5" customHeight="1" x14ac:dyDescent="0.2">
      <c r="A42" s="31"/>
      <c r="B42" s="32"/>
      <c r="C42" s="33"/>
      <c r="D42" s="33"/>
      <c r="E42" s="33"/>
      <c r="F42" s="33"/>
      <c r="G42" s="33"/>
      <c r="H42" s="33"/>
      <c r="I42" s="33"/>
      <c r="J42" s="34"/>
      <c r="K42" s="11"/>
    </row>
    <row r="43" spans="1:13" ht="17.25" customHeight="1" x14ac:dyDescent="0.2">
      <c r="A43" s="482" t="s">
        <v>640</v>
      </c>
      <c r="B43" s="483"/>
      <c r="C43" s="498"/>
      <c r="D43" s="499"/>
      <c r="E43" s="499"/>
      <c r="F43" s="500"/>
      <c r="G43" s="14"/>
      <c r="H43" s="14"/>
      <c r="I43" s="14"/>
      <c r="J43" s="10"/>
      <c r="K43" s="11"/>
      <c r="M43" s="143" t="s">
        <v>367</v>
      </c>
    </row>
    <row r="44" spans="1:13" ht="17.25" customHeight="1" x14ac:dyDescent="0.2">
      <c r="A44" s="482" t="s">
        <v>144</v>
      </c>
      <c r="B44" s="494"/>
      <c r="C44" s="35"/>
      <c r="D44" s="207"/>
      <c r="E44" s="35"/>
      <c r="F44" s="35"/>
      <c r="G44" s="35"/>
      <c r="H44" s="35"/>
      <c r="I44" s="35"/>
      <c r="J44" s="36"/>
      <c r="K44" s="21"/>
      <c r="M44" s="144"/>
    </row>
    <row r="45" spans="1:13" ht="17.25" customHeight="1" x14ac:dyDescent="0.2">
      <c r="A45" s="37" t="s">
        <v>8</v>
      </c>
      <c r="B45" s="140" t="s">
        <v>146</v>
      </c>
      <c r="C45" s="207" t="s">
        <v>145</v>
      </c>
      <c r="D45" s="83"/>
      <c r="E45" s="83"/>
      <c r="F45" s="83" t="s">
        <v>143</v>
      </c>
      <c r="G45" s="59"/>
      <c r="H45" s="124"/>
      <c r="I45" s="124"/>
      <c r="J45" s="36"/>
      <c r="K45" s="21"/>
      <c r="M45" s="144"/>
    </row>
    <row r="46" spans="1:13" ht="27.75" customHeight="1" x14ac:dyDescent="0.2">
      <c r="A46" s="492"/>
      <c r="B46" s="493"/>
      <c r="C46" s="439"/>
      <c r="D46" s="440"/>
      <c r="E46" s="441"/>
      <c r="F46" s="139" t="e">
        <f>VLOOKUP(C46,eCF!$A$2:$D$24,2,FALSE)</f>
        <v>#N/A</v>
      </c>
      <c r="G46" s="148"/>
      <c r="H46" s="495" t="e">
        <f>VLOOKUP(C46,eCF!$A$2:$D$24,3,FALSE)</f>
        <v>#N/A</v>
      </c>
      <c r="I46" s="496" t="e">
        <f>VLOOKUP(E46,eCF!$A$2:$D$24,2,FALSE)</f>
        <v>#N/A</v>
      </c>
      <c r="J46" s="36"/>
      <c r="K46" s="21"/>
      <c r="L46" s="619" t="s">
        <v>147</v>
      </c>
      <c r="M46" s="143" t="s">
        <v>368</v>
      </c>
    </row>
    <row r="47" spans="1:13" ht="15" customHeight="1" x14ac:dyDescent="0.2">
      <c r="A47" s="22"/>
      <c r="B47" s="204"/>
      <c r="C47" s="38" t="e">
        <f>IF(F46&lt;&gt;"",F46,C46)</f>
        <v>#N/A</v>
      </c>
      <c r="D47" s="38" t="str">
        <f>CONCATENATE(C46,"KR")</f>
        <v>KR</v>
      </c>
      <c r="E47" s="39"/>
      <c r="F47" s="211"/>
      <c r="G47" s="211"/>
      <c r="H47" s="14"/>
      <c r="I47" s="14"/>
      <c r="J47" s="10"/>
      <c r="K47" s="11"/>
      <c r="L47" s="619"/>
    </row>
    <row r="48" spans="1:13" ht="17.25" hidden="1" customHeight="1" x14ac:dyDescent="0.2">
      <c r="A48" s="482"/>
      <c r="B48" s="494"/>
      <c r="C48" s="40"/>
      <c r="D48" s="40"/>
      <c r="E48" s="6"/>
      <c r="F48" s="6"/>
      <c r="G48" s="6"/>
      <c r="H48" s="14"/>
      <c r="I48" s="14"/>
      <c r="J48" s="10"/>
      <c r="K48" s="11" t="s">
        <v>9</v>
      </c>
      <c r="L48" s="619"/>
    </row>
    <row r="49" spans="1:16" s="43" customFormat="1" ht="17.25" customHeight="1" x14ac:dyDescent="0.2">
      <c r="A49" s="530"/>
      <c r="B49" s="531"/>
      <c r="C49" s="59" t="s">
        <v>142</v>
      </c>
      <c r="D49" s="41"/>
      <c r="E49" s="41"/>
      <c r="F49" s="59" t="s">
        <v>443</v>
      </c>
      <c r="G49" s="41"/>
      <c r="H49" s="41"/>
      <c r="I49" s="41"/>
      <c r="J49" s="42"/>
      <c r="K49" s="11" t="s">
        <v>11</v>
      </c>
      <c r="L49" s="619"/>
      <c r="M49" s="144"/>
    </row>
    <row r="50" spans="1:16" ht="17.25" customHeight="1" x14ac:dyDescent="0.2">
      <c r="A50" s="530"/>
      <c r="B50" s="531"/>
      <c r="C50" s="442"/>
      <c r="D50" s="443"/>
      <c r="E50" s="444"/>
      <c r="F50" s="442"/>
      <c r="G50" s="443"/>
      <c r="H50" s="443"/>
      <c r="I50" s="444"/>
      <c r="J50" s="10"/>
      <c r="K50" s="11"/>
      <c r="L50" s="619"/>
      <c r="M50" s="143" t="s">
        <v>370</v>
      </c>
    </row>
    <row r="51" spans="1:16" ht="17.25" customHeight="1" x14ac:dyDescent="0.2">
      <c r="A51" s="530"/>
      <c r="B51" s="531"/>
      <c r="C51" s="59" t="s">
        <v>10</v>
      </c>
      <c r="D51" s="64"/>
      <c r="E51" s="39"/>
      <c r="F51" s="44"/>
      <c r="G51" s="44"/>
      <c r="H51" s="14"/>
      <c r="I51" s="14"/>
      <c r="J51" s="10"/>
      <c r="K51" s="11"/>
      <c r="L51" s="619"/>
    </row>
    <row r="52" spans="1:16" ht="17.25" customHeight="1" x14ac:dyDescent="0.2">
      <c r="A52" s="530"/>
      <c r="B52" s="531"/>
      <c r="C52" s="139" t="e">
        <f>VLOOKUP(C46,eCF!$A$2:$D$24,4,FALSE)</f>
        <v>#N/A</v>
      </c>
      <c r="D52" s="64"/>
      <c r="E52" s="39"/>
      <c r="F52" s="44"/>
      <c r="G52" s="44"/>
      <c r="H52" s="14"/>
      <c r="I52" s="14"/>
      <c r="J52" s="10"/>
      <c r="K52" s="11"/>
      <c r="L52" s="619"/>
      <c r="M52" s="143" t="s">
        <v>372</v>
      </c>
    </row>
    <row r="53" spans="1:16" ht="17.25" customHeight="1" x14ac:dyDescent="0.2">
      <c r="A53" s="530"/>
      <c r="B53" s="531"/>
      <c r="C53" s="216" t="s">
        <v>12</v>
      </c>
      <c r="D53" s="45" t="s">
        <v>13</v>
      </c>
      <c r="E53" s="39"/>
      <c r="F53" s="44"/>
      <c r="G53" s="44"/>
      <c r="H53" s="14"/>
      <c r="I53" s="46" t="s">
        <v>14</v>
      </c>
      <c r="J53" s="10"/>
      <c r="K53" s="11"/>
    </row>
    <row r="54" spans="1:16" ht="17.25" customHeight="1" x14ac:dyDescent="0.2">
      <c r="A54" s="530"/>
      <c r="B54" s="531"/>
      <c r="C54" s="532" t="e">
        <f>VLOOKUP(C46,eCF!$A$1:$H$24,5,FALSE)</f>
        <v>#N/A</v>
      </c>
      <c r="D54" s="534"/>
      <c r="E54" s="534"/>
      <c r="F54" s="535"/>
      <c r="G54" s="44"/>
      <c r="H54" s="14"/>
      <c r="I54" s="47"/>
      <c r="J54" s="10"/>
      <c r="K54" s="11"/>
      <c r="L54" s="48" t="e">
        <v>#N/A</v>
      </c>
      <c r="M54" s="593" t="s">
        <v>370</v>
      </c>
    </row>
    <row r="55" spans="1:16" ht="30" customHeight="1" x14ac:dyDescent="0.2">
      <c r="A55" s="530"/>
      <c r="B55" s="531"/>
      <c r="C55" s="533"/>
      <c r="D55" s="536"/>
      <c r="E55" s="536"/>
      <c r="F55" s="537"/>
      <c r="G55" s="44"/>
      <c r="H55" s="14"/>
      <c r="I55" s="14"/>
      <c r="J55" s="10"/>
      <c r="K55" s="11"/>
      <c r="L55" s="4" t="s">
        <v>164</v>
      </c>
      <c r="M55" s="593"/>
    </row>
    <row r="56" spans="1:16" ht="17.25" customHeight="1" x14ac:dyDescent="0.2">
      <c r="A56" s="530"/>
      <c r="B56" s="531"/>
      <c r="C56" s="532" t="e">
        <f>VLOOKUP(C46,eCF!$A$1:$H$24,6,FALSE)</f>
        <v>#N/A</v>
      </c>
      <c r="D56" s="536" t="s">
        <v>138</v>
      </c>
      <c r="E56" s="536"/>
      <c r="F56" s="537"/>
      <c r="G56" s="44"/>
      <c r="H56" s="14"/>
      <c r="I56" s="47"/>
      <c r="J56" s="10"/>
      <c r="K56" s="11"/>
      <c r="L56" s="48" t="e">
        <f>L54+1</f>
        <v>#N/A</v>
      </c>
      <c r="M56" s="593"/>
    </row>
    <row r="57" spans="1:16" ht="30" customHeight="1" x14ac:dyDescent="0.2">
      <c r="A57" s="530"/>
      <c r="B57" s="531"/>
      <c r="C57" s="533"/>
      <c r="D57" s="536"/>
      <c r="E57" s="536"/>
      <c r="F57" s="537"/>
      <c r="G57" s="44"/>
      <c r="H57" s="14"/>
      <c r="I57" s="14"/>
      <c r="J57" s="10"/>
      <c r="K57" s="11"/>
      <c r="L57" s="48"/>
      <c r="M57" s="593"/>
      <c r="P57" s="274"/>
    </row>
    <row r="58" spans="1:16" ht="17.25" customHeight="1" x14ac:dyDescent="0.2">
      <c r="A58" s="530"/>
      <c r="B58" s="531"/>
      <c r="C58" s="532" t="e">
        <f>VLOOKUP(C46,eCF!$A$1:$H$24,7,FALSE)</f>
        <v>#N/A</v>
      </c>
      <c r="D58" s="536" t="s">
        <v>138</v>
      </c>
      <c r="E58" s="536"/>
      <c r="F58" s="537"/>
      <c r="G58" s="44"/>
      <c r="H58" s="14"/>
      <c r="I58" s="47"/>
      <c r="J58" s="10"/>
      <c r="K58" s="11"/>
      <c r="L58" s="48" t="e">
        <f>L56+1</f>
        <v>#N/A</v>
      </c>
      <c r="M58" s="593"/>
    </row>
    <row r="59" spans="1:16" ht="30" customHeight="1" x14ac:dyDescent="0.2">
      <c r="A59" s="530"/>
      <c r="B59" s="531"/>
      <c r="C59" s="533"/>
      <c r="D59" s="536"/>
      <c r="E59" s="536"/>
      <c r="F59" s="537"/>
      <c r="G59" s="44"/>
      <c r="H59" s="14"/>
      <c r="I59" s="14"/>
      <c r="J59" s="10"/>
      <c r="K59" s="11"/>
      <c r="L59" s="48"/>
      <c r="M59" s="593"/>
    </row>
    <row r="60" spans="1:16" ht="18.75" customHeight="1" x14ac:dyDescent="0.2">
      <c r="A60" s="530"/>
      <c r="B60" s="531"/>
      <c r="C60" s="532" t="e">
        <f>VLOOKUP(C46,eCF!$A$1:$H$24,8,FALSE)</f>
        <v>#N/A</v>
      </c>
      <c r="D60" s="208"/>
      <c r="E60" s="208"/>
      <c r="F60" s="209"/>
      <c r="G60" s="44"/>
      <c r="H60" s="14"/>
      <c r="I60" s="47"/>
      <c r="J60" s="10"/>
      <c r="K60" s="11"/>
      <c r="L60" s="48"/>
      <c r="M60" s="593"/>
    </row>
    <row r="61" spans="1:16" ht="30" customHeight="1" x14ac:dyDescent="0.2">
      <c r="A61" s="530"/>
      <c r="B61" s="531"/>
      <c r="C61" s="533"/>
      <c r="D61" s="208"/>
      <c r="E61" s="208"/>
      <c r="F61" s="209"/>
      <c r="G61" s="44"/>
      <c r="H61" s="14"/>
      <c r="I61" s="14"/>
      <c r="J61" s="10"/>
      <c r="K61" s="11"/>
      <c r="L61" s="48"/>
      <c r="M61" s="593"/>
    </row>
    <row r="62" spans="1:16" ht="18" customHeight="1" x14ac:dyDescent="0.2">
      <c r="A62" s="530"/>
      <c r="B62" s="531"/>
      <c r="C62" s="533" t="str">
        <f>IF(C50="Geen","",CONCATENATE("Aantoonbare meerjarige ervaring met ",C50))</f>
        <v xml:space="preserve">Aantoonbare meerjarige ervaring met </v>
      </c>
      <c r="D62" s="536" t="s">
        <v>138</v>
      </c>
      <c r="E62" s="536"/>
      <c r="F62" s="537"/>
      <c r="G62" s="44"/>
      <c r="H62" s="14"/>
      <c r="I62" s="47"/>
      <c r="J62" s="10"/>
      <c r="K62" s="11"/>
      <c r="L62" s="48" t="e">
        <f>L58+1</f>
        <v>#N/A</v>
      </c>
      <c r="M62" s="593"/>
    </row>
    <row r="63" spans="1:16" ht="30" customHeight="1" x14ac:dyDescent="0.2">
      <c r="A63" s="49"/>
      <c r="B63" s="50"/>
      <c r="C63" s="595"/>
      <c r="D63" s="596"/>
      <c r="E63" s="596"/>
      <c r="F63" s="597"/>
      <c r="G63" s="44"/>
      <c r="H63" s="14"/>
      <c r="I63" s="14"/>
      <c r="J63" s="10"/>
      <c r="K63" s="11"/>
      <c r="L63" s="48"/>
    </row>
    <row r="64" spans="1:16" ht="6" customHeight="1" x14ac:dyDescent="0.2">
      <c r="A64" s="22"/>
      <c r="B64" s="204"/>
      <c r="C64" s="18"/>
      <c r="D64" s="14"/>
      <c r="E64" s="14"/>
      <c r="F64" s="14"/>
      <c r="G64" s="44"/>
      <c r="H64" s="14"/>
      <c r="I64" s="14"/>
      <c r="J64" s="10"/>
      <c r="K64" s="11"/>
    </row>
    <row r="65" spans="1:13" ht="17.25" customHeight="1" x14ac:dyDescent="0.2">
      <c r="A65" s="482" t="s">
        <v>435</v>
      </c>
      <c r="B65" s="483"/>
      <c r="C65" s="51"/>
      <c r="D65" s="262"/>
      <c r="E65" s="262"/>
      <c r="F65" s="262"/>
      <c r="G65" s="210" t="s">
        <v>15</v>
      </c>
      <c r="H65" s="52"/>
      <c r="I65" s="53"/>
      <c r="J65" s="54"/>
      <c r="K65" s="11" t="s">
        <v>16</v>
      </c>
      <c r="M65" s="143" t="s">
        <v>371</v>
      </c>
    </row>
    <row r="66" spans="1:13" ht="17.25" customHeight="1" x14ac:dyDescent="0.2">
      <c r="A66" s="256" t="s">
        <v>474</v>
      </c>
      <c r="B66" s="260"/>
      <c r="C66" s="258" t="e">
        <f>VLOOKUP(C65,Schaal!B3:D15,3,FALSE)</f>
        <v>#N/A</v>
      </c>
      <c r="D66" s="262"/>
      <c r="E66" s="262"/>
      <c r="F66" s="262"/>
      <c r="G66" s="262"/>
      <c r="H66" s="52"/>
      <c r="I66" s="52"/>
      <c r="J66" s="54"/>
      <c r="K66" s="11"/>
      <c r="M66" s="259"/>
    </row>
    <row r="67" spans="1:13" ht="17.25" customHeight="1" x14ac:dyDescent="0.2">
      <c r="A67" s="256" t="s">
        <v>476</v>
      </c>
      <c r="B67" s="260"/>
      <c r="C67" s="258" t="e">
        <f>VLOOKUP(C65,Schaal!B3:E15,4,FALSE)</f>
        <v>#N/A</v>
      </c>
      <c r="D67" s="262"/>
      <c r="E67" s="262"/>
      <c r="F67" s="262"/>
      <c r="G67" s="262"/>
      <c r="H67" s="52"/>
      <c r="I67" s="52"/>
      <c r="J67" s="54"/>
      <c r="K67" s="11"/>
      <c r="M67" s="259"/>
    </row>
    <row r="68" spans="1:13" ht="6" customHeight="1" x14ac:dyDescent="0.2">
      <c r="A68" s="55"/>
      <c r="B68" s="56"/>
      <c r="C68" s="57"/>
      <c r="D68" s="57"/>
      <c r="E68" s="57"/>
      <c r="F68" s="57"/>
      <c r="G68" s="57"/>
      <c r="H68" s="57"/>
      <c r="I68" s="57"/>
      <c r="J68" s="58"/>
      <c r="K68" s="11"/>
    </row>
    <row r="69" spans="1:13" ht="17.25" customHeight="1" x14ac:dyDescent="0.2">
      <c r="A69" s="19"/>
      <c r="B69" s="215"/>
      <c r="C69" s="215" t="s">
        <v>17</v>
      </c>
      <c r="D69" s="215"/>
      <c r="E69" s="215"/>
      <c r="F69" s="215"/>
      <c r="G69" s="215"/>
      <c r="H69" s="215"/>
      <c r="I69" s="215"/>
      <c r="J69" s="20"/>
      <c r="K69" s="21"/>
    </row>
    <row r="70" spans="1:13" ht="17.25" customHeight="1" x14ac:dyDescent="0.2">
      <c r="A70" s="465" t="s">
        <v>444</v>
      </c>
      <c r="B70" s="466"/>
      <c r="C70" s="466"/>
      <c r="D70" s="466"/>
      <c r="E70" s="35"/>
      <c r="F70" s="35"/>
      <c r="G70" s="35"/>
      <c r="H70" s="35"/>
      <c r="I70" s="467" t="s">
        <v>18</v>
      </c>
      <c r="J70" s="468"/>
      <c r="K70" s="21"/>
    </row>
    <row r="71" spans="1:13" ht="6" customHeight="1" x14ac:dyDescent="0.2">
      <c r="A71" s="22"/>
      <c r="B71" s="59"/>
      <c r="C71" s="59"/>
      <c r="D71" s="59"/>
      <c r="E71" s="59"/>
      <c r="F71" s="59"/>
      <c r="G71" s="59"/>
      <c r="H71" s="59"/>
      <c r="I71" s="469"/>
      <c r="J71" s="470"/>
      <c r="K71" s="11"/>
    </row>
    <row r="72" spans="1:13" ht="15.75" customHeight="1" x14ac:dyDescent="0.2">
      <c r="A72" s="60" t="s">
        <v>19</v>
      </c>
      <c r="B72" s="14" t="s">
        <v>423</v>
      </c>
      <c r="C72" s="61"/>
      <c r="D72" s="471" t="s">
        <v>20</v>
      </c>
      <c r="E72" s="14"/>
      <c r="F72" s="14"/>
      <c r="G72" s="14"/>
      <c r="H72" s="473"/>
      <c r="I72" s="474">
        <f>(C72+C73)/100</f>
        <v>0</v>
      </c>
      <c r="J72" s="475"/>
      <c r="K72" s="11"/>
      <c r="M72" s="143" t="s">
        <v>373</v>
      </c>
    </row>
    <row r="73" spans="1:13" ht="12" hidden="1" customHeight="1" x14ac:dyDescent="0.2">
      <c r="A73" s="22"/>
      <c r="B73" s="14" t="s">
        <v>21</v>
      </c>
      <c r="C73" s="61"/>
      <c r="D73" s="430"/>
      <c r="E73" s="14"/>
      <c r="F73" s="14"/>
      <c r="G73" s="14"/>
      <c r="H73" s="473"/>
      <c r="I73" s="476">
        <f>(C72+C73)/100</f>
        <v>0</v>
      </c>
      <c r="J73" s="477"/>
      <c r="K73" s="11"/>
    </row>
    <row r="74" spans="1:13" ht="17.25" customHeight="1" x14ac:dyDescent="0.2">
      <c r="A74" s="22"/>
      <c r="B74" s="14" t="s">
        <v>424</v>
      </c>
      <c r="C74" s="61"/>
      <c r="D74" s="430"/>
      <c r="E74" s="14"/>
      <c r="F74" s="14"/>
      <c r="G74" s="14"/>
      <c r="H74" s="149"/>
      <c r="I74" s="484" t="s">
        <v>22</v>
      </c>
      <c r="J74" s="485"/>
      <c r="K74" s="11" t="s">
        <v>23</v>
      </c>
      <c r="M74" s="593" t="s">
        <v>376</v>
      </c>
    </row>
    <row r="75" spans="1:13" ht="17.25" customHeight="1" x14ac:dyDescent="0.2">
      <c r="A75" s="22"/>
      <c r="B75" s="14" t="s">
        <v>425</v>
      </c>
      <c r="C75" s="61"/>
      <c r="D75" s="430"/>
      <c r="E75" s="431" t="s">
        <v>24</v>
      </c>
      <c r="F75" s="431"/>
      <c r="G75" s="431"/>
      <c r="H75" s="431"/>
      <c r="I75" s="486"/>
      <c r="J75" s="487"/>
      <c r="K75" s="11"/>
      <c r="M75" s="593"/>
    </row>
    <row r="76" spans="1:13" ht="53.25" customHeight="1" x14ac:dyDescent="0.2">
      <c r="A76" s="22"/>
      <c r="B76" s="203" t="s">
        <v>484</v>
      </c>
      <c r="C76" s="61"/>
      <c r="D76" s="430"/>
      <c r="E76" s="431"/>
      <c r="F76" s="431"/>
      <c r="G76" s="431"/>
      <c r="H76" s="431"/>
      <c r="I76" s="478">
        <f>(SUM(C74:C80)/100)</f>
        <v>0</v>
      </c>
      <c r="J76" s="479"/>
      <c r="K76" s="11"/>
      <c r="M76" s="593"/>
    </row>
    <row r="77" spans="1:13" ht="17.25" customHeight="1" x14ac:dyDescent="0.2">
      <c r="A77" s="22"/>
      <c r="B77" s="14" t="s">
        <v>426</v>
      </c>
      <c r="C77" s="61"/>
      <c r="D77" s="430"/>
      <c r="E77" s="431"/>
      <c r="F77" s="431"/>
      <c r="G77" s="431"/>
      <c r="H77" s="431"/>
      <c r="I77" s="478"/>
      <c r="J77" s="479"/>
      <c r="K77" s="11" t="s">
        <v>25</v>
      </c>
      <c r="M77" s="593"/>
    </row>
    <row r="78" spans="1:13" ht="17.25" customHeight="1" x14ac:dyDescent="0.2">
      <c r="A78" s="22"/>
      <c r="B78" s="14" t="s">
        <v>427</v>
      </c>
      <c r="C78" s="61"/>
      <c r="D78" s="472"/>
      <c r="E78" s="431"/>
      <c r="F78" s="431"/>
      <c r="G78" s="431"/>
      <c r="H78" s="431"/>
      <c r="I78" s="478"/>
      <c r="J78" s="479"/>
      <c r="K78" s="11"/>
      <c r="M78" s="593"/>
    </row>
    <row r="79" spans="1:13" ht="27" customHeight="1" x14ac:dyDescent="0.2">
      <c r="A79" s="22"/>
      <c r="B79" s="203" t="s">
        <v>428</v>
      </c>
      <c r="C79" s="61"/>
      <c r="D79" s="541" t="s">
        <v>413</v>
      </c>
      <c r="E79" s="14"/>
      <c r="F79" s="14"/>
      <c r="G79" s="14"/>
      <c r="H79" s="149"/>
      <c r="I79" s="478"/>
      <c r="J79" s="479"/>
      <c r="K79" s="11"/>
      <c r="M79" s="593"/>
    </row>
    <row r="80" spans="1:13" ht="66.75" customHeight="1" thickBot="1" x14ac:dyDescent="0.25">
      <c r="A80" s="22"/>
      <c r="B80" s="203" t="s">
        <v>496</v>
      </c>
      <c r="C80" s="61"/>
      <c r="D80" s="542"/>
      <c r="E80" s="14"/>
      <c r="F80" s="14"/>
      <c r="G80" s="14"/>
      <c r="H80" s="149"/>
      <c r="I80" s="480"/>
      <c r="J80" s="481"/>
      <c r="K80" s="11"/>
      <c r="M80" s="593"/>
    </row>
    <row r="81" spans="1:14" ht="17.25" customHeight="1" thickBot="1" x14ac:dyDescent="0.25">
      <c r="A81" s="22"/>
      <c r="B81" s="14" t="s">
        <v>26</v>
      </c>
      <c r="C81" s="227">
        <f>SUM(C72:C80)</f>
        <v>0</v>
      </c>
      <c r="D81" s="62" t="s">
        <v>445</v>
      </c>
      <c r="E81" s="14"/>
      <c r="F81" s="14"/>
      <c r="G81" s="14"/>
      <c r="H81" s="52"/>
      <c r="I81" s="52"/>
      <c r="J81" s="54"/>
      <c r="K81" s="11"/>
    </row>
    <row r="82" spans="1:14" ht="6" customHeight="1" x14ac:dyDescent="0.2">
      <c r="A82" s="55"/>
      <c r="B82" s="56"/>
      <c r="C82" s="57"/>
      <c r="D82" s="57"/>
      <c r="E82" s="57"/>
      <c r="F82" s="57"/>
      <c r="G82" s="57"/>
      <c r="H82" s="57"/>
      <c r="I82" s="57"/>
      <c r="J82" s="58"/>
      <c r="K82" s="11"/>
    </row>
    <row r="83" spans="1:14" ht="17.25" customHeight="1" x14ac:dyDescent="0.3">
      <c r="A83" s="19"/>
      <c r="B83" s="215"/>
      <c r="C83" s="215" t="s">
        <v>33</v>
      </c>
      <c r="D83" s="215"/>
      <c r="E83" s="215"/>
      <c r="F83" s="215"/>
      <c r="G83" s="215"/>
      <c r="H83" s="215"/>
      <c r="I83" s="215"/>
      <c r="J83" s="20"/>
      <c r="K83" s="21"/>
      <c r="M83" s="194"/>
      <c r="N83" s="75"/>
    </row>
    <row r="84" spans="1:14" ht="6" customHeight="1" x14ac:dyDescent="0.2">
      <c r="A84" s="22"/>
      <c r="B84" s="59"/>
      <c r="C84" s="59"/>
      <c r="D84" s="59"/>
      <c r="E84" s="59"/>
      <c r="F84" s="59"/>
      <c r="G84" s="59"/>
      <c r="H84" s="59"/>
      <c r="I84" s="59"/>
      <c r="J84" s="71"/>
      <c r="K84" s="11"/>
      <c r="M84" s="194"/>
    </row>
    <row r="85" spans="1:14" ht="20.25" customHeight="1" x14ac:dyDescent="0.2">
      <c r="A85" s="60" t="s">
        <v>34</v>
      </c>
      <c r="B85" s="14" t="s">
        <v>35</v>
      </c>
      <c r="C85" s="167"/>
      <c r="D85" s="77"/>
      <c r="E85" s="78"/>
      <c r="F85" s="78"/>
      <c r="G85" s="78"/>
      <c r="H85" s="149"/>
      <c r="I85" s="149"/>
      <c r="J85" s="168"/>
      <c r="K85" s="11"/>
      <c r="M85" s="593" t="s">
        <v>366</v>
      </c>
      <c r="N85" s="79"/>
    </row>
    <row r="86" spans="1:14" ht="20.25" customHeight="1" x14ac:dyDescent="0.2">
      <c r="A86" s="22"/>
      <c r="B86" s="14" t="s">
        <v>36</v>
      </c>
      <c r="C86" s="167"/>
      <c r="D86" s="547" t="s">
        <v>37</v>
      </c>
      <c r="E86" s="547"/>
      <c r="F86" s="547"/>
      <c r="G86" s="218"/>
      <c r="H86" s="149"/>
      <c r="I86" s="149"/>
      <c r="J86" s="168"/>
      <c r="K86" s="11"/>
      <c r="M86" s="593"/>
    </row>
    <row r="87" spans="1:14" ht="6" customHeight="1" x14ac:dyDescent="0.2">
      <c r="A87" s="22"/>
      <c r="B87" s="59"/>
      <c r="C87" s="59"/>
      <c r="D87" s="59"/>
      <c r="E87" s="59"/>
      <c r="F87" s="59"/>
      <c r="G87" s="59"/>
      <c r="H87" s="59"/>
      <c r="I87" s="149"/>
      <c r="J87" s="71"/>
      <c r="K87" s="11"/>
      <c r="M87" s="593"/>
    </row>
    <row r="88" spans="1:14" ht="20.25" customHeight="1" x14ac:dyDescent="0.2">
      <c r="A88" s="22"/>
      <c r="B88" s="14" t="s">
        <v>38</v>
      </c>
      <c r="C88" s="169"/>
      <c r="D88" s="548" t="str">
        <f>IF(C88="Ja",IF(AND(C90="",C91="",F90=""),"Verlengingsinformatie invullen",""),"")</f>
        <v/>
      </c>
      <c r="E88" s="549"/>
      <c r="F88" s="549"/>
      <c r="G88" s="549"/>
      <c r="H88" s="549"/>
      <c r="I88" s="549"/>
      <c r="J88" s="168"/>
      <c r="K88" s="11"/>
      <c r="M88" s="593"/>
    </row>
    <row r="89" spans="1:14" ht="20.25" customHeight="1" x14ac:dyDescent="0.2">
      <c r="A89" s="22"/>
      <c r="B89" s="550" t="s">
        <v>39</v>
      </c>
      <c r="C89" s="550"/>
      <c r="D89" s="550" t="s">
        <v>40</v>
      </c>
      <c r="E89" s="550"/>
      <c r="F89" s="550"/>
      <c r="G89" s="550"/>
      <c r="H89" s="550"/>
      <c r="I89" s="550"/>
      <c r="J89" s="551"/>
      <c r="K89" s="11"/>
      <c r="M89" s="593"/>
    </row>
    <row r="90" spans="1:14" ht="24" customHeight="1" x14ac:dyDescent="0.2">
      <c r="A90" s="22"/>
      <c r="B90" s="80" t="s">
        <v>41</v>
      </c>
      <c r="C90" s="170"/>
      <c r="D90" s="448" t="s">
        <v>42</v>
      </c>
      <c r="E90" s="552"/>
      <c r="F90" s="553"/>
      <c r="G90" s="554"/>
      <c r="H90" s="554"/>
      <c r="I90" s="555"/>
      <c r="J90" s="168"/>
      <c r="K90" s="11"/>
      <c r="M90" s="593"/>
    </row>
    <row r="91" spans="1:14" ht="20.25" customHeight="1" x14ac:dyDescent="0.2">
      <c r="A91" s="22"/>
      <c r="B91" s="80" t="s">
        <v>43</v>
      </c>
      <c r="C91" s="171"/>
      <c r="D91" s="446" t="str">
        <f>IF(C88="Ja",IF(OR(C90&lt;&gt;0,C91&lt;&gt;0),IF(F90&lt;&gt;0,"Slechts één deel verlengingsinformatie invullen",""),""),"")</f>
        <v/>
      </c>
      <c r="E91" s="447"/>
      <c r="F91" s="447"/>
      <c r="G91" s="447"/>
      <c r="H91" s="447"/>
      <c r="I91" s="447"/>
      <c r="J91" s="168"/>
      <c r="K91" s="11"/>
      <c r="M91" s="593"/>
    </row>
    <row r="92" spans="1:14" ht="20.25" customHeight="1" x14ac:dyDescent="0.2">
      <c r="A92" s="22"/>
      <c r="B92" s="80" t="str">
        <f>IF(C86&gt;0,"Verwachte uiterste einddatum inzet","")</f>
        <v/>
      </c>
      <c r="C92" s="171"/>
      <c r="D92" s="448"/>
      <c r="E92" s="448"/>
      <c r="F92" s="14"/>
      <c r="G92" s="14"/>
      <c r="H92" s="14"/>
      <c r="I92" s="14"/>
      <c r="J92" s="168"/>
      <c r="K92" s="11" t="s">
        <v>44</v>
      </c>
      <c r="M92" s="593"/>
    </row>
    <row r="93" spans="1:14" ht="6" customHeight="1" x14ac:dyDescent="0.2">
      <c r="A93" s="22"/>
      <c r="B93" s="59"/>
      <c r="C93" s="59"/>
      <c r="D93" s="59"/>
      <c r="E93" s="59"/>
      <c r="F93" s="59"/>
      <c r="G93" s="59"/>
      <c r="H93" s="59"/>
      <c r="I93" s="59"/>
      <c r="J93" s="71"/>
      <c r="K93" s="11"/>
      <c r="M93" s="593"/>
    </row>
    <row r="94" spans="1:14" ht="20.25" customHeight="1" x14ac:dyDescent="0.2">
      <c r="A94" s="22"/>
      <c r="B94" s="14" t="s">
        <v>469</v>
      </c>
      <c r="C94" s="173"/>
      <c r="D94" s="14"/>
      <c r="E94" s="14"/>
      <c r="F94" s="14"/>
      <c r="G94" s="14"/>
      <c r="H94" s="149"/>
      <c r="I94" s="149"/>
      <c r="J94" s="168"/>
      <c r="K94" s="11" t="s">
        <v>45</v>
      </c>
      <c r="M94" s="593"/>
    </row>
    <row r="95" spans="1:14" ht="20.25" customHeight="1" x14ac:dyDescent="0.2">
      <c r="A95" s="22"/>
      <c r="B95" s="14" t="s">
        <v>470</v>
      </c>
      <c r="C95" s="174"/>
      <c r="D95" s="175"/>
      <c r="E95" s="176"/>
      <c r="F95" s="202"/>
      <c r="G95" s="14"/>
      <c r="H95" s="149"/>
      <c r="I95" s="149"/>
      <c r="J95" s="168"/>
      <c r="K95" s="11" t="s">
        <v>46</v>
      </c>
      <c r="M95" s="593"/>
    </row>
    <row r="96" spans="1:14" ht="6" customHeight="1" x14ac:dyDescent="0.2">
      <c r="A96" s="22"/>
      <c r="B96" s="59"/>
      <c r="C96" s="59"/>
      <c r="D96" s="59"/>
      <c r="E96" s="59"/>
      <c r="F96" s="59"/>
      <c r="G96" s="59"/>
      <c r="H96" s="59"/>
      <c r="I96" s="59"/>
      <c r="J96" s="71"/>
      <c r="K96" s="11"/>
      <c r="M96" s="593"/>
    </row>
    <row r="97" spans="1:13" ht="20.25" customHeight="1" x14ac:dyDescent="0.2">
      <c r="A97" s="22"/>
      <c r="B97" s="14" t="s">
        <v>447</v>
      </c>
      <c r="C97" s="177"/>
      <c r="D97" s="14" t="s">
        <v>452</v>
      </c>
      <c r="E97" s="59"/>
      <c r="F97" s="221" t="str">
        <f>IF(C97=0,"",C97/1.21)</f>
        <v/>
      </c>
      <c r="G97" s="59"/>
      <c r="H97" s="149"/>
      <c r="I97" s="149"/>
      <c r="J97" s="168"/>
      <c r="K97" s="11"/>
      <c r="M97" s="593"/>
    </row>
    <row r="98" spans="1:13" ht="33.75" customHeight="1" x14ac:dyDescent="0.2">
      <c r="A98" s="22"/>
      <c r="B98" s="525" t="s">
        <v>494</v>
      </c>
      <c r="C98" s="525"/>
      <c r="D98" s="525"/>
      <c r="E98" s="525"/>
      <c r="F98" s="525"/>
      <c r="G98" s="149"/>
      <c r="H98" s="149"/>
      <c r="I98" s="149"/>
      <c r="J98" s="168"/>
      <c r="K98" s="11"/>
      <c r="M98" s="593"/>
    </row>
    <row r="99" spans="1:13" ht="6" customHeight="1" x14ac:dyDescent="0.2">
      <c r="A99" s="22"/>
      <c r="B99" s="59"/>
      <c r="C99" s="59"/>
      <c r="D99" s="59"/>
      <c r="E99" s="59"/>
      <c r="F99" s="59"/>
      <c r="G99" s="59"/>
      <c r="H99" s="59"/>
      <c r="I99" s="59"/>
      <c r="J99" s="71"/>
      <c r="K99" s="11"/>
      <c r="M99" s="593"/>
    </row>
    <row r="100" spans="1:13" ht="20.25" customHeight="1" x14ac:dyDescent="0.2">
      <c r="A100" s="22"/>
      <c r="B100" s="543" t="s">
        <v>47</v>
      </c>
      <c r="C100" s="169" t="s">
        <v>547</v>
      </c>
      <c r="D100" s="14"/>
      <c r="E100" s="14"/>
      <c r="F100" s="14"/>
      <c r="G100" s="14"/>
      <c r="H100" s="149"/>
      <c r="I100" s="149"/>
      <c r="J100" s="168"/>
      <c r="K100" s="11"/>
      <c r="M100" s="593"/>
    </row>
    <row r="101" spans="1:13" ht="36" customHeight="1" x14ac:dyDescent="0.2">
      <c r="A101" s="22"/>
      <c r="B101" s="543"/>
      <c r="C101" s="544" t="s">
        <v>678</v>
      </c>
      <c r="D101" s="545"/>
      <c r="E101" s="545"/>
      <c r="F101" s="546"/>
      <c r="G101" s="14"/>
      <c r="H101" s="149"/>
      <c r="I101" s="149"/>
      <c r="J101" s="168"/>
      <c r="K101" s="11"/>
      <c r="M101" s="593"/>
    </row>
    <row r="102" spans="1:13" ht="6" customHeight="1" x14ac:dyDescent="0.2">
      <c r="A102" s="22"/>
      <c r="B102" s="59"/>
      <c r="C102" s="59"/>
      <c r="D102" s="59"/>
      <c r="E102" s="59"/>
      <c r="F102" s="59"/>
      <c r="G102" s="14"/>
      <c r="H102" s="149"/>
      <c r="I102" s="59"/>
      <c r="J102" s="71"/>
      <c r="K102" s="11"/>
      <c r="M102" s="593"/>
    </row>
    <row r="103" spans="1:13" ht="19.5" customHeight="1" x14ac:dyDescent="0.2">
      <c r="A103" s="22"/>
      <c r="B103" s="80" t="s">
        <v>49</v>
      </c>
      <c r="C103" s="178"/>
      <c r="D103" s="81"/>
      <c r="E103" s="14"/>
      <c r="F103" s="14"/>
      <c r="G103" s="14"/>
      <c r="H103" s="149"/>
      <c r="I103" s="149"/>
      <c r="J103" s="168"/>
      <c r="K103" s="11"/>
      <c r="M103" s="593"/>
    </row>
    <row r="104" spans="1:13" ht="19.5" customHeight="1" x14ac:dyDescent="0.2">
      <c r="A104" s="22"/>
      <c r="B104" s="80" t="s">
        <v>48</v>
      </c>
      <c r="C104" s="179"/>
      <c r="D104" s="81"/>
      <c r="E104" s="14"/>
      <c r="F104" s="14"/>
      <c r="G104" s="14"/>
      <c r="H104" s="149"/>
      <c r="I104" s="149"/>
      <c r="J104" s="168"/>
      <c r="K104" s="11"/>
      <c r="M104" s="593"/>
    </row>
    <row r="105" spans="1:13" ht="19.5" customHeight="1" x14ac:dyDescent="0.2">
      <c r="A105" s="22"/>
      <c r="B105" s="14" t="s">
        <v>50</v>
      </c>
      <c r="C105" s="179"/>
      <c r="D105" s="81"/>
      <c r="E105" s="14"/>
      <c r="F105" s="14"/>
      <c r="G105" s="14"/>
      <c r="H105" s="149"/>
      <c r="I105" s="149"/>
      <c r="J105" s="168"/>
      <c r="K105" s="11"/>
      <c r="M105" s="593"/>
    </row>
    <row r="106" spans="1:13" ht="19.5" customHeight="1" x14ac:dyDescent="0.2">
      <c r="A106" s="22"/>
      <c r="B106" s="14" t="s">
        <v>153</v>
      </c>
      <c r="C106" s="179"/>
      <c r="D106" s="81"/>
      <c r="E106" s="14"/>
      <c r="F106" s="14"/>
      <c r="G106" s="14"/>
      <c r="H106" s="149"/>
      <c r="I106" s="149"/>
      <c r="J106" s="168"/>
      <c r="K106" s="11"/>
      <c r="M106" s="593"/>
    </row>
    <row r="107" spans="1:13" ht="6" customHeight="1" x14ac:dyDescent="0.2">
      <c r="A107" s="22"/>
      <c r="B107" s="59"/>
      <c r="C107" s="59"/>
      <c r="D107" s="59"/>
      <c r="E107" s="59"/>
      <c r="F107" s="59"/>
      <c r="G107" s="59"/>
      <c r="H107" s="59"/>
      <c r="I107" s="59"/>
      <c r="J107" s="71"/>
      <c r="K107" s="11"/>
      <c r="M107" s="593"/>
    </row>
    <row r="108" spans="1:13" ht="20.25" customHeight="1" x14ac:dyDescent="0.2">
      <c r="A108" s="22"/>
      <c r="B108" s="82" t="s">
        <v>51</v>
      </c>
      <c r="C108" s="169"/>
      <c r="D108" s="201"/>
      <c r="E108" s="202"/>
      <c r="F108" s="14"/>
      <c r="G108" s="14"/>
      <c r="H108" s="149"/>
      <c r="I108" s="149"/>
      <c r="J108" s="168"/>
      <c r="K108" s="11"/>
      <c r="M108" s="593"/>
    </row>
    <row r="109" spans="1:13" ht="20.25" customHeight="1" x14ac:dyDescent="0.2">
      <c r="A109" s="22"/>
      <c r="B109" s="14" t="s">
        <v>148</v>
      </c>
      <c r="C109" s="180"/>
      <c r="D109" s="14"/>
      <c r="E109" s="14"/>
      <c r="F109" s="14"/>
      <c r="G109" s="14"/>
      <c r="H109" s="149"/>
      <c r="I109" s="149"/>
      <c r="J109" s="168"/>
      <c r="K109" s="11"/>
      <c r="L109" s="4" t="s">
        <v>149</v>
      </c>
      <c r="M109" s="593"/>
    </row>
    <row r="110" spans="1:13" ht="6" customHeight="1" x14ac:dyDescent="0.2">
      <c r="A110" s="22"/>
      <c r="B110" s="59"/>
      <c r="C110" s="59"/>
      <c r="D110" s="59"/>
      <c r="E110" s="59"/>
      <c r="F110" s="59"/>
      <c r="G110" s="59"/>
      <c r="H110" s="59"/>
      <c r="I110" s="59"/>
      <c r="J110" s="71"/>
      <c r="K110" s="11"/>
      <c r="M110" s="593"/>
    </row>
    <row r="111" spans="1:13" ht="25.5" customHeight="1" x14ac:dyDescent="0.2">
      <c r="A111" s="22"/>
      <c r="B111" s="203" t="s">
        <v>462</v>
      </c>
      <c r="C111" s="178"/>
      <c r="D111" s="556" t="s">
        <v>612</v>
      </c>
      <c r="E111" s="525"/>
      <c r="F111" s="525"/>
      <c r="G111" s="525"/>
      <c r="H111" s="525"/>
      <c r="I111" s="525"/>
      <c r="J111" s="557"/>
      <c r="K111" s="11"/>
      <c r="M111" s="593"/>
    </row>
    <row r="112" spans="1:13" ht="6" customHeight="1" x14ac:dyDescent="0.2">
      <c r="A112" s="22"/>
      <c r="B112" s="59"/>
      <c r="C112" s="59"/>
      <c r="D112" s="59"/>
      <c r="E112" s="59"/>
      <c r="F112" s="59"/>
      <c r="G112" s="59"/>
      <c r="H112" s="59"/>
      <c r="I112" s="59"/>
      <c r="J112" s="71"/>
      <c r="K112" s="11"/>
      <c r="M112" s="593"/>
    </row>
    <row r="113" spans="1:13" ht="20.25" customHeight="1" x14ac:dyDescent="0.2">
      <c r="A113" s="22"/>
      <c r="B113" s="14" t="s">
        <v>52</v>
      </c>
      <c r="C113" s="169"/>
      <c r="D113" s="201"/>
      <c r="E113" s="202"/>
      <c r="F113" s="14"/>
      <c r="G113" s="14"/>
      <c r="H113" s="149"/>
      <c r="I113" s="149"/>
      <c r="J113" s="168"/>
      <c r="K113" s="11"/>
      <c r="L113" s="4" t="s">
        <v>150</v>
      </c>
      <c r="M113" s="593"/>
    </row>
    <row r="114" spans="1:13" ht="20.25" customHeight="1" x14ac:dyDescent="0.2">
      <c r="A114" s="22"/>
      <c r="B114" s="14" t="s">
        <v>53</v>
      </c>
      <c r="C114" s="169"/>
      <c r="D114" s="539"/>
      <c r="E114" s="540"/>
      <c r="F114" s="14"/>
      <c r="G114" s="14"/>
      <c r="H114" s="149"/>
      <c r="I114" s="149"/>
      <c r="J114" s="168"/>
      <c r="K114" s="11"/>
      <c r="M114" s="593"/>
    </row>
    <row r="115" spans="1:13" ht="20.25" customHeight="1" x14ac:dyDescent="0.2">
      <c r="A115" s="22"/>
      <c r="B115" s="14" t="s">
        <v>54</v>
      </c>
      <c r="C115" s="169"/>
      <c r="D115" s="539" t="str">
        <f>IF(C115="Ja",IF(#REF!=0,"Indien ja, Gunningscriterium Social Return &gt; 0 zetten.",""),"")</f>
        <v/>
      </c>
      <c r="E115" s="540"/>
      <c r="F115" s="540"/>
      <c r="G115" s="540"/>
      <c r="H115" s="540"/>
      <c r="I115" s="540"/>
      <c r="J115" s="168"/>
      <c r="K115" s="11"/>
      <c r="M115" s="593"/>
    </row>
    <row r="116" spans="1:13" ht="20.25" customHeight="1" x14ac:dyDescent="0.2">
      <c r="A116" s="22"/>
      <c r="B116" s="14" t="s">
        <v>55</v>
      </c>
      <c r="C116" s="169"/>
      <c r="D116" s="202"/>
      <c r="E116" s="202"/>
      <c r="F116" s="202"/>
      <c r="G116" s="202"/>
      <c r="H116" s="202"/>
      <c r="I116" s="202"/>
      <c r="J116" s="168"/>
      <c r="K116" s="11"/>
      <c r="M116" s="593"/>
    </row>
    <row r="117" spans="1:13" ht="20.25" customHeight="1" x14ac:dyDescent="0.2">
      <c r="A117" s="22"/>
      <c r="B117" s="14" t="s">
        <v>56</v>
      </c>
      <c r="C117" s="169"/>
      <c r="D117" s="202"/>
      <c r="E117" s="202"/>
      <c r="F117" s="202"/>
      <c r="G117" s="202"/>
      <c r="H117" s="202"/>
      <c r="I117" s="202"/>
      <c r="J117" s="168"/>
      <c r="K117" s="11"/>
      <c r="M117" s="593"/>
    </row>
    <row r="118" spans="1:13" ht="6" customHeight="1" x14ac:dyDescent="0.2">
      <c r="A118" s="22"/>
      <c r="B118" s="59"/>
      <c r="C118" s="59"/>
      <c r="D118" s="202"/>
      <c r="E118" s="59"/>
      <c r="F118" s="59"/>
      <c r="G118" s="59"/>
      <c r="H118" s="59"/>
      <c r="I118" s="59"/>
      <c r="J118" s="71"/>
      <c r="K118" s="11"/>
      <c r="M118" s="593"/>
    </row>
    <row r="119" spans="1:13" ht="20.25" customHeight="1" x14ac:dyDescent="0.2">
      <c r="A119" s="22"/>
      <c r="B119" s="14" t="s">
        <v>59</v>
      </c>
      <c r="C119" s="182"/>
      <c r="D119" s="272"/>
      <c r="E119" s="272"/>
      <c r="F119" s="272"/>
      <c r="G119" s="272"/>
      <c r="H119" s="272"/>
      <c r="I119" s="272"/>
      <c r="J119" s="168"/>
      <c r="K119" s="11"/>
      <c r="M119" s="593"/>
    </row>
    <row r="120" spans="1:13" ht="6" customHeight="1" x14ac:dyDescent="0.2">
      <c r="A120" s="55"/>
      <c r="B120" s="83"/>
      <c r="C120" s="83"/>
      <c r="D120" s="83"/>
      <c r="E120" s="83"/>
      <c r="F120" s="83"/>
      <c r="G120" s="83"/>
      <c r="H120" s="83"/>
      <c r="I120" s="83"/>
      <c r="J120" s="84"/>
      <c r="K120" s="11"/>
      <c r="M120" s="194"/>
    </row>
    <row r="121" spans="1:13" ht="17.25" customHeight="1" x14ac:dyDescent="0.2">
      <c r="A121" s="19"/>
      <c r="B121" s="215"/>
      <c r="C121" s="497" t="s">
        <v>415</v>
      </c>
      <c r="D121" s="497"/>
      <c r="E121" s="497"/>
      <c r="F121" s="497"/>
      <c r="G121" s="205"/>
      <c r="H121" s="215"/>
      <c r="I121" s="215"/>
      <c r="J121" s="20"/>
      <c r="K121" s="21"/>
    </row>
    <row r="122" spans="1:13" s="67" customFormat="1" ht="51.75" customHeight="1" x14ac:dyDescent="0.15">
      <c r="A122" s="60"/>
      <c r="B122" s="63" t="s">
        <v>27</v>
      </c>
      <c r="C122" s="64" t="s">
        <v>497</v>
      </c>
      <c r="D122" s="65"/>
      <c r="E122" s="65"/>
      <c r="F122" s="198" t="s">
        <v>499</v>
      </c>
      <c r="G122" s="66"/>
      <c r="H122" s="14"/>
      <c r="I122" s="14"/>
      <c r="J122" s="10"/>
      <c r="K122" s="21"/>
      <c r="M122" s="143"/>
    </row>
    <row r="123" spans="1:13" s="67" customFormat="1" ht="25.5" customHeight="1" x14ac:dyDescent="0.15">
      <c r="A123" s="68"/>
      <c r="B123" s="210" t="s">
        <v>28</v>
      </c>
      <c r="C123" s="445"/>
      <c r="D123" s="594"/>
      <c r="E123" s="203"/>
      <c r="F123" s="53"/>
      <c r="G123" s="66"/>
      <c r="H123" s="14"/>
      <c r="I123" s="14"/>
      <c r="J123" s="10"/>
      <c r="K123" s="11" t="s">
        <v>16</v>
      </c>
      <c r="M123" s="593" t="s">
        <v>374</v>
      </c>
    </row>
    <row r="124" spans="1:13" s="67" customFormat="1" ht="25.5" customHeight="1" x14ac:dyDescent="0.15">
      <c r="A124" s="528"/>
      <c r="B124" s="538"/>
      <c r="C124" s="452"/>
      <c r="D124" s="438"/>
      <c r="E124" s="203"/>
      <c r="F124" s="53"/>
      <c r="G124" s="66"/>
      <c r="H124" s="14"/>
      <c r="I124" s="14"/>
      <c r="J124" s="10"/>
      <c r="K124" s="11"/>
      <c r="M124" s="593"/>
    </row>
    <row r="125" spans="1:13" s="67" customFormat="1" ht="25.5" customHeight="1" x14ac:dyDescent="0.15">
      <c r="A125" s="528"/>
      <c r="B125" s="529"/>
      <c r="C125" s="452"/>
      <c r="D125" s="438"/>
      <c r="E125" s="203"/>
      <c r="F125" s="53"/>
      <c r="G125" s="66"/>
      <c r="H125" s="14"/>
      <c r="I125" s="14"/>
      <c r="J125" s="10"/>
      <c r="K125" s="11"/>
      <c r="M125" s="593"/>
    </row>
    <row r="126" spans="1:13" s="67" customFormat="1" ht="25.5" customHeight="1" x14ac:dyDescent="0.15">
      <c r="A126" s="213"/>
      <c r="B126" s="214"/>
      <c r="C126" s="452"/>
      <c r="D126" s="438"/>
      <c r="E126" s="203"/>
      <c r="F126" s="53"/>
      <c r="G126" s="66"/>
      <c r="H126" s="14"/>
      <c r="I126" s="14"/>
      <c r="J126" s="10"/>
      <c r="K126" s="11"/>
      <c r="M126" s="593"/>
    </row>
    <row r="127" spans="1:13" s="67" customFormat="1" ht="25.5" customHeight="1" x14ac:dyDescent="0.15">
      <c r="A127" s="213"/>
      <c r="B127" s="214"/>
      <c r="C127" s="452"/>
      <c r="D127" s="438"/>
      <c r="E127" s="203"/>
      <c r="F127" s="53"/>
      <c r="G127" s="66"/>
      <c r="H127" s="14"/>
      <c r="I127" s="14"/>
      <c r="J127" s="10"/>
      <c r="K127" s="11"/>
      <c r="M127" s="593"/>
    </row>
    <row r="128" spans="1:13" s="67" customFormat="1" ht="25.5" customHeight="1" x14ac:dyDescent="0.15">
      <c r="A128" s="213"/>
      <c r="B128" s="214"/>
      <c r="C128" s="452"/>
      <c r="D128" s="438"/>
      <c r="E128" s="203"/>
      <c r="F128" s="53"/>
      <c r="G128" s="66"/>
      <c r="H128" s="14"/>
      <c r="I128" s="14"/>
      <c r="J128" s="10"/>
      <c r="K128" s="11"/>
      <c r="M128" s="593"/>
    </row>
    <row r="129" spans="1:13" ht="6" customHeight="1" x14ac:dyDescent="0.2">
      <c r="A129" s="22"/>
      <c r="B129" s="204"/>
      <c r="C129" s="14"/>
      <c r="D129" s="14"/>
      <c r="E129" s="14"/>
      <c r="F129" s="14"/>
      <c r="G129" s="66"/>
      <c r="H129" s="14"/>
      <c r="I129" s="14"/>
      <c r="J129" s="10"/>
      <c r="K129" s="11"/>
      <c r="M129" s="593"/>
    </row>
    <row r="130" spans="1:13" s="67" customFormat="1" ht="25.5" customHeight="1" x14ac:dyDescent="0.15">
      <c r="A130" s="69"/>
      <c r="B130" s="210" t="s">
        <v>29</v>
      </c>
      <c r="C130" s="445"/>
      <c r="D130" s="445"/>
      <c r="E130" s="203"/>
      <c r="F130" s="53"/>
      <c r="G130" s="66"/>
      <c r="H130" s="14"/>
      <c r="I130" s="14"/>
      <c r="J130" s="10"/>
      <c r="K130" s="11"/>
      <c r="M130" s="593"/>
    </row>
    <row r="131" spans="1:13" s="67" customFormat="1" ht="25.5" customHeight="1" x14ac:dyDescent="0.15">
      <c r="A131" s="69"/>
      <c r="B131" s="285"/>
      <c r="C131" s="445"/>
      <c r="D131" s="445"/>
      <c r="E131" s="280"/>
      <c r="F131" s="53"/>
      <c r="G131" s="66"/>
      <c r="H131" s="14"/>
      <c r="I131" s="14"/>
      <c r="J131" s="10"/>
      <c r="K131" s="11"/>
      <c r="M131" s="593"/>
    </row>
    <row r="132" spans="1:13" s="67" customFormat="1" ht="25.5" customHeight="1" x14ac:dyDescent="0.15">
      <c r="A132" s="22"/>
      <c r="B132" s="204"/>
      <c r="C132" s="445"/>
      <c r="D132" s="445"/>
      <c r="E132" s="203"/>
      <c r="F132" s="53"/>
      <c r="G132" s="66"/>
      <c r="H132" s="14"/>
      <c r="I132" s="14"/>
      <c r="J132" s="10"/>
      <c r="K132" s="11"/>
      <c r="M132" s="593"/>
    </row>
    <row r="133" spans="1:13" s="67" customFormat="1" ht="25.5" customHeight="1" x14ac:dyDescent="0.15">
      <c r="A133" s="22"/>
      <c r="B133" s="204"/>
      <c r="C133" s="445"/>
      <c r="D133" s="445"/>
      <c r="E133" s="203"/>
      <c r="F133" s="53"/>
      <c r="G133" s="66"/>
      <c r="H133" s="14"/>
      <c r="I133" s="14"/>
      <c r="J133" s="10"/>
      <c r="K133" s="11"/>
      <c r="M133" s="593"/>
    </row>
    <row r="134" spans="1:13" s="67" customFormat="1" ht="8.25" customHeight="1" x14ac:dyDescent="0.15">
      <c r="A134" s="22"/>
      <c r="B134" s="281"/>
      <c r="C134" s="66"/>
      <c r="D134" s="66"/>
      <c r="E134" s="66"/>
      <c r="F134" s="66"/>
      <c r="G134" s="66"/>
      <c r="H134" s="14"/>
      <c r="I134" s="14"/>
      <c r="J134" s="10"/>
      <c r="K134" s="11"/>
      <c r="M134" s="284"/>
    </row>
    <row r="135" spans="1:13" s="67" customFormat="1" ht="25.5" customHeight="1" x14ac:dyDescent="0.15">
      <c r="A135" s="22"/>
      <c r="B135" s="282" t="s">
        <v>512</v>
      </c>
      <c r="C135" s="278"/>
      <c r="D135" s="66"/>
      <c r="E135" s="66"/>
      <c r="F135" s="66"/>
      <c r="G135" s="66"/>
      <c r="H135" s="14"/>
      <c r="I135" s="14"/>
      <c r="J135" s="10"/>
      <c r="K135" s="11"/>
      <c r="M135" s="284"/>
    </row>
    <row r="136" spans="1:13" s="67" customFormat="1" ht="18" customHeight="1" x14ac:dyDescent="0.15">
      <c r="A136" s="22"/>
      <c r="B136" s="204"/>
      <c r="C136" s="64" t="s">
        <v>485</v>
      </c>
      <c r="D136" s="65"/>
      <c r="E136" s="65"/>
      <c r="F136" s="463" t="s">
        <v>30</v>
      </c>
      <c r="G136" s="463"/>
      <c r="H136" s="463"/>
      <c r="I136" s="463"/>
      <c r="J136" s="10"/>
      <c r="K136" s="11"/>
      <c r="M136" s="143"/>
    </row>
    <row r="137" spans="1:13" s="67" customFormat="1" ht="25.5" customHeight="1" x14ac:dyDescent="0.25">
      <c r="A137" s="69"/>
      <c r="B137" s="206" t="s">
        <v>508</v>
      </c>
      <c r="C137" s="462" t="str">
        <f>IF(I54="Ja",C54,"")</f>
        <v/>
      </c>
      <c r="D137" s="462"/>
      <c r="E137" s="203"/>
      <c r="F137" s="449"/>
      <c r="G137" s="449"/>
      <c r="H137" s="449"/>
      <c r="I137" s="449"/>
      <c r="J137" s="10"/>
      <c r="K137" s="11"/>
      <c r="M137" s="143"/>
    </row>
    <row r="138" spans="1:13" s="67" customFormat="1" ht="25.5" customHeight="1" x14ac:dyDescent="0.25">
      <c r="A138" s="22"/>
      <c r="B138" s="204"/>
      <c r="C138" s="462" t="str">
        <f>IF(I56="Ja",C56,"")</f>
        <v/>
      </c>
      <c r="D138" s="462"/>
      <c r="E138" s="203"/>
      <c r="F138" s="449"/>
      <c r="G138" s="449"/>
      <c r="H138" s="449"/>
      <c r="I138" s="449"/>
      <c r="J138" s="10" t="s">
        <v>31</v>
      </c>
      <c r="K138" s="11"/>
      <c r="M138" s="143"/>
    </row>
    <row r="139" spans="1:13" s="67" customFormat="1" ht="25.5" customHeight="1" x14ac:dyDescent="0.25">
      <c r="A139" s="22"/>
      <c r="B139" s="204"/>
      <c r="C139" s="462" t="str">
        <f>IF(I58="Ja",C58,"")</f>
        <v/>
      </c>
      <c r="D139" s="462"/>
      <c r="E139" s="203"/>
      <c r="F139" s="449"/>
      <c r="G139" s="449"/>
      <c r="H139" s="449"/>
      <c r="I139" s="449"/>
      <c r="J139" s="10"/>
      <c r="K139" s="11"/>
      <c r="M139" s="143"/>
    </row>
    <row r="140" spans="1:13" s="67" customFormat="1" ht="25.5" customHeight="1" x14ac:dyDescent="0.25">
      <c r="A140" s="22"/>
      <c r="B140" s="204"/>
      <c r="C140" s="462" t="str">
        <f>IF(I60="Ja",C60,"")</f>
        <v/>
      </c>
      <c r="D140" s="462"/>
      <c r="E140" s="203"/>
      <c r="F140" s="620"/>
      <c r="G140" s="621"/>
      <c r="H140" s="621"/>
      <c r="I140" s="622"/>
      <c r="J140" s="10"/>
      <c r="K140" s="11"/>
      <c r="M140" s="143"/>
    </row>
    <row r="141" spans="1:13" s="67" customFormat="1" ht="25.5" customHeight="1" x14ac:dyDescent="0.25">
      <c r="A141" s="22"/>
      <c r="B141" s="204"/>
      <c r="C141" s="462" t="str">
        <f>IF(I62="Ja",C62,"")</f>
        <v/>
      </c>
      <c r="D141" s="462"/>
      <c r="E141" s="203"/>
      <c r="F141" s="449"/>
      <c r="G141" s="449"/>
      <c r="H141" s="449"/>
      <c r="I141" s="449"/>
      <c r="J141" s="10"/>
      <c r="K141" s="11"/>
      <c r="M141" s="143"/>
    </row>
    <row r="142" spans="1:13" ht="6" customHeight="1" x14ac:dyDescent="0.2">
      <c r="A142" s="22"/>
      <c r="B142" s="204"/>
      <c r="C142" s="14"/>
      <c r="D142" s="14"/>
      <c r="E142" s="14"/>
      <c r="F142" s="14"/>
      <c r="G142" s="14"/>
      <c r="H142" s="14"/>
      <c r="I142" s="14"/>
      <c r="J142" s="10"/>
      <c r="K142" s="11"/>
    </row>
    <row r="143" spans="1:13" s="67" customFormat="1" ht="25.5" customHeight="1" x14ac:dyDescent="0.25">
      <c r="A143" s="22"/>
      <c r="B143" s="527" t="s">
        <v>498</v>
      </c>
      <c r="C143" s="449"/>
      <c r="D143" s="449"/>
      <c r="E143" s="203"/>
      <c r="F143" s="449"/>
      <c r="G143" s="449"/>
      <c r="H143" s="449"/>
      <c r="I143" s="449"/>
      <c r="J143" s="10"/>
      <c r="K143" s="11"/>
      <c r="M143" s="143"/>
    </row>
    <row r="144" spans="1:13" s="67" customFormat="1" ht="25.5" customHeight="1" x14ac:dyDescent="0.25">
      <c r="A144" s="22"/>
      <c r="B144" s="527"/>
      <c r="C144" s="449"/>
      <c r="D144" s="449"/>
      <c r="E144" s="203"/>
      <c r="F144" s="449"/>
      <c r="G144" s="449"/>
      <c r="H144" s="449"/>
      <c r="I144" s="449"/>
      <c r="J144" s="10"/>
      <c r="K144" s="11"/>
      <c r="M144" s="150"/>
    </row>
    <row r="145" spans="1:13" s="67" customFormat="1" ht="25.5" customHeight="1" x14ac:dyDescent="0.25">
      <c r="A145" s="22"/>
      <c r="B145" s="210"/>
      <c r="C145" s="449"/>
      <c r="D145" s="449"/>
      <c r="E145" s="203"/>
      <c r="F145" s="449"/>
      <c r="G145" s="449"/>
      <c r="H145" s="449"/>
      <c r="I145" s="449"/>
      <c r="J145" s="10"/>
      <c r="K145" s="11"/>
      <c r="M145" s="145"/>
    </row>
    <row r="146" spans="1:13" s="67" customFormat="1" ht="25.5" customHeight="1" x14ac:dyDescent="0.25">
      <c r="A146" s="22"/>
      <c r="B146" s="70"/>
      <c r="C146" s="449"/>
      <c r="D146" s="449"/>
      <c r="E146" s="203"/>
      <c r="F146" s="449"/>
      <c r="G146" s="449"/>
      <c r="H146" s="449"/>
      <c r="I146" s="449"/>
      <c r="J146" s="10"/>
      <c r="K146" s="11"/>
      <c r="M146" s="143"/>
    </row>
    <row r="147" spans="1:13" s="67" customFormat="1" ht="25.5" customHeight="1" x14ac:dyDescent="0.25">
      <c r="A147" s="22"/>
      <c r="B147" s="204"/>
      <c r="C147" s="449"/>
      <c r="D147" s="449"/>
      <c r="E147" s="203"/>
      <c r="F147" s="449"/>
      <c r="G147" s="449"/>
      <c r="H147" s="449"/>
      <c r="I147" s="449"/>
      <c r="J147" s="10"/>
      <c r="K147" s="11"/>
      <c r="M147" s="143"/>
    </row>
    <row r="148" spans="1:13" s="67" customFormat="1" ht="25.5" customHeight="1" x14ac:dyDescent="0.25">
      <c r="A148" s="22"/>
      <c r="B148" s="204"/>
      <c r="C148" s="449"/>
      <c r="D148" s="449"/>
      <c r="E148" s="203"/>
      <c r="F148" s="449"/>
      <c r="G148" s="449"/>
      <c r="H148" s="449"/>
      <c r="I148" s="449"/>
      <c r="J148" s="10"/>
      <c r="K148" s="11"/>
      <c r="M148" s="150"/>
    </row>
    <row r="149" spans="1:13" ht="6" customHeight="1" x14ac:dyDescent="0.2">
      <c r="A149" s="22"/>
      <c r="B149" s="59"/>
      <c r="C149" s="59"/>
      <c r="D149" s="59"/>
      <c r="E149" s="59"/>
      <c r="F149" s="59"/>
      <c r="G149" s="59"/>
      <c r="H149" s="59"/>
      <c r="I149" s="59"/>
      <c r="J149" s="71"/>
      <c r="K149" s="11"/>
      <c r="M149" s="156"/>
    </row>
    <row r="150" spans="1:13" ht="17.25" customHeight="1" x14ac:dyDescent="0.2">
      <c r="A150" s="19"/>
      <c r="B150" s="283"/>
      <c r="C150" s="497" t="s">
        <v>416</v>
      </c>
      <c r="D150" s="497"/>
      <c r="E150" s="497"/>
      <c r="F150" s="497"/>
      <c r="G150" s="275"/>
      <c r="H150" s="283"/>
      <c r="I150" s="283"/>
      <c r="J150" s="20"/>
      <c r="K150" s="21"/>
      <c r="M150" s="150"/>
    </row>
    <row r="151" spans="1:13" s="67" customFormat="1" ht="30" customHeight="1" thickBot="1" x14ac:dyDescent="0.2">
      <c r="A151" s="22"/>
      <c r="B151" s="204"/>
      <c r="C151" s="64" t="s">
        <v>429</v>
      </c>
      <c r="D151" s="212"/>
      <c r="E151" s="279"/>
      <c r="F151" s="524" t="s">
        <v>487</v>
      </c>
      <c r="G151" s="524"/>
      <c r="H151" s="526" t="s">
        <v>377</v>
      </c>
      <c r="I151" s="526"/>
      <c r="J151" s="10"/>
      <c r="K151" s="11"/>
      <c r="M151" s="150"/>
    </row>
    <row r="152" spans="1:13" s="67" customFormat="1" ht="25.5" customHeight="1" x14ac:dyDescent="0.25">
      <c r="A152" s="69"/>
      <c r="B152" s="210" t="s">
        <v>378</v>
      </c>
      <c r="C152" s="600"/>
      <c r="D152" s="601"/>
      <c r="E152" s="280"/>
      <c r="F152" s="626"/>
      <c r="G152" s="627"/>
      <c r="H152" s="607"/>
      <c r="I152" s="608"/>
      <c r="J152" s="10"/>
      <c r="K152" s="11" t="s">
        <v>32</v>
      </c>
      <c r="M152" s="145"/>
    </row>
    <row r="153" spans="1:13" s="67" customFormat="1" ht="25.5" customHeight="1" x14ac:dyDescent="0.25">
      <c r="A153" s="69"/>
      <c r="B153" s="285"/>
      <c r="C153" s="435"/>
      <c r="D153" s="436"/>
      <c r="E153" s="280"/>
      <c r="F153" s="437"/>
      <c r="G153" s="438"/>
      <c r="H153" s="452"/>
      <c r="I153" s="453"/>
      <c r="J153" s="10"/>
      <c r="K153" s="11"/>
      <c r="M153" s="284"/>
    </row>
    <row r="154" spans="1:13" s="67" customFormat="1" ht="25.5" customHeight="1" x14ac:dyDescent="0.25">
      <c r="A154" s="69"/>
      <c r="B154" s="285"/>
      <c r="C154" s="435"/>
      <c r="D154" s="436"/>
      <c r="E154" s="280"/>
      <c r="F154" s="437"/>
      <c r="G154" s="438"/>
      <c r="H154" s="452"/>
      <c r="I154" s="453"/>
      <c r="J154" s="10"/>
      <c r="K154" s="11"/>
      <c r="M154" s="284"/>
    </row>
    <row r="155" spans="1:13" s="67" customFormat="1" ht="25.5" customHeight="1" x14ac:dyDescent="0.25">
      <c r="A155" s="69"/>
      <c r="B155" s="285"/>
      <c r="C155" s="435"/>
      <c r="D155" s="436"/>
      <c r="E155" s="280"/>
      <c r="F155" s="437"/>
      <c r="G155" s="438"/>
      <c r="H155" s="452"/>
      <c r="I155" s="453"/>
      <c r="J155" s="10"/>
      <c r="K155" s="11"/>
      <c r="M155" s="284"/>
    </row>
    <row r="156" spans="1:13" s="67" customFormat="1" ht="25.5" customHeight="1" x14ac:dyDescent="0.25">
      <c r="A156" s="69"/>
      <c r="B156" s="285"/>
      <c r="C156" s="435"/>
      <c r="D156" s="436"/>
      <c r="E156" s="280"/>
      <c r="F156" s="437"/>
      <c r="G156" s="438"/>
      <c r="H156" s="452"/>
      <c r="I156" s="453"/>
      <c r="J156" s="10"/>
      <c r="K156" s="11"/>
      <c r="M156" s="284"/>
    </row>
    <row r="157" spans="1:13" s="67" customFormat="1" ht="25.5" customHeight="1" x14ac:dyDescent="0.25">
      <c r="A157" s="69"/>
      <c r="B157" s="210"/>
      <c r="C157" s="435"/>
      <c r="D157" s="436"/>
      <c r="E157" s="203"/>
      <c r="F157" s="437"/>
      <c r="G157" s="438"/>
      <c r="H157" s="452"/>
      <c r="I157" s="453"/>
      <c r="J157" s="10"/>
      <c r="K157" s="11"/>
      <c r="M157" s="145"/>
    </row>
    <row r="158" spans="1:13" s="67" customFormat="1" ht="25.5" customHeight="1" x14ac:dyDescent="0.25">
      <c r="A158" s="69"/>
      <c r="B158" s="210"/>
      <c r="C158" s="435"/>
      <c r="D158" s="436"/>
      <c r="E158" s="203"/>
      <c r="F158" s="437"/>
      <c r="G158" s="438"/>
      <c r="H158" s="452"/>
      <c r="I158" s="453"/>
      <c r="J158" s="10"/>
      <c r="K158" s="11"/>
      <c r="M158" s="145"/>
    </row>
    <row r="159" spans="1:13" s="67" customFormat="1" ht="25.5" customHeight="1" thickBot="1" x14ac:dyDescent="0.3">
      <c r="A159" s="69"/>
      <c r="B159" s="210"/>
      <c r="C159" s="456"/>
      <c r="D159" s="457"/>
      <c r="E159" s="203"/>
      <c r="F159" s="450"/>
      <c r="G159" s="451"/>
      <c r="H159" s="454"/>
      <c r="I159" s="455"/>
      <c r="J159" s="10"/>
      <c r="K159" s="11"/>
      <c r="M159" s="145"/>
    </row>
    <row r="160" spans="1:13" s="67" customFormat="1" ht="25.5" customHeight="1" x14ac:dyDescent="0.25">
      <c r="A160" s="22"/>
      <c r="B160" s="210"/>
      <c r="C160" s="569" t="s">
        <v>436</v>
      </c>
      <c r="D160" s="569"/>
      <c r="E160" s="280"/>
      <c r="F160" s="286" t="s">
        <v>412</v>
      </c>
      <c r="G160" s="287">
        <f>C75</f>
        <v>0</v>
      </c>
      <c r="H160" s="623">
        <f>SUM(H152:I159)</f>
        <v>0</v>
      </c>
      <c r="I160" s="624"/>
      <c r="J160" s="10"/>
      <c r="K160" s="11"/>
      <c r="M160" s="145"/>
    </row>
    <row r="161" spans="1:14" s="67" customFormat="1" ht="34.5" customHeight="1" thickBot="1" x14ac:dyDescent="0.2">
      <c r="A161" s="22"/>
      <c r="B161" s="204"/>
      <c r="C161" s="566" t="s">
        <v>484</v>
      </c>
      <c r="D161" s="566"/>
      <c r="E161" s="203"/>
      <c r="F161" s="524" t="s">
        <v>486</v>
      </c>
      <c r="G161" s="524"/>
      <c r="H161" s="568" t="s">
        <v>377</v>
      </c>
      <c r="I161" s="568"/>
      <c r="J161" s="10"/>
      <c r="K161" s="11"/>
      <c r="M161" s="593" t="s">
        <v>375</v>
      </c>
    </row>
    <row r="162" spans="1:14" s="67" customFormat="1" ht="25.5" customHeight="1" x14ac:dyDescent="0.25">
      <c r="A162" s="69"/>
      <c r="B162" s="146" t="s">
        <v>513</v>
      </c>
      <c r="C162" s="600"/>
      <c r="D162" s="601"/>
      <c r="E162" s="203"/>
      <c r="F162" s="626"/>
      <c r="G162" s="627"/>
      <c r="H162" s="605"/>
      <c r="I162" s="606"/>
      <c r="J162" s="10"/>
      <c r="K162" s="11" t="s">
        <v>32</v>
      </c>
      <c r="M162" s="593"/>
    </row>
    <row r="163" spans="1:14" s="67" customFormat="1" ht="25.5" customHeight="1" x14ac:dyDescent="0.25">
      <c r="A163" s="69"/>
      <c r="B163" s="210"/>
      <c r="C163" s="437"/>
      <c r="D163" s="453"/>
      <c r="E163" s="203"/>
      <c r="F163" s="437"/>
      <c r="G163" s="438"/>
      <c r="H163" s="620"/>
      <c r="I163" s="625"/>
      <c r="J163" s="10"/>
      <c r="K163" s="11"/>
      <c r="M163" s="593"/>
    </row>
    <row r="164" spans="1:14" s="67" customFormat="1" ht="25.5" customHeight="1" x14ac:dyDescent="0.25">
      <c r="A164" s="69"/>
      <c r="B164" s="285"/>
      <c r="C164" s="437"/>
      <c r="D164" s="453"/>
      <c r="E164" s="280"/>
      <c r="F164" s="437"/>
      <c r="G164" s="438"/>
      <c r="H164" s="570"/>
      <c r="I164" s="571"/>
      <c r="J164" s="10"/>
      <c r="K164" s="11"/>
      <c r="M164" s="593"/>
    </row>
    <row r="165" spans="1:14" s="67" customFormat="1" ht="25.5" customHeight="1" x14ac:dyDescent="0.25">
      <c r="A165" s="69"/>
      <c r="B165" s="210"/>
      <c r="C165" s="437"/>
      <c r="D165" s="453"/>
      <c r="E165" s="203"/>
      <c r="F165" s="437"/>
      <c r="G165" s="438"/>
      <c r="H165" s="620"/>
      <c r="I165" s="625"/>
      <c r="J165" s="10"/>
      <c r="K165" s="11"/>
      <c r="M165" s="593"/>
    </row>
    <row r="166" spans="1:14" s="67" customFormat="1" ht="25.5" customHeight="1" x14ac:dyDescent="0.25">
      <c r="A166" s="69"/>
      <c r="B166" s="210"/>
      <c r="C166" s="437"/>
      <c r="D166" s="453"/>
      <c r="E166" s="203"/>
      <c r="F166" s="437"/>
      <c r="G166" s="438"/>
      <c r="H166" s="620"/>
      <c r="I166" s="625"/>
      <c r="J166" s="10"/>
      <c r="K166" s="11"/>
      <c r="M166" s="593"/>
    </row>
    <row r="167" spans="1:14" s="67" customFormat="1" ht="25.5" customHeight="1" thickBot="1" x14ac:dyDescent="0.3">
      <c r="A167" s="22"/>
      <c r="B167" s="210"/>
      <c r="C167" s="456"/>
      <c r="D167" s="457"/>
      <c r="E167" s="203"/>
      <c r="F167" s="450"/>
      <c r="G167" s="451"/>
      <c r="H167" s="579"/>
      <c r="I167" s="580"/>
      <c r="J167" s="10"/>
      <c r="K167" s="11"/>
      <c r="M167" s="593"/>
    </row>
    <row r="168" spans="1:14" s="67" customFormat="1" ht="25.5" customHeight="1" x14ac:dyDescent="0.25">
      <c r="A168" s="60"/>
      <c r="B168" s="146" t="s">
        <v>446</v>
      </c>
      <c r="C168" s="600"/>
      <c r="D168" s="601"/>
      <c r="E168" s="203"/>
      <c r="F168" s="626"/>
      <c r="G168" s="627"/>
      <c r="H168" s="628"/>
      <c r="I168" s="629"/>
      <c r="J168" s="10"/>
      <c r="K168" s="11"/>
      <c r="M168" s="593"/>
    </row>
    <row r="169" spans="1:14" s="67" customFormat="1" ht="25.5" customHeight="1" x14ac:dyDescent="0.25">
      <c r="A169" s="60"/>
      <c r="B169" s="146"/>
      <c r="C169" s="435"/>
      <c r="D169" s="436"/>
      <c r="E169" s="203"/>
      <c r="F169" s="291"/>
      <c r="G169" s="276"/>
      <c r="H169" s="449"/>
      <c r="I169" s="591"/>
      <c r="J169" s="10"/>
      <c r="K169" s="11"/>
      <c r="M169" s="593"/>
    </row>
    <row r="170" spans="1:14" s="67" customFormat="1" ht="25.5" customHeight="1" thickBot="1" x14ac:dyDescent="0.3">
      <c r="A170" s="22"/>
      <c r="B170" s="146"/>
      <c r="C170" s="456"/>
      <c r="D170" s="457"/>
      <c r="E170" s="203"/>
      <c r="F170" s="450"/>
      <c r="G170" s="451"/>
      <c r="H170" s="581"/>
      <c r="I170" s="582"/>
      <c r="J170" s="10"/>
      <c r="K170" s="11"/>
      <c r="M170" s="593"/>
    </row>
    <row r="171" spans="1:14" s="67" customFormat="1" ht="25.5" customHeight="1" thickBot="1" x14ac:dyDescent="0.3">
      <c r="A171" s="22"/>
      <c r="B171" s="210"/>
      <c r="C171" s="583" t="s">
        <v>436</v>
      </c>
      <c r="D171" s="583"/>
      <c r="E171" s="203"/>
      <c r="F171" s="219" t="s">
        <v>412</v>
      </c>
      <c r="G171" s="255">
        <f>C76</f>
        <v>0</v>
      </c>
      <c r="H171" s="598">
        <f>SUM(H162:I170)</f>
        <v>0</v>
      </c>
      <c r="I171" s="599"/>
      <c r="J171" s="10"/>
      <c r="K171" s="11"/>
      <c r="M171" s="150"/>
    </row>
    <row r="172" spans="1:14" ht="6" customHeight="1" thickBot="1" x14ac:dyDescent="0.25">
      <c r="A172" s="22"/>
      <c r="B172" s="59"/>
      <c r="C172" s="59"/>
      <c r="D172" s="59"/>
      <c r="E172" s="59"/>
      <c r="F172" s="59"/>
      <c r="G172" s="59"/>
      <c r="H172" s="59"/>
      <c r="I172" s="59"/>
      <c r="J172" s="71"/>
      <c r="K172" s="11"/>
    </row>
    <row r="173" spans="1:14" s="74" customFormat="1" ht="25.5" customHeight="1" thickBot="1" x14ac:dyDescent="0.35">
      <c r="A173" s="558" t="s">
        <v>509</v>
      </c>
      <c r="B173" s="559"/>
      <c r="C173" s="589"/>
      <c r="D173" s="590"/>
      <c r="E173" s="590"/>
      <c r="F173" s="590"/>
      <c r="G173" s="590"/>
      <c r="H173" s="564">
        <f>C77</f>
        <v>0</v>
      </c>
      <c r="I173" s="565"/>
      <c r="J173" s="72"/>
      <c r="K173" s="159"/>
      <c r="L173" s="162"/>
      <c r="M173" s="161"/>
      <c r="N173" s="75"/>
    </row>
    <row r="174" spans="1:14" ht="6" customHeight="1" thickBot="1" x14ac:dyDescent="0.25">
      <c r="A174" s="22"/>
      <c r="B174" s="59"/>
      <c r="C174" s="59"/>
      <c r="D174" s="59"/>
      <c r="E174" s="59"/>
      <c r="F174" s="59"/>
      <c r="G174" s="59"/>
      <c r="H174" s="59"/>
      <c r="I174" s="59"/>
      <c r="J174" s="71"/>
      <c r="K174" s="11"/>
    </row>
    <row r="175" spans="1:14" s="74" customFormat="1" ht="25.5" customHeight="1" thickBot="1" x14ac:dyDescent="0.3">
      <c r="A175" s="558" t="s">
        <v>510</v>
      </c>
      <c r="B175" s="559"/>
      <c r="C175" s="561"/>
      <c r="D175" s="562"/>
      <c r="E175" s="562"/>
      <c r="F175" s="562"/>
      <c r="G175" s="563"/>
      <c r="H175" s="564">
        <f>C74</f>
        <v>0</v>
      </c>
      <c r="I175" s="565"/>
      <c r="J175" s="72"/>
      <c r="K175" s="73"/>
      <c r="M175" s="143"/>
    </row>
    <row r="176" spans="1:14" s="67" customFormat="1" ht="6" customHeight="1" thickBot="1" x14ac:dyDescent="0.3">
      <c r="A176" s="22"/>
      <c r="B176" s="25"/>
      <c r="C176" s="14"/>
      <c r="D176" s="157"/>
      <c r="E176" s="157"/>
      <c r="F176" s="157"/>
      <c r="G176" s="157"/>
      <c r="H176" s="14"/>
      <c r="I176" s="14"/>
      <c r="J176" s="10"/>
      <c r="K176" s="160"/>
      <c r="L176" s="163"/>
      <c r="M176" s="161"/>
      <c r="N176" s="76"/>
    </row>
    <row r="177" spans="1:15" s="74" customFormat="1" ht="25.5" customHeight="1" thickBot="1" x14ac:dyDescent="0.3">
      <c r="A177" s="558" t="s">
        <v>511</v>
      </c>
      <c r="B177" s="559"/>
      <c r="C177" s="561"/>
      <c r="D177" s="562"/>
      <c r="E177" s="562"/>
      <c r="F177" s="562"/>
      <c r="G177" s="563"/>
      <c r="H177" s="564">
        <f>C78</f>
        <v>0</v>
      </c>
      <c r="I177" s="565"/>
      <c r="J177" s="72"/>
      <c r="K177" s="73"/>
      <c r="M177" s="156"/>
    </row>
    <row r="178" spans="1:15" ht="6" customHeight="1" x14ac:dyDescent="0.2">
      <c r="A178" s="22"/>
      <c r="B178" s="59"/>
      <c r="C178" s="59"/>
      <c r="D178" s="59"/>
      <c r="E178" s="59"/>
      <c r="F178" s="59"/>
      <c r="G178" s="59"/>
      <c r="H178" s="59"/>
      <c r="I178" s="59"/>
      <c r="J178" s="71"/>
      <c r="K178" s="11"/>
      <c r="M178" s="156"/>
    </row>
    <row r="179" spans="1:15" ht="17.25" customHeight="1" x14ac:dyDescent="0.2">
      <c r="A179" s="19"/>
      <c r="B179" s="215"/>
      <c r="C179" s="497" t="s">
        <v>430</v>
      </c>
      <c r="D179" s="497"/>
      <c r="E179" s="497"/>
      <c r="F179" s="497"/>
      <c r="G179" s="205"/>
      <c r="H179" s="215"/>
      <c r="I179" s="215"/>
      <c r="J179" s="20"/>
      <c r="K179" s="21"/>
      <c r="M179" s="156"/>
    </row>
    <row r="180" spans="1:15" ht="6" customHeight="1" x14ac:dyDescent="0.2">
      <c r="A180" s="31"/>
      <c r="B180" s="384"/>
      <c r="C180" s="384"/>
      <c r="D180" s="384"/>
      <c r="E180" s="384"/>
      <c r="F180" s="384"/>
      <c r="G180" s="384"/>
      <c r="H180" s="384"/>
      <c r="I180" s="384"/>
      <c r="J180" s="385"/>
      <c r="K180" s="11"/>
      <c r="M180" s="156"/>
    </row>
    <row r="181" spans="1:15" s="74" customFormat="1" ht="57.75" customHeight="1" x14ac:dyDescent="0.25">
      <c r="A181" s="558" t="s">
        <v>464</v>
      </c>
      <c r="B181" s="559"/>
      <c r="C181" s="367"/>
      <c r="D181" s="587" t="s">
        <v>635</v>
      </c>
      <c r="E181" s="560"/>
      <c r="F181" s="560"/>
      <c r="G181" s="560"/>
      <c r="H181" s="560"/>
      <c r="I181" s="560"/>
      <c r="J181" s="588"/>
      <c r="K181" s="159"/>
      <c r="L181" s="164"/>
      <c r="M181" s="161"/>
    </row>
    <row r="182" spans="1:15" s="67" customFormat="1" ht="6" customHeight="1" x14ac:dyDescent="0.25">
      <c r="A182" s="22"/>
      <c r="B182" s="25"/>
      <c r="C182" s="14"/>
      <c r="D182" s="157"/>
      <c r="E182" s="157"/>
      <c r="F182" s="157"/>
      <c r="G182" s="157"/>
      <c r="H182" s="14"/>
      <c r="I182" s="14"/>
      <c r="J182" s="10"/>
      <c r="K182" s="160"/>
      <c r="L182" s="163"/>
      <c r="M182" s="161"/>
      <c r="N182" s="76"/>
    </row>
    <row r="183" spans="1:15" s="67" customFormat="1" ht="44.25" customHeight="1" thickBot="1" x14ac:dyDescent="0.2">
      <c r="A183" s="22"/>
      <c r="B183" s="366" t="s">
        <v>428</v>
      </c>
      <c r="C183" s="566" t="s">
        <v>439</v>
      </c>
      <c r="D183" s="566"/>
      <c r="E183" s="567"/>
      <c r="F183" s="567"/>
      <c r="G183" s="373"/>
      <c r="H183" s="568"/>
      <c r="I183" s="568"/>
      <c r="J183" s="10"/>
      <c r="K183" s="11"/>
      <c r="M183" s="161"/>
    </row>
    <row r="184" spans="1:15" s="67" customFormat="1" ht="44.25" customHeight="1" thickBot="1" x14ac:dyDescent="0.3">
      <c r="A184" s="22"/>
      <c r="B184" s="369"/>
      <c r="C184" s="445"/>
      <c r="D184" s="445"/>
      <c r="E184" s="445"/>
      <c r="F184" s="445"/>
      <c r="G184" s="373"/>
      <c r="H184" s="564">
        <f>C79</f>
        <v>0</v>
      </c>
      <c r="I184" s="565"/>
      <c r="J184" s="10"/>
      <c r="K184" s="11"/>
      <c r="M184" s="161"/>
    </row>
    <row r="185" spans="1:15" s="67" customFormat="1" ht="44.25" customHeight="1" thickBot="1" x14ac:dyDescent="0.2">
      <c r="A185" s="22"/>
      <c r="B185" s="369"/>
      <c r="C185" s="566" t="s">
        <v>488</v>
      </c>
      <c r="D185" s="566"/>
      <c r="E185" s="573" t="s">
        <v>431</v>
      </c>
      <c r="F185" s="573"/>
      <c r="G185" s="373"/>
      <c r="H185" s="568"/>
      <c r="I185" s="568"/>
      <c r="J185" s="10"/>
      <c r="K185" s="11"/>
      <c r="M185" s="161"/>
    </row>
    <row r="186" spans="1:15" s="74" customFormat="1" ht="25.5" customHeight="1" thickBot="1" x14ac:dyDescent="0.3">
      <c r="A186" s="370"/>
      <c r="B186" s="560" t="s">
        <v>500</v>
      </c>
      <c r="C186" s="449"/>
      <c r="D186" s="449"/>
      <c r="E186" s="572"/>
      <c r="F186" s="572"/>
      <c r="G186" s="372"/>
      <c r="H186" s="564">
        <f>C80</f>
        <v>0</v>
      </c>
      <c r="I186" s="565"/>
      <c r="J186" s="374"/>
      <c r="K186" s="159"/>
      <c r="L186" s="162"/>
      <c r="M186" s="161"/>
    </row>
    <row r="187" spans="1:15" s="74" customFormat="1" ht="25.5" customHeight="1" x14ac:dyDescent="0.25">
      <c r="A187" s="370"/>
      <c r="B187" s="560"/>
      <c r="C187" s="449"/>
      <c r="D187" s="449"/>
      <c r="E187" s="572"/>
      <c r="F187" s="572"/>
      <c r="G187" s="372"/>
      <c r="H187" s="372"/>
      <c r="I187" s="372"/>
      <c r="J187" s="374"/>
      <c r="K187" s="159"/>
      <c r="L187" s="162"/>
      <c r="M187" s="161"/>
    </row>
    <row r="188" spans="1:15" s="74" customFormat="1" ht="25.5" customHeight="1" x14ac:dyDescent="0.25">
      <c r="A188" s="370"/>
      <c r="B188" s="560"/>
      <c r="C188" s="449"/>
      <c r="D188" s="449"/>
      <c r="E188" s="572"/>
      <c r="F188" s="572"/>
      <c r="G188" s="372"/>
      <c r="H188" s="372"/>
      <c r="I188" s="372"/>
      <c r="J188" s="374"/>
      <c r="K188" s="159"/>
      <c r="L188" s="162"/>
      <c r="M188" s="161"/>
    </row>
    <row r="189" spans="1:15" s="74" customFormat="1" ht="25.5" customHeight="1" x14ac:dyDescent="0.25">
      <c r="A189" s="370"/>
      <c r="B189" s="560"/>
      <c r="C189" s="449"/>
      <c r="D189" s="449"/>
      <c r="E189" s="572"/>
      <c r="F189" s="572"/>
      <c r="G189" s="372"/>
      <c r="H189" s="372"/>
      <c r="I189" s="372"/>
      <c r="J189" s="374"/>
      <c r="K189" s="159"/>
      <c r="L189" s="162"/>
      <c r="M189" s="161"/>
      <c r="O189" s="200"/>
    </row>
    <row r="190" spans="1:15" s="74" customFormat="1" ht="25.5" customHeight="1" x14ac:dyDescent="0.25">
      <c r="A190" s="370"/>
      <c r="B190" s="371"/>
      <c r="C190" s="449"/>
      <c r="D190" s="449"/>
      <c r="E190" s="572"/>
      <c r="F190" s="572"/>
      <c r="G190" s="372"/>
      <c r="H190" s="372"/>
      <c r="I190" s="372"/>
      <c r="J190" s="374"/>
      <c r="K190" s="159"/>
      <c r="L190" s="162"/>
      <c r="M190" s="161"/>
    </row>
    <row r="191" spans="1:15" s="74" customFormat="1" ht="25.5" customHeight="1" x14ac:dyDescent="0.25">
      <c r="A191" s="370"/>
      <c r="B191" s="371"/>
      <c r="C191" s="449"/>
      <c r="D191" s="449"/>
      <c r="E191" s="572"/>
      <c r="F191" s="572"/>
      <c r="G191" s="372"/>
      <c r="H191" s="372"/>
      <c r="I191" s="372"/>
      <c r="J191" s="374"/>
      <c r="K191" s="159"/>
      <c r="L191" s="162"/>
      <c r="M191" s="161"/>
    </row>
    <row r="192" spans="1:15" s="74" customFormat="1" ht="25.5" customHeight="1" x14ac:dyDescent="0.25">
      <c r="A192" s="370"/>
      <c r="B192" s="371"/>
      <c r="C192" s="449"/>
      <c r="D192" s="449"/>
      <c r="E192" s="572"/>
      <c r="F192" s="572"/>
      <c r="G192" s="372"/>
      <c r="H192" s="372"/>
      <c r="I192" s="372"/>
      <c r="J192" s="374"/>
      <c r="K192" s="159"/>
      <c r="L192" s="162"/>
      <c r="M192" s="161"/>
    </row>
    <row r="193" spans="1:13" s="74" customFormat="1" ht="25.5" customHeight="1" x14ac:dyDescent="0.25">
      <c r="A193" s="370"/>
      <c r="B193" s="371"/>
      <c r="C193" s="449"/>
      <c r="D193" s="449"/>
      <c r="E193" s="572"/>
      <c r="F193" s="572"/>
      <c r="G193" s="372"/>
      <c r="H193" s="372"/>
      <c r="I193" s="372"/>
      <c r="J193" s="374"/>
      <c r="K193" s="159"/>
      <c r="L193" s="162"/>
      <c r="M193" s="161"/>
    </row>
    <row r="194" spans="1:13" ht="6" customHeight="1" x14ac:dyDescent="0.2">
      <c r="A194" s="55"/>
      <c r="B194" s="83"/>
      <c r="C194" s="83"/>
      <c r="D194" s="83"/>
      <c r="E194" s="83"/>
      <c r="F194" s="83"/>
      <c r="G194" s="83"/>
      <c r="H194" s="83"/>
      <c r="I194" s="83"/>
      <c r="J194" s="84"/>
      <c r="K194" s="11"/>
      <c r="M194" s="145"/>
    </row>
    <row r="195" spans="1:13" ht="17.25" customHeight="1" x14ac:dyDescent="0.2">
      <c r="A195" s="19"/>
      <c r="B195" s="377"/>
      <c r="C195" s="377" t="s">
        <v>636</v>
      </c>
      <c r="D195" s="377"/>
      <c r="E195" s="377"/>
      <c r="F195" s="377"/>
      <c r="G195" s="377"/>
      <c r="H195" s="377"/>
      <c r="I195" s="377"/>
      <c r="J195" s="20"/>
      <c r="K195" s="21"/>
    </row>
    <row r="196" spans="1:13" ht="6" customHeight="1" x14ac:dyDescent="0.2">
      <c r="A196" s="31"/>
      <c r="B196" s="384"/>
      <c r="C196" s="384"/>
      <c r="D196" s="384"/>
      <c r="E196" s="384"/>
      <c r="F196" s="384"/>
      <c r="G196" s="384"/>
      <c r="H196" s="384"/>
      <c r="I196" s="384"/>
      <c r="J196" s="385"/>
      <c r="K196" s="11"/>
    </row>
    <row r="197" spans="1:13" ht="20.25" customHeight="1" x14ac:dyDescent="0.2">
      <c r="A197" s="577" t="s">
        <v>641</v>
      </c>
      <c r="B197" s="578"/>
      <c r="C197" s="578"/>
      <c r="D197" s="14"/>
      <c r="E197" s="576"/>
      <c r="F197" s="576"/>
      <c r="G197" s="576"/>
      <c r="H197" s="576"/>
      <c r="I197" s="576"/>
      <c r="J197" s="168"/>
      <c r="K197" s="11" t="s">
        <v>61</v>
      </c>
      <c r="M197" s="592" t="s">
        <v>361</v>
      </c>
    </row>
    <row r="198" spans="1:13" s="86" customFormat="1" ht="6" customHeight="1" x14ac:dyDescent="0.2">
      <c r="A198" s="577"/>
      <c r="B198" s="578"/>
      <c r="C198" s="578"/>
      <c r="D198" s="25"/>
      <c r="E198" s="25"/>
      <c r="F198" s="25"/>
      <c r="G198" s="25"/>
      <c r="H198" s="25"/>
      <c r="I198" s="25"/>
      <c r="J198" s="386"/>
      <c r="K198" s="11"/>
      <c r="M198" s="592"/>
    </row>
    <row r="199" spans="1:13" s="86" customFormat="1" ht="6" customHeight="1" x14ac:dyDescent="0.2">
      <c r="A199" s="22"/>
      <c r="B199" s="14"/>
      <c r="C199" s="14"/>
      <c r="D199" s="14"/>
      <c r="E199" s="576"/>
      <c r="F199" s="576"/>
      <c r="G199" s="576"/>
      <c r="H199" s="576"/>
      <c r="I199" s="576"/>
      <c r="J199" s="386"/>
      <c r="K199" s="11"/>
      <c r="M199" s="592"/>
    </row>
    <row r="200" spans="1:13" s="67" customFormat="1" ht="20.25" customHeight="1" x14ac:dyDescent="0.25">
      <c r="A200" s="430" t="s">
        <v>473</v>
      </c>
      <c r="B200" s="432"/>
      <c r="C200" s="363">
        <f>C95</f>
        <v>0</v>
      </c>
      <c r="D200" s="430" t="s">
        <v>459</v>
      </c>
      <c r="E200" s="431"/>
      <c r="F200" s="432"/>
      <c r="G200" s="382">
        <f>C200*C202</f>
        <v>0</v>
      </c>
      <c r="H200" s="375"/>
      <c r="I200" s="375"/>
      <c r="J200" s="10"/>
      <c r="K200" s="11"/>
      <c r="M200" s="592"/>
    </row>
    <row r="201" spans="1:13" s="86" customFormat="1" ht="6" customHeight="1" x14ac:dyDescent="0.2">
      <c r="A201" s="387"/>
      <c r="B201" s="368"/>
      <c r="C201" s="14"/>
      <c r="D201" s="368"/>
      <c r="E201" s="368"/>
      <c r="F201" s="52"/>
      <c r="G201" s="184"/>
      <c r="H201" s="375"/>
      <c r="I201" s="375"/>
      <c r="J201" s="10"/>
      <c r="K201" s="11"/>
      <c r="M201" s="592"/>
    </row>
    <row r="202" spans="1:13" s="86" customFormat="1" ht="27" customHeight="1" x14ac:dyDescent="0.2">
      <c r="A202" s="430" t="s">
        <v>451</v>
      </c>
      <c r="B202" s="432"/>
      <c r="C202" s="362"/>
      <c r="D202" s="430" t="s">
        <v>458</v>
      </c>
      <c r="E202" s="431"/>
      <c r="F202" s="432"/>
      <c r="G202" s="382">
        <f>C206+G200</f>
        <v>0</v>
      </c>
      <c r="H202" s="375"/>
      <c r="I202" s="375"/>
      <c r="J202" s="10"/>
      <c r="K202" s="11"/>
      <c r="M202" s="592"/>
    </row>
    <row r="203" spans="1:13" s="86" customFormat="1" ht="6" customHeight="1" x14ac:dyDescent="0.2">
      <c r="A203" s="388"/>
      <c r="B203" s="368"/>
      <c r="C203" s="14"/>
      <c r="D203" s="52"/>
      <c r="E203" s="52"/>
      <c r="F203" s="52"/>
      <c r="G203" s="375"/>
      <c r="H203" s="375"/>
      <c r="I203" s="375"/>
      <c r="J203" s="10"/>
      <c r="K203" s="11"/>
      <c r="M203" s="592"/>
    </row>
    <row r="204" spans="1:13" s="67" customFormat="1" ht="24" customHeight="1" x14ac:dyDescent="0.25">
      <c r="A204" s="430" t="s">
        <v>453</v>
      </c>
      <c r="B204" s="432"/>
      <c r="C204" s="380">
        <f>C202/1.21</f>
        <v>0</v>
      </c>
      <c r="D204" s="430" t="s">
        <v>457</v>
      </c>
      <c r="E204" s="431"/>
      <c r="F204" s="432"/>
      <c r="G204" s="376">
        <f>C206/1.21</f>
        <v>0</v>
      </c>
      <c r="H204" s="375"/>
      <c r="I204" s="375"/>
      <c r="J204" s="10"/>
      <c r="K204" s="11" t="s">
        <v>63</v>
      </c>
      <c r="M204" s="592"/>
    </row>
    <row r="205" spans="1:13" s="86" customFormat="1" ht="6" customHeight="1" x14ac:dyDescent="0.2">
      <c r="A205" s="388"/>
      <c r="B205" s="368"/>
      <c r="C205" s="368"/>
      <c r="D205" s="368"/>
      <c r="E205" s="14"/>
      <c r="F205" s="14"/>
      <c r="G205" s="375"/>
      <c r="H205" s="375"/>
      <c r="I205" s="375"/>
      <c r="J205" s="10"/>
      <c r="K205" s="11"/>
      <c r="M205" s="592"/>
    </row>
    <row r="206" spans="1:13" s="67" customFormat="1" ht="25.5" customHeight="1" x14ac:dyDescent="0.25">
      <c r="A206" s="430" t="s">
        <v>456</v>
      </c>
      <c r="B206" s="432"/>
      <c r="C206" s="381">
        <f>I65*(IF(C109="VGB A",(4004*1.21),IF(C109="VGB B",(1193*1.21),IF(C109="VGB C",(832*1.21),0))))</f>
        <v>0</v>
      </c>
      <c r="D206" s="430" t="s">
        <v>460</v>
      </c>
      <c r="E206" s="431"/>
      <c r="F206" s="432"/>
      <c r="G206" s="376">
        <f>G200/1.21</f>
        <v>0</v>
      </c>
      <c r="H206" s="375"/>
      <c r="I206" s="375"/>
      <c r="J206" s="10"/>
      <c r="K206" s="11"/>
      <c r="M206" s="592"/>
    </row>
    <row r="207" spans="1:13" s="86" customFormat="1" ht="6" customHeight="1" x14ac:dyDescent="0.2">
      <c r="A207" s="388"/>
      <c r="B207" s="368"/>
      <c r="C207" s="368"/>
      <c r="D207" s="368"/>
      <c r="E207" s="14"/>
      <c r="F207" s="14"/>
      <c r="G207" s="375"/>
      <c r="H207" s="375"/>
      <c r="I207" s="375"/>
      <c r="J207" s="10"/>
      <c r="K207" s="11"/>
      <c r="M207" s="592"/>
    </row>
    <row r="208" spans="1:13" s="67" customFormat="1" ht="35.25" customHeight="1" x14ac:dyDescent="0.25">
      <c r="A208" s="389"/>
      <c r="B208" s="390"/>
      <c r="C208" s="390"/>
      <c r="D208" s="431" t="s">
        <v>461</v>
      </c>
      <c r="E208" s="431"/>
      <c r="F208" s="431"/>
      <c r="G208" s="376">
        <f>G206+G204</f>
        <v>0</v>
      </c>
      <c r="H208" s="375"/>
      <c r="I208" s="375"/>
      <c r="J208" s="10"/>
      <c r="K208" s="11"/>
      <c r="M208" s="592"/>
    </row>
    <row r="209" spans="1:13" s="86" customFormat="1" ht="6" customHeight="1" x14ac:dyDescent="0.2">
      <c r="A209" s="388"/>
      <c r="B209" s="390"/>
      <c r="C209" s="368"/>
      <c r="D209" s="368"/>
      <c r="E209" s="14"/>
      <c r="F209" s="14"/>
      <c r="G209" s="14"/>
      <c r="H209" s="375"/>
      <c r="I209" s="375"/>
      <c r="J209" s="10"/>
      <c r="K209" s="11"/>
      <c r="M209" s="592"/>
    </row>
    <row r="210" spans="1:13" s="67" customFormat="1" ht="30" customHeight="1" x14ac:dyDescent="0.25">
      <c r="A210" s="365"/>
      <c r="B210" s="379" t="s">
        <v>449</v>
      </c>
      <c r="C210" s="228" t="s">
        <v>465</v>
      </c>
      <c r="D210" s="433" t="s">
        <v>450</v>
      </c>
      <c r="E210" s="433"/>
      <c r="F210" s="14"/>
      <c r="G210" s="14"/>
      <c r="H210" s="14"/>
      <c r="I210" s="14"/>
      <c r="J210" s="10"/>
      <c r="K210" s="11"/>
      <c r="M210" s="592"/>
    </row>
    <row r="211" spans="1:13" ht="21.75" customHeight="1" x14ac:dyDescent="0.2">
      <c r="A211" s="365" t="s">
        <v>448</v>
      </c>
      <c r="B211" s="378"/>
      <c r="C211" s="229">
        <f>D211*$C$202</f>
        <v>0</v>
      </c>
      <c r="D211" s="434"/>
      <c r="E211" s="434"/>
      <c r="F211" s="14"/>
      <c r="G211" s="14"/>
      <c r="H211" s="14"/>
      <c r="I211" s="14"/>
      <c r="J211" s="168"/>
      <c r="K211" s="30"/>
    </row>
    <row r="212" spans="1:13" s="67" customFormat="1" ht="30" customHeight="1" x14ac:dyDescent="0.25">
      <c r="A212" s="365" t="s">
        <v>448</v>
      </c>
      <c r="B212" s="378"/>
      <c r="C212" s="229">
        <f>D212*$C$202</f>
        <v>0</v>
      </c>
      <c r="D212" s="434"/>
      <c r="E212" s="434"/>
      <c r="F212" s="14"/>
      <c r="G212" s="14"/>
      <c r="H212" s="14"/>
      <c r="I212" s="14"/>
      <c r="J212" s="10"/>
      <c r="K212" s="11" t="s">
        <v>63</v>
      </c>
      <c r="M212" s="195"/>
    </row>
    <row r="213" spans="1:13" ht="20.25" customHeight="1" x14ac:dyDescent="0.2">
      <c r="A213" s="365" t="s">
        <v>448</v>
      </c>
      <c r="B213" s="364"/>
      <c r="C213" s="229">
        <f>D213*$C$202</f>
        <v>0</v>
      </c>
      <c r="D213" s="434"/>
      <c r="E213" s="434"/>
      <c r="F213" s="14"/>
      <c r="G213" s="14"/>
      <c r="H213" s="14"/>
      <c r="I213" s="14"/>
      <c r="J213" s="168"/>
      <c r="K213" s="30"/>
      <c r="M213" s="217"/>
    </row>
    <row r="214" spans="1:13" s="67" customFormat="1" ht="25.5" customHeight="1" x14ac:dyDescent="0.25">
      <c r="A214" s="365" t="s">
        <v>448</v>
      </c>
      <c r="B214" s="364"/>
      <c r="C214" s="229">
        <f>D214*$C$202</f>
        <v>0</v>
      </c>
      <c r="D214" s="434"/>
      <c r="E214" s="434"/>
      <c r="F214" s="14"/>
      <c r="G214" s="14"/>
      <c r="H214" s="14"/>
      <c r="I214" s="14"/>
      <c r="J214" s="10"/>
      <c r="K214" s="11"/>
      <c r="M214" s="195"/>
    </row>
    <row r="215" spans="1:13" s="67" customFormat="1" ht="5.25" customHeight="1" x14ac:dyDescent="0.25">
      <c r="A215" s="22"/>
      <c r="B215" s="14"/>
      <c r="C215" s="14"/>
      <c r="D215" s="14"/>
      <c r="E215" s="14"/>
      <c r="F215" s="14"/>
      <c r="G215" s="14"/>
      <c r="H215" s="14"/>
      <c r="I215" s="14"/>
      <c r="J215" s="10"/>
      <c r="K215" s="11"/>
      <c r="M215" s="217"/>
    </row>
    <row r="216" spans="1:13" s="67" customFormat="1" ht="8.25" customHeight="1" x14ac:dyDescent="0.25">
      <c r="A216" s="574"/>
      <c r="B216" s="575"/>
      <c r="C216" s="14"/>
      <c r="D216" s="366"/>
      <c r="E216" s="366"/>
      <c r="F216" s="366"/>
      <c r="G216" s="366"/>
      <c r="H216" s="366"/>
      <c r="I216" s="366"/>
      <c r="J216" s="10"/>
      <c r="K216" s="11"/>
      <c r="M216" s="217"/>
    </row>
    <row r="217" spans="1:13" s="86" customFormat="1" ht="6" customHeight="1" x14ac:dyDescent="0.2">
      <c r="A217" s="55"/>
      <c r="B217" s="225"/>
      <c r="C217" s="57"/>
      <c r="D217" s="226"/>
      <c r="E217" s="226"/>
      <c r="F217" s="226"/>
      <c r="G217" s="226"/>
      <c r="H217" s="57"/>
      <c r="I217" s="57"/>
      <c r="J217" s="58"/>
      <c r="K217" s="11"/>
      <c r="M217" s="195"/>
    </row>
    <row r="218" spans="1:13" ht="17.25" hidden="1" customHeight="1" x14ac:dyDescent="0.2">
      <c r="A218" s="19"/>
      <c r="B218" s="192"/>
      <c r="C218" s="269" t="s">
        <v>483</v>
      </c>
      <c r="D218" s="269"/>
      <c r="E218" s="269"/>
      <c r="F218" s="269"/>
      <c r="G218" s="269"/>
      <c r="H218" s="269"/>
      <c r="I218" s="270"/>
      <c r="J218" s="20"/>
      <c r="K218" s="21"/>
    </row>
    <row r="219" spans="1:13" ht="6" hidden="1" customHeight="1" x14ac:dyDescent="0.2">
      <c r="A219" s="22"/>
      <c r="B219" s="59"/>
      <c r="C219" s="59"/>
      <c r="D219" s="59"/>
      <c r="E219" s="59"/>
      <c r="F219" s="59"/>
      <c r="G219" s="59"/>
      <c r="H219" s="59"/>
      <c r="I219" s="59"/>
      <c r="J219" s="71"/>
      <c r="K219" s="11"/>
    </row>
    <row r="220" spans="1:13" ht="20.25" hidden="1" customHeight="1" x14ac:dyDescent="0.2">
      <c r="A220" s="60" t="s">
        <v>60</v>
      </c>
      <c r="B220" s="14" t="s">
        <v>489</v>
      </c>
      <c r="C220" s="288"/>
      <c r="D220" s="85"/>
      <c r="E220" s="85"/>
      <c r="F220" s="85"/>
      <c r="G220" s="85"/>
      <c r="H220" s="149"/>
      <c r="I220" s="149"/>
      <c r="J220" s="168"/>
      <c r="K220" s="11" t="s">
        <v>61</v>
      </c>
      <c r="M220" s="592" t="s">
        <v>364</v>
      </c>
    </row>
    <row r="221" spans="1:13" s="86" customFormat="1" ht="6" hidden="1" customHeight="1" x14ac:dyDescent="0.2">
      <c r="A221" s="22"/>
      <c r="B221" s="25"/>
      <c r="C221" s="14"/>
      <c r="D221" s="85"/>
      <c r="E221" s="193"/>
      <c r="F221" s="193"/>
      <c r="G221" s="193"/>
      <c r="H221" s="14"/>
      <c r="I221" s="14"/>
      <c r="J221" s="10"/>
      <c r="K221" s="11"/>
      <c r="M221" s="592"/>
    </row>
    <row r="222" spans="1:13" s="67" customFormat="1" ht="20.25" hidden="1" customHeight="1" x14ac:dyDescent="0.25">
      <c r="A222" s="22"/>
      <c r="B222" s="14" t="s">
        <v>490</v>
      </c>
      <c r="C222" s="288"/>
      <c r="D222" s="85"/>
      <c r="E222" s="272"/>
      <c r="F222" s="87"/>
      <c r="G222" s="87"/>
      <c r="H222" s="272"/>
      <c r="I222" s="272"/>
      <c r="J222" s="10"/>
      <c r="K222" s="11" t="s">
        <v>62</v>
      </c>
      <c r="M222" s="592"/>
    </row>
    <row r="223" spans="1:13" s="67" customFormat="1" ht="20.25" hidden="1" customHeight="1" x14ac:dyDescent="0.25">
      <c r="A223" s="22"/>
      <c r="B223" s="14" t="s">
        <v>491</v>
      </c>
      <c r="C223" s="288"/>
      <c r="D223" s="85"/>
      <c r="E223" s="273"/>
      <c r="F223" s="272"/>
      <c r="G223" s="272"/>
      <c r="H223" s="272"/>
      <c r="I223" s="272"/>
      <c r="J223" s="10"/>
      <c r="K223" s="11"/>
      <c r="M223" s="592"/>
    </row>
    <row r="224" spans="1:13" s="86" customFormat="1" ht="6" hidden="1" customHeight="1" x14ac:dyDescent="0.2">
      <c r="A224" s="22"/>
      <c r="B224" s="25"/>
      <c r="C224" s="14"/>
      <c r="D224" s="85"/>
      <c r="E224" s="273"/>
      <c r="F224" s="273"/>
      <c r="G224" s="273"/>
      <c r="H224" s="14"/>
      <c r="I224" s="14"/>
      <c r="J224" s="10"/>
      <c r="K224" s="11"/>
      <c r="M224" s="592"/>
    </row>
    <row r="225" spans="1:13" s="67" customFormat="1" ht="20.25" hidden="1" customHeight="1" x14ac:dyDescent="0.25">
      <c r="A225" s="22"/>
      <c r="B225" s="14" t="s">
        <v>492</v>
      </c>
      <c r="C225" s="288"/>
      <c r="D225" s="85"/>
      <c r="E225" s="273"/>
      <c r="F225" s="272"/>
      <c r="G225" s="272"/>
      <c r="H225" s="272"/>
      <c r="I225" s="272"/>
      <c r="J225" s="10"/>
      <c r="K225" s="11"/>
      <c r="M225" s="592"/>
    </row>
    <row r="226" spans="1:13" s="86" customFormat="1" ht="6" hidden="1" customHeight="1" x14ac:dyDescent="0.2">
      <c r="A226" s="22"/>
      <c r="B226" s="25"/>
      <c r="C226" s="14"/>
      <c r="D226" s="273"/>
      <c r="E226" s="184"/>
      <c r="F226" s="273"/>
      <c r="G226" s="272"/>
      <c r="H226" s="14"/>
      <c r="I226" s="14"/>
      <c r="J226" s="10"/>
      <c r="K226" s="11"/>
      <c r="M226" s="592"/>
    </row>
    <row r="227" spans="1:13" s="67" customFormat="1" ht="20.25" hidden="1" customHeight="1" x14ac:dyDescent="0.25">
      <c r="A227" s="22"/>
      <c r="B227" s="14" t="s">
        <v>503</v>
      </c>
      <c r="C227" s="584"/>
      <c r="D227" s="585"/>
      <c r="E227" s="585"/>
      <c r="F227" s="586"/>
      <c r="G227" s="272"/>
      <c r="H227" s="272"/>
      <c r="I227" s="272"/>
      <c r="J227" s="10"/>
      <c r="K227" s="11" t="s">
        <v>63</v>
      </c>
      <c r="M227" s="592"/>
    </row>
    <row r="228" spans="1:13" s="86" customFormat="1" ht="6" hidden="1" customHeight="1" x14ac:dyDescent="0.2">
      <c r="A228" s="22"/>
      <c r="B228" s="25"/>
      <c r="C228" s="14"/>
      <c r="D228" s="273"/>
      <c r="E228" s="273"/>
      <c r="F228" s="273"/>
      <c r="G228" s="272"/>
      <c r="H228" s="14"/>
      <c r="I228" s="14"/>
      <c r="J228" s="10"/>
      <c r="K228" s="11"/>
      <c r="M228" s="592"/>
    </row>
    <row r="229" spans="1:13" s="67" customFormat="1" ht="20.25" hidden="1" customHeight="1" x14ac:dyDescent="0.25">
      <c r="A229" s="22"/>
      <c r="B229" s="273" t="s">
        <v>493</v>
      </c>
      <c r="C229" s="289"/>
      <c r="D229" s="271"/>
      <c r="E229" s="273"/>
      <c r="F229" s="273"/>
      <c r="G229" s="272"/>
      <c r="H229" s="14"/>
      <c r="I229" s="14"/>
      <c r="J229" s="10"/>
      <c r="K229" s="11"/>
      <c r="M229" s="592"/>
    </row>
    <row r="230" spans="1:13" s="86" customFormat="1" ht="6" hidden="1" customHeight="1" x14ac:dyDescent="0.2">
      <c r="A230" s="22"/>
      <c r="B230" s="25"/>
      <c r="C230" s="14"/>
      <c r="D230" s="273"/>
      <c r="E230" s="273"/>
      <c r="F230" s="273"/>
      <c r="G230" s="272"/>
      <c r="H230" s="14"/>
      <c r="I230" s="14"/>
      <c r="J230" s="10"/>
      <c r="K230" s="11"/>
      <c r="M230" s="142"/>
    </row>
    <row r="231" spans="1:13" s="67" customFormat="1" ht="20.25" hidden="1" customHeight="1" x14ac:dyDescent="0.2">
      <c r="A231" s="22"/>
      <c r="B231" s="273" t="s">
        <v>64</v>
      </c>
      <c r="C231" s="290"/>
      <c r="D231" s="149"/>
      <c r="E231" s="149"/>
      <c r="F231" s="273"/>
      <c r="G231" s="272"/>
      <c r="H231" s="14"/>
      <c r="I231" s="14"/>
      <c r="J231" s="10"/>
      <c r="K231" s="11"/>
      <c r="M231" s="592" t="s">
        <v>361</v>
      </c>
    </row>
    <row r="232" spans="1:13" s="74" customFormat="1" ht="46.5" hidden="1" customHeight="1" x14ac:dyDescent="0.25">
      <c r="A232" s="24"/>
      <c r="B232" s="26" t="s">
        <v>65</v>
      </c>
      <c r="C232" s="602"/>
      <c r="D232" s="603"/>
      <c r="E232" s="603"/>
      <c r="F232" s="604"/>
      <c r="G232" s="272"/>
      <c r="H232" s="88"/>
      <c r="I232" s="88"/>
      <c r="J232" s="72"/>
      <c r="K232" s="73"/>
      <c r="M232" s="592"/>
    </row>
    <row r="233" spans="1:13" ht="6" hidden="1" customHeight="1" x14ac:dyDescent="0.2">
      <c r="A233" s="27"/>
      <c r="B233" s="28"/>
      <c r="C233" s="28"/>
      <c r="D233" s="28"/>
      <c r="E233" s="28"/>
      <c r="F233" s="28"/>
      <c r="G233" s="28"/>
      <c r="H233" s="28"/>
      <c r="I233" s="28"/>
      <c r="J233" s="29"/>
      <c r="K233" s="30"/>
    </row>
    <row r="236" spans="1:13" ht="16.5" hidden="1" customHeight="1" x14ac:dyDescent="0.25">
      <c r="G236" s="165"/>
      <c r="H236" s="86"/>
      <c r="I236" s="4"/>
      <c r="J236" s="90"/>
      <c r="K236" s="4"/>
      <c r="L236" s="143"/>
      <c r="M236" s="4"/>
    </row>
    <row r="237" spans="1:13" ht="17.100000000000001" hidden="1" customHeight="1" x14ac:dyDescent="0.2">
      <c r="G237" s="166" t="s">
        <v>417</v>
      </c>
      <c r="H237" s="86"/>
      <c r="I237" s="4"/>
      <c r="J237" s="90"/>
      <c r="K237" s="4"/>
      <c r="L237" s="143"/>
      <c r="M237" s="4"/>
    </row>
    <row r="238" spans="1:13" ht="17.100000000000001" hidden="1" customHeight="1" x14ac:dyDescent="0.2">
      <c r="G238" s="166" t="s">
        <v>418</v>
      </c>
      <c r="H238" s="86"/>
      <c r="I238" s="4"/>
      <c r="J238" s="90"/>
      <c r="K238" s="4"/>
      <c r="L238" s="143"/>
      <c r="M238" s="4"/>
    </row>
    <row r="239" spans="1:13" ht="17.100000000000001" hidden="1" customHeight="1" x14ac:dyDescent="0.2">
      <c r="G239" s="166" t="s">
        <v>419</v>
      </c>
      <c r="H239" s="86"/>
      <c r="I239" s="4"/>
      <c r="J239" s="90"/>
      <c r="K239" s="4"/>
      <c r="L239" s="143"/>
      <c r="M239" s="4"/>
    </row>
    <row r="240" spans="1:13" ht="17.100000000000001" hidden="1" customHeight="1" x14ac:dyDescent="0.2">
      <c r="G240" s="166" t="s">
        <v>420</v>
      </c>
      <c r="H240" s="86"/>
      <c r="I240" s="4"/>
      <c r="J240" s="90"/>
      <c r="K240" s="4"/>
      <c r="L240" s="143"/>
      <c r="M240" s="4"/>
    </row>
    <row r="241" spans="7:13" ht="17.100000000000001" hidden="1" customHeight="1" x14ac:dyDescent="0.2">
      <c r="G241" s="166" t="s">
        <v>421</v>
      </c>
      <c r="H241" s="86"/>
      <c r="I241" s="4"/>
      <c r="J241" s="90"/>
      <c r="K241" s="4"/>
      <c r="L241" s="143"/>
      <c r="M241" s="4"/>
    </row>
    <row r="242" spans="7:13" ht="17.100000000000001" hidden="1" customHeight="1" x14ac:dyDescent="0.2">
      <c r="G242" s="166" t="s">
        <v>422</v>
      </c>
      <c r="H242" s="86"/>
      <c r="I242" s="4"/>
      <c r="J242" s="90"/>
      <c r="K242" s="4"/>
      <c r="L242" s="143"/>
      <c r="M242" s="4"/>
    </row>
  </sheetData>
  <sheetProtection algorithmName="SHA-512" hashValue="iRAPMOSi0vJ8LcpSk2fXyYvX2aK+9ejyVl8KM+FLhLU8gpdgL04S40RtZawHmmeARxPUn/rFzjqGCeYe8aWoMg==" saltValue="KCUgzDUHdPin8JtJ4NAhRA==" spinCount="100000" sheet="1" formatRows="0" selectLockedCells="1"/>
  <dataConsolidate/>
  <mergeCells count="263">
    <mergeCell ref="L46:L52"/>
    <mergeCell ref="C60:C61"/>
    <mergeCell ref="F140:I140"/>
    <mergeCell ref="F50:I50"/>
    <mergeCell ref="H160:I160"/>
    <mergeCell ref="H163:I163"/>
    <mergeCell ref="H165:I165"/>
    <mergeCell ref="C169:D169"/>
    <mergeCell ref="F157:G157"/>
    <mergeCell ref="C152:D152"/>
    <mergeCell ref="F152:G152"/>
    <mergeCell ref="H168:I168"/>
    <mergeCell ref="F168:G168"/>
    <mergeCell ref="F161:G161"/>
    <mergeCell ref="F162:G162"/>
    <mergeCell ref="C162:D162"/>
    <mergeCell ref="C166:D166"/>
    <mergeCell ref="C167:D167"/>
    <mergeCell ref="H166:I166"/>
    <mergeCell ref="C163:D163"/>
    <mergeCell ref="F163:G163"/>
    <mergeCell ref="F165:G165"/>
    <mergeCell ref="F166:G166"/>
    <mergeCell ref="F167:G167"/>
    <mergeCell ref="A15:B15"/>
    <mergeCell ref="M10:M23"/>
    <mergeCell ref="M2:M4"/>
    <mergeCell ref="M28:M29"/>
    <mergeCell ref="M33:M34"/>
    <mergeCell ref="D4:E4"/>
    <mergeCell ref="C28:I28"/>
    <mergeCell ref="C29:I29"/>
    <mergeCell ref="A28:B28"/>
    <mergeCell ref="A29:B29"/>
    <mergeCell ref="A11:B11"/>
    <mergeCell ref="C11:F11"/>
    <mergeCell ref="A13:B13"/>
    <mergeCell ref="C13:F13"/>
    <mergeCell ref="C34:I34"/>
    <mergeCell ref="A26:B26"/>
    <mergeCell ref="C26:I26"/>
    <mergeCell ref="A31:B31"/>
    <mergeCell ref="C31:I31"/>
    <mergeCell ref="A33:B33"/>
    <mergeCell ref="C33:I33"/>
    <mergeCell ref="A34:B34"/>
    <mergeCell ref="D15:F15"/>
    <mergeCell ref="D18:F18"/>
    <mergeCell ref="M197:M210"/>
    <mergeCell ref="M220:M229"/>
    <mergeCell ref="M231:M232"/>
    <mergeCell ref="M54:M62"/>
    <mergeCell ref="M74:M80"/>
    <mergeCell ref="M123:M133"/>
    <mergeCell ref="M161:M170"/>
    <mergeCell ref="M85:M119"/>
    <mergeCell ref="F137:I137"/>
    <mergeCell ref="C121:F121"/>
    <mergeCell ref="C123:D123"/>
    <mergeCell ref="D56:F57"/>
    <mergeCell ref="C58:C59"/>
    <mergeCell ref="D58:F59"/>
    <mergeCell ref="C62:C63"/>
    <mergeCell ref="D62:F63"/>
    <mergeCell ref="H171:I171"/>
    <mergeCell ref="C168:D168"/>
    <mergeCell ref="C232:F232"/>
    <mergeCell ref="H161:I161"/>
    <mergeCell ref="H162:I162"/>
    <mergeCell ref="H152:I152"/>
    <mergeCell ref="E199:I199"/>
    <mergeCell ref="C170:D170"/>
    <mergeCell ref="C165:D165"/>
    <mergeCell ref="H167:I167"/>
    <mergeCell ref="H170:I170"/>
    <mergeCell ref="C171:D171"/>
    <mergeCell ref="C227:F227"/>
    <mergeCell ref="C190:D190"/>
    <mergeCell ref="C191:D191"/>
    <mergeCell ref="E191:F191"/>
    <mergeCell ref="D181:J181"/>
    <mergeCell ref="C173:G173"/>
    <mergeCell ref="C192:D192"/>
    <mergeCell ref="C193:D193"/>
    <mergeCell ref="C185:D185"/>
    <mergeCell ref="H185:I185"/>
    <mergeCell ref="C188:D188"/>
    <mergeCell ref="E186:F186"/>
    <mergeCell ref="E187:F187"/>
    <mergeCell ref="H169:I169"/>
    <mergeCell ref="F170:G170"/>
    <mergeCell ref="H175:I175"/>
    <mergeCell ref="H173:I173"/>
    <mergeCell ref="C175:G175"/>
    <mergeCell ref="A181:B181"/>
    <mergeCell ref="E188:F188"/>
    <mergeCell ref="E189:F189"/>
    <mergeCell ref="E190:F190"/>
    <mergeCell ref="E192:F192"/>
    <mergeCell ref="E193:F193"/>
    <mergeCell ref="E185:F185"/>
    <mergeCell ref="H186:I186"/>
    <mergeCell ref="A216:B216"/>
    <mergeCell ref="E197:I197"/>
    <mergeCell ref="A200:B200"/>
    <mergeCell ref="A202:B202"/>
    <mergeCell ref="A204:B204"/>
    <mergeCell ref="A206:B206"/>
    <mergeCell ref="D212:E212"/>
    <mergeCell ref="D213:E213"/>
    <mergeCell ref="D214:E214"/>
    <mergeCell ref="A197:C198"/>
    <mergeCell ref="A44:B44"/>
    <mergeCell ref="A175:B175"/>
    <mergeCell ref="C148:D148"/>
    <mergeCell ref="B186:B189"/>
    <mergeCell ref="A177:B177"/>
    <mergeCell ref="C177:G177"/>
    <mergeCell ref="H177:I177"/>
    <mergeCell ref="C186:D186"/>
    <mergeCell ref="C187:D187"/>
    <mergeCell ref="C189:D189"/>
    <mergeCell ref="C179:F179"/>
    <mergeCell ref="C183:D183"/>
    <mergeCell ref="E183:F183"/>
    <mergeCell ref="H183:I183"/>
    <mergeCell ref="C184:F184"/>
    <mergeCell ref="H184:I184"/>
    <mergeCell ref="C160:D160"/>
    <mergeCell ref="C161:D161"/>
    <mergeCell ref="C157:D157"/>
    <mergeCell ref="C158:D158"/>
    <mergeCell ref="C164:D164"/>
    <mergeCell ref="F164:G164"/>
    <mergeCell ref="H164:I164"/>
    <mergeCell ref="A173:B173"/>
    <mergeCell ref="A49:B62"/>
    <mergeCell ref="C54:C55"/>
    <mergeCell ref="D54:F55"/>
    <mergeCell ref="C56:C57"/>
    <mergeCell ref="A124:B124"/>
    <mergeCell ref="C124:D124"/>
    <mergeCell ref="D115:I115"/>
    <mergeCell ref="E75:H78"/>
    <mergeCell ref="D79:D80"/>
    <mergeCell ref="B100:B101"/>
    <mergeCell ref="C101:F101"/>
    <mergeCell ref="D114:E114"/>
    <mergeCell ref="D86:F86"/>
    <mergeCell ref="D88:I88"/>
    <mergeCell ref="B89:C89"/>
    <mergeCell ref="D89:J89"/>
    <mergeCell ref="D90:E90"/>
    <mergeCell ref="F90:I90"/>
    <mergeCell ref="D111:J111"/>
    <mergeCell ref="F151:G151"/>
    <mergeCell ref="B98:F98"/>
    <mergeCell ref="C140:D140"/>
    <mergeCell ref="C138:D138"/>
    <mergeCell ref="F138:I138"/>
    <mergeCell ref="C139:D139"/>
    <mergeCell ref="F139:I139"/>
    <mergeCell ref="H157:I157"/>
    <mergeCell ref="H151:I151"/>
    <mergeCell ref="F147:I147"/>
    <mergeCell ref="H153:I153"/>
    <mergeCell ref="H154:I154"/>
    <mergeCell ref="H155:I155"/>
    <mergeCell ref="H156:I156"/>
    <mergeCell ref="C147:D147"/>
    <mergeCell ref="B143:B144"/>
    <mergeCell ref="C150:F150"/>
    <mergeCell ref="A125:B125"/>
    <mergeCell ref="C125:D125"/>
    <mergeCell ref="C144:D144"/>
    <mergeCell ref="F144:I144"/>
    <mergeCell ref="C146:D146"/>
    <mergeCell ref="D1:E1"/>
    <mergeCell ref="F1:H1"/>
    <mergeCell ref="I1:J1"/>
    <mergeCell ref="D2:E2"/>
    <mergeCell ref="D3:E3"/>
    <mergeCell ref="A5:D5"/>
    <mergeCell ref="A12:B12"/>
    <mergeCell ref="C12:F12"/>
    <mergeCell ref="A1:B1"/>
    <mergeCell ref="A6:C6"/>
    <mergeCell ref="D6:F6"/>
    <mergeCell ref="C8:F8"/>
    <mergeCell ref="A10:B10"/>
    <mergeCell ref="C10:F10"/>
    <mergeCell ref="H18:I18"/>
    <mergeCell ref="H19:I19"/>
    <mergeCell ref="H20:I20"/>
    <mergeCell ref="H21:I21"/>
    <mergeCell ref="A70:D70"/>
    <mergeCell ref="I70:J71"/>
    <mergeCell ref="D72:D78"/>
    <mergeCell ref="H72:H73"/>
    <mergeCell ref="I72:J72"/>
    <mergeCell ref="I73:J73"/>
    <mergeCell ref="I76:J80"/>
    <mergeCell ref="A65:B65"/>
    <mergeCell ref="I74:J75"/>
    <mergeCell ref="A39:B39"/>
    <mergeCell ref="C39:I39"/>
    <mergeCell ref="A36:B36"/>
    <mergeCell ref="A37:B37"/>
    <mergeCell ref="E36:I37"/>
    <mergeCell ref="A46:B46"/>
    <mergeCell ref="A48:B48"/>
    <mergeCell ref="H46:I46"/>
    <mergeCell ref="C41:F41"/>
    <mergeCell ref="A43:B43"/>
    <mergeCell ref="C43:F43"/>
    <mergeCell ref="D20:F20"/>
    <mergeCell ref="D21:F21"/>
    <mergeCell ref="C23:F23"/>
    <mergeCell ref="D19:F19"/>
    <mergeCell ref="C22:F22"/>
    <mergeCell ref="D17:F17"/>
    <mergeCell ref="C155:D155"/>
    <mergeCell ref="C126:D126"/>
    <mergeCell ref="C127:D127"/>
    <mergeCell ref="C128:D128"/>
    <mergeCell ref="C130:D130"/>
    <mergeCell ref="C132:D132"/>
    <mergeCell ref="C133:D133"/>
    <mergeCell ref="C145:D145"/>
    <mergeCell ref="F145:I145"/>
    <mergeCell ref="C141:D141"/>
    <mergeCell ref="F141:I141"/>
    <mergeCell ref="F136:I136"/>
    <mergeCell ref="C137:D137"/>
    <mergeCell ref="C143:D143"/>
    <mergeCell ref="F143:I143"/>
    <mergeCell ref="F146:I146"/>
    <mergeCell ref="F153:G153"/>
    <mergeCell ref="F155:G155"/>
    <mergeCell ref="E38:I38"/>
    <mergeCell ref="D206:F206"/>
    <mergeCell ref="D208:F208"/>
    <mergeCell ref="D200:F200"/>
    <mergeCell ref="D202:F202"/>
    <mergeCell ref="D204:F204"/>
    <mergeCell ref="D210:E210"/>
    <mergeCell ref="D211:E211"/>
    <mergeCell ref="C156:D156"/>
    <mergeCell ref="F156:G156"/>
    <mergeCell ref="C46:E46"/>
    <mergeCell ref="C50:E50"/>
    <mergeCell ref="C154:D154"/>
    <mergeCell ref="F154:G154"/>
    <mergeCell ref="C131:D131"/>
    <mergeCell ref="C153:D153"/>
    <mergeCell ref="D91:I91"/>
    <mergeCell ref="D92:E92"/>
    <mergeCell ref="F148:I148"/>
    <mergeCell ref="F159:G159"/>
    <mergeCell ref="H158:I158"/>
    <mergeCell ref="H159:I159"/>
    <mergeCell ref="C159:D159"/>
    <mergeCell ref="F158:G158"/>
  </mergeCells>
  <conditionalFormatting sqref="C81">
    <cfRule type="cellIs" dxfId="1750" priority="93" stopIfTrue="1" operator="notEqual">
      <formula>100</formula>
    </cfRule>
  </conditionalFormatting>
  <conditionalFormatting sqref="C72:C80">
    <cfRule type="cellIs" dxfId="1749" priority="69" stopIfTrue="1" operator="lessThan">
      <formula>0</formula>
    </cfRule>
    <cfRule type="cellIs" dxfId="1748" priority="70" stopIfTrue="1" operator="greaterThan">
      <formula>100</formula>
    </cfRule>
  </conditionalFormatting>
  <conditionalFormatting sqref="K204 K200 K206 K1:K12 K69:K82 K31:K34 K176 K44:K67 K14:K18 K40:K41 K210:K211 K234:K235 K243:K1048576 J236:J242 K195:K197 K161:K170 K216 K38 K120:K141 K20:K21 K102:K109">
    <cfRule type="cellIs" dxfId="1747" priority="91" operator="greaterThan">
      <formula>"'"</formula>
    </cfRule>
  </conditionalFormatting>
  <conditionalFormatting sqref="K68">
    <cfRule type="cellIs" dxfId="1746" priority="90" operator="greaterThan">
      <formula>"'"</formula>
    </cfRule>
  </conditionalFormatting>
  <conditionalFormatting sqref="K209">
    <cfRule type="cellIs" dxfId="1745" priority="89" operator="greaterThan">
      <formula>"'"</formula>
    </cfRule>
  </conditionalFormatting>
  <conditionalFormatting sqref="K203">
    <cfRule type="cellIs" dxfId="1744" priority="88" operator="greaterThan">
      <formula>"'"</formula>
    </cfRule>
  </conditionalFormatting>
  <conditionalFormatting sqref="K199">
    <cfRule type="cellIs" dxfId="1743" priority="87" operator="greaterThan">
      <formula>"'"</formula>
    </cfRule>
  </conditionalFormatting>
  <conditionalFormatting sqref="K198">
    <cfRule type="cellIs" dxfId="1742" priority="86" operator="greaterThan">
      <formula>"'"</formula>
    </cfRule>
  </conditionalFormatting>
  <conditionalFormatting sqref="K205">
    <cfRule type="cellIs" dxfId="1741" priority="85" operator="greaterThan">
      <formula>"'"</formula>
    </cfRule>
  </conditionalFormatting>
  <conditionalFormatting sqref="K172 K174">
    <cfRule type="cellIs" dxfId="1740" priority="84" operator="greaterThan">
      <formula>"'"</formula>
    </cfRule>
  </conditionalFormatting>
  <conditionalFormatting sqref="K173">
    <cfRule type="cellIs" dxfId="1739" priority="83" operator="greaterThan">
      <formula>"'"</formula>
    </cfRule>
  </conditionalFormatting>
  <conditionalFormatting sqref="K175">
    <cfRule type="cellIs" dxfId="1738" priority="79" operator="greaterThan">
      <formula>"'"</formula>
    </cfRule>
  </conditionalFormatting>
  <conditionalFormatting sqref="K142">
    <cfRule type="cellIs" dxfId="1737" priority="78" operator="greaterThan">
      <formula>"'"</formula>
    </cfRule>
  </conditionalFormatting>
  <conditionalFormatting sqref="K143:K145">
    <cfRule type="cellIs" dxfId="1736" priority="77" operator="greaterThan">
      <formula>"'"</formula>
    </cfRule>
  </conditionalFormatting>
  <conditionalFormatting sqref="K146:K148">
    <cfRule type="cellIs" dxfId="1735" priority="76" operator="greaterThan">
      <formula>"'"</formula>
    </cfRule>
  </conditionalFormatting>
  <conditionalFormatting sqref="C175">
    <cfRule type="expression" dxfId="1734" priority="75">
      <formula>AND(C74&gt;0,C175="")</formula>
    </cfRule>
  </conditionalFormatting>
  <conditionalFormatting sqref="C173">
    <cfRule type="expression" dxfId="1733" priority="74">
      <formula>AND(C77&gt;0,C173="")</formula>
    </cfRule>
  </conditionalFormatting>
  <conditionalFormatting sqref="K24:K26">
    <cfRule type="cellIs" dxfId="1732" priority="73" operator="greaterThan">
      <formula>"'"</formula>
    </cfRule>
  </conditionalFormatting>
  <conditionalFormatting sqref="K23">
    <cfRule type="cellIs" dxfId="1731" priority="72" operator="greaterThan">
      <formula>"'"</formula>
    </cfRule>
  </conditionalFormatting>
  <conditionalFormatting sqref="K27">
    <cfRule type="cellIs" dxfId="1730" priority="71" operator="greaterThan">
      <formula>"'"</formula>
    </cfRule>
  </conditionalFormatting>
  <conditionalFormatting sqref="K43">
    <cfRule type="cellIs" dxfId="1729" priority="67" operator="greaterThan">
      <formula>"'"</formula>
    </cfRule>
  </conditionalFormatting>
  <conditionalFormatting sqref="K42">
    <cfRule type="cellIs" dxfId="1728" priority="66" operator="greaterThan">
      <formula>"'"</formula>
    </cfRule>
  </conditionalFormatting>
  <conditionalFormatting sqref="K13">
    <cfRule type="cellIs" dxfId="1727" priority="65" operator="greaterThan">
      <formula>"'"</formula>
    </cfRule>
  </conditionalFormatting>
  <conditionalFormatting sqref="K39">
    <cfRule type="cellIs" dxfId="1726" priority="64" operator="greaterThan">
      <formula>"'"</formula>
    </cfRule>
  </conditionalFormatting>
  <conditionalFormatting sqref="K227 K225 K222:K223 K229 K231:K233 K218:K220">
    <cfRule type="cellIs" dxfId="1725" priority="63" operator="greaterThan">
      <formula>"'"</formula>
    </cfRule>
  </conditionalFormatting>
  <conditionalFormatting sqref="K230">
    <cfRule type="cellIs" dxfId="1724" priority="62" operator="greaterThan">
      <formula>"'"</formula>
    </cfRule>
  </conditionalFormatting>
  <conditionalFormatting sqref="K226">
    <cfRule type="cellIs" dxfId="1723" priority="61" operator="greaterThan">
      <formula>"'"</formula>
    </cfRule>
  </conditionalFormatting>
  <conditionalFormatting sqref="K224">
    <cfRule type="cellIs" dxfId="1722" priority="60" operator="greaterThan">
      <formula>"'"</formula>
    </cfRule>
  </conditionalFormatting>
  <conditionalFormatting sqref="K221">
    <cfRule type="cellIs" dxfId="1721" priority="59" operator="greaterThan">
      <formula>"'"</formula>
    </cfRule>
  </conditionalFormatting>
  <conditionalFormatting sqref="K228">
    <cfRule type="cellIs" dxfId="1720" priority="58" operator="greaterThan">
      <formula>"'"</formula>
    </cfRule>
  </conditionalFormatting>
  <conditionalFormatting sqref="K28">
    <cfRule type="cellIs" dxfId="1719" priority="56" operator="greaterThan">
      <formula>"'"</formula>
    </cfRule>
  </conditionalFormatting>
  <conditionalFormatting sqref="K30">
    <cfRule type="cellIs" dxfId="1718" priority="55" operator="greaterThan">
      <formula>"'"</formula>
    </cfRule>
  </conditionalFormatting>
  <conditionalFormatting sqref="K29">
    <cfRule type="cellIs" dxfId="1717" priority="54" operator="greaterThan">
      <formula>"'"</formula>
    </cfRule>
  </conditionalFormatting>
  <conditionalFormatting sqref="K151:K160">
    <cfRule type="cellIs" dxfId="1716" priority="53" operator="greaterThan">
      <formula>"'"</formula>
    </cfRule>
  </conditionalFormatting>
  <conditionalFormatting sqref="K181 K186:K193">
    <cfRule type="cellIs" dxfId="1715" priority="51" operator="greaterThan">
      <formula>"'"</formula>
    </cfRule>
  </conditionalFormatting>
  <conditionalFormatting sqref="C181">
    <cfRule type="expression" dxfId="1714" priority="50">
      <formula>AND(C78&gt;0,C181="")</formula>
    </cfRule>
  </conditionalFormatting>
  <conditionalFormatting sqref="K194">
    <cfRule type="cellIs" dxfId="1713" priority="49" operator="greaterThan">
      <formula>"'"</formula>
    </cfRule>
  </conditionalFormatting>
  <conditionalFormatting sqref="K171">
    <cfRule type="cellIs" dxfId="1712" priority="48" operator="greaterThan">
      <formula>"'"</formula>
    </cfRule>
  </conditionalFormatting>
  <conditionalFormatting sqref="K150">
    <cfRule type="cellIs" dxfId="1711" priority="47" operator="greaterThan">
      <formula>"'"</formula>
    </cfRule>
  </conditionalFormatting>
  <conditionalFormatting sqref="H160:I160">
    <cfRule type="cellIs" dxfId="1710" priority="42" operator="notEqual">
      <formula>$G$160</formula>
    </cfRule>
  </conditionalFormatting>
  <conditionalFormatting sqref="H171:I171">
    <cfRule type="cellIs" dxfId="1709" priority="41" operator="notEqual">
      <formula>$G$171</formula>
    </cfRule>
  </conditionalFormatting>
  <conditionalFormatting sqref="K149">
    <cfRule type="cellIs" dxfId="1708" priority="40" operator="greaterThan">
      <formula>"'"</formula>
    </cfRule>
  </conditionalFormatting>
  <conditionalFormatting sqref="K177">
    <cfRule type="cellIs" dxfId="1707" priority="39" operator="greaterThan">
      <formula>"'"</formula>
    </cfRule>
  </conditionalFormatting>
  <conditionalFormatting sqref="K178">
    <cfRule type="cellIs" dxfId="1706" priority="37" operator="greaterThan">
      <formula>"'"</formula>
    </cfRule>
  </conditionalFormatting>
  <conditionalFormatting sqref="K182">
    <cfRule type="cellIs" dxfId="1705" priority="36" operator="greaterThan">
      <formula>"'"</formula>
    </cfRule>
  </conditionalFormatting>
  <conditionalFormatting sqref="K185">
    <cfRule type="cellIs" dxfId="1704" priority="35" operator="greaterThan">
      <formula>"'"</formula>
    </cfRule>
  </conditionalFormatting>
  <conditionalFormatting sqref="K179">
    <cfRule type="cellIs" dxfId="1703" priority="34" operator="greaterThan">
      <formula>"'"</formula>
    </cfRule>
  </conditionalFormatting>
  <conditionalFormatting sqref="K180">
    <cfRule type="cellIs" dxfId="1702" priority="33" operator="greaterThan">
      <formula>"'"</formula>
    </cfRule>
  </conditionalFormatting>
  <conditionalFormatting sqref="K183:K184">
    <cfRule type="cellIs" dxfId="1701" priority="32" operator="greaterThan">
      <formula>"'"</formula>
    </cfRule>
  </conditionalFormatting>
  <conditionalFormatting sqref="D115:D119">
    <cfRule type="cellIs" dxfId="1700" priority="31" operator="greaterThan">
      <formula>""""""</formula>
    </cfRule>
  </conditionalFormatting>
  <conditionalFormatting sqref="K83:K98 K111:K117">
    <cfRule type="cellIs" dxfId="1699" priority="30" operator="greaterThan">
      <formula>"'"</formula>
    </cfRule>
  </conditionalFormatting>
  <conditionalFormatting sqref="K101">
    <cfRule type="cellIs" dxfId="1698" priority="29" operator="greaterThan">
      <formula>"'"</formula>
    </cfRule>
  </conditionalFormatting>
  <conditionalFormatting sqref="K99">
    <cfRule type="cellIs" dxfId="1697" priority="28" operator="greaterThan">
      <formula>"'"</formula>
    </cfRule>
  </conditionalFormatting>
  <conditionalFormatting sqref="K100">
    <cfRule type="cellIs" dxfId="1696" priority="27" operator="greaterThan">
      <formula>"'"</formula>
    </cfRule>
  </conditionalFormatting>
  <conditionalFormatting sqref="K118:K119">
    <cfRule type="cellIs" dxfId="1695" priority="26" operator="greaterThan">
      <formula>"'"</formula>
    </cfRule>
  </conditionalFormatting>
  <conditionalFormatting sqref="K201">
    <cfRule type="cellIs" dxfId="1694" priority="24" operator="greaterThan">
      <formula>"'"</formula>
    </cfRule>
  </conditionalFormatting>
  <conditionalFormatting sqref="K202">
    <cfRule type="cellIs" dxfId="1693" priority="23" operator="greaterThan">
      <formula>"'"</formula>
    </cfRule>
  </conditionalFormatting>
  <conditionalFormatting sqref="K208">
    <cfRule type="cellIs" dxfId="1692" priority="22" operator="greaterThan">
      <formula>"'"</formula>
    </cfRule>
  </conditionalFormatting>
  <conditionalFormatting sqref="K207">
    <cfRule type="cellIs" dxfId="1691" priority="21" operator="greaterThan">
      <formula>"'"</formula>
    </cfRule>
  </conditionalFormatting>
  <conditionalFormatting sqref="K212 K214">
    <cfRule type="cellIs" dxfId="1690" priority="20" operator="greaterThan">
      <formula>"'"</formula>
    </cfRule>
  </conditionalFormatting>
  <conditionalFormatting sqref="K217">
    <cfRule type="cellIs" dxfId="1689" priority="14" operator="greaterThan">
      <formula>"'"</formula>
    </cfRule>
  </conditionalFormatting>
  <conditionalFormatting sqref="K110">
    <cfRule type="cellIs" dxfId="1688" priority="11" operator="greaterThan">
      <formula>"'"</formula>
    </cfRule>
  </conditionalFormatting>
  <conditionalFormatting sqref="K215">
    <cfRule type="cellIs" dxfId="1687" priority="8" operator="greaterThan">
      <formula>"'"</formula>
    </cfRule>
  </conditionalFormatting>
  <conditionalFormatting sqref="K213">
    <cfRule type="cellIs" dxfId="1686" priority="6" operator="greaterThan">
      <formula>"'"</formula>
    </cfRule>
  </conditionalFormatting>
  <conditionalFormatting sqref="K36:K37">
    <cfRule type="cellIs" dxfId="1685" priority="5" operator="greaterThan">
      <formula>"'"</formula>
    </cfRule>
  </conditionalFormatting>
  <conditionalFormatting sqref="K35">
    <cfRule type="cellIs" dxfId="1684" priority="4" operator="greaterThan">
      <formula>"'"</formula>
    </cfRule>
  </conditionalFormatting>
  <conditionalFormatting sqref="K22">
    <cfRule type="cellIs" dxfId="1683" priority="3" operator="greaterThan">
      <formula>"'"</formula>
    </cfRule>
  </conditionalFormatting>
  <conditionalFormatting sqref="K19">
    <cfRule type="cellIs" dxfId="1682" priority="2" operator="greaterThan">
      <formula>"'"</formula>
    </cfRule>
  </conditionalFormatting>
  <dataValidations count="15">
    <dataValidation type="decimal" errorStyle="warning" allowBlank="1" showInputMessage="1" showErrorMessage="1" errorTitle="Aantal FTE's" error="Aantal FTE's &lt; 0 of &gt; 20" sqref="I65" xr:uid="{00000000-0002-0000-0000-000000000000}">
      <formula1>0</formula1>
      <formula2>20</formula2>
    </dataValidation>
    <dataValidation type="date" errorStyle="warning" operator="greaterThan" allowBlank="1" showInputMessage="1" showErrorMessage="1" errorTitle="Publicatie" error="De ingevulde datum ligt niet na de sluitingsdatum voor het indienen van offertes." sqref="C229" xr:uid="{00000000-0002-0000-0000-000001000000}">
      <formula1>C225</formula1>
    </dataValidation>
    <dataValidation type="date" errorStyle="warning" operator="greaterThan" allowBlank="1" showInputMessage="1" showErrorMessage="1" errorTitle="Startdatum" error="De ingevulde datum ligt voor de huidige datum." sqref="C85" xr:uid="{00000000-0002-0000-0000-000002000000}">
      <formula1>TODAY()</formula1>
    </dataValidation>
    <dataValidation type="whole" errorStyle="warning" allowBlank="1" showInputMessage="1" showErrorMessage="1" errorTitle="Aantal CV's" error="Het maximaal aantal CV's is hoger dan 5. Klopt dit ?" sqref="C119" xr:uid="{00000000-0002-0000-0000-000003000000}">
      <formula1>0</formula1>
      <formula2>5</formula2>
    </dataValidation>
    <dataValidation type="date" operator="greaterThanOrEqual" allowBlank="1" showInputMessage="1" showErrorMessage="1" errorTitle="Einddatum" error="Einddatum mag niet voor startdatum liggen" sqref="C86" xr:uid="{00000000-0002-0000-0000-000004000000}">
      <formula1>C85</formula1>
    </dataValidation>
    <dataValidation type="whole" errorStyle="warning" allowBlank="1" showInputMessage="1" showErrorMessage="1" errorTitle="BBRA-schaal" error="BBRA-schaal standaard tussen 4 en 16" sqref="C65:C66" xr:uid="{00000000-0002-0000-0000-000005000000}">
      <formula1>5</formula1>
      <formula2>15</formula2>
    </dataValidation>
    <dataValidation type="whole" errorStyle="warning" allowBlank="1" showInputMessage="1" showErrorMessage="1" errorTitle="Bewezen aantal jaar" error="Bewezen aantal jaar &lt; 0 of &gt; 20" sqref="F123:F128 F130:F133" xr:uid="{00000000-0002-0000-0000-000006000000}">
      <formula1>0</formula1>
      <formula2>20</formula2>
    </dataValidation>
    <dataValidation type="whole" errorStyle="warning" allowBlank="1" showInputMessage="1" showErrorMessage="1" errorTitle="Aantal uur per week" error="Standaard is het aantal uren 36 per week. U heeft een waarde ingevuld die &lt; 0  of &gt; 36." sqref="C94" xr:uid="{00000000-0002-0000-0000-000007000000}">
      <formula1>0</formula1>
      <formula2>40</formula2>
    </dataValidation>
    <dataValidation allowBlank="1" showInputMessage="1" showErrorMessage="1" errorTitle="Fout1" error="Waarde moet tussen 0 en 100 liggen. Indien criterium op &quot;Ja &quot; staat dan moet de waarde groter zijn dan 0 en kleiner/gelijk dan 100. De som van alle waarden moet precies 100 zijn." sqref="C72:C80 D48" xr:uid="{00000000-0002-0000-0000-000008000000}"/>
    <dataValidation type="whole" operator="equal" showErrorMessage="1" sqref="C81" xr:uid="{00000000-0002-0000-0000-000009000000}">
      <formula1>100</formula1>
    </dataValidation>
    <dataValidation type="list" allowBlank="1" showInputMessage="1" showErrorMessage="1" sqref="C50:E50" xr:uid="{00000000-0002-0000-0000-00000A000000}">
      <formula1>INDIRECT(SUBSTITUTE(C46," ",""))</formula1>
    </dataValidation>
    <dataValidation type="list" allowBlank="1" showInputMessage="1" showErrorMessage="1" sqref="I58 I62 I54 I56" xr:uid="{00000000-0002-0000-0000-00000B000000}">
      <formula1>"-,Ja,Nee"</formula1>
    </dataValidation>
    <dataValidation type="list" allowBlank="1" showInputMessage="1" showErrorMessage="1" sqref="C39:I39 D4:E4 D2:E2 I60 C88 C100 C113:C117" xr:uid="{00000000-0002-0000-0000-00000C000000}">
      <formula1>"Ja,Nee"</formula1>
    </dataValidation>
    <dataValidation type="list" allowBlank="1" showInputMessage="1" showErrorMessage="1" sqref="C28:I28" xr:uid="{00000000-0002-0000-0000-00000D000000}">
      <formula1>"Project,Reguliere taak"</formula1>
    </dataValidation>
    <dataValidation type="list" allowBlank="1" showInputMessage="1" showErrorMessage="1" sqref="F50:I50" xr:uid="{00000000-0002-0000-0000-00000E000000}">
      <formula1>INDIRECT(SUBSTITUTE(D47," ",""))</formula1>
    </dataValidation>
  </dataValidations>
  <hyperlinks>
    <hyperlink ref="B45" r:id="rId1" xr:uid="{00000000-0004-0000-0000-000000000000}"/>
  </hyperlinks>
  <pageMargins left="0.62992125984251968" right="0.23622047244094491" top="0.55118110236220474" bottom="0.55118110236220474" header="0.31496062992125984" footer="0.31496062992125984"/>
  <pageSetup paperSize="9" scale="50" fitToHeight="0" orientation="portrait" r:id="rId2"/>
  <headerFooter>
    <oddFooter>&amp;L&amp;"Verdana,Standaard"&amp;9&amp;K000000&amp;F&amp;C&amp;"Verdana Vet,Vet"&amp;9&amp;K000000Pagina &amp;P van &amp;N&amp;R&amp;"Verdana,Standaard"&amp;9&amp;K000000&amp;D</oddFooter>
  </headerFooter>
  <rowBreaks count="5" manualBreakCount="5">
    <brk id="40" max="16383" man="1"/>
    <brk id="120" max="16383" man="1"/>
    <brk id="149" max="16383" man="1"/>
    <brk id="194" max="16383" man="1"/>
    <brk id="217" max="16383" man="1"/>
  </rowBreaks>
  <drawing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F000000}">
          <x14:formula1>
            <xm:f>'Soort aanvraag'!$B$3:$B$10</xm:f>
          </x14:formula1>
          <xm:sqref>C36</xm:sqref>
        </x14:dataValidation>
        <x14:dataValidation type="list" allowBlank="1" showInputMessage="1" showErrorMessage="1" xr:uid="{00000000-0002-0000-0000-000010000000}">
          <x14:formula1>
            <xm:f>eCF!$A$2:$A$24</xm:f>
          </x14:formula1>
          <xm:sqref>C46:E46</xm:sqref>
        </x14:dataValidation>
        <x14:dataValidation type="list" allowBlank="1" showInputMessage="1" showErrorMessage="1" xr:uid="{00000000-0002-0000-0000-000011000000}">
          <x14:formula1>
            <xm:f>Ketens!$A$1:$A$21</xm:f>
          </x14:formula1>
          <xm:sqref>C13:F13</xm:sqref>
        </x14:dataValidation>
        <x14:dataValidation type="list" allowBlank="1" showInputMessage="1" showErrorMessage="1" xr:uid="{00000000-0002-0000-0000-000012000000}">
          <x14:formula1>
            <xm:f>'Info VOG Items'!$E$51:$E$53</xm:f>
          </x14:formula1>
          <xm:sqref>C111</xm:sqref>
        </x14:dataValidation>
        <x14:dataValidation type="list" allowBlank="1" showInputMessage="1" showErrorMessage="1" xr:uid="{00000000-0002-0000-0000-000013000000}">
          <x14:formula1>
            <xm:f>'Info VOG Items'!$E$43:$E$46</xm:f>
          </x14:formula1>
          <xm:sqref>C109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39"/>
  <sheetViews>
    <sheetView topLeftCell="A240" workbookViewId="0">
      <selection activeCell="C128" sqref="C128:D128"/>
    </sheetView>
  </sheetViews>
  <sheetFormatPr defaultColWidth="10.875" defaultRowHeight="17.100000000000001" customHeight="1" x14ac:dyDescent="0.2"/>
  <cols>
    <col min="1" max="1" width="16.25" style="89" customWidth="1"/>
    <col min="2" max="3" width="32.75" style="4" customWidth="1"/>
    <col min="4" max="4" width="21.375" style="4" customWidth="1"/>
    <col min="5" max="5" width="2" style="4" customWidth="1"/>
    <col min="6" max="6" width="21.75" style="4" customWidth="1"/>
    <col min="7" max="7" width="23.375" style="4" customWidth="1"/>
    <col min="8" max="8" width="5.5" style="4" customWidth="1"/>
    <col min="9" max="9" width="11.5" style="86" customWidth="1"/>
    <col min="10" max="10" width="2" style="4" customWidth="1"/>
    <col min="11" max="11" width="52.125" style="90" hidden="1" customWidth="1"/>
    <col min="12" max="12" width="31" style="4" hidden="1" customWidth="1"/>
    <col min="13" max="13" width="1.75" style="236" hidden="1" customWidth="1"/>
    <col min="14" max="14" width="10.375" style="4" customWidth="1"/>
    <col min="15" max="15" width="20.625" style="4" bestFit="1" customWidth="1"/>
    <col min="16" max="16" width="17" style="4" bestFit="1" customWidth="1"/>
    <col min="17" max="17" width="15.75" style="4" bestFit="1" customWidth="1"/>
    <col min="18" max="16384" width="10.875" style="4"/>
  </cols>
  <sheetData>
    <row r="1" spans="1:13" ht="26.1" customHeight="1" x14ac:dyDescent="0.2">
      <c r="A1" s="516" t="s">
        <v>468</v>
      </c>
      <c r="B1" s="517" t="str">
        <f>IF('Aanvraag inhuur'!B1="","",'Aanvraag inhuur'!B1)</f>
        <v/>
      </c>
      <c r="C1" s="1" t="str">
        <f>IF('Aanvraag inhuur'!C1="","",'Aanvraag inhuur'!C1)</f>
        <v>ATB nummer</v>
      </c>
      <c r="D1" s="501" t="str">
        <f>IF('Aanvraag inhuur'!D1="","",'Aanvraag inhuur'!D1)</f>
        <v/>
      </c>
      <c r="E1" s="502" t="str">
        <f>IF('Aanvraag inhuur'!E1="","",'Aanvraag inhuur'!E1)</f>
        <v/>
      </c>
      <c r="F1" s="503"/>
      <c r="G1" s="504"/>
      <c r="H1" s="504"/>
      <c r="I1" s="505" t="str">
        <f>IF('Aanvraag inhuur'!I1="","",'Aanvraag inhuur'!I1)</f>
        <v>5.7</v>
      </c>
      <c r="J1" s="506" t="str">
        <f>IF('Aanvraag inhuur'!J1="","",'Aanvraag inhuur'!J1)</f>
        <v/>
      </c>
      <c r="K1" s="2" t="str">
        <f>IF('Aanvraag inhuur'!K1="","",'Aanvraag inhuur'!K1)</f>
        <v/>
      </c>
      <c r="L1" s="3" t="str">
        <f>IF('Aanvraag inhuur'!L1="","",'Aanvraag inhuur'!L1)</f>
        <v/>
      </c>
      <c r="M1" s="141"/>
    </row>
    <row r="2" spans="1:13" ht="17.25" hidden="1" customHeight="1" x14ac:dyDescent="0.2">
      <c r="A2" s="5" t="str">
        <f>IF('Aanvraag inhuur'!A2="","",'Aanvraag inhuur'!A2)</f>
        <v/>
      </c>
      <c r="B2" s="6" t="str">
        <f>IF('Aanvraag inhuur'!B2="","",'Aanvraag inhuur'!B2)</f>
        <v/>
      </c>
      <c r="C2" s="7" t="str">
        <f>IF('Aanvraag inhuur'!C2="","",'Aanvraag inhuur'!C2)</f>
        <v>Ongewijzigde herhalingsaanvraag *</v>
      </c>
      <c r="D2" s="507" t="str">
        <f>IF('Aanvraag inhuur'!D2="","",'Aanvraag inhuur'!D2)</f>
        <v>Nee</v>
      </c>
      <c r="E2" s="508" t="str">
        <f>IF('Aanvraag inhuur'!E2="","",'Aanvraag inhuur'!E2)</f>
        <v/>
      </c>
      <c r="F2" s="8" t="str">
        <f>IF('Aanvraag inhuur'!F2="","",'Aanvraag inhuur'!F2)</f>
        <v/>
      </c>
      <c r="G2" s="8" t="str">
        <f>IF('Aanvraag inhuur'!G2="","",'Aanvraag inhuur'!G2)</f>
        <v/>
      </c>
      <c r="H2" s="9" t="str">
        <f>IF('Aanvraag inhuur'!H2="","",'Aanvraag inhuur'!H2)</f>
        <v/>
      </c>
      <c r="I2" s="8" t="str">
        <f>IF('Aanvraag inhuur'!I2="","",'Aanvraag inhuur'!I2)</f>
        <v/>
      </c>
      <c r="J2" s="10" t="str">
        <f>IF('Aanvraag inhuur'!J2="","",'Aanvraag inhuur'!J2)</f>
        <v/>
      </c>
      <c r="K2" s="11" t="str">
        <f>IF('Aanvraag inhuur'!K2="","",'Aanvraag inhuur'!K2)</f>
        <v/>
      </c>
      <c r="L2" s="3" t="str">
        <f>IF('Aanvraag inhuur'!L2="","",'Aanvraag inhuur'!L2)</f>
        <v>Hebben we dit?</v>
      </c>
      <c r="M2" s="610"/>
    </row>
    <row r="3" spans="1:13" ht="17.25" hidden="1" customHeight="1" x14ac:dyDescent="0.2">
      <c r="A3" s="5" t="str">
        <f>IF('Aanvraag inhuur'!A3="","",'Aanvraag inhuur'!A3)</f>
        <v/>
      </c>
      <c r="B3" s="12" t="str">
        <f>IF('Aanvraag inhuur'!B3="","",'Aanvraag inhuur'!B3)</f>
        <v/>
      </c>
      <c r="C3" s="13" t="str">
        <f>IF('Aanvraag inhuur'!C3="","",'Aanvraag inhuur'!C3)</f>
        <v>Indien ja, gebaseerd op ATB nummer</v>
      </c>
      <c r="D3" s="509" t="str">
        <f>IF('Aanvraag inhuur'!D3="","",'Aanvraag inhuur'!D3)</f>
        <v/>
      </c>
      <c r="E3" s="510" t="str">
        <f>IF('Aanvraag inhuur'!E3="","",'Aanvraag inhuur'!E3)</f>
        <v/>
      </c>
      <c r="F3" s="14" t="str">
        <f>IF('Aanvraag inhuur'!F3="","",'Aanvraag inhuur'!F3)</f>
        <v/>
      </c>
      <c r="G3" s="14" t="str">
        <f>IF('Aanvraag inhuur'!G3="","",'Aanvraag inhuur'!G3)</f>
        <v/>
      </c>
      <c r="H3" s="14" t="str">
        <f>IF('Aanvraag inhuur'!H3="","",'Aanvraag inhuur'!H3)</f>
        <v/>
      </c>
      <c r="I3" s="14" t="str">
        <f>IF('Aanvraag inhuur'!I3="","",'Aanvraag inhuur'!I3)</f>
        <v/>
      </c>
      <c r="J3" s="10" t="str">
        <f>IF('Aanvraag inhuur'!J3="","",'Aanvraag inhuur'!J3)</f>
        <v/>
      </c>
      <c r="K3" s="11" t="str">
        <f>IF('Aanvraag inhuur'!K3="","",'Aanvraag inhuur'!K3)</f>
        <v/>
      </c>
      <c r="L3" s="15" t="str">
        <f>IF('Aanvraag inhuur'!L3="","",'Aanvraag inhuur'!L3)</f>
        <v/>
      </c>
      <c r="M3" s="610"/>
    </row>
    <row r="4" spans="1:13" ht="17.25" hidden="1" customHeight="1" x14ac:dyDescent="0.2">
      <c r="A4" s="5" t="str">
        <f>IF('Aanvraag inhuur'!A4="","",'Aanvraag inhuur'!A4)</f>
        <v/>
      </c>
      <c r="B4" s="12" t="str">
        <f>IF('Aanvraag inhuur'!B4="","",'Aanvraag inhuur'!B4)</f>
        <v/>
      </c>
      <c r="C4" s="125" t="str">
        <f>IF('Aanvraag inhuur'!C4="","",'Aanvraag inhuur'!C4)</f>
        <v>Verlenging?</v>
      </c>
      <c r="D4" s="611" t="str">
        <f>IF('Aanvraag inhuur'!D4="","",'Aanvraag inhuur'!D4)</f>
        <v>Nee</v>
      </c>
      <c r="E4" s="611" t="str">
        <f>IF('Aanvraag inhuur'!E4="","",'Aanvraag inhuur'!E4)</f>
        <v/>
      </c>
      <c r="F4" s="14" t="str">
        <f>IF('Aanvraag inhuur'!F4="","",'Aanvraag inhuur'!F4)</f>
        <v/>
      </c>
      <c r="G4" s="14" t="str">
        <f>IF('Aanvraag inhuur'!G4="","",'Aanvraag inhuur'!G4)</f>
        <v/>
      </c>
      <c r="H4" s="14" t="str">
        <f>IF('Aanvraag inhuur'!H4="","",'Aanvraag inhuur'!H4)</f>
        <v/>
      </c>
      <c r="I4" s="14" t="str">
        <f>IF('Aanvraag inhuur'!I4="","",'Aanvraag inhuur'!I4)</f>
        <v/>
      </c>
      <c r="J4" s="10" t="str">
        <f>IF('Aanvraag inhuur'!J4="","",'Aanvraag inhuur'!J4)</f>
        <v/>
      </c>
      <c r="K4" s="11" t="str">
        <f>IF('Aanvraag inhuur'!K4="","",'Aanvraag inhuur'!K4)</f>
        <v/>
      </c>
      <c r="L4" s="15" t="str">
        <f>IF('Aanvraag inhuur'!L4="","",'Aanvraag inhuur'!L4)</f>
        <v>ja/nee (en impact formulier of melding of tekstdeel met  instructie)</v>
      </c>
      <c r="M4" s="610"/>
    </row>
    <row r="5" spans="1:13" ht="17.25" hidden="1" customHeight="1" x14ac:dyDescent="0.2">
      <c r="A5" s="511" t="str">
        <f>IF('Aanvraag inhuur'!A5="","",'Aanvraag inhuur'!A5)</f>
        <v>Velden met een * zijn verplicht in te vullen. Witte velden zo volledig mogelijk invullen en aanvraagformulier als bijlage toevoegen aan een email en naar de Inhuurdesk verzenden.</v>
      </c>
      <c r="B5" s="512" t="str">
        <f>IF('Aanvraag inhuur'!B5="","",'Aanvraag inhuur'!B5)</f>
        <v/>
      </c>
      <c r="C5" s="512" t="str">
        <f>IF('Aanvraag inhuur'!C5="","",'Aanvraag inhuur'!C5)</f>
        <v/>
      </c>
      <c r="D5" s="512" t="str">
        <f>IF('Aanvraag inhuur'!D5="","",'Aanvraag inhuur'!D5)</f>
        <v/>
      </c>
      <c r="E5" s="14" t="str">
        <f>IF('Aanvraag inhuur'!E5="","",'Aanvraag inhuur'!E5)</f>
        <v/>
      </c>
      <c r="F5" s="14" t="str">
        <f>IF('Aanvraag inhuur'!F5="","",'Aanvraag inhuur'!F5)</f>
        <v/>
      </c>
      <c r="G5" s="14" t="str">
        <f>IF('Aanvraag inhuur'!G5="","",'Aanvraag inhuur'!G5)</f>
        <v/>
      </c>
      <c r="H5" s="16" t="str">
        <f>IF('Aanvraag inhuur'!H5="","",'Aanvraag inhuur'!H5)</f>
        <v/>
      </c>
      <c r="I5" s="16" t="str">
        <f>IF('Aanvraag inhuur'!I5="","",'Aanvraag inhuur'!I5)</f>
        <v/>
      </c>
      <c r="J5" s="17" t="str">
        <f>IF('Aanvraag inhuur'!J5="","",'Aanvraag inhuur'!J5)</f>
        <v/>
      </c>
      <c r="K5" s="11" t="str">
        <f>IF('Aanvraag inhuur'!K5="","",'Aanvraag inhuur'!K5)</f>
        <v/>
      </c>
      <c r="L5" s="3" t="str">
        <f>IF('Aanvraag inhuur'!L5="","",'Aanvraag inhuur'!L5)</f>
        <v/>
      </c>
    </row>
    <row r="6" spans="1:13" ht="17.25" hidden="1" customHeight="1" x14ac:dyDescent="0.2">
      <c r="A6" s="518" t="str">
        <f>IF('Aanvraag inhuur'!A6="","",'Aanvraag inhuur'!A6)</f>
        <v>Voor inhuurvragen:</v>
      </c>
      <c r="B6" s="519" t="str">
        <f>IF('Aanvraag inhuur'!B6="","",'Aanvraag inhuur'!B6)</f>
        <v/>
      </c>
      <c r="C6" s="519" t="str">
        <f>IF('Aanvraag inhuur'!C6="","",'Aanvraag inhuur'!C6)</f>
        <v/>
      </c>
      <c r="D6" s="520" t="str">
        <f>IF('Aanvraag inhuur'!D6="","",'Aanvraag inhuur'!D6)</f>
        <v>inhuurdesk.JIVC@mindef.nl</v>
      </c>
      <c r="E6" s="520" t="str">
        <f>IF('Aanvraag inhuur'!E6="","",'Aanvraag inhuur'!E6)</f>
        <v/>
      </c>
      <c r="F6" s="520" t="str">
        <f>IF('Aanvraag inhuur'!F6="","",'Aanvraag inhuur'!F6)</f>
        <v/>
      </c>
      <c r="G6" s="14" t="str">
        <f>IF('Aanvraag inhuur'!G6="","",'Aanvraag inhuur'!G6)</f>
        <v/>
      </c>
      <c r="H6" s="14" t="str">
        <f>IF('Aanvraag inhuur'!H6="","",'Aanvraag inhuur'!H6)</f>
        <v/>
      </c>
      <c r="I6" s="14" t="str">
        <f>IF('Aanvraag inhuur'!I6="","",'Aanvraag inhuur'!I6)</f>
        <v/>
      </c>
      <c r="J6" s="10" t="str">
        <f>IF('Aanvraag inhuur'!J6="","",'Aanvraag inhuur'!J6)</f>
        <v/>
      </c>
      <c r="K6" s="11" t="str">
        <f>IF('Aanvraag inhuur'!K6="","",'Aanvraag inhuur'!K6)</f>
        <v/>
      </c>
      <c r="L6" s="3" t="str">
        <f>IF('Aanvraag inhuur'!L6="","",'Aanvraag inhuur'!L6)</f>
        <v/>
      </c>
    </row>
    <row r="7" spans="1:13" ht="17.25" hidden="1" customHeight="1" x14ac:dyDescent="0.2">
      <c r="A7" s="246" t="str">
        <f>IF('Aanvraag inhuur'!A7="","",'Aanvraag inhuur'!A7)</f>
        <v/>
      </c>
      <c r="B7" s="18" t="str">
        <f>IF('Aanvraag inhuur'!B7="","",'Aanvraag inhuur'!B7)</f>
        <v/>
      </c>
      <c r="C7" s="18" t="str">
        <f>IF('Aanvraag inhuur'!C7="","",'Aanvraag inhuur'!C7)</f>
        <v/>
      </c>
      <c r="D7" s="248" t="str">
        <f>IF('Aanvraag inhuur'!D7="","",'Aanvraag inhuur'!D7)</f>
        <v/>
      </c>
      <c r="E7" s="248" t="str">
        <f>IF('Aanvraag inhuur'!E7="","",'Aanvraag inhuur'!E7)</f>
        <v/>
      </c>
      <c r="F7" s="14" t="str">
        <f>IF('Aanvraag inhuur'!F7="","",'Aanvraag inhuur'!F7)</f>
        <v/>
      </c>
      <c r="G7" s="14" t="str">
        <f>IF('Aanvraag inhuur'!G7="","",'Aanvraag inhuur'!G7)</f>
        <v/>
      </c>
      <c r="H7" s="14" t="str">
        <f>IF('Aanvraag inhuur'!H7="","",'Aanvraag inhuur'!H7)</f>
        <v/>
      </c>
      <c r="I7" s="14" t="str">
        <f>IF('Aanvraag inhuur'!I7="","",'Aanvraag inhuur'!I7)</f>
        <v/>
      </c>
      <c r="J7" s="10" t="str">
        <f>IF('Aanvraag inhuur'!J7="","",'Aanvraag inhuur'!J7)</f>
        <v/>
      </c>
      <c r="K7" s="11" t="str">
        <f>IF('Aanvraag inhuur'!K7="","",'Aanvraag inhuur'!K7)</f>
        <v/>
      </c>
      <c r="L7" s="3" t="str">
        <f>IF('Aanvraag inhuur'!L7="","",'Aanvraag inhuur'!L7)</f>
        <v/>
      </c>
    </row>
    <row r="8" spans="1:13" ht="17.25" hidden="1" customHeight="1" x14ac:dyDescent="0.2">
      <c r="A8" s="19" t="str">
        <f>IF('Aanvraag inhuur'!A8="","",'Aanvraag inhuur'!A8)</f>
        <v/>
      </c>
      <c r="B8" s="238" t="str">
        <f>IF('Aanvraag inhuur'!B8="","",'Aanvraag inhuur'!B8)</f>
        <v/>
      </c>
      <c r="C8" s="497" t="str">
        <f>IF('Aanvraag inhuur'!C8="","",'Aanvraag inhuur'!C8)</f>
        <v>AANVRAGER</v>
      </c>
      <c r="D8" s="497" t="str">
        <f>IF('Aanvraag inhuur'!D8="","",'Aanvraag inhuur'!D8)</f>
        <v/>
      </c>
      <c r="E8" s="497" t="str">
        <f>IF('Aanvraag inhuur'!E8="","",'Aanvraag inhuur'!E8)</f>
        <v/>
      </c>
      <c r="F8" s="497" t="str">
        <f>IF('Aanvraag inhuur'!F8="","",'Aanvraag inhuur'!F8)</f>
        <v/>
      </c>
      <c r="G8" s="237" t="str">
        <f>IF('Aanvraag inhuur'!G8="","",'Aanvraag inhuur'!G8)</f>
        <v/>
      </c>
      <c r="H8" s="238" t="str">
        <f>IF('Aanvraag inhuur'!H8="","",'Aanvraag inhuur'!H8)</f>
        <v/>
      </c>
      <c r="I8" s="238" t="str">
        <f>IF('Aanvraag inhuur'!I8="","",'Aanvraag inhuur'!I8)</f>
        <v/>
      </c>
      <c r="J8" s="20" t="str">
        <f>IF('Aanvraag inhuur'!J8="","",'Aanvraag inhuur'!J8)</f>
        <v/>
      </c>
      <c r="K8" s="21" t="str">
        <f>IF('Aanvraag inhuur'!K8="","",'Aanvraag inhuur'!K8)</f>
        <v/>
      </c>
      <c r="L8" s="3" t="str">
        <f>IF('Aanvraag inhuur'!L8="","",'Aanvraag inhuur'!L8)</f>
        <v/>
      </c>
    </row>
    <row r="9" spans="1:13" ht="17.25" hidden="1" customHeight="1" x14ac:dyDescent="0.2">
      <c r="A9" s="22" t="str">
        <f>IF('Aanvraag inhuur'!A9="","",'Aanvraag inhuur'!A9)</f>
        <v/>
      </c>
      <c r="B9" s="253" t="str">
        <f>IF('Aanvraag inhuur'!B9="","",'Aanvraag inhuur'!B9)</f>
        <v/>
      </c>
      <c r="C9" s="14" t="str">
        <f>IF('Aanvraag inhuur'!C9="","",'Aanvraag inhuur'!C9)</f>
        <v/>
      </c>
      <c r="D9" s="14" t="str">
        <f>IF('Aanvraag inhuur'!D9="","",'Aanvraag inhuur'!D9)</f>
        <v/>
      </c>
      <c r="E9" s="14" t="str">
        <f>IF('Aanvraag inhuur'!E9="","",'Aanvraag inhuur'!E9)</f>
        <v/>
      </c>
      <c r="F9" s="14" t="str">
        <f>IF('Aanvraag inhuur'!F9="","",'Aanvraag inhuur'!F9)</f>
        <v/>
      </c>
      <c r="G9" s="14" t="str">
        <f>IF('Aanvraag inhuur'!G9="","",'Aanvraag inhuur'!G9)</f>
        <v/>
      </c>
      <c r="H9" s="14" t="str">
        <f>IF('Aanvraag inhuur'!H9="","",'Aanvraag inhuur'!H9)</f>
        <v/>
      </c>
      <c r="I9" s="14" t="str">
        <f>IF('Aanvraag inhuur'!I9="","",'Aanvraag inhuur'!I9)</f>
        <v/>
      </c>
      <c r="J9" s="10" t="str">
        <f>IF('Aanvraag inhuur'!J9="","",'Aanvraag inhuur'!J9)</f>
        <v/>
      </c>
      <c r="K9" s="11" t="str">
        <f>IF('Aanvraag inhuur'!K9="","",'Aanvraag inhuur'!K9)</f>
        <v/>
      </c>
      <c r="L9" s="3" t="str">
        <f>IF('Aanvraag inhuur'!L9="","",'Aanvraag inhuur'!L9)</f>
        <v/>
      </c>
    </row>
    <row r="10" spans="1:13" ht="17.25" hidden="1" customHeight="1" x14ac:dyDescent="0.2">
      <c r="A10" s="482" t="str">
        <f>IF('Aanvraag inhuur'!A10="","",'Aanvraag inhuur'!A10)</f>
        <v>Departement*</v>
      </c>
      <c r="B10" s="483" t="str">
        <f>IF('Aanvraag inhuur'!B10="","",'Aanvraag inhuur'!B10)</f>
        <v/>
      </c>
      <c r="C10" s="521" t="str">
        <f>IF('Aanvraag inhuur'!C10="","",'Aanvraag inhuur'!C10)</f>
        <v/>
      </c>
      <c r="D10" s="522" t="str">
        <f>IF('Aanvraag inhuur'!D10="","",'Aanvraag inhuur'!D10)</f>
        <v/>
      </c>
      <c r="E10" s="522" t="str">
        <f>IF('Aanvraag inhuur'!E10="","",'Aanvraag inhuur'!E10)</f>
        <v/>
      </c>
      <c r="F10" s="523" t="str">
        <f>IF('Aanvraag inhuur'!F10="","",'Aanvraag inhuur'!F10)</f>
        <v/>
      </c>
      <c r="G10" s="14" t="str">
        <f>IF('Aanvraag inhuur'!G10="","",'Aanvraag inhuur'!G10)</f>
        <v/>
      </c>
      <c r="H10" s="14" t="str">
        <f>IF('Aanvraag inhuur'!H10="","",'Aanvraag inhuur'!H10)</f>
        <v/>
      </c>
      <c r="I10" s="14" t="str">
        <f>IF('Aanvraag inhuur'!I10="","",'Aanvraag inhuur'!I10)</f>
        <v/>
      </c>
      <c r="J10" s="10" t="str">
        <f>IF('Aanvraag inhuur'!J10="","",'Aanvraag inhuur'!J10)</f>
        <v/>
      </c>
      <c r="K10" s="11" t="str">
        <f>IF('Aanvraag inhuur'!K10="","",'Aanvraag inhuur'!K10)</f>
        <v/>
      </c>
      <c r="L10" s="3" t="str">
        <f>IF('Aanvraag inhuur'!L10="","",'Aanvraag inhuur'!L10)</f>
        <v>Vast gegeven, zelf 1x invullen</v>
      </c>
      <c r="M10" s="593"/>
    </row>
    <row r="11" spans="1:13" ht="17.25" hidden="1" customHeight="1" x14ac:dyDescent="0.2">
      <c r="A11" s="482" t="str">
        <f>IF('Aanvraag inhuur'!A11="","",'Aanvraag inhuur'!A11)</f>
        <v>Deelnemende dienst*</v>
      </c>
      <c r="B11" s="483" t="str">
        <f>IF('Aanvraag inhuur'!B11="","",'Aanvraag inhuur'!B11)</f>
        <v/>
      </c>
      <c r="C11" s="521" t="str">
        <f>IF('Aanvraag inhuur'!C11="","",'Aanvraag inhuur'!C11)</f>
        <v>Ministerie van Defensie</v>
      </c>
      <c r="D11" s="522" t="str">
        <f>IF('Aanvraag inhuur'!D11="","",'Aanvraag inhuur'!D11)</f>
        <v/>
      </c>
      <c r="E11" s="522" t="str">
        <f>IF('Aanvraag inhuur'!E11="","",'Aanvraag inhuur'!E11)</f>
        <v/>
      </c>
      <c r="F11" s="523" t="str">
        <f>IF('Aanvraag inhuur'!F11="","",'Aanvraag inhuur'!F11)</f>
        <v/>
      </c>
      <c r="G11" s="14" t="str">
        <f>IF('Aanvraag inhuur'!G11="","",'Aanvraag inhuur'!G11)</f>
        <v/>
      </c>
      <c r="H11" s="14" t="str">
        <f>IF('Aanvraag inhuur'!H11="","",'Aanvraag inhuur'!H11)</f>
        <v/>
      </c>
      <c r="I11" s="14" t="str">
        <f>IF('Aanvraag inhuur'!I11="","",'Aanvraag inhuur'!I11)</f>
        <v/>
      </c>
      <c r="J11" s="10" t="str">
        <f>IF('Aanvraag inhuur'!J11="","",'Aanvraag inhuur'!J11)</f>
        <v/>
      </c>
      <c r="K11" s="11" t="str">
        <f>IF('Aanvraag inhuur'!K11="","",'Aanvraag inhuur'!K11)</f>
        <v/>
      </c>
      <c r="L11" s="3" t="str">
        <f>IF('Aanvraag inhuur'!L11="","",'Aanvraag inhuur'!L11)</f>
        <v>Vast gegeven, zelf 1x invullen</v>
      </c>
      <c r="M11" s="593"/>
    </row>
    <row r="12" spans="1:13" ht="17.25" hidden="1" customHeight="1" x14ac:dyDescent="0.2">
      <c r="A12" s="482" t="str">
        <f>IF('Aanvraag inhuur'!A12="","",'Aanvraag inhuur'!A12)</f>
        <v>Directie/Bedrijfsonderdeel*</v>
      </c>
      <c r="B12" s="483" t="str">
        <f>IF('Aanvraag inhuur'!B12="","",'Aanvraag inhuur'!B12)</f>
        <v/>
      </c>
      <c r="C12" s="513" t="str">
        <f>IF('Aanvraag inhuur'!C12="","",'Aanvraag inhuur'!C12)</f>
        <v/>
      </c>
      <c r="D12" s="514" t="str">
        <f>IF('Aanvraag inhuur'!D12="","",'Aanvraag inhuur'!D12)</f>
        <v/>
      </c>
      <c r="E12" s="514" t="str">
        <f>IF('Aanvraag inhuur'!E12="","",'Aanvraag inhuur'!E12)</f>
        <v/>
      </c>
      <c r="F12" s="515" t="str">
        <f>IF('Aanvraag inhuur'!F12="","",'Aanvraag inhuur'!F12)</f>
        <v/>
      </c>
      <c r="G12" s="14" t="str">
        <f>IF('Aanvraag inhuur'!G12="","",'Aanvraag inhuur'!G12)</f>
        <v/>
      </c>
      <c r="H12" s="14" t="str">
        <f>IF('Aanvraag inhuur'!H12="","",'Aanvraag inhuur'!H12)</f>
        <v/>
      </c>
      <c r="I12" s="14" t="str">
        <f>IF('Aanvraag inhuur'!I12="","",'Aanvraag inhuur'!I12)</f>
        <v/>
      </c>
      <c r="J12" s="10" t="str">
        <f>IF('Aanvraag inhuur'!J12="","",'Aanvraag inhuur'!J12)</f>
        <v/>
      </c>
      <c r="K12" s="11" t="str">
        <f>IF('Aanvraag inhuur'!K12="","",'Aanvraag inhuur'!K12)</f>
        <v/>
      </c>
      <c r="L12" s="15" t="str">
        <f>IF('Aanvraag inhuur'!L12="","",'Aanvraag inhuur'!L12)</f>
        <v>Pop-up op basis van een voorgemaakte lijst</v>
      </c>
      <c r="M12" s="593"/>
    </row>
    <row r="13" spans="1:13" ht="17.25" hidden="1" customHeight="1" x14ac:dyDescent="0.2">
      <c r="A13" s="482" t="str">
        <f>IF('Aanvraag inhuur'!A13="","",'Aanvraag inhuur'!A13)</f>
        <v>JIVC keten (indien van toepassing)*</v>
      </c>
      <c r="B13" s="483" t="str">
        <f>IF('Aanvraag inhuur'!B13="","",'Aanvraag inhuur'!B13)</f>
        <v/>
      </c>
      <c r="C13" s="513" t="str">
        <f>IF('Aanvraag inhuur'!C13="","",'Aanvraag inhuur'!C13)</f>
        <v/>
      </c>
      <c r="D13" s="514" t="str">
        <f>IF('Aanvraag inhuur'!D13="","",'Aanvraag inhuur'!D13)</f>
        <v/>
      </c>
      <c r="E13" s="514" t="str">
        <f>IF('Aanvraag inhuur'!E13="","",'Aanvraag inhuur'!E13)</f>
        <v/>
      </c>
      <c r="F13" s="515" t="str">
        <f>IF('Aanvraag inhuur'!F13="","",'Aanvraag inhuur'!F13)</f>
        <v/>
      </c>
      <c r="G13" s="14" t="str">
        <f>IF('Aanvraag inhuur'!G13="","",'Aanvraag inhuur'!G13)</f>
        <v/>
      </c>
      <c r="H13" s="14" t="str">
        <f>IF('Aanvraag inhuur'!H13="","",'Aanvraag inhuur'!H13)</f>
        <v/>
      </c>
      <c r="I13" s="14" t="str">
        <f>IF('Aanvraag inhuur'!I13="","",'Aanvraag inhuur'!I13)</f>
        <v/>
      </c>
      <c r="J13" s="10" t="str">
        <f>IF('Aanvraag inhuur'!J13="","",'Aanvraag inhuur'!J13)</f>
        <v/>
      </c>
      <c r="K13" s="11" t="str">
        <f>IF('Aanvraag inhuur'!K13="","",'Aanvraag inhuur'!K13)</f>
        <v/>
      </c>
      <c r="L13" s="15" t="str">
        <f>IF('Aanvraag inhuur'!L13="","",'Aanvraag inhuur'!L13)</f>
        <v>Pop-up op basis van een voorgemaakte lijst</v>
      </c>
      <c r="M13" s="593"/>
    </row>
    <row r="14" spans="1:13" ht="17.25" hidden="1" customHeight="1" x14ac:dyDescent="0.2">
      <c r="A14" s="22" t="str">
        <f>IF('Aanvraag inhuur'!A14="","",'Aanvraag inhuur'!A14)</f>
        <v/>
      </c>
      <c r="B14" s="253" t="str">
        <f>IF('Aanvraag inhuur'!B14="","",'Aanvraag inhuur'!B14)</f>
        <v/>
      </c>
      <c r="C14" s="14" t="str">
        <f>IF('Aanvraag inhuur'!C14="","",'Aanvraag inhuur'!C14)</f>
        <v/>
      </c>
      <c r="D14" s="14" t="str">
        <f>IF('Aanvraag inhuur'!D14="","",'Aanvraag inhuur'!D14)</f>
        <v/>
      </c>
      <c r="E14" s="14" t="str">
        <f>IF('Aanvraag inhuur'!E14="","",'Aanvraag inhuur'!E14)</f>
        <v/>
      </c>
      <c r="F14" s="14" t="str">
        <f>IF('Aanvraag inhuur'!F14="","",'Aanvraag inhuur'!F14)</f>
        <v/>
      </c>
      <c r="G14" s="14" t="str">
        <f>IF('Aanvraag inhuur'!G14="","",'Aanvraag inhuur'!G14)</f>
        <v/>
      </c>
      <c r="H14" s="14" t="str">
        <f>IF('Aanvraag inhuur'!H14="","",'Aanvraag inhuur'!H14)</f>
        <v/>
      </c>
      <c r="I14" s="14" t="str">
        <f>IF('Aanvraag inhuur'!I14="","",'Aanvraag inhuur'!I14)</f>
        <v/>
      </c>
      <c r="J14" s="10" t="str">
        <f>IF('Aanvraag inhuur'!J14="","",'Aanvraag inhuur'!J14)</f>
        <v/>
      </c>
      <c r="K14" s="11" t="str">
        <f>IF('Aanvraag inhuur'!K14="","",'Aanvraag inhuur'!K14)</f>
        <v/>
      </c>
      <c r="L14" s="3" t="str">
        <f>IF('Aanvraag inhuur'!L14="","",'Aanvraag inhuur'!L14)</f>
        <v/>
      </c>
      <c r="M14" s="593"/>
    </row>
    <row r="15" spans="1:13" ht="17.25" hidden="1" customHeight="1" x14ac:dyDescent="0.2">
      <c r="A15" s="22" t="str">
        <f>IF('Aanvraag inhuur'!A15="","",'Aanvraag inhuur'!A15)</f>
        <v>Inhurend manager/behoeftsteller (naam en mail adres)*</v>
      </c>
      <c r="B15" s="248" t="str">
        <f>IF('Aanvraag inhuur'!B15="","",'Aanvraag inhuur'!B15)</f>
        <v/>
      </c>
      <c r="C15" s="635" t="str">
        <f>IF('Aanvraag inhuur'!C15="","",'Aanvraag inhuur'!C15)</f>
        <v/>
      </c>
      <c r="D15" s="636" t="str">
        <f>IF('Aanvraag inhuur'!D15="","",'Aanvraag inhuur'!D15)</f>
        <v/>
      </c>
      <c r="E15" s="636" t="str">
        <f>IF('Aanvraag inhuur'!E15="","",'Aanvraag inhuur'!E15)</f>
        <v/>
      </c>
      <c r="F15" s="637" t="str">
        <f>IF('Aanvraag inhuur'!F15="","",'Aanvraag inhuur'!F15)</f>
        <v/>
      </c>
      <c r="G15" s="14" t="str">
        <f>IF('Aanvraag inhuur'!G15="","",'Aanvraag inhuur'!G15)</f>
        <v/>
      </c>
      <c r="H15" s="14" t="str">
        <f>IF('Aanvraag inhuur'!H15="","",'Aanvraag inhuur'!H15)</f>
        <v/>
      </c>
      <c r="I15" s="14" t="str">
        <f>IF('Aanvraag inhuur'!I15="","",'Aanvraag inhuur'!I15)</f>
        <v/>
      </c>
      <c r="J15" s="10" t="str">
        <f>IF('Aanvraag inhuur'!J15="","",'Aanvraag inhuur'!J15)</f>
        <v/>
      </c>
      <c r="K15" s="11" t="str">
        <f>IF('Aanvraag inhuur'!K15="","",'Aanvraag inhuur'!K15)</f>
        <v/>
      </c>
      <c r="L15" s="23" t="str">
        <f>IF('Aanvraag inhuur'!L15="","",'Aanvraag inhuur'!L15)</f>
        <v/>
      </c>
      <c r="M15" s="593"/>
    </row>
    <row r="16" spans="1:13" ht="17.25" hidden="1" customHeight="1" x14ac:dyDescent="0.2">
      <c r="A16" s="250" t="str">
        <f>IF('Aanvraag inhuur'!A18="","",'Aanvraag inhuur'!A18)</f>
        <v>Beoordelaar 1 (naam en mail adres)</v>
      </c>
      <c r="B16" s="248" t="str">
        <f>IF('Aanvraag inhuur'!B18="","",'Aanvraag inhuur'!B18)</f>
        <v/>
      </c>
      <c r="C16" s="630" t="str">
        <f>IF('Aanvraag inhuur'!C18="","",'Aanvraag inhuur'!C18)</f>
        <v/>
      </c>
      <c r="D16" s="631" t="str">
        <f>IF('Aanvraag inhuur'!D18="","",'Aanvraag inhuur'!D18)</f>
        <v/>
      </c>
      <c r="E16" s="631" t="str">
        <f>IF('Aanvraag inhuur'!E18="","",'Aanvraag inhuur'!E18)</f>
        <v/>
      </c>
      <c r="F16" s="632" t="str">
        <f>IF('Aanvraag inhuur'!F18="","",'Aanvraag inhuur'!F18)</f>
        <v/>
      </c>
      <c r="G16" s="147" t="str">
        <f>IF('Aanvraag inhuur'!G18="","",'Aanvraag inhuur'!G18)</f>
        <v/>
      </c>
      <c r="H16" s="14" t="str">
        <f>IF('Aanvraag inhuur'!H18="","",'Aanvraag inhuur'!H18)</f>
        <v/>
      </c>
      <c r="I16" s="14" t="str">
        <f>IF('Aanvraag inhuur'!I18="","",'Aanvraag inhuur'!I18)</f>
        <v/>
      </c>
      <c r="J16" s="10" t="str">
        <f>IF('Aanvraag inhuur'!J18="","",'Aanvraag inhuur'!J18)</f>
        <v/>
      </c>
      <c r="K16" s="11" t="str">
        <f>IF('Aanvraag inhuur'!K18="","",'Aanvraag inhuur'!K18)</f>
        <v/>
      </c>
      <c r="L16" s="3" t="str">
        <f>IF('Aanvraag inhuur'!L18="","",'Aanvraag inhuur'!L18)</f>
        <v/>
      </c>
      <c r="M16" s="593"/>
    </row>
    <row r="17" spans="1:17" ht="17.25" hidden="1" customHeight="1" x14ac:dyDescent="0.2">
      <c r="A17" s="22" t="str">
        <f>IF('Aanvraag inhuur'!A19="","",'Aanvraag inhuur'!A19)</f>
        <v>Beoordelaar 2 (naam en mail adres)</v>
      </c>
      <c r="B17" s="253" t="str">
        <f>IF('Aanvraag inhuur'!B19="","",'Aanvraag inhuur'!B19)</f>
        <v/>
      </c>
      <c r="C17" s="14" t="str">
        <f>IF('Aanvraag inhuur'!C19="","",'Aanvraag inhuur'!C19)</f>
        <v/>
      </c>
      <c r="D17" s="14" t="str">
        <f>IF('Aanvraag inhuur'!D19="","",'Aanvraag inhuur'!D19)</f>
        <v/>
      </c>
      <c r="E17" s="14" t="str">
        <f>IF('Aanvraag inhuur'!E19="","",'Aanvraag inhuur'!E19)</f>
        <v/>
      </c>
      <c r="F17" s="14" t="str">
        <f>IF('Aanvraag inhuur'!F19="","",'Aanvraag inhuur'!F19)</f>
        <v/>
      </c>
      <c r="G17" s="14" t="str">
        <f>IF('Aanvraag inhuur'!G19="","",'Aanvraag inhuur'!G19)</f>
        <v/>
      </c>
      <c r="H17" s="14" t="str">
        <f>IF('Aanvraag inhuur'!H19="","",'Aanvraag inhuur'!H19)</f>
        <v/>
      </c>
      <c r="I17" s="14" t="str">
        <f>IF('Aanvraag inhuur'!I19="","",'Aanvraag inhuur'!I19)</f>
        <v/>
      </c>
      <c r="J17" s="10" t="str">
        <f>IF('Aanvraag inhuur'!J19="","",'Aanvraag inhuur'!J19)</f>
        <v/>
      </c>
      <c r="K17" s="11" t="str">
        <f>IF('Aanvraag inhuur'!K19="","",'Aanvraag inhuur'!K19)</f>
        <v/>
      </c>
      <c r="L17" s="3" t="str">
        <f>IF('Aanvraag inhuur'!L19="","",'Aanvraag inhuur'!L19)</f>
        <v/>
      </c>
      <c r="M17" s="593"/>
    </row>
    <row r="18" spans="1:17" ht="17.25" hidden="1" customHeight="1" x14ac:dyDescent="0.2">
      <c r="A18" s="22" t="str">
        <f>IF('Aanvraag inhuur'!A20="","",'Aanvraag inhuur'!A20)</f>
        <v>Beoordelaar 3 (naam en mail adres)</v>
      </c>
      <c r="B18" s="248" t="str">
        <f>IF('Aanvraag inhuur'!B20="","",'Aanvraag inhuur'!B20)</f>
        <v/>
      </c>
      <c r="C18" s="638" t="str">
        <f>IF('Aanvraag inhuur'!C21="","",'Aanvraag inhuur'!C21)</f>
        <v/>
      </c>
      <c r="D18" s="631" t="str">
        <f>IF('Aanvraag inhuur'!D20="","",'Aanvraag inhuur'!D20)</f>
        <v/>
      </c>
      <c r="E18" s="631" t="str">
        <f>IF('Aanvraag inhuur'!E20="","",'Aanvraag inhuur'!E20)</f>
        <v/>
      </c>
      <c r="F18" s="632" t="str">
        <f>IF('Aanvraag inhuur'!F20="","",'Aanvraag inhuur'!F20)</f>
        <v/>
      </c>
      <c r="G18" s="147" t="str">
        <f>IF('Aanvraag inhuur'!G20="","",'Aanvraag inhuur'!G20)</f>
        <v/>
      </c>
      <c r="H18" s="14" t="str">
        <f>IF('Aanvraag inhuur'!H20="","",'Aanvraag inhuur'!H20)</f>
        <v/>
      </c>
      <c r="I18" s="14" t="str">
        <f>IF('Aanvraag inhuur'!I20="","",'Aanvraag inhuur'!I20)</f>
        <v/>
      </c>
      <c r="J18" s="10" t="str">
        <f>IF('Aanvraag inhuur'!J20="","",'Aanvraag inhuur'!J20)</f>
        <v/>
      </c>
      <c r="K18" s="11" t="str">
        <f>IF('Aanvraag inhuur'!K20="","",'Aanvraag inhuur'!K20)</f>
        <v/>
      </c>
      <c r="L18" s="23" t="str">
        <f>IF('Aanvraag inhuur'!L20="","",'Aanvraag inhuur'!L20)</f>
        <v/>
      </c>
      <c r="M18" s="593"/>
    </row>
    <row r="19" spans="1:17" ht="17.25" hidden="1" customHeight="1" x14ac:dyDescent="0.2">
      <c r="A19" s="250" t="str">
        <f>IF('Aanvraag inhuur'!A21="","",'Aanvraag inhuur'!A21)</f>
        <v>Beoordelaar 4 (naam en mail adres)</v>
      </c>
      <c r="B19" s="248" t="str">
        <f>IF('Aanvraag inhuur'!B21="","",'Aanvraag inhuur'!B21)</f>
        <v/>
      </c>
      <c r="C19" s="630" t="e">
        <f>IF('Aanvraag inhuur'!#REF!="","",'Aanvraag inhuur'!#REF!)</f>
        <v>#REF!</v>
      </c>
      <c r="D19" s="631" t="str">
        <f>IF('Aanvraag inhuur'!D21="","",'Aanvraag inhuur'!D21)</f>
        <v/>
      </c>
      <c r="E19" s="631" t="str">
        <f>IF('Aanvraag inhuur'!E21="","",'Aanvraag inhuur'!E21)</f>
        <v/>
      </c>
      <c r="F19" s="632" t="str">
        <f>IF('Aanvraag inhuur'!F21="","",'Aanvraag inhuur'!F21)</f>
        <v/>
      </c>
      <c r="G19" s="147" t="str">
        <f>IF('Aanvraag inhuur'!G21="","",'Aanvraag inhuur'!G21)</f>
        <v/>
      </c>
      <c r="H19" s="14" t="str">
        <f>IF('Aanvraag inhuur'!H21="","",'Aanvraag inhuur'!H21)</f>
        <v/>
      </c>
      <c r="I19" s="14" t="str">
        <f>IF('Aanvraag inhuur'!I21="","",'Aanvraag inhuur'!I21)</f>
        <v/>
      </c>
      <c r="J19" s="10" t="str">
        <f>IF('Aanvraag inhuur'!J21="","",'Aanvraag inhuur'!J21)</f>
        <v/>
      </c>
      <c r="K19" s="11" t="str">
        <f>IF('Aanvraag inhuur'!K21="","",'Aanvraag inhuur'!K21)</f>
        <v/>
      </c>
      <c r="L19" s="3" t="str">
        <f>IF('Aanvraag inhuur'!L21="","",'Aanvraag inhuur'!L21)</f>
        <v/>
      </c>
      <c r="M19" s="593"/>
    </row>
    <row r="20" spans="1:17" ht="17.25" hidden="1" customHeight="1" x14ac:dyDescent="0.2">
      <c r="A20" s="633" t="str">
        <f>IF('Aanvraag inhuur'!A22="","",'Aanvraag inhuur'!A22)</f>
        <v/>
      </c>
      <c r="B20" s="634" t="str">
        <f>IF('Aanvraag inhuur'!B22="","",'Aanvraag inhuur'!B22)</f>
        <v/>
      </c>
      <c r="C20" s="248" t="str">
        <f>IF('Aanvraag inhuur'!C22="","",'Aanvraag inhuur'!C22)</f>
        <v>Let op: er dienen minimaal 2 beoordelaars te zijn vanuit behoeftesteller</v>
      </c>
      <c r="D20" s="248" t="str">
        <f>IF('Aanvraag inhuur'!D22="","",'Aanvraag inhuur'!D22)</f>
        <v/>
      </c>
      <c r="E20" s="248" t="str">
        <f>IF('Aanvraag inhuur'!E22="","",'Aanvraag inhuur'!E22)</f>
        <v/>
      </c>
      <c r="F20" s="248" t="str">
        <f>IF('Aanvraag inhuur'!F22="","",'Aanvraag inhuur'!F22)</f>
        <v/>
      </c>
      <c r="G20" s="248" t="str">
        <f>IF('Aanvraag inhuur'!G22="","",'Aanvraag inhuur'!G22)</f>
        <v/>
      </c>
      <c r="H20" s="14" t="str">
        <f>IF('Aanvraag inhuur'!H22="","",'Aanvraag inhuur'!H22)</f>
        <v/>
      </c>
      <c r="I20" s="14" t="str">
        <f>IF('Aanvraag inhuur'!I22="","",'Aanvraag inhuur'!I22)</f>
        <v/>
      </c>
      <c r="J20" s="10" t="str">
        <f>IF('Aanvraag inhuur'!J22="","",'Aanvraag inhuur'!J22)</f>
        <v/>
      </c>
      <c r="K20" s="11" t="str">
        <f>IF('Aanvraag inhuur'!K22="","",'Aanvraag inhuur'!K22)</f>
        <v/>
      </c>
      <c r="L20" s="3" t="str">
        <f>IF('Aanvraag inhuur'!L22="","",'Aanvraag inhuur'!L22)</f>
        <v/>
      </c>
      <c r="M20" s="593"/>
    </row>
    <row r="21" spans="1:17" ht="17.25" hidden="1" customHeight="1" x14ac:dyDescent="0.2">
      <c r="A21" s="24" t="str">
        <f>IF('Aanvraag inhuur'!A23="","",'Aanvraag inhuur'!A23)</f>
        <v/>
      </c>
      <c r="B21" s="25" t="str">
        <f>IF('Aanvraag inhuur'!B23="","",'Aanvraag inhuur'!B23)</f>
        <v/>
      </c>
      <c r="C21" s="26" t="str">
        <f>IF('Aanvraag inhuur'!C23="","",'Aanvraag inhuur'!C23)</f>
        <v/>
      </c>
      <c r="D21" s="26" t="str">
        <f>IF('Aanvraag inhuur'!D23="","",'Aanvraag inhuur'!D23)</f>
        <v/>
      </c>
      <c r="E21" s="26" t="str">
        <f>IF('Aanvraag inhuur'!E23="","",'Aanvraag inhuur'!E23)</f>
        <v/>
      </c>
      <c r="F21" s="26" t="str">
        <f>IF('Aanvraag inhuur'!F23="","",'Aanvraag inhuur'!F23)</f>
        <v/>
      </c>
      <c r="G21" s="26" t="str">
        <f>IF('Aanvraag inhuur'!G23="","",'Aanvraag inhuur'!G23)</f>
        <v/>
      </c>
      <c r="H21" s="14" t="str">
        <f>IF('Aanvraag inhuur'!H23="","",'Aanvraag inhuur'!H23)</f>
        <v/>
      </c>
      <c r="I21" s="14" t="str">
        <f>IF('Aanvraag inhuur'!I23="","",'Aanvraag inhuur'!I23)</f>
        <v/>
      </c>
      <c r="J21" s="10" t="str">
        <f>IF('Aanvraag inhuur'!J23="","",'Aanvraag inhuur'!J23)</f>
        <v/>
      </c>
      <c r="K21" s="11" t="str">
        <f>IF('Aanvraag inhuur'!K23="","",'Aanvraag inhuur'!K23)</f>
        <v/>
      </c>
      <c r="L21" s="4" t="str">
        <f>IF('Aanvraag inhuur'!L23="","",'Aanvraag inhuur'!L23)</f>
        <v/>
      </c>
      <c r="M21" s="593"/>
    </row>
    <row r="22" spans="1:17" ht="17.25" hidden="1" customHeight="1" x14ac:dyDescent="0.2">
      <c r="A22" s="19" t="str">
        <f>IF('Aanvraag inhuur'!A24="","",'Aanvraag inhuur'!A24)</f>
        <v/>
      </c>
      <c r="B22" s="238" t="str">
        <f>IF('Aanvraag inhuur'!B24="","",'Aanvraag inhuur'!B24)</f>
        <v/>
      </c>
      <c r="C22" s="238" t="str">
        <f>IF('Aanvraag inhuur'!C24="","",'Aanvraag inhuur'!C24)</f>
        <v>OPDRACHT</v>
      </c>
      <c r="D22" s="238" t="str">
        <f>IF('Aanvraag inhuur'!D24="","",'Aanvraag inhuur'!D24)</f>
        <v/>
      </c>
      <c r="E22" s="238" t="str">
        <f>IF('Aanvraag inhuur'!E24="","",'Aanvraag inhuur'!E24)</f>
        <v/>
      </c>
      <c r="F22" s="238" t="str">
        <f>IF('Aanvraag inhuur'!F24="","",'Aanvraag inhuur'!F24)</f>
        <v/>
      </c>
      <c r="G22" s="238" t="str">
        <f>IF('Aanvraag inhuur'!G24="","",'Aanvraag inhuur'!G24)</f>
        <v/>
      </c>
      <c r="H22" s="238" t="str">
        <f>IF('Aanvraag inhuur'!H24="","",'Aanvraag inhuur'!H24)</f>
        <v/>
      </c>
      <c r="I22" s="238" t="str">
        <f>IF('Aanvraag inhuur'!I24="","",'Aanvraag inhuur'!I24)</f>
        <v/>
      </c>
      <c r="J22" s="20" t="str">
        <f>IF('Aanvraag inhuur'!J24="","",'Aanvraag inhuur'!J24)</f>
        <v/>
      </c>
      <c r="K22" s="21" t="str">
        <f>IF('Aanvraag inhuur'!K24="","",'Aanvraag inhuur'!K24)</f>
        <v/>
      </c>
      <c r="L22" s="4" t="str">
        <f>IF('Aanvraag inhuur'!L24="","",'Aanvraag inhuur'!L24)</f>
        <v/>
      </c>
    </row>
    <row r="23" spans="1:17" ht="17.25" hidden="1" customHeight="1" x14ac:dyDescent="0.2">
      <c r="A23" s="24" t="str">
        <f>IF('Aanvraag inhuur'!A25="","",'Aanvraag inhuur'!A25)</f>
        <v/>
      </c>
      <c r="B23" s="25" t="str">
        <f>IF('Aanvraag inhuur'!B25="","",'Aanvraag inhuur'!B25)</f>
        <v/>
      </c>
      <c r="C23" s="26" t="str">
        <f>IF('Aanvraag inhuur'!C25="","",'Aanvraag inhuur'!C25)</f>
        <v/>
      </c>
      <c r="D23" s="26" t="str">
        <f>IF('Aanvraag inhuur'!D25="","",'Aanvraag inhuur'!D25)</f>
        <v/>
      </c>
      <c r="E23" s="26" t="str">
        <f>IF('Aanvraag inhuur'!E25="","",'Aanvraag inhuur'!E25)</f>
        <v/>
      </c>
      <c r="F23" s="26" t="str">
        <f>IF('Aanvraag inhuur'!F25="","",'Aanvraag inhuur'!F25)</f>
        <v/>
      </c>
      <c r="G23" s="26" t="str">
        <f>IF('Aanvraag inhuur'!G25="","",'Aanvraag inhuur'!G25)</f>
        <v/>
      </c>
      <c r="H23" s="14" t="str">
        <f>IF('Aanvraag inhuur'!H25="","",'Aanvraag inhuur'!H25)</f>
        <v/>
      </c>
      <c r="I23" s="14" t="str">
        <f>IF('Aanvraag inhuur'!I25="","",'Aanvraag inhuur'!I25)</f>
        <v/>
      </c>
      <c r="J23" s="10" t="str">
        <f>IF('Aanvraag inhuur'!J25="","",'Aanvraag inhuur'!J25)</f>
        <v/>
      </c>
      <c r="K23" s="11" t="str">
        <f>IF('Aanvraag inhuur'!K25="","",'Aanvraag inhuur'!K25)</f>
        <v/>
      </c>
      <c r="L23" s="4" t="str">
        <f>IF('Aanvraag inhuur'!L25="","",'Aanvraag inhuur'!L25)</f>
        <v/>
      </c>
    </row>
    <row r="24" spans="1:17" ht="17.25" hidden="1" customHeight="1" x14ac:dyDescent="0.2">
      <c r="A24" s="488" t="str">
        <f>IF('Aanvraag inhuur'!A26="","",'Aanvraag inhuur'!A26)</f>
        <v>Opdrachtbeschrijving *: 
- werkzaamheden of
- prestatiedoelstelling van de opdracht</v>
      </c>
      <c r="B24" s="491" t="str">
        <f>IF('Aanvraag inhuur'!B26="","",'Aanvraag inhuur'!B26)</f>
        <v/>
      </c>
      <c r="C24" s="452" t="str">
        <f>IF('Aanvraag inhuur'!C26="","",'Aanvraag inhuur'!C26)</f>
        <v>Deze opdracht ….</v>
      </c>
      <c r="D24" s="612" t="str">
        <f>IF('Aanvraag inhuur'!D26="","",'Aanvraag inhuur'!D26)</f>
        <v/>
      </c>
      <c r="E24" s="612" t="str">
        <f>IF('Aanvraag inhuur'!E26="","",'Aanvraag inhuur'!E26)</f>
        <v/>
      </c>
      <c r="F24" s="612" t="str">
        <f>IF('Aanvraag inhuur'!F26="","",'Aanvraag inhuur'!F26)</f>
        <v/>
      </c>
      <c r="G24" s="612" t="str">
        <f>IF('Aanvraag inhuur'!G26="","",'Aanvraag inhuur'!G26)</f>
        <v/>
      </c>
      <c r="H24" s="612" t="str">
        <f>IF('Aanvraag inhuur'!H26="","",'Aanvraag inhuur'!H26)</f>
        <v/>
      </c>
      <c r="I24" s="438" t="str">
        <f>IF('Aanvraag inhuur'!I26="","",'Aanvraag inhuur'!I26)</f>
        <v/>
      </c>
      <c r="J24" s="10" t="str">
        <f>IF('Aanvraag inhuur'!J26="","",'Aanvraag inhuur'!J26)</f>
        <v/>
      </c>
      <c r="K24" s="11" t="str">
        <f>IF('Aanvraag inhuur'!K26="","",'Aanvraag inhuur'!K26)</f>
        <v/>
      </c>
      <c r="L24" s="4" t="str">
        <f>IF('Aanvraag inhuur'!L26="","",'Aanvraag inhuur'!L26)</f>
        <v/>
      </c>
      <c r="P24" s="196"/>
      <c r="Q24" s="197"/>
    </row>
    <row r="25" spans="1:17" ht="17.25" hidden="1" customHeight="1" x14ac:dyDescent="0.2">
      <c r="A25" s="24" t="str">
        <f>IF('Aanvraag inhuur'!A27="","",'Aanvraag inhuur'!A27)</f>
        <v/>
      </c>
      <c r="B25" s="25" t="str">
        <f>IF('Aanvraag inhuur'!B27="","",'Aanvraag inhuur'!B27)</f>
        <v/>
      </c>
      <c r="C25" s="14" t="str">
        <f>IF('Aanvraag inhuur'!C27="","",'Aanvraag inhuur'!C27)</f>
        <v/>
      </c>
      <c r="D25" s="157" t="str">
        <f>IF('Aanvraag inhuur'!D27="","",'Aanvraag inhuur'!D27)</f>
        <v/>
      </c>
      <c r="E25" s="157" t="str">
        <f>IF('Aanvraag inhuur'!E27="","",'Aanvraag inhuur'!E27)</f>
        <v/>
      </c>
      <c r="F25" s="157" t="str">
        <f>IF('Aanvraag inhuur'!F27="","",'Aanvraag inhuur'!F27)</f>
        <v/>
      </c>
      <c r="G25" s="157" t="str">
        <f>IF('Aanvraag inhuur'!G27="","",'Aanvraag inhuur'!G27)</f>
        <v/>
      </c>
      <c r="H25" s="14" t="str">
        <f>IF('Aanvraag inhuur'!H27="","",'Aanvraag inhuur'!H27)</f>
        <v/>
      </c>
      <c r="I25" s="14" t="str">
        <f>IF('Aanvraag inhuur'!I27="","",'Aanvraag inhuur'!I27)</f>
        <v/>
      </c>
      <c r="J25" s="10" t="str">
        <f>IF('Aanvraag inhuur'!J27="","",'Aanvraag inhuur'!J27)</f>
        <v/>
      </c>
      <c r="K25" s="11" t="str">
        <f>IF('Aanvraag inhuur'!K27="","",'Aanvraag inhuur'!K27)</f>
        <v/>
      </c>
      <c r="L25" s="4" t="str">
        <f>IF('Aanvraag inhuur'!L27="","",'Aanvraag inhuur'!L27)</f>
        <v/>
      </c>
    </row>
    <row r="26" spans="1:17" ht="15" hidden="1" x14ac:dyDescent="0.2">
      <c r="A26" s="488" t="str">
        <f>IF('Aanvraag inhuur'!A28="","",'Aanvraag inhuur'!A28)</f>
        <v>Project of Reguliere taak*</v>
      </c>
      <c r="B26" s="491" t="str">
        <f>IF('Aanvraag inhuur'!B28="","",'Aanvraag inhuur'!B28)</f>
        <v/>
      </c>
      <c r="C26" s="452" t="str">
        <f>IF('Aanvraag inhuur'!C28="","",'Aanvraag inhuur'!C28)</f>
        <v/>
      </c>
      <c r="D26" s="612" t="str">
        <f>IF('Aanvraag inhuur'!D28="","",'Aanvraag inhuur'!D28)</f>
        <v/>
      </c>
      <c r="E26" s="612" t="str">
        <f>IF('Aanvraag inhuur'!E28="","",'Aanvraag inhuur'!E28)</f>
        <v/>
      </c>
      <c r="F26" s="612" t="str">
        <f>IF('Aanvraag inhuur'!F28="","",'Aanvraag inhuur'!F28)</f>
        <v/>
      </c>
      <c r="G26" s="612" t="str">
        <f>IF('Aanvraag inhuur'!G28="","",'Aanvraag inhuur'!G28)</f>
        <v/>
      </c>
      <c r="H26" s="612" t="str">
        <f>IF('Aanvraag inhuur'!H28="","",'Aanvraag inhuur'!H28)</f>
        <v/>
      </c>
      <c r="I26" s="438" t="str">
        <f>IF('Aanvraag inhuur'!I28="","",'Aanvraag inhuur'!I28)</f>
        <v/>
      </c>
      <c r="J26" s="10" t="str">
        <f>IF('Aanvraag inhuur'!J28="","",'Aanvraag inhuur'!J28)</f>
        <v/>
      </c>
      <c r="K26" s="11" t="str">
        <f>IF('Aanvraag inhuur'!K28="","",'Aanvraag inhuur'!K28)</f>
        <v/>
      </c>
      <c r="L26" s="4" t="str">
        <f>IF('Aanvraag inhuur'!L28="","",'Aanvraag inhuur'!L28)</f>
        <v>Keuze project/ reguliere taak</v>
      </c>
      <c r="M26" s="593"/>
    </row>
    <row r="27" spans="1:17" ht="15" hidden="1" x14ac:dyDescent="0.2">
      <c r="A27" s="488" t="str">
        <f>IF('Aanvraag inhuur'!A29="","",'Aanvraag inhuur'!A29)</f>
        <v>Indien project, projectnaam*</v>
      </c>
      <c r="B27" s="491" t="str">
        <f>IF('Aanvraag inhuur'!B29="","",'Aanvraag inhuur'!B29)</f>
        <v/>
      </c>
      <c r="C27" s="452" t="str">
        <f>IF('Aanvraag inhuur'!C29="","",'Aanvraag inhuur'!C29)</f>
        <v/>
      </c>
      <c r="D27" s="612" t="str">
        <f>IF('Aanvraag inhuur'!D29="","",'Aanvraag inhuur'!D29)</f>
        <v/>
      </c>
      <c r="E27" s="612" t="str">
        <f>IF('Aanvraag inhuur'!E29="","",'Aanvraag inhuur'!E29)</f>
        <v/>
      </c>
      <c r="F27" s="612" t="str">
        <f>IF('Aanvraag inhuur'!F29="","",'Aanvraag inhuur'!F29)</f>
        <v/>
      </c>
      <c r="G27" s="612" t="str">
        <f>IF('Aanvraag inhuur'!G29="","",'Aanvraag inhuur'!G29)</f>
        <v/>
      </c>
      <c r="H27" s="612" t="str">
        <f>IF('Aanvraag inhuur'!H29="","",'Aanvraag inhuur'!H29)</f>
        <v/>
      </c>
      <c r="I27" s="438" t="str">
        <f>IF('Aanvraag inhuur'!I29="","",'Aanvraag inhuur'!I29)</f>
        <v/>
      </c>
      <c r="J27" s="10" t="str">
        <f>IF('Aanvraag inhuur'!J29="","",'Aanvraag inhuur'!J29)</f>
        <v/>
      </c>
      <c r="K27" s="11" t="str">
        <f>IF('Aanvraag inhuur'!K29="","",'Aanvraag inhuur'!K29)</f>
        <v/>
      </c>
      <c r="L27" s="4" t="str">
        <f>IF('Aanvraag inhuur'!L29="","",'Aanvraag inhuur'!L29)</f>
        <v/>
      </c>
      <c r="M27" s="593"/>
    </row>
    <row r="28" spans="1:17" ht="17.25" hidden="1" customHeight="1" x14ac:dyDescent="0.2">
      <c r="A28" s="24" t="str">
        <f>IF('Aanvraag inhuur'!A30="","",'Aanvraag inhuur'!A30)</f>
        <v/>
      </c>
      <c r="B28" s="25" t="str">
        <f>IF('Aanvraag inhuur'!B30="","",'Aanvraag inhuur'!B30)</f>
        <v/>
      </c>
      <c r="C28" s="14" t="str">
        <f>IF('Aanvraag inhuur'!C30="","",'Aanvraag inhuur'!C30)</f>
        <v/>
      </c>
      <c r="D28" s="157" t="str">
        <f>IF('Aanvraag inhuur'!D30="","",'Aanvraag inhuur'!D30)</f>
        <v/>
      </c>
      <c r="E28" s="157" t="str">
        <f>IF('Aanvraag inhuur'!E30="","",'Aanvraag inhuur'!E30)</f>
        <v/>
      </c>
      <c r="F28" s="157" t="str">
        <f>IF('Aanvraag inhuur'!F30="","",'Aanvraag inhuur'!F30)</f>
        <v/>
      </c>
      <c r="G28" s="157" t="str">
        <f>IF('Aanvraag inhuur'!G30="","",'Aanvraag inhuur'!G30)</f>
        <v/>
      </c>
      <c r="H28" s="14" t="str">
        <f>IF('Aanvraag inhuur'!H30="","",'Aanvraag inhuur'!H30)</f>
        <v/>
      </c>
      <c r="I28" s="14" t="str">
        <f>IF('Aanvraag inhuur'!I30="","",'Aanvraag inhuur'!I30)</f>
        <v/>
      </c>
      <c r="J28" s="10" t="str">
        <f>IF('Aanvraag inhuur'!J30="","",'Aanvraag inhuur'!J30)</f>
        <v/>
      </c>
      <c r="K28" s="11" t="str">
        <f>IF('Aanvraag inhuur'!K30="","",'Aanvraag inhuur'!K30)</f>
        <v/>
      </c>
      <c r="L28" s="4" t="str">
        <f>IF('Aanvraag inhuur'!L30="","",'Aanvraag inhuur'!L30)</f>
        <v/>
      </c>
    </row>
    <row r="29" spans="1:17" ht="17.25" hidden="1" customHeight="1" x14ac:dyDescent="0.2">
      <c r="A29" s="488" t="str">
        <f>IF('Aanvraag inhuur'!A31="","",'Aanvraag inhuur'!A31)</f>
        <v xml:space="preserve">Achtergrond opdracht*
</v>
      </c>
      <c r="B29" s="491" t="str">
        <f>IF('Aanvraag inhuur'!B31="","",'Aanvraag inhuur'!B31)</f>
        <v/>
      </c>
      <c r="C29" s="452" t="str">
        <f>IF('Aanvraag inhuur'!C31="","",'Aanvraag inhuur'!C31)</f>
        <v>Van belang is…..</v>
      </c>
      <c r="D29" s="612" t="str">
        <f>IF('Aanvraag inhuur'!D31="","",'Aanvraag inhuur'!D31)</f>
        <v/>
      </c>
      <c r="E29" s="612" t="str">
        <f>IF('Aanvraag inhuur'!E31="","",'Aanvraag inhuur'!E31)</f>
        <v/>
      </c>
      <c r="F29" s="612" t="str">
        <f>IF('Aanvraag inhuur'!F31="","",'Aanvraag inhuur'!F31)</f>
        <v/>
      </c>
      <c r="G29" s="612" t="str">
        <f>IF('Aanvraag inhuur'!G31="","",'Aanvraag inhuur'!G31)</f>
        <v/>
      </c>
      <c r="H29" s="612" t="str">
        <f>IF('Aanvraag inhuur'!H31="","",'Aanvraag inhuur'!H31)</f>
        <v/>
      </c>
      <c r="I29" s="438" t="str">
        <f>IF('Aanvraag inhuur'!I31="","",'Aanvraag inhuur'!I31)</f>
        <v/>
      </c>
      <c r="J29" s="10" t="str">
        <f>IF('Aanvraag inhuur'!J31="","",'Aanvraag inhuur'!J31)</f>
        <v/>
      </c>
      <c r="K29" s="11" t="str">
        <f>IF('Aanvraag inhuur'!K31="","",'Aanvraag inhuur'!K31)</f>
        <v/>
      </c>
      <c r="L29" s="4" t="str">
        <f>IF('Aanvraag inhuur'!L31="","",'Aanvraag inhuur'!L31)</f>
        <v/>
      </c>
    </row>
    <row r="30" spans="1:17" ht="17.25" hidden="1" customHeight="1" x14ac:dyDescent="0.2">
      <c r="A30" s="24" t="str">
        <f>IF('Aanvraag inhuur'!A32="","",'Aanvraag inhuur'!A32)</f>
        <v/>
      </c>
      <c r="B30" s="25" t="str">
        <f>IF('Aanvraag inhuur'!B32="","",'Aanvraag inhuur'!B32)</f>
        <v/>
      </c>
      <c r="C30" s="14" t="str">
        <f>IF('Aanvraag inhuur'!C32="","",'Aanvraag inhuur'!C32)</f>
        <v/>
      </c>
      <c r="D30" s="157" t="str">
        <f>IF('Aanvraag inhuur'!D32="","",'Aanvraag inhuur'!D32)</f>
        <v/>
      </c>
      <c r="E30" s="157" t="str">
        <f>IF('Aanvraag inhuur'!E32="","",'Aanvraag inhuur'!E32)</f>
        <v/>
      </c>
      <c r="F30" s="157" t="str">
        <f>IF('Aanvraag inhuur'!F32="","",'Aanvraag inhuur'!F32)</f>
        <v/>
      </c>
      <c r="G30" s="157" t="str">
        <f>IF('Aanvraag inhuur'!G32="","",'Aanvraag inhuur'!G32)</f>
        <v/>
      </c>
      <c r="H30" s="14" t="str">
        <f>IF('Aanvraag inhuur'!H32="","",'Aanvraag inhuur'!H32)</f>
        <v/>
      </c>
      <c r="I30" s="14" t="str">
        <f>IF('Aanvraag inhuur'!I32="","",'Aanvraag inhuur'!I32)</f>
        <v/>
      </c>
      <c r="J30" s="10" t="str">
        <f>IF('Aanvraag inhuur'!J32="","",'Aanvraag inhuur'!J32)</f>
        <v/>
      </c>
      <c r="K30" s="11" t="str">
        <f>IF('Aanvraag inhuur'!K32="","",'Aanvraag inhuur'!K32)</f>
        <v/>
      </c>
      <c r="L30" s="4" t="str">
        <f>IF('Aanvraag inhuur'!L32="","",'Aanvraag inhuur'!L32)</f>
        <v/>
      </c>
    </row>
    <row r="31" spans="1:17" ht="17.25" hidden="1" customHeight="1" x14ac:dyDescent="0.2">
      <c r="A31" s="490" t="str">
        <f>IF('Aanvraag inhuur'!A33="","",'Aanvraag inhuur'!A33)</f>
        <v>Organisatorische context en cultuur*</v>
      </c>
      <c r="B31" s="491" t="str">
        <f>IF('Aanvraag inhuur'!B33="","",'Aanvraag inhuur'!B33)</f>
        <v/>
      </c>
      <c r="C31" s="688" t="str">
        <f>IF('Aanvraag inhuur'!C33="","",'Aanvraag inhuur'!C33)</f>
        <v xml:space="preserve">JIVC: JIVC is een professionele IV/ICT-organisatie, die de Defensieonderdelen en andere klanten binnen de overheid faciliteert in het effectief en doelmatig kunnen (blijven) uitvoeren van hun taken. Als organisatie staat JIVC voor betrouwbare, beveiligde IV/ICT-diensten die marktconform zijn wat betreft techniek en prijs. Medewerkers binnen JIVC werken samen en delen kennis, vanuit het besef dat alleen op deze wijze de beste kwaliteit kan worden geleverd. </v>
      </c>
      <c r="D31" s="689" t="str">
        <f>IF('Aanvraag inhuur'!D33="","",'Aanvraag inhuur'!D33)</f>
        <v/>
      </c>
      <c r="E31" s="689" t="str">
        <f>IF('Aanvraag inhuur'!E33="","",'Aanvraag inhuur'!E33)</f>
        <v/>
      </c>
      <c r="F31" s="689" t="str">
        <f>IF('Aanvraag inhuur'!F33="","",'Aanvraag inhuur'!F33)</f>
        <v/>
      </c>
      <c r="G31" s="689" t="str">
        <f>IF('Aanvraag inhuur'!G33="","",'Aanvraag inhuur'!G33)</f>
        <v/>
      </c>
      <c r="H31" s="689" t="str">
        <f>IF('Aanvraag inhuur'!H33="","",'Aanvraag inhuur'!H33)</f>
        <v/>
      </c>
      <c r="I31" s="690" t="str">
        <f>IF('Aanvraag inhuur'!I33="","",'Aanvraag inhuur'!I33)</f>
        <v/>
      </c>
      <c r="J31" s="10" t="str">
        <f>IF('Aanvraag inhuur'!J33="","",'Aanvraag inhuur'!J33)</f>
        <v/>
      </c>
      <c r="K31" s="11" t="str">
        <f>IF('Aanvraag inhuur'!K33="","",'Aanvraag inhuur'!K33)</f>
        <v/>
      </c>
      <c r="L31" s="4" t="str">
        <f>IF('Aanvraag inhuur'!L33="","",'Aanvraag inhuur'!L33)</f>
        <v>Tekst invoeren</v>
      </c>
      <c r="M31" s="593"/>
    </row>
    <row r="32" spans="1:17" ht="17.25" hidden="1" customHeight="1" x14ac:dyDescent="0.2">
      <c r="A32" s="490" t="str">
        <f>IF('Aanvraag inhuur'!A34="","",'Aanvraag inhuur'!A34)</f>
        <v>Bijzonderheden / extra toelichting*</v>
      </c>
      <c r="B32" s="491" t="str">
        <f>IF('Aanvraag inhuur'!B34="","",'Aanvraag inhuur'!B34)</f>
        <v/>
      </c>
      <c r="C32" s="613" t="str">
        <f>IF('Aanvraag inhuur'!C34="","",'Aanvraag inhuur'!C34)</f>
        <v xml:space="preserve">Voorbehoud 1. De mogelijkheid bestaat dat de kandidaat na verloop van tijd voor vergelijkbare werkzaamheden in een ander project of context wordt ingezet. In beginsel streven wij er naar dat de standplaats in een dergelijk geval niet wijzigt. 
Voorbehoud 2. Bij meerdere geschikte kandidaten behoudt de dienst zich het recht voor om meerdere gunningen te doen. Dit zal geschieden op basis van de rangorde in de eindbeoordeling. 
</v>
      </c>
      <c r="D32" s="614" t="str">
        <f>IF('Aanvraag inhuur'!D34="","",'Aanvraag inhuur'!D34)</f>
        <v/>
      </c>
      <c r="E32" s="614" t="str">
        <f>IF('Aanvraag inhuur'!E34="","",'Aanvraag inhuur'!E34)</f>
        <v/>
      </c>
      <c r="F32" s="614" t="str">
        <f>IF('Aanvraag inhuur'!F34="","",'Aanvraag inhuur'!F34)</f>
        <v/>
      </c>
      <c r="G32" s="614" t="str">
        <f>IF('Aanvraag inhuur'!G34="","",'Aanvraag inhuur'!G34)</f>
        <v/>
      </c>
      <c r="H32" s="614" t="str">
        <f>IF('Aanvraag inhuur'!H34="","",'Aanvraag inhuur'!H34)</f>
        <v/>
      </c>
      <c r="I32" s="615" t="str">
        <f>IF('Aanvraag inhuur'!I34="","",'Aanvraag inhuur'!I34)</f>
        <v/>
      </c>
      <c r="J32" s="10" t="str">
        <f>IF('Aanvraag inhuur'!J34="","",'Aanvraag inhuur'!J34)</f>
        <v/>
      </c>
      <c r="K32" s="11" t="str">
        <f>IF('Aanvraag inhuur'!K34="","",'Aanvraag inhuur'!K34)</f>
        <v/>
      </c>
      <c r="L32" s="4" t="str">
        <f>IF('Aanvraag inhuur'!L34="","",'Aanvraag inhuur'!L34)</f>
        <v/>
      </c>
      <c r="M32" s="593"/>
    </row>
    <row r="33" spans="1:13" ht="17.25" hidden="1" customHeight="1" x14ac:dyDescent="0.2">
      <c r="A33" s="127" t="str">
        <f>IF('Aanvraag inhuur'!A38="","",'Aanvraag inhuur'!A38)</f>
        <v/>
      </c>
      <c r="B33" s="52" t="str">
        <f>IF('Aanvraag inhuur'!B38="","",'Aanvraag inhuur'!B38)</f>
        <v/>
      </c>
      <c r="C33" s="28" t="str">
        <f>IF('Aanvraag inhuur'!C38="","",'Aanvraag inhuur'!C38)</f>
        <v/>
      </c>
      <c r="D33" s="28" t="str">
        <f>IF('Aanvraag inhuur'!D38="","",'Aanvraag inhuur'!D38)</f>
        <v/>
      </c>
      <c r="E33" s="28" t="str">
        <f>IF('Aanvraag inhuur'!E38="","",'Aanvraag inhuur'!E38)</f>
        <v/>
      </c>
      <c r="F33" s="28" t="str">
        <f>IF('Aanvraag inhuur'!F38="","",'Aanvraag inhuur'!F38)</f>
        <v/>
      </c>
      <c r="G33" s="28" t="str">
        <f>IF('Aanvraag inhuur'!G38="","",'Aanvraag inhuur'!G38)</f>
        <v/>
      </c>
      <c r="H33" s="28" t="str">
        <f>IF('Aanvraag inhuur'!H38="","",'Aanvraag inhuur'!H38)</f>
        <v/>
      </c>
      <c r="I33" s="28" t="str">
        <f>IF('Aanvraag inhuur'!I38="","",'Aanvraag inhuur'!I38)</f>
        <v/>
      </c>
      <c r="J33" s="29" t="str">
        <f>IF('Aanvraag inhuur'!J38="","",'Aanvraag inhuur'!J38)</f>
        <v/>
      </c>
      <c r="K33" s="30" t="str">
        <f>IF('Aanvraag inhuur'!K38="","",'Aanvraag inhuur'!K38)</f>
        <v/>
      </c>
      <c r="L33" s="4" t="str">
        <f>IF('Aanvraag inhuur'!L38="","",'Aanvraag inhuur'!L38)</f>
        <v/>
      </c>
    </row>
    <row r="34" spans="1:13" ht="15" hidden="1" x14ac:dyDescent="0.2">
      <c r="A34" s="488" t="str">
        <f>IF('Aanvraag inhuur'!A39="","",'Aanvraag inhuur'!A39)</f>
        <v xml:space="preserve">Exit strategie aanwezig?*
</v>
      </c>
      <c r="B34" s="489" t="str">
        <f>IF('Aanvraag inhuur'!B39="","",'Aanvraag inhuur'!B39)</f>
        <v/>
      </c>
      <c r="C34" s="445" t="str">
        <f>IF('Aanvraag inhuur'!C39="","",'Aanvraag inhuur'!C39)</f>
        <v/>
      </c>
      <c r="D34" s="445" t="str">
        <f>IF('Aanvraag inhuur'!D39="","",'Aanvraag inhuur'!D39)</f>
        <v/>
      </c>
      <c r="E34" s="445" t="str">
        <f>IF('Aanvraag inhuur'!E39="","",'Aanvraag inhuur'!E39)</f>
        <v/>
      </c>
      <c r="F34" s="445" t="str">
        <f>IF('Aanvraag inhuur'!F39="","",'Aanvraag inhuur'!F39)</f>
        <v/>
      </c>
      <c r="G34" s="445" t="str">
        <f>IF('Aanvraag inhuur'!G39="","",'Aanvraag inhuur'!G39)</f>
        <v/>
      </c>
      <c r="H34" s="445" t="str">
        <f>IF('Aanvraag inhuur'!H39="","",'Aanvraag inhuur'!H39)</f>
        <v/>
      </c>
      <c r="I34" s="445" t="str">
        <f>IF('Aanvraag inhuur'!I39="","",'Aanvraag inhuur'!I39)</f>
        <v/>
      </c>
      <c r="J34" s="10" t="str">
        <f>IF('Aanvraag inhuur'!J39="","",'Aanvraag inhuur'!J39)</f>
        <v/>
      </c>
      <c r="K34" s="11" t="str">
        <f>IF('Aanvraag inhuur'!K39="","",'Aanvraag inhuur'!K39)</f>
        <v/>
      </c>
      <c r="L34" s="4" t="str">
        <f>IF('Aanvraag inhuur'!L39="","",'Aanvraag inhuur'!L39)</f>
        <v>Ja/nee</v>
      </c>
    </row>
    <row r="35" spans="1:13" ht="17.25" hidden="1" customHeight="1" x14ac:dyDescent="0.2">
      <c r="A35" s="27" t="str">
        <f>IF('Aanvraag inhuur'!A40="","",'Aanvraag inhuur'!A40)</f>
        <v/>
      </c>
      <c r="B35" s="28" t="str">
        <f>IF('Aanvraag inhuur'!B40="","",'Aanvraag inhuur'!B40)</f>
        <v/>
      </c>
      <c r="C35" s="28" t="str">
        <f>IF('Aanvraag inhuur'!C40="","",'Aanvraag inhuur'!C40)</f>
        <v/>
      </c>
      <c r="D35" s="28" t="str">
        <f>IF('Aanvraag inhuur'!D40="","",'Aanvraag inhuur'!D40)</f>
        <v/>
      </c>
      <c r="E35" s="28" t="str">
        <f>IF('Aanvraag inhuur'!E40="","",'Aanvraag inhuur'!E40)</f>
        <v/>
      </c>
      <c r="F35" s="28" t="str">
        <f>IF('Aanvraag inhuur'!F40="","",'Aanvraag inhuur'!F40)</f>
        <v/>
      </c>
      <c r="G35" s="28" t="str">
        <f>IF('Aanvraag inhuur'!G40="","",'Aanvraag inhuur'!G40)</f>
        <v/>
      </c>
      <c r="H35" s="28" t="str">
        <f>IF('Aanvraag inhuur'!H40="","",'Aanvraag inhuur'!H40)</f>
        <v/>
      </c>
      <c r="I35" s="28" t="str">
        <f>IF('Aanvraag inhuur'!I40="","",'Aanvraag inhuur'!I40)</f>
        <v/>
      </c>
      <c r="J35" s="29" t="str">
        <f>IF('Aanvraag inhuur'!J40="","",'Aanvraag inhuur'!J40)</f>
        <v/>
      </c>
      <c r="K35" s="11" t="str">
        <f>IF('Aanvraag inhuur'!K40="","",'Aanvraag inhuur'!K40)</f>
        <v/>
      </c>
      <c r="L35" s="4" t="str">
        <f>IF('Aanvraag inhuur'!L40="","",'Aanvraag inhuur'!L40)</f>
        <v/>
      </c>
    </row>
    <row r="36" spans="1:13" ht="17.25" hidden="1" customHeight="1" x14ac:dyDescent="0.2">
      <c r="A36" s="19" t="str">
        <f>IF('Aanvraag inhuur'!A41="","",'Aanvraag inhuur'!A41)</f>
        <v/>
      </c>
      <c r="B36" s="238" t="str">
        <f>IF('Aanvraag inhuur'!B41="","",'Aanvraag inhuur'!B41)</f>
        <v/>
      </c>
      <c r="C36" s="497" t="str">
        <f>IF('Aanvraag inhuur'!C41="","",'Aanvraag inhuur'!C41)</f>
        <v>SELECTIE KWALITEITENPROFIEL (eCF)</v>
      </c>
      <c r="D36" s="497" t="str">
        <f>IF('Aanvraag inhuur'!D41="","",'Aanvraag inhuur'!D41)</f>
        <v/>
      </c>
      <c r="E36" s="497" t="str">
        <f>IF('Aanvraag inhuur'!E41="","",'Aanvraag inhuur'!E41)</f>
        <v/>
      </c>
      <c r="F36" s="497" t="str">
        <f>IF('Aanvraag inhuur'!F41="","",'Aanvraag inhuur'!F41)</f>
        <v/>
      </c>
      <c r="G36" s="237" t="str">
        <f>IF('Aanvraag inhuur'!G41="","",'Aanvraag inhuur'!G41)</f>
        <v/>
      </c>
      <c r="H36" s="238" t="str">
        <f>IF('Aanvraag inhuur'!H41="","",'Aanvraag inhuur'!H41)</f>
        <v/>
      </c>
      <c r="I36" s="238" t="str">
        <f>IF('Aanvraag inhuur'!I41="","",'Aanvraag inhuur'!I41)</f>
        <v/>
      </c>
      <c r="J36" s="20" t="str">
        <f>IF('Aanvraag inhuur'!J41="","",'Aanvraag inhuur'!J41)</f>
        <v/>
      </c>
      <c r="K36" s="21" t="str">
        <f>IF('Aanvraag inhuur'!K41="","",'Aanvraag inhuur'!K41)</f>
        <v/>
      </c>
      <c r="L36" s="3" t="str">
        <f>IF('Aanvraag inhuur'!L41="","",'Aanvraag inhuur'!L41)</f>
        <v/>
      </c>
    </row>
    <row r="37" spans="1:13" ht="17.25" hidden="1" customHeight="1" x14ac:dyDescent="0.2">
      <c r="A37" s="31" t="str">
        <f>IF('Aanvraag inhuur'!A42="","",'Aanvraag inhuur'!A42)</f>
        <v/>
      </c>
      <c r="B37" s="32" t="str">
        <f>IF('Aanvraag inhuur'!B42="","",'Aanvraag inhuur'!B42)</f>
        <v/>
      </c>
      <c r="C37" s="33" t="str">
        <f>IF('Aanvraag inhuur'!C42="","",'Aanvraag inhuur'!C42)</f>
        <v/>
      </c>
      <c r="D37" s="33" t="str">
        <f>IF('Aanvraag inhuur'!D42="","",'Aanvraag inhuur'!D42)</f>
        <v/>
      </c>
      <c r="E37" s="33" t="str">
        <f>IF('Aanvraag inhuur'!E42="","",'Aanvraag inhuur'!E42)</f>
        <v/>
      </c>
      <c r="F37" s="33" t="str">
        <f>IF('Aanvraag inhuur'!F42="","",'Aanvraag inhuur'!F42)</f>
        <v/>
      </c>
      <c r="G37" s="33" t="str">
        <f>IF('Aanvraag inhuur'!G42="","",'Aanvraag inhuur'!G42)</f>
        <v/>
      </c>
      <c r="H37" s="33" t="str">
        <f>IF('Aanvraag inhuur'!H42="","",'Aanvraag inhuur'!H42)</f>
        <v/>
      </c>
      <c r="I37" s="33" t="str">
        <f>IF('Aanvraag inhuur'!I42="","",'Aanvraag inhuur'!I42)</f>
        <v/>
      </c>
      <c r="J37" s="34" t="str">
        <f>IF('Aanvraag inhuur'!J42="","",'Aanvraag inhuur'!J42)</f>
        <v/>
      </c>
      <c r="K37" s="11" t="str">
        <f>IF('Aanvraag inhuur'!K42="","",'Aanvraag inhuur'!K42)</f>
        <v/>
      </c>
      <c r="L37" s="4" t="str">
        <f>IF('Aanvraag inhuur'!L42="","",'Aanvraag inhuur'!L42)</f>
        <v/>
      </c>
    </row>
    <row r="38" spans="1:13" ht="17.25" hidden="1" customHeight="1" x14ac:dyDescent="0.2">
      <c r="A38" s="482" t="str">
        <f>IF('Aanvraag inhuur'!A43="","",'Aanvraag inhuur'!A43)</f>
        <v>Functienaam (roepnaam)*</v>
      </c>
      <c r="B38" s="483" t="str">
        <f>IF('Aanvraag inhuur'!B43="","",'Aanvraag inhuur'!B43)</f>
        <v/>
      </c>
      <c r="C38" s="498" t="str">
        <f>IF('Aanvraag inhuur'!C43="","",'Aanvraag inhuur'!C43)</f>
        <v/>
      </c>
      <c r="D38" s="499" t="str">
        <f>IF('Aanvraag inhuur'!D43="","",'Aanvraag inhuur'!D43)</f>
        <v/>
      </c>
      <c r="E38" s="499" t="str">
        <f>IF('Aanvraag inhuur'!E43="","",'Aanvraag inhuur'!E43)</f>
        <v/>
      </c>
      <c r="F38" s="500" t="str">
        <f>IF('Aanvraag inhuur'!F43="","",'Aanvraag inhuur'!F43)</f>
        <v/>
      </c>
      <c r="G38" s="14" t="str">
        <f>IF('Aanvraag inhuur'!G43="","",'Aanvraag inhuur'!G43)</f>
        <v/>
      </c>
      <c r="H38" s="14" t="str">
        <f>IF('Aanvraag inhuur'!H43="","",'Aanvraag inhuur'!H43)</f>
        <v/>
      </c>
      <c r="I38" s="14" t="str">
        <f>IF('Aanvraag inhuur'!I43="","",'Aanvraag inhuur'!I43)</f>
        <v/>
      </c>
      <c r="J38" s="10" t="str">
        <f>IF('Aanvraag inhuur'!J43="","",'Aanvraag inhuur'!J43)</f>
        <v/>
      </c>
      <c r="K38" s="11" t="str">
        <f>IF('Aanvraag inhuur'!K43="","",'Aanvraag inhuur'!K43)</f>
        <v/>
      </c>
      <c r="L38" s="4" t="str">
        <f>IF('Aanvraag inhuur'!L43="","",'Aanvraag inhuur'!L43)</f>
        <v/>
      </c>
    </row>
    <row r="39" spans="1:13" ht="17.25" hidden="1" customHeight="1" x14ac:dyDescent="0.2">
      <c r="A39" s="482" t="str">
        <f>IF('Aanvraag inhuur'!A44="","",'Aanvraag inhuur'!A44)</f>
        <v>Bronnen eCF</v>
      </c>
      <c r="B39" s="494" t="str">
        <f>IF('Aanvraag inhuur'!B44="","",'Aanvraag inhuur'!B44)</f>
        <v/>
      </c>
      <c r="C39" s="35" t="str">
        <f>IF('Aanvraag inhuur'!C44="","",'Aanvraag inhuur'!C44)</f>
        <v/>
      </c>
      <c r="D39" s="249" t="str">
        <f>IF('Aanvraag inhuur'!D44="","",'Aanvraag inhuur'!D44)</f>
        <v/>
      </c>
      <c r="E39" s="35" t="str">
        <f>IF('Aanvraag inhuur'!E44="","",'Aanvraag inhuur'!E44)</f>
        <v/>
      </c>
      <c r="F39" s="35" t="str">
        <f>IF('Aanvraag inhuur'!F44="","",'Aanvraag inhuur'!F44)</f>
        <v/>
      </c>
      <c r="G39" s="35" t="str">
        <f>IF('Aanvraag inhuur'!G44="","",'Aanvraag inhuur'!G44)</f>
        <v/>
      </c>
      <c r="H39" s="35" t="str">
        <f>IF('Aanvraag inhuur'!H44="","",'Aanvraag inhuur'!H44)</f>
        <v/>
      </c>
      <c r="I39" s="35" t="str">
        <f>IF('Aanvraag inhuur'!I44="","",'Aanvraag inhuur'!I44)</f>
        <v/>
      </c>
      <c r="J39" s="36" t="str">
        <f>IF('Aanvraag inhuur'!J44="","",'Aanvraag inhuur'!J44)</f>
        <v/>
      </c>
      <c r="K39" s="21" t="str">
        <f>IF('Aanvraag inhuur'!K44="","",'Aanvraag inhuur'!K44)</f>
        <v/>
      </c>
      <c r="L39" s="4" t="str">
        <f>IF('Aanvraag inhuur'!L44="","",'Aanvraag inhuur'!L44)</f>
        <v/>
      </c>
      <c r="M39" s="144"/>
    </row>
    <row r="40" spans="1:13" ht="17.25" hidden="1" customHeight="1" x14ac:dyDescent="0.2">
      <c r="A40" s="37" t="str">
        <f>IF('Aanvraag inhuur'!A45="","",'Aanvraag inhuur'!A45)</f>
        <v>Meer informatie :</v>
      </c>
      <c r="B40" s="140" t="str">
        <f>IF('Aanvraag inhuur'!B45="","",'Aanvraag inhuur'!B45)</f>
        <v>Website eCF</v>
      </c>
      <c r="C40" s="249" t="str">
        <f>IF('Aanvraag inhuur'!C45="","",'Aanvraag inhuur'!C45)</f>
        <v>eCF profiel*</v>
      </c>
      <c r="D40" s="83" t="str">
        <f>IF('Aanvraag inhuur'!D45="","",'Aanvraag inhuur'!D45)</f>
        <v/>
      </c>
      <c r="E40" s="83" t="str">
        <f>IF('Aanvraag inhuur'!E45="","",'Aanvraag inhuur'!E45)</f>
        <v/>
      </c>
      <c r="F40" s="83" t="str">
        <f>IF('Aanvraag inhuur'!F45="","",'Aanvraag inhuur'!F45)</f>
        <v>Servicenummer*</v>
      </c>
      <c r="G40" s="59" t="str">
        <f>IF('Aanvraag inhuur'!G45="","",'Aanvraag inhuur'!G45)</f>
        <v/>
      </c>
      <c r="H40" s="124" t="str">
        <f>IF('Aanvraag inhuur'!H45="","",'Aanvraag inhuur'!H45)</f>
        <v/>
      </c>
      <c r="I40" s="124" t="str">
        <f>IF('Aanvraag inhuur'!I45="","",'Aanvraag inhuur'!I45)</f>
        <v/>
      </c>
      <c r="J40" s="36" t="str">
        <f>IF('Aanvraag inhuur'!J45="","",'Aanvraag inhuur'!J45)</f>
        <v/>
      </c>
      <c r="K40" s="21" t="str">
        <f>IF('Aanvraag inhuur'!K45="","",'Aanvraag inhuur'!K45)</f>
        <v/>
      </c>
      <c r="L40" s="4" t="str">
        <f>IF('Aanvraag inhuur'!L45="","",'Aanvraag inhuur'!L45)</f>
        <v/>
      </c>
      <c r="M40" s="144"/>
    </row>
    <row r="41" spans="1:13" ht="17.25" hidden="1" customHeight="1" x14ac:dyDescent="0.2">
      <c r="A41" s="492" t="str">
        <f>IF('Aanvraag inhuur'!A46="","",'Aanvraag inhuur'!A46)</f>
        <v/>
      </c>
      <c r="B41" s="493" t="str">
        <f>IF('Aanvraag inhuur'!B46="","",'Aanvraag inhuur'!B46)</f>
        <v/>
      </c>
      <c r="C41" s="439" t="str">
        <f>IF('Aanvraag inhuur'!C46="","",'Aanvraag inhuur'!C46)</f>
        <v/>
      </c>
      <c r="D41" s="440" t="str">
        <f>IF('Aanvraag inhuur'!D46="","",'Aanvraag inhuur'!D46)</f>
        <v/>
      </c>
      <c r="E41" s="441" t="str">
        <f>IF('Aanvraag inhuur'!E46="","",'Aanvraag inhuur'!E46)</f>
        <v/>
      </c>
      <c r="F41" s="139" t="e">
        <f>IF('Aanvraag inhuur'!F46="","",'Aanvraag inhuur'!F46)</f>
        <v>#N/A</v>
      </c>
      <c r="G41" s="148" t="str">
        <f>IF('Aanvraag inhuur'!G46="","",'Aanvraag inhuur'!G46)</f>
        <v/>
      </c>
      <c r="H41" s="495" t="e">
        <f>IF('Aanvraag inhuur'!H46="","",'Aanvraag inhuur'!H46)</f>
        <v>#N/A</v>
      </c>
      <c r="I41" s="496" t="e">
        <f>IF('Aanvraag inhuur'!I46="","",'Aanvraag inhuur'!I46)</f>
        <v>#N/A</v>
      </c>
      <c r="J41" s="36" t="str">
        <f>IF('Aanvraag inhuur'!J46="","",'Aanvraag inhuur'!J46)</f>
        <v/>
      </c>
      <c r="K41" s="21" t="str">
        <f>IF('Aanvraag inhuur'!K46="","",'Aanvraag inhuur'!K46)</f>
        <v/>
      </c>
      <c r="L41" s="619" t="str">
        <f>IF('Aanvraag inhuur'!L46="","",'Aanvraag inhuur'!L46)</f>
        <v>Matrix erachter voor pop-ups/keuzemenu's</v>
      </c>
    </row>
    <row r="42" spans="1:13" ht="17.25" hidden="1" customHeight="1" x14ac:dyDescent="0.2">
      <c r="A42" s="22" t="str">
        <f>IF('Aanvraag inhuur'!A47="","",'Aanvraag inhuur'!A47)</f>
        <v/>
      </c>
      <c r="B42" s="253" t="str">
        <f>IF('Aanvraag inhuur'!B47="","",'Aanvraag inhuur'!B47)</f>
        <v/>
      </c>
      <c r="C42" s="38" t="e">
        <f>IF('Aanvraag inhuur'!C47="","",'Aanvraag inhuur'!C47)</f>
        <v>#N/A</v>
      </c>
      <c r="D42" s="38" t="str">
        <f>IF('Aanvraag inhuur'!D47="","",'Aanvraag inhuur'!D47)</f>
        <v>KR</v>
      </c>
      <c r="E42" s="39" t="str">
        <f>IF('Aanvraag inhuur'!E47="","",'Aanvraag inhuur'!E47)</f>
        <v/>
      </c>
      <c r="F42" s="248" t="str">
        <f>IF('Aanvraag inhuur'!F47="","",'Aanvraag inhuur'!F47)</f>
        <v/>
      </c>
      <c r="G42" s="248" t="str">
        <f>IF('Aanvraag inhuur'!G47="","",'Aanvraag inhuur'!G47)</f>
        <v/>
      </c>
      <c r="H42" s="14" t="str">
        <f>IF('Aanvraag inhuur'!H47="","",'Aanvraag inhuur'!H47)</f>
        <v/>
      </c>
      <c r="I42" s="14" t="str">
        <f>IF('Aanvraag inhuur'!I47="","",'Aanvraag inhuur'!I47)</f>
        <v/>
      </c>
      <c r="J42" s="10" t="str">
        <f>IF('Aanvraag inhuur'!J47="","",'Aanvraag inhuur'!J47)</f>
        <v/>
      </c>
      <c r="K42" s="11" t="str">
        <f>IF('Aanvraag inhuur'!K47="","",'Aanvraag inhuur'!K47)</f>
        <v/>
      </c>
      <c r="L42" s="619" t="str">
        <f>IF('Aanvraag inhuur'!L47="","",'Aanvraag inhuur'!L47)</f>
        <v/>
      </c>
    </row>
    <row r="43" spans="1:13" ht="17.25" hidden="1" customHeight="1" x14ac:dyDescent="0.2">
      <c r="A43" s="482" t="str">
        <f>IF('Aanvraag inhuur'!A48="","",'Aanvraag inhuur'!A48)</f>
        <v/>
      </c>
      <c r="B43" s="494" t="str">
        <f>IF('Aanvraag inhuur'!B48="","",'Aanvraag inhuur'!B48)</f>
        <v/>
      </c>
      <c r="C43" s="40" t="str">
        <f>IF('Aanvraag inhuur'!C48="","",'Aanvraag inhuur'!C48)</f>
        <v/>
      </c>
      <c r="D43" s="40" t="str">
        <f>IF('Aanvraag inhuur'!D48="","",'Aanvraag inhuur'!D48)</f>
        <v/>
      </c>
      <c r="E43" s="6" t="str">
        <f>IF('Aanvraag inhuur'!E48="","",'Aanvraag inhuur'!E48)</f>
        <v/>
      </c>
      <c r="F43" s="6" t="str">
        <f>IF('Aanvraag inhuur'!F48="","",'Aanvraag inhuur'!F48)</f>
        <v/>
      </c>
      <c r="G43" s="6" t="str">
        <f>IF('Aanvraag inhuur'!G48="","",'Aanvraag inhuur'!G48)</f>
        <v/>
      </c>
      <c r="H43" s="14" t="str">
        <f>IF('Aanvraag inhuur'!H48="","",'Aanvraag inhuur'!H48)</f>
        <v/>
      </c>
      <c r="I43" s="14" t="str">
        <f>IF('Aanvraag inhuur'!I48="","",'Aanvraag inhuur'!I48)</f>
        <v/>
      </c>
      <c r="J43" s="10" t="str">
        <f>IF('Aanvraag inhuur'!J48="","",'Aanvraag inhuur'!J48)</f>
        <v/>
      </c>
      <c r="K43" s="11" t="str">
        <f>IF('Aanvraag inhuur'!K48="","",'Aanvraag inhuur'!K48)</f>
        <v>Uitleg over gebruik toevoegen ?</v>
      </c>
      <c r="L43" s="619" t="str">
        <f>IF('Aanvraag inhuur'!L48="","",'Aanvraag inhuur'!L48)</f>
        <v/>
      </c>
    </row>
    <row r="44" spans="1:13" s="43" customFormat="1" ht="17.25" hidden="1" customHeight="1" x14ac:dyDescent="0.2">
      <c r="A44" s="530" t="str">
        <f>IF('Aanvraag inhuur'!A49="","",'Aanvraag inhuur'!A49)</f>
        <v/>
      </c>
      <c r="B44" s="531" t="str">
        <f>IF('Aanvraag inhuur'!B49="","",'Aanvraag inhuur'!B49)</f>
        <v/>
      </c>
      <c r="C44" s="59" t="str">
        <f>IF('Aanvraag inhuur'!C49="","",'Aanvraag inhuur'!C49)</f>
        <v>Specialisatie (optioneel)</v>
      </c>
      <c r="D44" s="41" t="str">
        <f>IF('Aanvraag inhuur'!D49="","",'Aanvraag inhuur'!D49)</f>
        <v/>
      </c>
      <c r="E44" s="41" t="str">
        <f>IF('Aanvraag inhuur'!E49="","",'Aanvraag inhuur'!E49)</f>
        <v/>
      </c>
      <c r="F44" s="59" t="str">
        <f>IF('Aanvraag inhuur'!F49="","",'Aanvraag inhuur'!F49)</f>
        <v>Kwaliteitsraamwerk (tbv rapportage) *</v>
      </c>
      <c r="G44" s="41" t="str">
        <f>IF('Aanvraag inhuur'!G49="","",'Aanvraag inhuur'!G49)</f>
        <v/>
      </c>
      <c r="H44" s="41" t="str">
        <f>IF('Aanvraag inhuur'!H49="","",'Aanvraag inhuur'!H49)</f>
        <v/>
      </c>
      <c r="I44" s="41" t="str">
        <f>IF('Aanvraag inhuur'!I49="","",'Aanvraag inhuur'!I49)</f>
        <v/>
      </c>
      <c r="J44" s="42" t="str">
        <f>IF('Aanvraag inhuur'!J49="","",'Aanvraag inhuur'!J49)</f>
        <v/>
      </c>
      <c r="K44" s="11" t="str">
        <f>IF('Aanvraag inhuur'!K49="","",'Aanvraag inhuur'!K49)</f>
        <v>Moeten &gt;1 resultaatgebieden geselecteerd kunnen worden ?</v>
      </c>
      <c r="L44" s="619" t="str">
        <f>IF('Aanvraag inhuur'!L49="","",'Aanvraag inhuur'!L49)</f>
        <v/>
      </c>
      <c r="M44" s="144"/>
    </row>
    <row r="45" spans="1:13" ht="17.25" hidden="1" customHeight="1" x14ac:dyDescent="0.2">
      <c r="A45" s="530" t="str">
        <f>IF('Aanvraag inhuur'!A50="","",'Aanvraag inhuur'!A50)</f>
        <v/>
      </c>
      <c r="B45" s="531" t="str">
        <f>IF('Aanvraag inhuur'!B50="","",'Aanvraag inhuur'!B50)</f>
        <v/>
      </c>
      <c r="C45" s="442" t="str">
        <f>IF('Aanvraag inhuur'!C50="","",'Aanvraag inhuur'!C50)</f>
        <v/>
      </c>
      <c r="D45" s="443" t="str">
        <f>IF('Aanvraag inhuur'!D50="","",'Aanvraag inhuur'!D50)</f>
        <v/>
      </c>
      <c r="E45" s="444" t="str">
        <f>IF('Aanvraag inhuur'!E50="","",'Aanvraag inhuur'!E50)</f>
        <v/>
      </c>
      <c r="F45" s="442" t="str">
        <f>IF('Aanvraag inhuur'!F50="","",'Aanvraag inhuur'!F50)</f>
        <v/>
      </c>
      <c r="G45" s="443" t="str">
        <f>IF('Aanvraag inhuur'!G50="","",'Aanvraag inhuur'!G50)</f>
        <v/>
      </c>
      <c r="H45" s="443" t="str">
        <f>IF('Aanvraag inhuur'!H50="","",'Aanvraag inhuur'!H50)</f>
        <v/>
      </c>
      <c r="I45" s="444" t="str">
        <f>IF('Aanvraag inhuur'!I50="","",'Aanvraag inhuur'!I50)</f>
        <v/>
      </c>
      <c r="J45" s="10" t="str">
        <f>IF('Aanvraag inhuur'!J50="","",'Aanvraag inhuur'!J50)</f>
        <v/>
      </c>
      <c r="K45" s="11" t="str">
        <f>IF('Aanvraag inhuur'!K50="","",'Aanvraag inhuur'!K50)</f>
        <v/>
      </c>
      <c r="L45" s="619" t="str">
        <f>IF('Aanvraag inhuur'!L50="","",'Aanvraag inhuur'!L50)</f>
        <v/>
      </c>
    </row>
    <row r="46" spans="1:13" ht="17.25" hidden="1" customHeight="1" x14ac:dyDescent="0.2">
      <c r="A46" s="530" t="str">
        <f>IF('Aanvraag inhuur'!A51="","",'Aanvraag inhuur'!A51)</f>
        <v/>
      </c>
      <c r="B46" s="531" t="str">
        <f>IF('Aanvraag inhuur'!B51="","",'Aanvraag inhuur'!B51)</f>
        <v/>
      </c>
      <c r="C46" s="59" t="str">
        <f>IF('Aanvraag inhuur'!C51="","",'Aanvraag inhuur'!C51)</f>
        <v>Schaalrange</v>
      </c>
      <c r="D46" s="64" t="str">
        <f>IF('Aanvraag inhuur'!D51="","",'Aanvraag inhuur'!D51)</f>
        <v/>
      </c>
      <c r="E46" s="39" t="str">
        <f>IF('Aanvraag inhuur'!E51="","",'Aanvraag inhuur'!E51)</f>
        <v/>
      </c>
      <c r="F46" s="44" t="str">
        <f>IF('Aanvraag inhuur'!F51="","",'Aanvraag inhuur'!F51)</f>
        <v/>
      </c>
      <c r="G46" s="44" t="str">
        <f>IF('Aanvraag inhuur'!G51="","",'Aanvraag inhuur'!G51)</f>
        <v/>
      </c>
      <c r="H46" s="14" t="str">
        <f>IF('Aanvraag inhuur'!H51="","",'Aanvraag inhuur'!H51)</f>
        <v/>
      </c>
      <c r="I46" s="14" t="str">
        <f>IF('Aanvraag inhuur'!I51="","",'Aanvraag inhuur'!I51)</f>
        <v/>
      </c>
      <c r="J46" s="10" t="str">
        <f>IF('Aanvraag inhuur'!J51="","",'Aanvraag inhuur'!J51)</f>
        <v/>
      </c>
      <c r="K46" s="11" t="str">
        <f>IF('Aanvraag inhuur'!K51="","",'Aanvraag inhuur'!K51)</f>
        <v/>
      </c>
      <c r="L46" s="619" t="str">
        <f>IF('Aanvraag inhuur'!L51="","",'Aanvraag inhuur'!L51)</f>
        <v/>
      </c>
    </row>
    <row r="47" spans="1:13" ht="17.25" hidden="1" customHeight="1" x14ac:dyDescent="0.2">
      <c r="A47" s="530" t="str">
        <f>IF('Aanvraag inhuur'!A52="","",'Aanvraag inhuur'!A52)</f>
        <v/>
      </c>
      <c r="B47" s="531" t="str">
        <f>IF('Aanvraag inhuur'!B52="","",'Aanvraag inhuur'!B52)</f>
        <v/>
      </c>
      <c r="C47" s="139" t="e">
        <f>IF('Aanvraag inhuur'!C52="","",'Aanvraag inhuur'!C52)</f>
        <v>#N/A</v>
      </c>
      <c r="D47" s="64" t="str">
        <f>IF('Aanvraag inhuur'!D52="","",'Aanvraag inhuur'!D52)</f>
        <v/>
      </c>
      <c r="E47" s="39" t="str">
        <f>IF('Aanvraag inhuur'!E52="","",'Aanvraag inhuur'!E52)</f>
        <v/>
      </c>
      <c r="F47" s="44" t="str">
        <f>IF('Aanvraag inhuur'!F52="","",'Aanvraag inhuur'!F52)</f>
        <v/>
      </c>
      <c r="G47" s="44" t="str">
        <f>IF('Aanvraag inhuur'!G52="","",'Aanvraag inhuur'!G52)</f>
        <v/>
      </c>
      <c r="H47" s="14" t="str">
        <f>IF('Aanvraag inhuur'!H52="","",'Aanvraag inhuur'!H52)</f>
        <v/>
      </c>
      <c r="I47" s="14" t="str">
        <f>IF('Aanvraag inhuur'!I52="","",'Aanvraag inhuur'!I52)</f>
        <v/>
      </c>
      <c r="J47" s="10" t="str">
        <f>IF('Aanvraag inhuur'!J52="","",'Aanvraag inhuur'!J52)</f>
        <v/>
      </c>
      <c r="K47" s="11" t="str">
        <f>IF('Aanvraag inhuur'!K52="","",'Aanvraag inhuur'!K52)</f>
        <v/>
      </c>
      <c r="L47" s="619" t="str">
        <f>IF('Aanvraag inhuur'!L52="","",'Aanvraag inhuur'!L52)</f>
        <v/>
      </c>
    </row>
    <row r="48" spans="1:13" ht="17.25" hidden="1" customHeight="1" x14ac:dyDescent="0.2">
      <c r="A48" s="530" t="str">
        <f>IF('Aanvraag inhuur'!A53="","",'Aanvraag inhuur'!A53)</f>
        <v/>
      </c>
      <c r="B48" s="531" t="str">
        <f>IF('Aanvraag inhuur'!B53="","",'Aanvraag inhuur'!B53)</f>
        <v/>
      </c>
      <c r="C48" s="232" t="str">
        <f>IF('Aanvraag inhuur'!C53="","",'Aanvraag inhuur'!C53)</f>
        <v>Professionele Kennisgebieden</v>
      </c>
      <c r="D48" s="45" t="str">
        <f>IF('Aanvraag inhuur'!D53="","",'Aanvraag inhuur'!D53)</f>
        <v>Certificaten</v>
      </c>
      <c r="E48" s="39" t="str">
        <f>IF('Aanvraag inhuur'!E53="","",'Aanvraag inhuur'!E53)</f>
        <v/>
      </c>
      <c r="F48" s="44" t="str">
        <f>IF('Aanvraag inhuur'!F53="","",'Aanvraag inhuur'!F53)</f>
        <v/>
      </c>
      <c r="G48" s="44" t="str">
        <f>IF('Aanvraag inhuur'!G53="","",'Aanvraag inhuur'!G53)</f>
        <v/>
      </c>
      <c r="H48" s="14" t="str">
        <f>IF('Aanvraag inhuur'!H53="","",'Aanvraag inhuur'!H53)</f>
        <v/>
      </c>
      <c r="I48" s="46" t="str">
        <f>IF('Aanvraag inhuur'!I53="","",'Aanvraag inhuur'!I53)</f>
        <v>Vereiste</v>
      </c>
      <c r="J48" s="10" t="str">
        <f>IF('Aanvraag inhuur'!J53="","",'Aanvraag inhuur'!J53)</f>
        <v/>
      </c>
      <c r="K48" s="11" t="str">
        <f>IF('Aanvraag inhuur'!K53="","",'Aanvraag inhuur'!K53)</f>
        <v/>
      </c>
      <c r="L48" s="4" t="str">
        <f>IF('Aanvraag inhuur'!L53="","",'Aanvraag inhuur'!L53)</f>
        <v/>
      </c>
    </row>
    <row r="49" spans="1:13" ht="17.25" hidden="1" customHeight="1" x14ac:dyDescent="0.2">
      <c r="A49" s="530" t="str">
        <f>IF('Aanvraag inhuur'!A54="","",'Aanvraag inhuur'!A54)</f>
        <v/>
      </c>
      <c r="B49" s="531" t="str">
        <f>IF('Aanvraag inhuur'!B54="","",'Aanvraag inhuur'!B54)</f>
        <v/>
      </c>
      <c r="C49" s="532" t="e">
        <f>IF('Aanvraag inhuur'!C54="","",'Aanvraag inhuur'!C54)</f>
        <v>#N/A</v>
      </c>
      <c r="D49" s="534" t="str">
        <f>IF('Aanvraag inhuur'!D54="","",'Aanvraag inhuur'!D54)</f>
        <v/>
      </c>
      <c r="E49" s="534" t="str">
        <f>IF('Aanvraag inhuur'!E54="","",'Aanvraag inhuur'!E54)</f>
        <v/>
      </c>
      <c r="F49" s="535" t="str">
        <f>IF('Aanvraag inhuur'!F54="","",'Aanvraag inhuur'!F54)</f>
        <v/>
      </c>
      <c r="G49" s="44" t="str">
        <f>IF('Aanvraag inhuur'!G54="","",'Aanvraag inhuur'!G54)</f>
        <v/>
      </c>
      <c r="H49" s="14" t="str">
        <f>IF('Aanvraag inhuur'!H54="","",'Aanvraag inhuur'!H54)</f>
        <v/>
      </c>
      <c r="I49" s="47" t="str">
        <f>IF('Aanvraag inhuur'!I54="","",'Aanvraag inhuur'!I54)</f>
        <v/>
      </c>
      <c r="J49" s="10" t="str">
        <f>IF('Aanvraag inhuur'!J54="","",'Aanvraag inhuur'!J54)</f>
        <v/>
      </c>
      <c r="K49" s="11" t="str">
        <f>IF('Aanvraag inhuur'!K54="","",'Aanvraag inhuur'!K54)</f>
        <v/>
      </c>
      <c r="L49" s="48" t="e">
        <f>IF('Aanvraag inhuur'!L54="","",'Aanvraag inhuur'!L54)</f>
        <v>#N/A</v>
      </c>
      <c r="M49" s="593"/>
    </row>
    <row r="50" spans="1:13" ht="17.25" hidden="1" customHeight="1" x14ac:dyDescent="0.2">
      <c r="A50" s="530" t="str">
        <f>IF('Aanvraag inhuur'!A55="","",'Aanvraag inhuur'!A55)</f>
        <v/>
      </c>
      <c r="B50" s="531" t="str">
        <f>IF('Aanvraag inhuur'!B55="","",'Aanvraag inhuur'!B55)</f>
        <v/>
      </c>
      <c r="C50" s="533" t="str">
        <f>IF('Aanvraag inhuur'!C55="","",'Aanvraag inhuur'!C55)</f>
        <v/>
      </c>
      <c r="D50" s="536" t="str">
        <f>IF('Aanvraag inhuur'!D55="","",'Aanvraag inhuur'!D55)</f>
        <v/>
      </c>
      <c r="E50" s="536" t="str">
        <f>IF('Aanvraag inhuur'!E55="","",'Aanvraag inhuur'!E55)</f>
        <v/>
      </c>
      <c r="F50" s="537" t="str">
        <f>IF('Aanvraag inhuur'!F55="","",'Aanvraag inhuur'!F55)</f>
        <v/>
      </c>
      <c r="G50" s="44" t="str">
        <f>IF('Aanvraag inhuur'!G55="","",'Aanvraag inhuur'!G55)</f>
        <v/>
      </c>
      <c r="H50" s="14" t="str">
        <f>IF('Aanvraag inhuur'!H55="","",'Aanvraag inhuur'!H55)</f>
        <v/>
      </c>
      <c r="I50" s="14" t="str">
        <f>IF('Aanvraag inhuur'!I55="","",'Aanvraag inhuur'!I55)</f>
        <v/>
      </c>
      <c r="J50" s="10" t="str">
        <f>IF('Aanvraag inhuur'!J55="","",'Aanvraag inhuur'!J55)</f>
        <v/>
      </c>
      <c r="K50" s="11" t="str">
        <f>IF('Aanvraag inhuur'!K55="","",'Aanvraag inhuur'!K55)</f>
        <v/>
      </c>
      <c r="L50" s="4" t="str">
        <f>IF('Aanvraag inhuur'!L55="","",'Aanvraag inhuur'!L55)</f>
        <v>stukje kwaliteitsraamwerk herzien/ weg</v>
      </c>
      <c r="M50" s="593"/>
    </row>
    <row r="51" spans="1:13" ht="17.25" hidden="1" customHeight="1" x14ac:dyDescent="0.2">
      <c r="A51" s="530" t="str">
        <f>IF('Aanvraag inhuur'!A56="","",'Aanvraag inhuur'!A56)</f>
        <v/>
      </c>
      <c r="B51" s="531" t="str">
        <f>IF('Aanvraag inhuur'!B56="","",'Aanvraag inhuur'!B56)</f>
        <v/>
      </c>
      <c r="C51" s="532" t="e">
        <f>IF('Aanvraag inhuur'!C56="","",'Aanvraag inhuur'!C56)</f>
        <v>#N/A</v>
      </c>
      <c r="D51" s="536" t="str">
        <f>IF('Aanvraag inhuur'!D56="","",'Aanvraag inhuur'!D56)</f>
        <v/>
      </c>
      <c r="E51" s="536" t="str">
        <f>IF('Aanvraag inhuur'!E56="","",'Aanvraag inhuur'!E56)</f>
        <v/>
      </c>
      <c r="F51" s="537" t="str">
        <f>IF('Aanvraag inhuur'!F56="","",'Aanvraag inhuur'!F56)</f>
        <v/>
      </c>
      <c r="G51" s="44" t="str">
        <f>IF('Aanvraag inhuur'!G56="","",'Aanvraag inhuur'!G56)</f>
        <v/>
      </c>
      <c r="H51" s="14" t="str">
        <f>IF('Aanvraag inhuur'!H56="","",'Aanvraag inhuur'!H56)</f>
        <v/>
      </c>
      <c r="I51" s="47" t="str">
        <f>IF('Aanvraag inhuur'!I56="","",'Aanvraag inhuur'!I56)</f>
        <v/>
      </c>
      <c r="J51" s="10" t="str">
        <f>IF('Aanvraag inhuur'!J56="","",'Aanvraag inhuur'!J56)</f>
        <v/>
      </c>
      <c r="K51" s="11" t="str">
        <f>IF('Aanvraag inhuur'!K56="","",'Aanvraag inhuur'!K56)</f>
        <v/>
      </c>
      <c r="L51" s="48" t="e">
        <f>IF('Aanvraag inhuur'!L56="","",'Aanvraag inhuur'!L56)</f>
        <v>#N/A</v>
      </c>
      <c r="M51" s="593"/>
    </row>
    <row r="52" spans="1:13" ht="17.25" hidden="1" customHeight="1" x14ac:dyDescent="0.2">
      <c r="A52" s="530" t="str">
        <f>IF('Aanvraag inhuur'!A57="","",'Aanvraag inhuur'!A57)</f>
        <v/>
      </c>
      <c r="B52" s="531" t="str">
        <f>IF('Aanvraag inhuur'!B57="","",'Aanvraag inhuur'!B57)</f>
        <v/>
      </c>
      <c r="C52" s="533" t="str">
        <f>IF('Aanvraag inhuur'!C57="","",'Aanvraag inhuur'!C57)</f>
        <v/>
      </c>
      <c r="D52" s="536" t="str">
        <f>IF('Aanvraag inhuur'!D57="","",'Aanvraag inhuur'!D57)</f>
        <v/>
      </c>
      <c r="E52" s="536" t="str">
        <f>IF('Aanvraag inhuur'!E57="","",'Aanvraag inhuur'!E57)</f>
        <v/>
      </c>
      <c r="F52" s="537" t="str">
        <f>IF('Aanvraag inhuur'!F57="","",'Aanvraag inhuur'!F57)</f>
        <v/>
      </c>
      <c r="G52" s="44" t="str">
        <f>IF('Aanvraag inhuur'!G57="","",'Aanvraag inhuur'!G57)</f>
        <v/>
      </c>
      <c r="H52" s="14" t="str">
        <f>IF('Aanvraag inhuur'!H57="","",'Aanvraag inhuur'!H57)</f>
        <v/>
      </c>
      <c r="I52" s="14" t="str">
        <f>IF('Aanvraag inhuur'!I57="","",'Aanvraag inhuur'!I57)</f>
        <v/>
      </c>
      <c r="J52" s="10" t="str">
        <f>IF('Aanvraag inhuur'!J57="","",'Aanvraag inhuur'!J57)</f>
        <v/>
      </c>
      <c r="K52" s="11" t="str">
        <f>IF('Aanvraag inhuur'!K57="","",'Aanvraag inhuur'!K57)</f>
        <v/>
      </c>
      <c r="L52" s="48" t="str">
        <f>IF('Aanvraag inhuur'!L57="","",'Aanvraag inhuur'!L57)</f>
        <v/>
      </c>
      <c r="M52" s="593"/>
    </row>
    <row r="53" spans="1:13" ht="17.25" hidden="1" customHeight="1" x14ac:dyDescent="0.2">
      <c r="A53" s="530" t="str">
        <f>IF('Aanvraag inhuur'!A58="","",'Aanvraag inhuur'!A58)</f>
        <v/>
      </c>
      <c r="B53" s="531" t="str">
        <f>IF('Aanvraag inhuur'!B58="","",'Aanvraag inhuur'!B58)</f>
        <v/>
      </c>
      <c r="C53" s="532" t="e">
        <f>IF('Aanvraag inhuur'!C58="","",'Aanvraag inhuur'!C58)</f>
        <v>#N/A</v>
      </c>
      <c r="D53" s="536" t="str">
        <f>IF('Aanvraag inhuur'!D58="","",'Aanvraag inhuur'!D58)</f>
        <v/>
      </c>
      <c r="E53" s="536" t="str">
        <f>IF('Aanvraag inhuur'!E58="","",'Aanvraag inhuur'!E58)</f>
        <v/>
      </c>
      <c r="F53" s="537" t="str">
        <f>IF('Aanvraag inhuur'!F58="","",'Aanvraag inhuur'!F58)</f>
        <v/>
      </c>
      <c r="G53" s="44" t="str">
        <f>IF('Aanvraag inhuur'!G58="","",'Aanvraag inhuur'!G58)</f>
        <v/>
      </c>
      <c r="H53" s="14" t="str">
        <f>IF('Aanvraag inhuur'!H58="","",'Aanvraag inhuur'!H58)</f>
        <v/>
      </c>
      <c r="I53" s="47" t="str">
        <f>IF('Aanvraag inhuur'!I58="","",'Aanvraag inhuur'!I58)</f>
        <v/>
      </c>
      <c r="J53" s="10" t="str">
        <f>IF('Aanvraag inhuur'!J58="","",'Aanvraag inhuur'!J58)</f>
        <v/>
      </c>
      <c r="K53" s="11" t="str">
        <f>IF('Aanvraag inhuur'!K58="","",'Aanvraag inhuur'!K58)</f>
        <v/>
      </c>
      <c r="L53" s="48" t="e">
        <f>IF('Aanvraag inhuur'!L58="","",'Aanvraag inhuur'!L58)</f>
        <v>#N/A</v>
      </c>
      <c r="M53" s="593"/>
    </row>
    <row r="54" spans="1:13" ht="17.25" hidden="1" customHeight="1" x14ac:dyDescent="0.2">
      <c r="A54" s="530" t="str">
        <f>IF('Aanvraag inhuur'!A59="","",'Aanvraag inhuur'!A59)</f>
        <v/>
      </c>
      <c r="B54" s="531" t="str">
        <f>IF('Aanvraag inhuur'!B59="","",'Aanvraag inhuur'!B59)</f>
        <v/>
      </c>
      <c r="C54" s="533" t="str">
        <f>IF('Aanvraag inhuur'!C59="","",'Aanvraag inhuur'!C59)</f>
        <v/>
      </c>
      <c r="D54" s="536" t="str">
        <f>IF('Aanvraag inhuur'!D59="","",'Aanvraag inhuur'!D59)</f>
        <v/>
      </c>
      <c r="E54" s="536" t="str">
        <f>IF('Aanvraag inhuur'!E59="","",'Aanvraag inhuur'!E59)</f>
        <v/>
      </c>
      <c r="F54" s="537" t="str">
        <f>IF('Aanvraag inhuur'!F59="","",'Aanvraag inhuur'!F59)</f>
        <v/>
      </c>
      <c r="G54" s="44" t="str">
        <f>IF('Aanvraag inhuur'!G59="","",'Aanvraag inhuur'!G59)</f>
        <v/>
      </c>
      <c r="H54" s="14" t="str">
        <f>IF('Aanvraag inhuur'!H59="","",'Aanvraag inhuur'!H59)</f>
        <v/>
      </c>
      <c r="I54" s="14" t="str">
        <f>IF('Aanvraag inhuur'!I59="","",'Aanvraag inhuur'!I59)</f>
        <v/>
      </c>
      <c r="J54" s="10" t="str">
        <f>IF('Aanvraag inhuur'!J59="","",'Aanvraag inhuur'!J59)</f>
        <v/>
      </c>
      <c r="K54" s="11" t="str">
        <f>IF('Aanvraag inhuur'!K59="","",'Aanvraag inhuur'!K59)</f>
        <v/>
      </c>
      <c r="L54" s="48" t="str">
        <f>IF('Aanvraag inhuur'!L59="","",'Aanvraag inhuur'!L59)</f>
        <v/>
      </c>
      <c r="M54" s="593"/>
    </row>
    <row r="55" spans="1:13" ht="17.25" hidden="1" customHeight="1" x14ac:dyDescent="0.2">
      <c r="A55" s="530" t="str">
        <f>IF('Aanvraag inhuur'!A60="","",'Aanvraag inhuur'!A60)</f>
        <v/>
      </c>
      <c r="B55" s="531" t="str">
        <f>IF('Aanvraag inhuur'!B60="","",'Aanvraag inhuur'!B60)</f>
        <v/>
      </c>
      <c r="C55" s="532" t="e">
        <f>IF('Aanvraag inhuur'!C60="","",'Aanvraag inhuur'!C60)</f>
        <v>#N/A</v>
      </c>
      <c r="D55" s="244" t="str">
        <f>IF('Aanvraag inhuur'!D60="","",'Aanvraag inhuur'!D60)</f>
        <v/>
      </c>
      <c r="E55" s="244" t="str">
        <f>IF('Aanvraag inhuur'!E60="","",'Aanvraag inhuur'!E60)</f>
        <v/>
      </c>
      <c r="F55" s="245" t="str">
        <f>IF('Aanvraag inhuur'!F60="","",'Aanvraag inhuur'!F60)</f>
        <v/>
      </c>
      <c r="G55" s="44" t="str">
        <f>IF('Aanvraag inhuur'!G60="","",'Aanvraag inhuur'!G60)</f>
        <v/>
      </c>
      <c r="H55" s="14" t="str">
        <f>IF('Aanvraag inhuur'!H60="","",'Aanvraag inhuur'!H60)</f>
        <v/>
      </c>
      <c r="I55" s="47" t="str">
        <f>IF('Aanvraag inhuur'!I60="","",'Aanvraag inhuur'!I60)</f>
        <v/>
      </c>
      <c r="J55" s="10" t="str">
        <f>IF('Aanvraag inhuur'!J60="","",'Aanvraag inhuur'!J60)</f>
        <v/>
      </c>
      <c r="K55" s="11" t="str">
        <f>IF('Aanvraag inhuur'!K60="","",'Aanvraag inhuur'!K60)</f>
        <v/>
      </c>
      <c r="L55" s="48" t="str">
        <f>IF('Aanvraag inhuur'!L60="","",'Aanvraag inhuur'!L60)</f>
        <v/>
      </c>
      <c r="M55" s="593"/>
    </row>
    <row r="56" spans="1:13" ht="17.25" hidden="1" customHeight="1" x14ac:dyDescent="0.2">
      <c r="A56" s="530" t="str">
        <f>IF('Aanvraag inhuur'!A61="","",'Aanvraag inhuur'!A61)</f>
        <v/>
      </c>
      <c r="B56" s="531" t="str">
        <f>IF('Aanvraag inhuur'!B61="","",'Aanvraag inhuur'!B61)</f>
        <v/>
      </c>
      <c r="C56" s="533" t="str">
        <f>IF('Aanvraag inhuur'!C61="","",'Aanvraag inhuur'!C61)</f>
        <v/>
      </c>
      <c r="D56" s="244" t="str">
        <f>IF('Aanvraag inhuur'!D61="","",'Aanvraag inhuur'!D61)</f>
        <v/>
      </c>
      <c r="E56" s="244" t="str">
        <f>IF('Aanvraag inhuur'!E61="","",'Aanvraag inhuur'!E61)</f>
        <v/>
      </c>
      <c r="F56" s="245" t="str">
        <f>IF('Aanvraag inhuur'!F61="","",'Aanvraag inhuur'!F61)</f>
        <v/>
      </c>
      <c r="G56" s="44" t="str">
        <f>IF('Aanvraag inhuur'!G61="","",'Aanvraag inhuur'!G61)</f>
        <v/>
      </c>
      <c r="H56" s="14" t="str">
        <f>IF('Aanvraag inhuur'!H61="","",'Aanvraag inhuur'!H61)</f>
        <v/>
      </c>
      <c r="I56" s="14" t="str">
        <f>IF('Aanvraag inhuur'!I61="","",'Aanvraag inhuur'!I61)</f>
        <v/>
      </c>
      <c r="J56" s="10" t="str">
        <f>IF('Aanvraag inhuur'!J61="","",'Aanvraag inhuur'!J61)</f>
        <v/>
      </c>
      <c r="K56" s="11" t="str">
        <f>IF('Aanvraag inhuur'!K61="","",'Aanvraag inhuur'!K61)</f>
        <v/>
      </c>
      <c r="L56" s="48" t="str">
        <f>IF('Aanvraag inhuur'!L61="","",'Aanvraag inhuur'!L61)</f>
        <v/>
      </c>
      <c r="M56" s="593"/>
    </row>
    <row r="57" spans="1:13" ht="17.25" hidden="1" customHeight="1" x14ac:dyDescent="0.2">
      <c r="A57" s="530" t="str">
        <f>IF('Aanvraag inhuur'!A62="","",'Aanvraag inhuur'!A62)</f>
        <v/>
      </c>
      <c r="B57" s="531" t="str">
        <f>IF('Aanvraag inhuur'!B62="","",'Aanvraag inhuur'!B62)</f>
        <v/>
      </c>
      <c r="C57" s="533" t="str">
        <f>IF('Aanvraag inhuur'!C62="","",'Aanvraag inhuur'!C62)</f>
        <v xml:space="preserve">Aantoonbare meerjarige ervaring met </v>
      </c>
      <c r="D57" s="536" t="str">
        <f>IF('Aanvraag inhuur'!D62="","",'Aanvraag inhuur'!D62)</f>
        <v/>
      </c>
      <c r="E57" s="536" t="str">
        <f>IF('Aanvraag inhuur'!E62="","",'Aanvraag inhuur'!E62)</f>
        <v/>
      </c>
      <c r="F57" s="537" t="str">
        <f>IF('Aanvraag inhuur'!F62="","",'Aanvraag inhuur'!F62)</f>
        <v/>
      </c>
      <c r="G57" s="44" t="str">
        <f>IF('Aanvraag inhuur'!G62="","",'Aanvraag inhuur'!G62)</f>
        <v/>
      </c>
      <c r="H57" s="14" t="str">
        <f>IF('Aanvraag inhuur'!H62="","",'Aanvraag inhuur'!H62)</f>
        <v/>
      </c>
      <c r="I57" s="47" t="str">
        <f>IF('Aanvraag inhuur'!I62="","",'Aanvraag inhuur'!I62)</f>
        <v/>
      </c>
      <c r="J57" s="10" t="str">
        <f>IF('Aanvraag inhuur'!J62="","",'Aanvraag inhuur'!J62)</f>
        <v/>
      </c>
      <c r="K57" s="11" t="str">
        <f>IF('Aanvraag inhuur'!K62="","",'Aanvraag inhuur'!K62)</f>
        <v/>
      </c>
      <c r="L57" s="48" t="e">
        <f>IF('Aanvraag inhuur'!L62="","",'Aanvraag inhuur'!L62)</f>
        <v>#N/A</v>
      </c>
      <c r="M57" s="593"/>
    </row>
    <row r="58" spans="1:13" ht="17.25" hidden="1" customHeight="1" x14ac:dyDescent="0.2">
      <c r="A58" s="49" t="str">
        <f>IF('Aanvraag inhuur'!A63="","",'Aanvraag inhuur'!A63)</f>
        <v/>
      </c>
      <c r="B58" s="50" t="str">
        <f>IF('Aanvraag inhuur'!B63="","",'Aanvraag inhuur'!B63)</f>
        <v/>
      </c>
      <c r="C58" s="595" t="str">
        <f>IF('Aanvraag inhuur'!C63="","",'Aanvraag inhuur'!C63)</f>
        <v/>
      </c>
      <c r="D58" s="596" t="str">
        <f>IF('Aanvraag inhuur'!D63="","",'Aanvraag inhuur'!D63)</f>
        <v/>
      </c>
      <c r="E58" s="596" t="str">
        <f>IF('Aanvraag inhuur'!E63="","",'Aanvraag inhuur'!E63)</f>
        <v/>
      </c>
      <c r="F58" s="597" t="str">
        <f>IF('Aanvraag inhuur'!F63="","",'Aanvraag inhuur'!F63)</f>
        <v/>
      </c>
      <c r="G58" s="44" t="str">
        <f>IF('Aanvraag inhuur'!G63="","",'Aanvraag inhuur'!G63)</f>
        <v/>
      </c>
      <c r="H58" s="14" t="str">
        <f>IF('Aanvraag inhuur'!H63="","",'Aanvraag inhuur'!H63)</f>
        <v/>
      </c>
      <c r="I58" s="14" t="str">
        <f>IF('Aanvraag inhuur'!I63="","",'Aanvraag inhuur'!I63)</f>
        <v/>
      </c>
      <c r="J58" s="10" t="str">
        <f>IF('Aanvraag inhuur'!J63="","",'Aanvraag inhuur'!J63)</f>
        <v/>
      </c>
      <c r="K58" s="11" t="str">
        <f>IF('Aanvraag inhuur'!K63="","",'Aanvraag inhuur'!K63)</f>
        <v/>
      </c>
      <c r="L58" s="48" t="str">
        <f>IF('Aanvraag inhuur'!L63="","",'Aanvraag inhuur'!L63)</f>
        <v/>
      </c>
    </row>
    <row r="59" spans="1:13" ht="17.25" hidden="1" customHeight="1" x14ac:dyDescent="0.2">
      <c r="A59" s="22" t="str">
        <f>IF('Aanvraag inhuur'!A64="","",'Aanvraag inhuur'!A64)</f>
        <v/>
      </c>
      <c r="B59" s="253" t="str">
        <f>IF('Aanvraag inhuur'!B64="","",'Aanvraag inhuur'!B64)</f>
        <v/>
      </c>
      <c r="C59" s="18" t="str">
        <f>IF('Aanvraag inhuur'!C64="","",'Aanvraag inhuur'!C64)</f>
        <v/>
      </c>
      <c r="D59" s="14" t="str">
        <f>IF('Aanvraag inhuur'!D64="","",'Aanvraag inhuur'!D64)</f>
        <v/>
      </c>
      <c r="E59" s="14" t="str">
        <f>IF('Aanvraag inhuur'!E64="","",'Aanvraag inhuur'!E64)</f>
        <v/>
      </c>
      <c r="F59" s="14" t="str">
        <f>IF('Aanvraag inhuur'!F64="","",'Aanvraag inhuur'!F64)</f>
        <v/>
      </c>
      <c r="G59" s="44" t="str">
        <f>IF('Aanvraag inhuur'!G64="","",'Aanvraag inhuur'!G64)</f>
        <v/>
      </c>
      <c r="H59" s="14" t="str">
        <f>IF('Aanvraag inhuur'!H64="","",'Aanvraag inhuur'!H64)</f>
        <v/>
      </c>
      <c r="I59" s="14" t="str">
        <f>IF('Aanvraag inhuur'!I64="","",'Aanvraag inhuur'!I64)</f>
        <v/>
      </c>
      <c r="J59" s="10" t="str">
        <f>IF('Aanvraag inhuur'!J64="","",'Aanvraag inhuur'!J64)</f>
        <v/>
      </c>
      <c r="K59" s="11" t="str">
        <f>IF('Aanvraag inhuur'!K64="","",'Aanvraag inhuur'!K64)</f>
        <v/>
      </c>
      <c r="L59" s="4" t="str">
        <f>IF('Aanvraag inhuur'!L64="","",'Aanvraag inhuur'!L64)</f>
        <v/>
      </c>
    </row>
    <row r="60" spans="1:13" ht="17.25" hidden="1" customHeight="1" x14ac:dyDescent="0.2">
      <c r="A60" s="482" t="str">
        <f>IF('Aanvraag inhuur'!A65="","",'Aanvraag inhuur'!A65)</f>
        <v>Functieschaal aanvraag conform BBRA*</v>
      </c>
      <c r="B60" s="483" t="str">
        <f>IF('Aanvraag inhuur'!B65="","",'Aanvraag inhuur'!B65)</f>
        <v/>
      </c>
      <c r="C60" s="51" t="str">
        <f>IF('Aanvraag inhuur'!C65="","",'Aanvraag inhuur'!C65)</f>
        <v/>
      </c>
      <c r="D60" s="642" t="str">
        <f>IF('Aanvraag inhuur'!A66="","",'Aanvraag inhuur'!A66)</f>
        <v>Voorstel uurtarief (Perceel 1) incl BTW</v>
      </c>
      <c r="E60" s="643" t="str">
        <f>IF('Aanvraag inhuur'!E65="","",'Aanvraag inhuur'!E65)</f>
        <v/>
      </c>
      <c r="F60" s="643" t="e">
        <f>IF('Aanvraag inhuur'!C66="","",'Aanvraag inhuur'!C66)</f>
        <v>#N/A</v>
      </c>
      <c r="G60" s="247" t="str">
        <f>IF('Aanvraag inhuur'!G65="","",'Aanvraag inhuur'!G65)</f>
        <v>Aantal FTE's aanvraag*</v>
      </c>
      <c r="H60" s="52" t="str">
        <f>IF('Aanvraag inhuur'!H65="","",'Aanvraag inhuur'!H65)</f>
        <v/>
      </c>
      <c r="I60" s="53" t="str">
        <f>IF('Aanvraag inhuur'!I65="","",'Aanvraag inhuur'!I65)</f>
        <v/>
      </c>
      <c r="J60" s="54" t="str">
        <f>IF('Aanvraag inhuur'!J65="","",'Aanvraag inhuur'!J65)</f>
        <v/>
      </c>
      <c r="K60" s="11" t="str">
        <f>IF('Aanvraag inhuur'!K65="","",'Aanvraag inhuur'!K65)</f>
        <v>Warning &lt;0  en &gt;20</v>
      </c>
      <c r="L60" s="4" t="str">
        <f>IF('Aanvraag inhuur'!L65="","",'Aanvraag inhuur'!L65)</f>
        <v/>
      </c>
    </row>
    <row r="61" spans="1:13" ht="17.25" hidden="1" customHeight="1" x14ac:dyDescent="0.2">
      <c r="A61" s="55" t="str">
        <f>IF('Aanvraag inhuur'!A68="","",'Aanvraag inhuur'!A68)</f>
        <v/>
      </c>
      <c r="B61" s="56" t="str">
        <f>IF('Aanvraag inhuur'!B68="","",'Aanvraag inhuur'!B68)</f>
        <v/>
      </c>
      <c r="C61" s="57" t="str">
        <f>IF('Aanvraag inhuur'!C68="","",'Aanvraag inhuur'!C68)</f>
        <v/>
      </c>
      <c r="D61" s="57" t="str">
        <f>IF('Aanvraag inhuur'!D68="","",'Aanvraag inhuur'!D68)</f>
        <v/>
      </c>
      <c r="E61" s="57" t="str">
        <f>IF('Aanvraag inhuur'!E68="","",'Aanvraag inhuur'!E68)</f>
        <v/>
      </c>
      <c r="F61" s="57" t="str">
        <f>IF('Aanvraag inhuur'!F68="","",'Aanvraag inhuur'!F68)</f>
        <v/>
      </c>
      <c r="G61" s="57" t="str">
        <f>IF('Aanvraag inhuur'!G68="","",'Aanvraag inhuur'!G68)</f>
        <v/>
      </c>
      <c r="H61" s="57" t="str">
        <f>IF('Aanvraag inhuur'!H68="","",'Aanvraag inhuur'!H68)</f>
        <v/>
      </c>
      <c r="I61" s="57" t="str">
        <f>IF('Aanvraag inhuur'!I68="","",'Aanvraag inhuur'!I68)</f>
        <v/>
      </c>
      <c r="J61" s="58" t="str">
        <f>IF('Aanvraag inhuur'!J68="","",'Aanvraag inhuur'!J68)</f>
        <v/>
      </c>
      <c r="K61" s="11" t="str">
        <f>IF('Aanvraag inhuur'!K68="","",'Aanvraag inhuur'!K68)</f>
        <v/>
      </c>
      <c r="L61" s="4" t="str">
        <f>IF('Aanvraag inhuur'!L68="","",'Aanvraag inhuur'!L68)</f>
        <v/>
      </c>
    </row>
    <row r="62" spans="1:13" ht="17.25" hidden="1" customHeight="1" x14ac:dyDescent="0.2">
      <c r="A62" s="19" t="str">
        <f>IF('Aanvraag inhuur'!A69="","",'Aanvraag inhuur'!A69)</f>
        <v/>
      </c>
      <c r="B62" s="238" t="str">
        <f>IF('Aanvraag inhuur'!B69="","",'Aanvraag inhuur'!B69)</f>
        <v/>
      </c>
      <c r="C62" s="238" t="str">
        <f>IF('Aanvraag inhuur'!C69="","",'Aanvraag inhuur'!C69)</f>
        <v>WEGING GUNNINGSCRITERIA</v>
      </c>
      <c r="D62" s="238" t="str">
        <f>IF('Aanvraag inhuur'!D69="","",'Aanvraag inhuur'!D69)</f>
        <v/>
      </c>
      <c r="E62" s="238" t="str">
        <f>IF('Aanvraag inhuur'!E69="","",'Aanvraag inhuur'!E69)</f>
        <v/>
      </c>
      <c r="F62" s="238" t="str">
        <f>IF('Aanvraag inhuur'!F69="","",'Aanvraag inhuur'!F69)</f>
        <v/>
      </c>
      <c r="G62" s="238" t="str">
        <f>IF('Aanvraag inhuur'!G69="","",'Aanvraag inhuur'!G69)</f>
        <v/>
      </c>
      <c r="H62" s="238" t="str">
        <f>IF('Aanvraag inhuur'!H69="","",'Aanvraag inhuur'!H69)</f>
        <v/>
      </c>
      <c r="I62" s="238" t="str">
        <f>IF('Aanvraag inhuur'!I69="","",'Aanvraag inhuur'!I69)</f>
        <v/>
      </c>
      <c r="J62" s="20" t="str">
        <f>IF('Aanvraag inhuur'!J69="","",'Aanvraag inhuur'!J69)</f>
        <v/>
      </c>
      <c r="K62" s="21" t="str">
        <f>IF('Aanvraag inhuur'!K69="","",'Aanvraag inhuur'!K69)</f>
        <v/>
      </c>
      <c r="L62" s="4" t="str">
        <f>IF('Aanvraag inhuur'!L69="","",'Aanvraag inhuur'!L69)</f>
        <v/>
      </c>
    </row>
    <row r="63" spans="1:13" ht="17.25" hidden="1" customHeight="1" x14ac:dyDescent="0.2">
      <c r="A63" s="465" t="str">
        <f>IF('Aanvraag inhuur'!A70="","",'Aanvraag inhuur'!A70)</f>
        <v>Vul een waarde in, indien een criterium van toepassing is. Totaal van alle ingevulde criteria moet gelijk zijn aan 100.</v>
      </c>
      <c r="B63" s="466" t="str">
        <f>IF('Aanvraag inhuur'!B70="","",'Aanvraag inhuur'!B70)</f>
        <v/>
      </c>
      <c r="C63" s="466" t="str">
        <f>IF('Aanvraag inhuur'!C70="","",'Aanvraag inhuur'!C70)</f>
        <v/>
      </c>
      <c r="D63" s="466" t="str">
        <f>IF('Aanvraag inhuur'!D70="","",'Aanvraag inhuur'!D70)</f>
        <v/>
      </c>
      <c r="E63" s="35" t="str">
        <f>IF('Aanvraag inhuur'!E70="","",'Aanvraag inhuur'!E70)</f>
        <v/>
      </c>
      <c r="F63" s="35" t="str">
        <f>IF('Aanvraag inhuur'!F70="","",'Aanvraag inhuur'!F70)</f>
        <v/>
      </c>
      <c r="G63" s="35" t="str">
        <f>IF('Aanvraag inhuur'!G70="","",'Aanvraag inhuur'!G70)</f>
        <v/>
      </c>
      <c r="H63" s="35" t="str">
        <f>IF('Aanvraag inhuur'!H70="","",'Aanvraag inhuur'!H70)</f>
        <v/>
      </c>
      <c r="I63" s="467" t="str">
        <f>IF('Aanvraag inhuur'!I70="","",'Aanvraag inhuur'!I70)</f>
        <v>Prijscriteria</v>
      </c>
      <c r="J63" s="468" t="str">
        <f>IF('Aanvraag inhuur'!J70="","",'Aanvraag inhuur'!J70)</f>
        <v/>
      </c>
      <c r="K63" s="21" t="str">
        <f>IF('Aanvraag inhuur'!K70="","",'Aanvraag inhuur'!K70)</f>
        <v/>
      </c>
      <c r="L63" s="4" t="str">
        <f>IF('Aanvraag inhuur'!L70="","",'Aanvraag inhuur'!L70)</f>
        <v/>
      </c>
    </row>
    <row r="64" spans="1:13" ht="17.25" hidden="1" customHeight="1" x14ac:dyDescent="0.2">
      <c r="A64" s="22" t="str">
        <f>IF('Aanvraag inhuur'!A71="","",'Aanvraag inhuur'!A71)</f>
        <v/>
      </c>
      <c r="B64" s="59" t="str">
        <f>IF('Aanvraag inhuur'!B71="","",'Aanvraag inhuur'!B71)</f>
        <v/>
      </c>
      <c r="C64" s="59" t="str">
        <f>IF('Aanvraag inhuur'!C71="","",'Aanvraag inhuur'!C71)</f>
        <v/>
      </c>
      <c r="D64" s="59" t="str">
        <f>IF('Aanvraag inhuur'!D71="","",'Aanvraag inhuur'!D71)</f>
        <v/>
      </c>
      <c r="E64" s="59" t="str">
        <f>IF('Aanvraag inhuur'!E71="","",'Aanvraag inhuur'!E71)</f>
        <v/>
      </c>
      <c r="F64" s="59" t="str">
        <f>IF('Aanvraag inhuur'!F71="","",'Aanvraag inhuur'!F71)</f>
        <v/>
      </c>
      <c r="G64" s="59" t="str">
        <f>IF('Aanvraag inhuur'!G71="","",'Aanvraag inhuur'!G71)</f>
        <v/>
      </c>
      <c r="H64" s="59" t="str">
        <f>IF('Aanvraag inhuur'!H71="","",'Aanvraag inhuur'!H71)</f>
        <v/>
      </c>
      <c r="I64" s="469" t="str">
        <f>IF('Aanvraag inhuur'!I71="","",'Aanvraag inhuur'!I71)</f>
        <v/>
      </c>
      <c r="J64" s="470" t="str">
        <f>IF('Aanvraag inhuur'!J71="","",'Aanvraag inhuur'!J71)</f>
        <v/>
      </c>
      <c r="K64" s="11" t="str">
        <f>IF('Aanvraag inhuur'!K71="","",'Aanvraag inhuur'!K71)</f>
        <v/>
      </c>
      <c r="L64" s="4" t="str">
        <f>IF('Aanvraag inhuur'!L71="","",'Aanvraag inhuur'!L71)</f>
        <v/>
      </c>
    </row>
    <row r="65" spans="1:14" ht="17.25" hidden="1" customHeight="1" x14ac:dyDescent="0.2">
      <c r="A65" s="60" t="str">
        <f>IF('Aanvraag inhuur'!A72="","",'Aanvraag inhuur'!A72)</f>
        <v>Criteria*</v>
      </c>
      <c r="B65" s="14" t="str">
        <f>IF('Aanvraag inhuur'!B72="","",'Aanvraag inhuur'!B72)</f>
        <v>1. Tarief</v>
      </c>
      <c r="C65" s="61" t="str">
        <f>IF('Aanvraag inhuur'!C72="","",'Aanvraag inhuur'!C72)</f>
        <v/>
      </c>
      <c r="D65" s="471" t="str">
        <f>IF('Aanvraag inhuur'!D72="","",'Aanvraag inhuur'!D72)</f>
        <v>]
]
]
]
] Basis beoordeling
] naar aanleiding van
] nadere offerte
]
]
]</v>
      </c>
      <c r="E65" s="14" t="str">
        <f>IF('Aanvraag inhuur'!E72="","",'Aanvraag inhuur'!E72)</f>
        <v/>
      </c>
      <c r="F65" s="14" t="str">
        <f>IF('Aanvraag inhuur'!F72="","",'Aanvraag inhuur'!F72)</f>
        <v/>
      </c>
      <c r="G65" s="14" t="str">
        <f>IF('Aanvraag inhuur'!G72="","",'Aanvraag inhuur'!G72)</f>
        <v/>
      </c>
      <c r="H65" s="473" t="str">
        <f>IF('Aanvraag inhuur'!H72="","",'Aanvraag inhuur'!H72)</f>
        <v/>
      </c>
      <c r="I65" s="474">
        <f>IF('Aanvraag inhuur'!I72="","",'Aanvraag inhuur'!I72)</f>
        <v>0</v>
      </c>
      <c r="J65" s="475" t="str">
        <f>IF('Aanvraag inhuur'!J72="","",'Aanvraag inhuur'!J72)</f>
        <v/>
      </c>
      <c r="K65" s="11" t="str">
        <f>IF('Aanvraag inhuur'!K72="","",'Aanvraag inhuur'!K72)</f>
        <v/>
      </c>
      <c r="L65" s="4" t="str">
        <f>IF('Aanvraag inhuur'!L72="","",'Aanvraag inhuur'!L72)</f>
        <v/>
      </c>
    </row>
    <row r="66" spans="1:14" ht="17.25" hidden="1" customHeight="1" x14ac:dyDescent="0.2">
      <c r="A66" s="22" t="str">
        <f>IF('Aanvraag inhuur'!A73="","",'Aanvraag inhuur'!A73)</f>
        <v/>
      </c>
      <c r="B66" s="14" t="str">
        <f>IF('Aanvraag inhuur'!B73="","",'Aanvraag inhuur'!B73)</f>
        <v>Tarief verlenging (kortingspercentage)</v>
      </c>
      <c r="C66" s="61" t="str">
        <f>IF('Aanvraag inhuur'!C73="","",'Aanvraag inhuur'!C73)</f>
        <v/>
      </c>
      <c r="D66" s="430" t="str">
        <f>IF('Aanvraag inhuur'!D73="","",'Aanvraag inhuur'!D73)</f>
        <v/>
      </c>
      <c r="E66" s="14" t="str">
        <f>IF('Aanvraag inhuur'!E73="","",'Aanvraag inhuur'!E73)</f>
        <v/>
      </c>
      <c r="F66" s="14" t="str">
        <f>IF('Aanvraag inhuur'!F73="","",'Aanvraag inhuur'!F73)</f>
        <v/>
      </c>
      <c r="G66" s="14" t="str">
        <f>IF('Aanvraag inhuur'!G73="","",'Aanvraag inhuur'!G73)</f>
        <v/>
      </c>
      <c r="H66" s="473" t="str">
        <f>IF('Aanvraag inhuur'!H73="","",'Aanvraag inhuur'!H73)</f>
        <v/>
      </c>
      <c r="I66" s="476">
        <f>IF('Aanvraag inhuur'!I73="","",'Aanvraag inhuur'!I73)</f>
        <v>0</v>
      </c>
      <c r="J66" s="477" t="str">
        <f>IF('Aanvraag inhuur'!J73="","",'Aanvraag inhuur'!J73)</f>
        <v/>
      </c>
      <c r="K66" s="11" t="str">
        <f>IF('Aanvraag inhuur'!K73="","",'Aanvraag inhuur'!K73)</f>
        <v/>
      </c>
      <c r="L66" s="4" t="str">
        <f>IF('Aanvraag inhuur'!L73="","",'Aanvraag inhuur'!L73)</f>
        <v/>
      </c>
    </row>
    <row r="67" spans="1:14" ht="17.25" hidden="1" customHeight="1" x14ac:dyDescent="0.2">
      <c r="A67" s="22" t="str">
        <f>IF('Aanvraag inhuur'!A74="","",'Aanvraag inhuur'!A74)</f>
        <v/>
      </c>
      <c r="B67" s="14" t="str">
        <f>IF('Aanvraag inhuur'!B74="","",'Aanvraag inhuur'!B74)</f>
        <v>2. Duurzaamheidsaspecten bij inzet</v>
      </c>
      <c r="C67" s="61" t="str">
        <f>IF('Aanvraag inhuur'!C74="","",'Aanvraag inhuur'!C74)</f>
        <v/>
      </c>
      <c r="D67" s="430" t="str">
        <f>IF('Aanvraag inhuur'!D74="","",'Aanvraag inhuur'!D74)</f>
        <v/>
      </c>
      <c r="E67" s="14" t="str">
        <f>IF('Aanvraag inhuur'!E74="","",'Aanvraag inhuur'!E74)</f>
        <v/>
      </c>
      <c r="F67" s="14" t="str">
        <f>IF('Aanvraag inhuur'!F74="","",'Aanvraag inhuur'!F74)</f>
        <v/>
      </c>
      <c r="G67" s="14" t="str">
        <f>IF('Aanvraag inhuur'!G74="","",'Aanvraag inhuur'!G74)</f>
        <v/>
      </c>
      <c r="H67" s="149" t="str">
        <f>IF('Aanvraag inhuur'!H74="","",'Aanvraag inhuur'!H74)</f>
        <v/>
      </c>
      <c r="I67" s="484" t="str">
        <f>IF('Aanvraag inhuur'!I74="","",'Aanvraag inhuur'!I74)</f>
        <v>Kwalitatieve criteria</v>
      </c>
      <c r="J67" s="485" t="str">
        <f>IF('Aanvraag inhuur'!J74="","",'Aanvraag inhuur'!J74)</f>
        <v/>
      </c>
      <c r="K67" s="11" t="str">
        <f>IF('Aanvraag inhuur'!K74="","",'Aanvraag inhuur'!K74)</f>
        <v>Extra veld toevoegen om duurzaamheid te beoordelen</v>
      </c>
      <c r="L67" s="4" t="str">
        <f>IF('Aanvraag inhuur'!L74="","",'Aanvraag inhuur'!L74)</f>
        <v/>
      </c>
      <c r="M67" s="593"/>
    </row>
    <row r="68" spans="1:14" ht="17.25" hidden="1" customHeight="1" x14ac:dyDescent="0.2">
      <c r="A68" s="22" t="str">
        <f>IF('Aanvraag inhuur'!A75="","",'Aanvraag inhuur'!A75)</f>
        <v/>
      </c>
      <c r="B68" s="14" t="str">
        <f>IF('Aanvraag inhuur'!B75="","",'Aanvraag inhuur'!B75)</f>
        <v>3. Relevante werkervaring</v>
      </c>
      <c r="C68" s="61" t="str">
        <f>IF('Aanvraag inhuur'!C75="","",'Aanvraag inhuur'!C75)</f>
        <v/>
      </c>
      <c r="D68" s="430" t="str">
        <f>IF('Aanvraag inhuur'!D75="","",'Aanvraag inhuur'!D75)</f>
        <v/>
      </c>
      <c r="E68" s="431" t="str">
        <f>IF('Aanvraag inhuur'!E75="","",'Aanvraag inhuur'!E75)</f>
        <v>]
]
] Verificatie in
] selectiegesprek
]
]</v>
      </c>
      <c r="F68" s="431" t="str">
        <f>IF('Aanvraag inhuur'!F75="","",'Aanvraag inhuur'!F75)</f>
        <v/>
      </c>
      <c r="G68" s="431" t="str">
        <f>IF('Aanvraag inhuur'!G75="","",'Aanvraag inhuur'!G75)</f>
        <v/>
      </c>
      <c r="H68" s="431" t="str">
        <f>IF('Aanvraag inhuur'!H75="","",'Aanvraag inhuur'!H75)</f>
        <v/>
      </c>
      <c r="I68" s="486" t="str">
        <f>IF('Aanvraag inhuur'!I75="","",'Aanvraag inhuur'!I75)</f>
        <v/>
      </c>
      <c r="J68" s="487" t="str">
        <f>IF('Aanvraag inhuur'!J75="","",'Aanvraag inhuur'!J75)</f>
        <v/>
      </c>
      <c r="K68" s="11" t="str">
        <f>IF('Aanvraag inhuur'!K75="","",'Aanvraag inhuur'!K75)</f>
        <v/>
      </c>
      <c r="L68" s="4" t="str">
        <f>IF('Aanvraag inhuur'!L75="","",'Aanvraag inhuur'!L75)</f>
        <v/>
      </c>
      <c r="M68" s="593"/>
    </row>
    <row r="69" spans="1:14" ht="17.25" hidden="1" customHeight="1" x14ac:dyDescent="0.2">
      <c r="A69" s="22" t="str">
        <f>IF('Aanvraag inhuur'!A76="","",'Aanvraag inhuur'!A76)</f>
        <v/>
      </c>
      <c r="B69" s="252" t="str">
        <f>IF('Aanvraag inhuur'!B76="","",'Aanvraag inhuur'!B76)</f>
        <v>4. Kennis, opleidingen, fysieke gesteldheid, fysieke prestaties en geestesgesteldheid</v>
      </c>
      <c r="C69" s="61" t="str">
        <f>IF('Aanvraag inhuur'!C76="","",'Aanvraag inhuur'!C76)</f>
        <v/>
      </c>
      <c r="D69" s="430" t="str">
        <f>IF('Aanvraag inhuur'!D76="","",'Aanvraag inhuur'!D76)</f>
        <v/>
      </c>
      <c r="E69" s="431" t="str">
        <f>IF('Aanvraag inhuur'!E76="","",'Aanvraag inhuur'!E76)</f>
        <v/>
      </c>
      <c r="F69" s="431" t="str">
        <f>IF('Aanvraag inhuur'!F76="","",'Aanvraag inhuur'!F76)</f>
        <v/>
      </c>
      <c r="G69" s="431" t="str">
        <f>IF('Aanvraag inhuur'!G76="","",'Aanvraag inhuur'!G76)</f>
        <v/>
      </c>
      <c r="H69" s="431" t="str">
        <f>IF('Aanvraag inhuur'!H76="","",'Aanvraag inhuur'!H76)</f>
        <v/>
      </c>
      <c r="I69" s="478">
        <f>IF('Aanvraag inhuur'!I76="","",'Aanvraag inhuur'!I76)</f>
        <v>0</v>
      </c>
      <c r="J69" s="479" t="str">
        <f>IF('Aanvraag inhuur'!J76="","",'Aanvraag inhuur'!J76)</f>
        <v/>
      </c>
      <c r="K69" s="11" t="str">
        <f>IF('Aanvraag inhuur'!K76="","",'Aanvraag inhuur'!K76)</f>
        <v/>
      </c>
      <c r="L69" s="4" t="str">
        <f>IF('Aanvraag inhuur'!L76="","",'Aanvraag inhuur'!L76)</f>
        <v/>
      </c>
      <c r="M69" s="593"/>
    </row>
    <row r="70" spans="1:14" ht="17.25" hidden="1" customHeight="1" x14ac:dyDescent="0.2">
      <c r="A70" s="22" t="str">
        <f>IF('Aanvraag inhuur'!A77="","",'Aanvraag inhuur'!A77)</f>
        <v/>
      </c>
      <c r="B70" s="14" t="str">
        <f>IF('Aanvraag inhuur'!B77="","",'Aanvraag inhuur'!B77)</f>
        <v>5. Beschikbaarheid kandidaat</v>
      </c>
      <c r="C70" s="61" t="str">
        <f>IF('Aanvraag inhuur'!C77="","",'Aanvraag inhuur'!C77)</f>
        <v/>
      </c>
      <c r="D70" s="430" t="str">
        <f>IF('Aanvraag inhuur'!D77="","",'Aanvraag inhuur'!D77)</f>
        <v/>
      </c>
      <c r="E70" s="431" t="str">
        <f>IF('Aanvraag inhuur'!E77="","",'Aanvraag inhuur'!E77)</f>
        <v/>
      </c>
      <c r="F70" s="431" t="str">
        <f>IF('Aanvraag inhuur'!F77="","",'Aanvraag inhuur'!F77)</f>
        <v/>
      </c>
      <c r="G70" s="431" t="str">
        <f>IF('Aanvraag inhuur'!G77="","",'Aanvraag inhuur'!G77)</f>
        <v/>
      </c>
      <c r="H70" s="431" t="str">
        <f>IF('Aanvraag inhuur'!H77="","",'Aanvraag inhuur'!H77)</f>
        <v/>
      </c>
      <c r="I70" s="478" t="str">
        <f>IF('Aanvraag inhuur'!I77="","",'Aanvraag inhuur'!I77)</f>
        <v/>
      </c>
      <c r="J70" s="479" t="str">
        <f>IF('Aanvraag inhuur'!J77="","",'Aanvraag inhuur'!J77)</f>
        <v/>
      </c>
      <c r="K70" s="11" t="str">
        <f>IF('Aanvraag inhuur'!K77="","",'Aanvraag inhuur'!K77)</f>
        <v>Extra veld toevoegen om beschikbaarheid te beoordelen</v>
      </c>
      <c r="L70" s="4" t="str">
        <f>IF('Aanvraag inhuur'!L77="","",'Aanvraag inhuur'!L77)</f>
        <v/>
      </c>
      <c r="M70" s="593"/>
    </row>
    <row r="71" spans="1:14" ht="17.25" hidden="1" customHeight="1" x14ac:dyDescent="0.2">
      <c r="A71" s="22" t="str">
        <f>IF('Aanvraag inhuur'!A78="","",'Aanvraag inhuur'!A78)</f>
        <v/>
      </c>
      <c r="B71" s="14" t="str">
        <f>IF('Aanvraag inhuur'!B78="","",'Aanvraag inhuur'!B78)</f>
        <v>6. Social Return kandidaat</v>
      </c>
      <c r="C71" s="61" t="str">
        <f>IF('Aanvraag inhuur'!C78="","",'Aanvraag inhuur'!C78)</f>
        <v/>
      </c>
      <c r="D71" s="472" t="str">
        <f>IF('Aanvraag inhuur'!D78="","",'Aanvraag inhuur'!D78)</f>
        <v/>
      </c>
      <c r="E71" s="431" t="str">
        <f>IF('Aanvraag inhuur'!E78="","",'Aanvraag inhuur'!E78)</f>
        <v/>
      </c>
      <c r="F71" s="431" t="str">
        <f>IF('Aanvraag inhuur'!F78="","",'Aanvraag inhuur'!F78)</f>
        <v/>
      </c>
      <c r="G71" s="431" t="str">
        <f>IF('Aanvraag inhuur'!G78="","",'Aanvraag inhuur'!G78)</f>
        <v/>
      </c>
      <c r="H71" s="431" t="str">
        <f>IF('Aanvraag inhuur'!H78="","",'Aanvraag inhuur'!H78)</f>
        <v/>
      </c>
      <c r="I71" s="478" t="str">
        <f>IF('Aanvraag inhuur'!I78="","",'Aanvraag inhuur'!I78)</f>
        <v/>
      </c>
      <c r="J71" s="479" t="str">
        <f>IF('Aanvraag inhuur'!J78="","",'Aanvraag inhuur'!J78)</f>
        <v/>
      </c>
      <c r="K71" s="11" t="str">
        <f>IF('Aanvraag inhuur'!K78="","",'Aanvraag inhuur'!K78)</f>
        <v/>
      </c>
      <c r="L71" s="4" t="str">
        <f>IF('Aanvraag inhuur'!L78="","",'Aanvraag inhuur'!L78)</f>
        <v/>
      </c>
      <c r="M71" s="593"/>
    </row>
    <row r="72" spans="1:14" ht="17.25" hidden="1" customHeight="1" x14ac:dyDescent="0.2">
      <c r="A72" s="22" t="str">
        <f>IF('Aanvraag inhuur'!A79="","",'Aanvraag inhuur'!A79)</f>
        <v/>
      </c>
      <c r="B72" s="252" t="str">
        <f>IF('Aanvraag inhuur'!B79="","",'Aanvraag inhuur'!B79)</f>
        <v>7. Mate waarin de kandidaat de opdracht begrijpt</v>
      </c>
      <c r="C72" s="61" t="str">
        <f>IF('Aanvraag inhuur'!C79="","",'Aanvraag inhuur'!C79)</f>
        <v/>
      </c>
      <c r="D72" s="541" t="str">
        <f>IF('Aanvraag inhuur'!D79="","",'Aanvraag inhuur'!D79)</f>
        <v xml:space="preserve">] 
]
] Beoordeling d.m.v.
] selectiegesprek
]
</v>
      </c>
      <c r="E72" s="14" t="str">
        <f>IF('Aanvraag inhuur'!E79="","",'Aanvraag inhuur'!E79)</f>
        <v/>
      </c>
      <c r="F72" s="14" t="str">
        <f>IF('Aanvraag inhuur'!F79="","",'Aanvraag inhuur'!F79)</f>
        <v/>
      </c>
      <c r="G72" s="14" t="str">
        <f>IF('Aanvraag inhuur'!G79="","",'Aanvraag inhuur'!G79)</f>
        <v/>
      </c>
      <c r="H72" s="149" t="str">
        <f>IF('Aanvraag inhuur'!H79="","",'Aanvraag inhuur'!H79)</f>
        <v/>
      </c>
      <c r="I72" s="478" t="str">
        <f>IF('Aanvraag inhuur'!I79="","",'Aanvraag inhuur'!I79)</f>
        <v/>
      </c>
      <c r="J72" s="479" t="str">
        <f>IF('Aanvraag inhuur'!J79="","",'Aanvraag inhuur'!J79)</f>
        <v/>
      </c>
      <c r="K72" s="11" t="str">
        <f>IF('Aanvraag inhuur'!K79="","",'Aanvraag inhuur'!K79)</f>
        <v/>
      </c>
      <c r="L72" s="4" t="str">
        <f>IF('Aanvraag inhuur'!L79="","",'Aanvraag inhuur'!L79)</f>
        <v/>
      </c>
      <c r="M72" s="593"/>
    </row>
    <row r="73" spans="1:14" ht="17.25" hidden="1" customHeight="1" thickBot="1" x14ac:dyDescent="0.25">
      <c r="A73" s="22" t="str">
        <f>IF('Aanvraag inhuur'!A80="","",'Aanvraag inhuur'!A80)</f>
        <v/>
      </c>
      <c r="B73" s="252" t="str">
        <f>IF('Aanvraag inhuur'!B80="","",'Aanvraag inhuur'!B80)</f>
        <v xml:space="preserve">8. Of de kandidaat de juiste competenties heeft. (Competentiewoordenboek)
</v>
      </c>
      <c r="C73" s="61" t="str">
        <f>IF('Aanvraag inhuur'!C80="","",'Aanvraag inhuur'!C80)</f>
        <v/>
      </c>
      <c r="D73" s="542" t="str">
        <f>IF('Aanvraag inhuur'!D80="","",'Aanvraag inhuur'!D80)</f>
        <v/>
      </c>
      <c r="E73" s="14" t="str">
        <f>IF('Aanvraag inhuur'!E80="","",'Aanvraag inhuur'!E80)</f>
        <v/>
      </c>
      <c r="F73" s="14" t="str">
        <f>IF('Aanvraag inhuur'!F80="","",'Aanvraag inhuur'!F80)</f>
        <v/>
      </c>
      <c r="G73" s="14" t="str">
        <f>IF('Aanvraag inhuur'!G80="","",'Aanvraag inhuur'!G80)</f>
        <v/>
      </c>
      <c r="H73" s="149" t="str">
        <f>IF('Aanvraag inhuur'!H80="","",'Aanvraag inhuur'!H80)</f>
        <v/>
      </c>
      <c r="I73" s="480" t="str">
        <f>IF('Aanvraag inhuur'!I80="","",'Aanvraag inhuur'!I80)</f>
        <v/>
      </c>
      <c r="J73" s="481" t="str">
        <f>IF('Aanvraag inhuur'!J80="","",'Aanvraag inhuur'!J80)</f>
        <v/>
      </c>
      <c r="K73" s="11" t="str">
        <f>IF('Aanvraag inhuur'!K80="","",'Aanvraag inhuur'!K80)</f>
        <v/>
      </c>
      <c r="L73" s="4" t="str">
        <f>IF('Aanvraag inhuur'!L80="","",'Aanvraag inhuur'!L80)</f>
        <v/>
      </c>
      <c r="M73" s="593"/>
    </row>
    <row r="74" spans="1:14" ht="17.25" hidden="1" customHeight="1" thickBot="1" x14ac:dyDescent="0.25">
      <c r="A74" s="22" t="str">
        <f>IF('Aanvraag inhuur'!A81="","",'Aanvraag inhuur'!A81)</f>
        <v/>
      </c>
      <c r="B74" s="14" t="str">
        <f>IF('Aanvraag inhuur'!B81="","",'Aanvraag inhuur'!B81)</f>
        <v>Totaal</v>
      </c>
      <c r="C74" s="227">
        <f>IF('Aanvraag inhuur'!C81="","",'Aanvraag inhuur'!C81)</f>
        <v>0</v>
      </c>
      <c r="D74" s="62" t="str">
        <f>IF('Aanvraag inhuur'!D81="","",'Aanvraag inhuur'!D81)</f>
        <v>(dient totaal 100 te zijn)</v>
      </c>
      <c r="E74" s="14" t="str">
        <f>IF('Aanvraag inhuur'!E81="","",'Aanvraag inhuur'!E81)</f>
        <v/>
      </c>
      <c r="F74" s="14" t="str">
        <f>IF('Aanvraag inhuur'!F81="","",'Aanvraag inhuur'!F81)</f>
        <v/>
      </c>
      <c r="G74" s="14" t="str">
        <f>IF('Aanvraag inhuur'!G81="","",'Aanvraag inhuur'!G81)</f>
        <v/>
      </c>
      <c r="H74" s="52" t="str">
        <f>IF('Aanvraag inhuur'!H81="","",'Aanvraag inhuur'!H81)</f>
        <v/>
      </c>
      <c r="I74" s="52" t="str">
        <f>IF('Aanvraag inhuur'!I81="","",'Aanvraag inhuur'!I81)</f>
        <v/>
      </c>
      <c r="J74" s="54" t="str">
        <f>IF('Aanvraag inhuur'!J81="","",'Aanvraag inhuur'!J81)</f>
        <v/>
      </c>
      <c r="K74" s="11" t="str">
        <f>IF('Aanvraag inhuur'!K81="","",'Aanvraag inhuur'!K81)</f>
        <v/>
      </c>
      <c r="L74" s="4" t="str">
        <f>IF('Aanvraag inhuur'!L81="","",'Aanvraag inhuur'!L81)</f>
        <v/>
      </c>
    </row>
    <row r="75" spans="1:14" ht="17.25" hidden="1" customHeight="1" x14ac:dyDescent="0.2">
      <c r="A75" s="55" t="str">
        <f>IF('Aanvraag inhuur'!A82="","",'Aanvraag inhuur'!A82)</f>
        <v/>
      </c>
      <c r="B75" s="56" t="str">
        <f>IF('Aanvraag inhuur'!B82="","",'Aanvraag inhuur'!B82)</f>
        <v/>
      </c>
      <c r="C75" s="57" t="str">
        <f>IF('Aanvraag inhuur'!C82="","",'Aanvraag inhuur'!C82)</f>
        <v/>
      </c>
      <c r="D75" s="57" t="str">
        <f>IF('Aanvraag inhuur'!D82="","",'Aanvraag inhuur'!D82)</f>
        <v/>
      </c>
      <c r="E75" s="57" t="str">
        <f>IF('Aanvraag inhuur'!E82="","",'Aanvraag inhuur'!E82)</f>
        <v/>
      </c>
      <c r="F75" s="57" t="str">
        <f>IF('Aanvraag inhuur'!F82="","",'Aanvraag inhuur'!F82)</f>
        <v/>
      </c>
      <c r="G75" s="57" t="str">
        <f>IF('Aanvraag inhuur'!G82="","",'Aanvraag inhuur'!G82)</f>
        <v/>
      </c>
      <c r="H75" s="57" t="str">
        <f>IF('Aanvraag inhuur'!H82="","",'Aanvraag inhuur'!H82)</f>
        <v/>
      </c>
      <c r="I75" s="57" t="str">
        <f>IF('Aanvraag inhuur'!I82="","",'Aanvraag inhuur'!I82)</f>
        <v/>
      </c>
      <c r="J75" s="58" t="str">
        <f>IF('Aanvraag inhuur'!J82="","",'Aanvraag inhuur'!J82)</f>
        <v/>
      </c>
      <c r="K75" s="11" t="str">
        <f>IF('Aanvraag inhuur'!K82="","",'Aanvraag inhuur'!K82)</f>
        <v/>
      </c>
      <c r="L75" s="4" t="str">
        <f>IF('Aanvraag inhuur'!L82="","",'Aanvraag inhuur'!L82)</f>
        <v/>
      </c>
    </row>
    <row r="76" spans="1:14" ht="17.25" hidden="1" customHeight="1" x14ac:dyDescent="0.3">
      <c r="A76" s="19" t="str">
        <f>IF('Aanvraag inhuur'!A83="","",'Aanvraag inhuur'!A83)</f>
        <v/>
      </c>
      <c r="B76" s="238" t="str">
        <f>IF('Aanvraag inhuur'!B83="","",'Aanvraag inhuur'!B83)</f>
        <v/>
      </c>
      <c r="C76" s="238" t="str">
        <f>IF('Aanvraag inhuur'!C83="","",'Aanvraag inhuur'!C83)</f>
        <v>INZETGEGEVENS</v>
      </c>
      <c r="D76" s="238" t="str">
        <f>IF('Aanvraag inhuur'!D83="","",'Aanvraag inhuur'!D83)</f>
        <v/>
      </c>
      <c r="E76" s="238" t="str">
        <f>IF('Aanvraag inhuur'!E83="","",'Aanvraag inhuur'!E83)</f>
        <v/>
      </c>
      <c r="F76" s="238" t="str">
        <f>IF('Aanvraag inhuur'!F83="","",'Aanvraag inhuur'!F83)</f>
        <v/>
      </c>
      <c r="G76" s="238" t="str">
        <f>IF('Aanvraag inhuur'!G83="","",'Aanvraag inhuur'!G83)</f>
        <v/>
      </c>
      <c r="H76" s="238" t="str">
        <f>IF('Aanvraag inhuur'!H83="","",'Aanvraag inhuur'!H83)</f>
        <v/>
      </c>
      <c r="I76" s="238" t="str">
        <f>IF('Aanvraag inhuur'!I83="","",'Aanvraag inhuur'!I83)</f>
        <v/>
      </c>
      <c r="J76" s="20" t="str">
        <f>IF('Aanvraag inhuur'!J83="","",'Aanvraag inhuur'!J83)</f>
        <v/>
      </c>
      <c r="K76" s="21" t="str">
        <f>IF('Aanvraag inhuur'!K83="","",'Aanvraag inhuur'!K83)</f>
        <v/>
      </c>
      <c r="L76" s="4" t="str">
        <f>IF('Aanvraag inhuur'!L83="","",'Aanvraag inhuur'!L83)</f>
        <v/>
      </c>
      <c r="N76" s="75"/>
    </row>
    <row r="77" spans="1:14" ht="17.25" hidden="1" customHeight="1" x14ac:dyDescent="0.2">
      <c r="A77" s="22" t="str">
        <f>IF('Aanvraag inhuur'!A84="","",'Aanvraag inhuur'!A84)</f>
        <v/>
      </c>
      <c r="B77" s="59" t="str">
        <f>IF('Aanvraag inhuur'!B84="","",'Aanvraag inhuur'!B84)</f>
        <v/>
      </c>
      <c r="C77" s="59" t="str">
        <f>IF('Aanvraag inhuur'!C84="","",'Aanvraag inhuur'!C84)</f>
        <v/>
      </c>
      <c r="D77" s="59" t="str">
        <f>IF('Aanvraag inhuur'!D84="","",'Aanvraag inhuur'!D84)</f>
        <v/>
      </c>
      <c r="E77" s="59" t="str">
        <f>IF('Aanvraag inhuur'!E84="","",'Aanvraag inhuur'!E84)</f>
        <v/>
      </c>
      <c r="F77" s="59" t="str">
        <f>IF('Aanvraag inhuur'!F84="","",'Aanvraag inhuur'!F84)</f>
        <v/>
      </c>
      <c r="G77" s="59" t="str">
        <f>IF('Aanvraag inhuur'!G84="","",'Aanvraag inhuur'!G84)</f>
        <v/>
      </c>
      <c r="H77" s="59" t="str">
        <f>IF('Aanvraag inhuur'!H84="","",'Aanvraag inhuur'!H84)</f>
        <v/>
      </c>
      <c r="I77" s="59" t="str">
        <f>IF('Aanvraag inhuur'!I84="","",'Aanvraag inhuur'!I84)</f>
        <v/>
      </c>
      <c r="J77" s="71" t="str">
        <f>IF('Aanvraag inhuur'!J84="","",'Aanvraag inhuur'!J84)</f>
        <v/>
      </c>
      <c r="K77" s="11" t="str">
        <f>IF('Aanvraag inhuur'!K84="","",'Aanvraag inhuur'!K84)</f>
        <v/>
      </c>
      <c r="L77" s="4" t="str">
        <f>IF('Aanvraag inhuur'!L84="","",'Aanvraag inhuur'!L84)</f>
        <v/>
      </c>
    </row>
    <row r="78" spans="1:14" ht="17.25" hidden="1" customHeight="1" x14ac:dyDescent="0.2">
      <c r="A78" s="60" t="str">
        <f>IF('Aanvraag inhuur'!A85="","",'Aanvraag inhuur'!A85)</f>
        <v>Inzetgegevens</v>
      </c>
      <c r="B78" s="14" t="str">
        <f>IF('Aanvraag inhuur'!B85="","",'Aanvraag inhuur'!B85)</f>
        <v>Gewenste startdatum*</v>
      </c>
      <c r="C78" s="167" t="str">
        <f>IF('Aanvraag inhuur'!C85="","",'Aanvraag inhuur'!C85)</f>
        <v/>
      </c>
      <c r="D78" s="77" t="str">
        <f>IF('Aanvraag inhuur'!D85="","",'Aanvraag inhuur'!D85)</f>
        <v/>
      </c>
      <c r="E78" s="78" t="str">
        <f>IF('Aanvraag inhuur'!E85="","",'Aanvraag inhuur'!E85)</f>
        <v/>
      </c>
      <c r="F78" s="78" t="str">
        <f>IF('Aanvraag inhuur'!F85="","",'Aanvraag inhuur'!F85)</f>
        <v/>
      </c>
      <c r="G78" s="78" t="str">
        <f>IF('Aanvraag inhuur'!G85="","",'Aanvraag inhuur'!G85)</f>
        <v/>
      </c>
      <c r="H78" s="149" t="str">
        <f>IF('Aanvraag inhuur'!H85="","",'Aanvraag inhuur'!H85)</f>
        <v/>
      </c>
      <c r="I78" s="149" t="str">
        <f>IF('Aanvraag inhuur'!I85="","",'Aanvraag inhuur'!I85)</f>
        <v/>
      </c>
      <c r="J78" s="168" t="str">
        <f>IF('Aanvraag inhuur'!J85="","",'Aanvraag inhuur'!J85)</f>
        <v/>
      </c>
      <c r="K78" s="11" t="str">
        <f>IF('Aanvraag inhuur'!K85="","",'Aanvraag inhuur'!K85)</f>
        <v/>
      </c>
      <c r="L78" s="4" t="str">
        <f>IF('Aanvraag inhuur'!L85="","",'Aanvraag inhuur'!L85)</f>
        <v/>
      </c>
      <c r="M78" s="593"/>
      <c r="N78" s="79"/>
    </row>
    <row r="79" spans="1:14" ht="17.25" hidden="1" customHeight="1" x14ac:dyDescent="0.2">
      <c r="A79" s="22" t="str">
        <f>IF('Aanvraag inhuur'!A86="","",'Aanvraag inhuur'!A86)</f>
        <v/>
      </c>
      <c r="B79" s="14" t="str">
        <f>IF('Aanvraag inhuur'!B86="","",'Aanvraag inhuur'!B86)</f>
        <v>Initiële einddatum*</v>
      </c>
      <c r="C79" s="167" t="str">
        <f>IF('Aanvraag inhuur'!C86="","",'Aanvraag inhuur'!C86)</f>
        <v/>
      </c>
      <c r="D79" s="547" t="str">
        <f>IF('Aanvraag inhuur'!D86="","",'Aanvraag inhuur'!D86)</f>
        <v>Aantal maanden initiële inhuurtermijn</v>
      </c>
      <c r="E79" s="547" t="str">
        <f>IF('Aanvraag inhuur'!E86="","",'Aanvraag inhuur'!E86)</f>
        <v/>
      </c>
      <c r="F79" s="547" t="str">
        <f>IF('Aanvraag inhuur'!F86="","",'Aanvraag inhuur'!F86)</f>
        <v/>
      </c>
      <c r="G79" s="218" t="str">
        <f>IF('Aanvraag inhuur'!G86="","",'Aanvraag inhuur'!G86)</f>
        <v/>
      </c>
      <c r="H79" s="149" t="str">
        <f>IF('Aanvraag inhuur'!H86="","",'Aanvraag inhuur'!H86)</f>
        <v/>
      </c>
      <c r="I79" s="149" t="str">
        <f>IF('Aanvraag inhuur'!I86="","",'Aanvraag inhuur'!I86)</f>
        <v/>
      </c>
      <c r="J79" s="168" t="str">
        <f>IF('Aanvraag inhuur'!J86="","",'Aanvraag inhuur'!J86)</f>
        <v/>
      </c>
      <c r="K79" s="11" t="str">
        <f>IF('Aanvraag inhuur'!K86="","",'Aanvraag inhuur'!K86)</f>
        <v/>
      </c>
      <c r="L79" s="4" t="str">
        <f>IF('Aanvraag inhuur'!L86="","",'Aanvraag inhuur'!L86)</f>
        <v/>
      </c>
      <c r="M79" s="593"/>
    </row>
    <row r="80" spans="1:14" ht="17.25" hidden="1" customHeight="1" x14ac:dyDescent="0.2">
      <c r="A80" s="22" t="str">
        <f>IF('Aanvraag inhuur'!A87="","",'Aanvraag inhuur'!A87)</f>
        <v/>
      </c>
      <c r="B80" s="59" t="str">
        <f>IF('Aanvraag inhuur'!B87="","",'Aanvraag inhuur'!B87)</f>
        <v/>
      </c>
      <c r="C80" s="59" t="str">
        <f>IF('Aanvraag inhuur'!C87="","",'Aanvraag inhuur'!C87)</f>
        <v/>
      </c>
      <c r="D80" s="59" t="str">
        <f>IF('Aanvraag inhuur'!D87="","",'Aanvraag inhuur'!D87)</f>
        <v/>
      </c>
      <c r="E80" s="59" t="str">
        <f>IF('Aanvraag inhuur'!E87="","",'Aanvraag inhuur'!E87)</f>
        <v/>
      </c>
      <c r="F80" s="59" t="str">
        <f>IF('Aanvraag inhuur'!F87="","",'Aanvraag inhuur'!F87)</f>
        <v/>
      </c>
      <c r="G80" s="59" t="str">
        <f>IF('Aanvraag inhuur'!G87="","",'Aanvraag inhuur'!G87)</f>
        <v/>
      </c>
      <c r="H80" s="59" t="str">
        <f>IF('Aanvraag inhuur'!H87="","",'Aanvraag inhuur'!H87)</f>
        <v/>
      </c>
      <c r="I80" s="149" t="str">
        <f>IF('Aanvraag inhuur'!I87="","",'Aanvraag inhuur'!I87)</f>
        <v/>
      </c>
      <c r="J80" s="71" t="str">
        <f>IF('Aanvraag inhuur'!J87="","",'Aanvraag inhuur'!J87)</f>
        <v/>
      </c>
      <c r="K80" s="11" t="str">
        <f>IF('Aanvraag inhuur'!K87="","",'Aanvraag inhuur'!K87)</f>
        <v/>
      </c>
      <c r="L80" s="4" t="str">
        <f>IF('Aanvraag inhuur'!L87="","",'Aanvraag inhuur'!L87)</f>
        <v/>
      </c>
      <c r="M80" s="593"/>
    </row>
    <row r="81" spans="1:13" ht="17.25" hidden="1" customHeight="1" x14ac:dyDescent="0.2">
      <c r="A81" s="22" t="str">
        <f>IF('Aanvraag inhuur'!A88="","",'Aanvraag inhuur'!A88)</f>
        <v/>
      </c>
      <c r="B81" s="14" t="str">
        <f>IF('Aanvraag inhuur'!B88="","",'Aanvraag inhuur'!B88)</f>
        <v>Optie op verlenging*</v>
      </c>
      <c r="C81" s="169" t="str">
        <f>IF('Aanvraag inhuur'!C88="","",'Aanvraag inhuur'!C88)</f>
        <v/>
      </c>
      <c r="D81" s="548" t="str">
        <f>IF('Aanvraag inhuur'!D88="","",'Aanvraag inhuur'!D88)</f>
        <v/>
      </c>
      <c r="E81" s="549" t="str">
        <f>IF('Aanvraag inhuur'!E88="","",'Aanvraag inhuur'!E88)</f>
        <v/>
      </c>
      <c r="F81" s="549" t="str">
        <f>IF('Aanvraag inhuur'!F88="","",'Aanvraag inhuur'!F88)</f>
        <v/>
      </c>
      <c r="G81" s="549" t="str">
        <f>IF('Aanvraag inhuur'!G88="","",'Aanvraag inhuur'!G88)</f>
        <v/>
      </c>
      <c r="H81" s="549" t="str">
        <f>IF('Aanvraag inhuur'!H88="","",'Aanvraag inhuur'!H88)</f>
        <v/>
      </c>
      <c r="I81" s="549" t="str">
        <f>IF('Aanvraag inhuur'!I88="","",'Aanvraag inhuur'!I88)</f>
        <v/>
      </c>
      <c r="J81" s="168" t="str">
        <f>IF('Aanvraag inhuur'!J88="","",'Aanvraag inhuur'!J88)</f>
        <v/>
      </c>
      <c r="K81" s="11" t="str">
        <f>IF('Aanvraag inhuur'!K88="","",'Aanvraag inhuur'!K88)</f>
        <v/>
      </c>
      <c r="L81" s="4" t="str">
        <f>IF('Aanvraag inhuur'!L88="","",'Aanvraag inhuur'!L88)</f>
        <v/>
      </c>
      <c r="M81" s="593"/>
    </row>
    <row r="82" spans="1:13" ht="17.25" hidden="1" customHeight="1" x14ac:dyDescent="0.2">
      <c r="A82" s="22" t="str">
        <f>IF('Aanvraag inhuur'!A89="","",'Aanvraag inhuur'!A89)</f>
        <v/>
      </c>
      <c r="B82" s="550" t="str">
        <f>IF('Aanvraag inhuur'!B89="","",'Aanvraag inhuur'!B89)</f>
        <v>Verlengingsinformatie gebaseerd op periode(s)</v>
      </c>
      <c r="C82" s="550" t="str">
        <f>IF('Aanvraag inhuur'!C89="","",'Aanvraag inhuur'!C89)</f>
        <v/>
      </c>
      <c r="D82" s="550" t="str">
        <f>IF('Aanvraag inhuur'!D89="","",'Aanvraag inhuur'!D89)</f>
        <v>of  Verlengingsinformatie gebaseerd op een project</v>
      </c>
      <c r="E82" s="550" t="str">
        <f>IF('Aanvraag inhuur'!E89="","",'Aanvraag inhuur'!E89)</f>
        <v/>
      </c>
      <c r="F82" s="550" t="str">
        <f>IF('Aanvraag inhuur'!F89="","",'Aanvraag inhuur'!F89)</f>
        <v/>
      </c>
      <c r="G82" s="550" t="str">
        <f>IF('Aanvraag inhuur'!G89="","",'Aanvraag inhuur'!G89)</f>
        <v/>
      </c>
      <c r="H82" s="550" t="str">
        <f>IF('Aanvraag inhuur'!H89="","",'Aanvraag inhuur'!H89)</f>
        <v/>
      </c>
      <c r="I82" s="550" t="str">
        <f>IF('Aanvraag inhuur'!I89="","",'Aanvraag inhuur'!I89)</f>
        <v/>
      </c>
      <c r="J82" s="551" t="str">
        <f>IF('Aanvraag inhuur'!J89="","",'Aanvraag inhuur'!J89)</f>
        <v/>
      </c>
      <c r="K82" s="11" t="str">
        <f>IF('Aanvraag inhuur'!K89="","",'Aanvraag inhuur'!K89)</f>
        <v/>
      </c>
      <c r="L82" s="4" t="str">
        <f>IF('Aanvraag inhuur'!L89="","",'Aanvraag inhuur'!L89)</f>
        <v/>
      </c>
      <c r="M82" s="593"/>
    </row>
    <row r="83" spans="1:13" ht="17.25" hidden="1" customHeight="1" x14ac:dyDescent="0.2">
      <c r="A83" s="22" t="str">
        <f>IF('Aanvraag inhuur'!A90="","",'Aanvraag inhuur'!A90)</f>
        <v/>
      </c>
      <c r="B83" s="80" t="str">
        <f>IF('Aanvraag inhuur'!B90="","",'Aanvraag inhuur'!B90)</f>
        <v>Maximaal aantal verlengingen</v>
      </c>
      <c r="C83" s="170" t="str">
        <f>IF('Aanvraag inhuur'!C90="","",'Aanvraag inhuur'!C90)</f>
        <v/>
      </c>
      <c r="D83" s="448" t="str">
        <f>IF('Aanvraag inhuur'!D90="","",'Aanvraag inhuur'!D90)</f>
        <v xml:space="preserve">Geplande einddatum  project </v>
      </c>
      <c r="E83" s="552" t="str">
        <f>IF('Aanvraag inhuur'!E90="","",'Aanvraag inhuur'!E90)</f>
        <v/>
      </c>
      <c r="F83" s="553" t="str">
        <f>IF('Aanvraag inhuur'!F90="","",'Aanvraag inhuur'!F90)</f>
        <v/>
      </c>
      <c r="G83" s="554" t="str">
        <f>IF('Aanvraag inhuur'!G90="","",'Aanvraag inhuur'!G90)</f>
        <v/>
      </c>
      <c r="H83" s="554" t="str">
        <f>IF('Aanvraag inhuur'!H90="","",'Aanvraag inhuur'!H90)</f>
        <v/>
      </c>
      <c r="I83" s="555" t="str">
        <f>IF('Aanvraag inhuur'!I90="","",'Aanvraag inhuur'!I90)</f>
        <v/>
      </c>
      <c r="J83" s="168" t="str">
        <f>IF('Aanvraag inhuur'!J90="","",'Aanvraag inhuur'!J90)</f>
        <v/>
      </c>
      <c r="K83" s="11" t="str">
        <f>IF('Aanvraag inhuur'!K90="","",'Aanvraag inhuur'!K90)</f>
        <v/>
      </c>
      <c r="L83" s="4" t="str">
        <f>IF('Aanvraag inhuur'!L90="","",'Aanvraag inhuur'!L90)</f>
        <v/>
      </c>
      <c r="M83" s="593"/>
    </row>
    <row r="84" spans="1:13" ht="17.25" hidden="1" customHeight="1" x14ac:dyDescent="0.2">
      <c r="A84" s="22" t="str">
        <f>IF('Aanvraag inhuur'!A91="","",'Aanvraag inhuur'!A91)</f>
        <v/>
      </c>
      <c r="B84" s="80" t="str">
        <f>IF('Aanvraag inhuur'!B91="","",'Aanvraag inhuur'!B91)</f>
        <v>Max. termijn per verlenging in maanden</v>
      </c>
      <c r="C84" s="171" t="str">
        <f>IF('Aanvraag inhuur'!C91="","",'Aanvraag inhuur'!C91)</f>
        <v/>
      </c>
      <c r="D84" s="446" t="str">
        <f>IF('Aanvraag inhuur'!D91="","",'Aanvraag inhuur'!D91)</f>
        <v/>
      </c>
      <c r="E84" s="447" t="str">
        <f>IF('Aanvraag inhuur'!E91="","",'Aanvraag inhuur'!E91)</f>
        <v/>
      </c>
      <c r="F84" s="447" t="str">
        <f>IF('Aanvraag inhuur'!F91="","",'Aanvraag inhuur'!F91)</f>
        <v/>
      </c>
      <c r="G84" s="447" t="str">
        <f>IF('Aanvraag inhuur'!G91="","",'Aanvraag inhuur'!G91)</f>
        <v/>
      </c>
      <c r="H84" s="447" t="str">
        <f>IF('Aanvraag inhuur'!H91="","",'Aanvraag inhuur'!H91)</f>
        <v/>
      </c>
      <c r="I84" s="447" t="str">
        <f>IF('Aanvraag inhuur'!I91="","",'Aanvraag inhuur'!I91)</f>
        <v/>
      </c>
      <c r="J84" s="168" t="str">
        <f>IF('Aanvraag inhuur'!J91="","",'Aanvraag inhuur'!J91)</f>
        <v/>
      </c>
      <c r="K84" s="11" t="str">
        <f>IF('Aanvraag inhuur'!K91="","",'Aanvraag inhuur'!K91)</f>
        <v/>
      </c>
      <c r="L84" s="4" t="str">
        <f>IF('Aanvraag inhuur'!L91="","",'Aanvraag inhuur'!L91)</f>
        <v/>
      </c>
      <c r="M84" s="593"/>
    </row>
    <row r="85" spans="1:13" ht="17.25" hidden="1" customHeight="1" x14ac:dyDescent="0.2">
      <c r="A85" s="22" t="str">
        <f>IF('Aanvraag inhuur'!A92="","",'Aanvraag inhuur'!A92)</f>
        <v/>
      </c>
      <c r="B85" s="80" t="str">
        <f>IF('Aanvraag inhuur'!B92="","",'Aanvraag inhuur'!B92)</f>
        <v/>
      </c>
      <c r="C85" s="172" t="str">
        <f>IF('Aanvraag inhuur'!C92="","",'Aanvraag inhuur'!C92)</f>
        <v/>
      </c>
      <c r="D85" s="448" t="str">
        <f>IF('Aanvraag inhuur'!D92="","",'Aanvraag inhuur'!D92)</f>
        <v/>
      </c>
      <c r="E85" s="448" t="str">
        <f>IF('Aanvraag inhuur'!E92="","",'Aanvraag inhuur'!E92)</f>
        <v/>
      </c>
      <c r="F85" s="14" t="str">
        <f>IF('Aanvraag inhuur'!F92="","",'Aanvraag inhuur'!F92)</f>
        <v/>
      </c>
      <c r="G85" s="14" t="str">
        <f>IF('Aanvraag inhuur'!G92="","",'Aanvraag inhuur'!G92)</f>
        <v/>
      </c>
      <c r="H85" s="14" t="str">
        <f>IF('Aanvraag inhuur'!H92="","",'Aanvraag inhuur'!H92)</f>
        <v/>
      </c>
      <c r="I85" s="14" t="str">
        <f>IF('Aanvraag inhuur'!I92="","",'Aanvraag inhuur'!I92)</f>
        <v/>
      </c>
      <c r="J85" s="168" t="str">
        <f>IF('Aanvraag inhuur'!J92="","",'Aanvraag inhuur'!J92)</f>
        <v/>
      </c>
      <c r="K85" s="11" t="str">
        <f>IF('Aanvraag inhuur'!K92="","",'Aanvraag inhuur'!K92)</f>
        <v>Wordt berekend indien verlenging is ja en waarde &gt; 0</v>
      </c>
      <c r="L85" s="4" t="str">
        <f>IF('Aanvraag inhuur'!L92="","",'Aanvraag inhuur'!L92)</f>
        <v/>
      </c>
      <c r="M85" s="593"/>
    </row>
    <row r="86" spans="1:13" ht="17.25" hidden="1" customHeight="1" x14ac:dyDescent="0.2">
      <c r="A86" s="22" t="str">
        <f>IF('Aanvraag inhuur'!A93="","",'Aanvraag inhuur'!A93)</f>
        <v/>
      </c>
      <c r="B86" s="59" t="str">
        <f>IF('Aanvraag inhuur'!B93="","",'Aanvraag inhuur'!B93)</f>
        <v/>
      </c>
      <c r="C86" s="59" t="str">
        <f>IF('Aanvraag inhuur'!C93="","",'Aanvraag inhuur'!C93)</f>
        <v/>
      </c>
      <c r="D86" s="59" t="str">
        <f>IF('Aanvraag inhuur'!D93="","",'Aanvraag inhuur'!D93)</f>
        <v/>
      </c>
      <c r="E86" s="59" t="str">
        <f>IF('Aanvraag inhuur'!E93="","",'Aanvraag inhuur'!E93)</f>
        <v/>
      </c>
      <c r="F86" s="59" t="str">
        <f>IF('Aanvraag inhuur'!F93="","",'Aanvraag inhuur'!F93)</f>
        <v/>
      </c>
      <c r="G86" s="59" t="str">
        <f>IF('Aanvraag inhuur'!G93="","",'Aanvraag inhuur'!G93)</f>
        <v/>
      </c>
      <c r="H86" s="59" t="str">
        <f>IF('Aanvraag inhuur'!H93="","",'Aanvraag inhuur'!H93)</f>
        <v/>
      </c>
      <c r="I86" s="59" t="str">
        <f>IF('Aanvraag inhuur'!I93="","",'Aanvraag inhuur'!I93)</f>
        <v/>
      </c>
      <c r="J86" s="71" t="str">
        <f>IF('Aanvraag inhuur'!J93="","",'Aanvraag inhuur'!J93)</f>
        <v/>
      </c>
      <c r="K86" s="11" t="str">
        <f>IF('Aanvraag inhuur'!K93="","",'Aanvraag inhuur'!K93)</f>
        <v/>
      </c>
      <c r="L86" s="4" t="str">
        <f>IF('Aanvraag inhuur'!L93="","",'Aanvraag inhuur'!L93)</f>
        <v/>
      </c>
      <c r="M86" s="593"/>
    </row>
    <row r="87" spans="1:13" ht="17.25" hidden="1" customHeight="1" x14ac:dyDescent="0.2">
      <c r="A87" s="22" t="str">
        <f>IF('Aanvraag inhuur'!A94="","",'Aanvraag inhuur'!A94)</f>
        <v/>
      </c>
      <c r="B87" s="14" t="str">
        <f>IF('Aanvraag inhuur'!B94="","",'Aanvraag inhuur'!B94)</f>
        <v>Minimaal aantal uren per week per FTE*</v>
      </c>
      <c r="C87" s="173" t="str">
        <f>IF('Aanvraag inhuur'!C94="","",'Aanvraag inhuur'!C94)</f>
        <v/>
      </c>
      <c r="D87" s="14" t="str">
        <f>IF('Aanvraag inhuur'!D94="","",'Aanvraag inhuur'!D94)</f>
        <v/>
      </c>
      <c r="E87" s="14" t="str">
        <f>IF('Aanvraag inhuur'!E94="","",'Aanvraag inhuur'!E94)</f>
        <v/>
      </c>
      <c r="F87" s="14" t="str">
        <f>IF('Aanvraag inhuur'!F94="","",'Aanvraag inhuur'!F94)</f>
        <v/>
      </c>
      <c r="G87" s="14" t="str">
        <f>IF('Aanvraag inhuur'!G94="","",'Aanvraag inhuur'!G94)</f>
        <v/>
      </c>
      <c r="H87" s="149" t="str">
        <f>IF('Aanvraag inhuur'!H94="","",'Aanvraag inhuur'!H94)</f>
        <v/>
      </c>
      <c r="I87" s="149" t="str">
        <f>IF('Aanvraag inhuur'!I94="","",'Aanvraag inhuur'!I94)</f>
        <v/>
      </c>
      <c r="J87" s="168" t="str">
        <f>IF('Aanvraag inhuur'!J94="","",'Aanvraag inhuur'!J94)</f>
        <v/>
      </c>
      <c r="K87" s="11" t="str">
        <f>IF('Aanvraag inhuur'!K94="","",'Aanvraag inhuur'!K94)</f>
        <v>Warning &lt;0  en &gt;36</v>
      </c>
      <c r="L87" s="4" t="str">
        <f>IF('Aanvraag inhuur'!L94="","",'Aanvraag inhuur'!L94)</f>
        <v/>
      </c>
      <c r="M87" s="593"/>
    </row>
    <row r="88" spans="1:13" ht="17.25" hidden="1" customHeight="1" x14ac:dyDescent="0.2">
      <c r="A88" s="22" t="str">
        <f>IF('Aanvraag inhuur'!A95="","",'Aanvraag inhuur'!A95)</f>
        <v/>
      </c>
      <c r="B88" s="14" t="str">
        <f>IF('Aanvraag inhuur'!B95="","",'Aanvraag inhuur'!B95)</f>
        <v>Max. aantal uren initiële inhuurtermijn totaal*</v>
      </c>
      <c r="C88" s="174" t="str">
        <f>IF('Aanvraag inhuur'!C95="","",'Aanvraag inhuur'!C95)</f>
        <v/>
      </c>
      <c r="D88" s="175" t="str">
        <f>IF('Aanvraag inhuur'!D95="","",'Aanvraag inhuur'!D95)</f>
        <v/>
      </c>
      <c r="E88" s="176" t="str">
        <f>IF('Aanvraag inhuur'!E95="","",'Aanvraag inhuur'!E95)</f>
        <v/>
      </c>
      <c r="F88" s="251" t="str">
        <f>IF('Aanvraag inhuur'!F95="","",'Aanvraag inhuur'!F95)</f>
        <v/>
      </c>
      <c r="G88" s="14" t="str">
        <f>IF('Aanvraag inhuur'!G95="","",'Aanvraag inhuur'!G95)</f>
        <v/>
      </c>
      <c r="H88" s="149" t="str">
        <f>IF('Aanvraag inhuur'!H95="","",'Aanvraag inhuur'!H95)</f>
        <v/>
      </c>
      <c r="I88" s="149" t="str">
        <f>IF('Aanvraag inhuur'!I95="","",'Aanvraag inhuur'!I95)</f>
        <v/>
      </c>
      <c r="J88" s="168" t="str">
        <f>IF('Aanvraag inhuur'!J95="","",'Aanvraag inhuur'!J95)</f>
        <v/>
      </c>
      <c r="K88" s="11" t="str">
        <f>IF('Aanvraag inhuur'!K95="","",'Aanvraag inhuur'!K95)</f>
        <v>Berekening overschrijven ? 2 velden ?</v>
      </c>
      <c r="L88" s="4" t="str">
        <f>IF('Aanvraag inhuur'!L95="","",'Aanvraag inhuur'!L95)</f>
        <v/>
      </c>
      <c r="M88" s="593"/>
    </row>
    <row r="89" spans="1:13" ht="17.25" hidden="1" customHeight="1" x14ac:dyDescent="0.2">
      <c r="A89" s="22" t="str">
        <f>IF('Aanvraag inhuur'!A96="","",'Aanvraag inhuur'!A96)</f>
        <v/>
      </c>
      <c r="B89" s="59" t="str">
        <f>IF('Aanvraag inhuur'!B96="","",'Aanvraag inhuur'!B96)</f>
        <v/>
      </c>
      <c r="C89" s="59" t="str">
        <f>IF('Aanvraag inhuur'!C96="","",'Aanvraag inhuur'!C96)</f>
        <v/>
      </c>
      <c r="D89" s="59" t="str">
        <f>IF('Aanvraag inhuur'!D96="","",'Aanvraag inhuur'!D96)</f>
        <v/>
      </c>
      <c r="E89" s="59" t="str">
        <f>IF('Aanvraag inhuur'!E96="","",'Aanvraag inhuur'!E96)</f>
        <v/>
      </c>
      <c r="F89" s="59" t="str">
        <f>IF('Aanvraag inhuur'!F96="","",'Aanvraag inhuur'!F96)</f>
        <v/>
      </c>
      <c r="G89" s="59" t="str">
        <f>IF('Aanvraag inhuur'!G96="","",'Aanvraag inhuur'!G96)</f>
        <v/>
      </c>
      <c r="H89" s="59" t="str">
        <f>IF('Aanvraag inhuur'!H96="","",'Aanvraag inhuur'!H96)</f>
        <v/>
      </c>
      <c r="I89" s="59" t="str">
        <f>IF('Aanvraag inhuur'!I96="","",'Aanvraag inhuur'!I96)</f>
        <v/>
      </c>
      <c r="J89" s="71" t="str">
        <f>IF('Aanvraag inhuur'!J96="","",'Aanvraag inhuur'!J96)</f>
        <v/>
      </c>
      <c r="K89" s="11" t="str">
        <f>IF('Aanvraag inhuur'!K96="","",'Aanvraag inhuur'!K96)</f>
        <v/>
      </c>
      <c r="L89" s="4" t="str">
        <f>IF('Aanvraag inhuur'!L96="","",'Aanvraag inhuur'!L96)</f>
        <v/>
      </c>
      <c r="M89" s="593"/>
    </row>
    <row r="90" spans="1:13" ht="17.25" hidden="1" customHeight="1" x14ac:dyDescent="0.2">
      <c r="A90" s="22" t="str">
        <f>IF('Aanvraag inhuur'!A97="","",'Aanvraag inhuur'!A97)</f>
        <v/>
      </c>
      <c r="B90" s="14" t="str">
        <f>IF('Aanvraag inhuur'!B97="","",'Aanvraag inhuur'!B97)</f>
        <v>Eventueel maximum uurtarief (incl btw)</v>
      </c>
      <c r="C90" s="177" t="str">
        <f>IF('Aanvraag inhuur'!C97="","",'Aanvraag inhuur'!C97)</f>
        <v/>
      </c>
      <c r="D90" s="14" t="str">
        <f>IF('Aanvraag inhuur'!D97="","",'Aanvraag inhuur'!D97)</f>
        <v>Maximum tarief excl. BTW</v>
      </c>
      <c r="E90" s="59" t="str">
        <f>IF('Aanvraag inhuur'!E97="","",'Aanvraag inhuur'!E97)</f>
        <v/>
      </c>
      <c r="F90" s="221" t="str">
        <f>IF('Aanvraag inhuur'!F97="","",'Aanvraag inhuur'!F97)</f>
        <v/>
      </c>
      <c r="G90" s="59" t="str">
        <f>IF('Aanvraag inhuur'!G97="","",'Aanvraag inhuur'!G97)</f>
        <v/>
      </c>
      <c r="H90" s="149" t="str">
        <f>IF('Aanvraag inhuur'!H97="","",'Aanvraag inhuur'!H97)</f>
        <v/>
      </c>
      <c r="I90" s="149" t="str">
        <f>IF('Aanvraag inhuur'!I97="","",'Aanvraag inhuur'!I97)</f>
        <v/>
      </c>
      <c r="J90" s="168" t="str">
        <f>IF('Aanvraag inhuur'!J97="","",'Aanvraag inhuur'!J97)</f>
        <v/>
      </c>
      <c r="K90" s="11" t="str">
        <f>IF('Aanvraag inhuur'!K97="","",'Aanvraag inhuur'!K97)</f>
        <v/>
      </c>
      <c r="L90" s="4" t="str">
        <f>IF('Aanvraag inhuur'!L97="","",'Aanvraag inhuur'!L97)</f>
        <v/>
      </c>
      <c r="M90" s="593"/>
    </row>
    <row r="91" spans="1:13" ht="17.25" hidden="1" customHeight="1" x14ac:dyDescent="0.2">
      <c r="A91" s="22" t="str">
        <f>IF('Aanvraag inhuur'!A98="","",'Aanvraag inhuur'!A98)</f>
        <v/>
      </c>
      <c r="B91" s="222" t="str">
        <f>IF('Aanvraag inhuur'!B98="","",'Aanvraag inhuur'!B98)</f>
        <v>Let op 1: Niet toepassen bij Reguliere aanvragen
Let op 2: Indien Inschrijver aanbiedt met een hoger uurtarief wordt deze uitgesloten van verdere deelname</v>
      </c>
      <c r="C91" s="251" t="str">
        <f>IF('Aanvraag inhuur'!C98="","",'Aanvraag inhuur'!C98)</f>
        <v/>
      </c>
      <c r="D91" s="251" t="str">
        <f>IF('Aanvraag inhuur'!D98="","",'Aanvraag inhuur'!D98)</f>
        <v/>
      </c>
      <c r="E91" s="251" t="str">
        <f>IF('Aanvraag inhuur'!E98="","",'Aanvraag inhuur'!E98)</f>
        <v/>
      </c>
      <c r="F91" s="251" t="str">
        <f>IF('Aanvraag inhuur'!F98="","",'Aanvraag inhuur'!F98)</f>
        <v/>
      </c>
      <c r="G91" s="149" t="str">
        <f>IF('Aanvraag inhuur'!G98="","",'Aanvraag inhuur'!G98)</f>
        <v/>
      </c>
      <c r="H91" s="149" t="str">
        <f>IF('Aanvraag inhuur'!H98="","",'Aanvraag inhuur'!H98)</f>
        <v/>
      </c>
      <c r="I91" s="149" t="str">
        <f>IF('Aanvraag inhuur'!I98="","",'Aanvraag inhuur'!I98)</f>
        <v/>
      </c>
      <c r="J91" s="168" t="str">
        <f>IF('Aanvraag inhuur'!J98="","",'Aanvraag inhuur'!J98)</f>
        <v/>
      </c>
      <c r="K91" s="11" t="str">
        <f>IF('Aanvraag inhuur'!K98="","",'Aanvraag inhuur'!K98)</f>
        <v/>
      </c>
      <c r="L91" s="4" t="str">
        <f>IF('Aanvraag inhuur'!L98="","",'Aanvraag inhuur'!L98)</f>
        <v/>
      </c>
      <c r="M91" s="593"/>
    </row>
    <row r="92" spans="1:13" ht="17.25" hidden="1" customHeight="1" x14ac:dyDescent="0.2">
      <c r="A92" s="22" t="str">
        <f>IF('Aanvraag inhuur'!A99="","",'Aanvraag inhuur'!A99)</f>
        <v/>
      </c>
      <c r="B92" s="59" t="str">
        <f>IF('Aanvraag inhuur'!B99="","",'Aanvraag inhuur'!B99)</f>
        <v/>
      </c>
      <c r="C92" s="59" t="str">
        <f>IF('Aanvraag inhuur'!C99="","",'Aanvraag inhuur'!C99)</f>
        <v/>
      </c>
      <c r="D92" s="59" t="str">
        <f>IF('Aanvraag inhuur'!D99="","",'Aanvraag inhuur'!D99)</f>
        <v/>
      </c>
      <c r="E92" s="59" t="str">
        <f>IF('Aanvraag inhuur'!E99="","",'Aanvraag inhuur'!E99)</f>
        <v/>
      </c>
      <c r="F92" s="59" t="str">
        <f>IF('Aanvraag inhuur'!F99="","",'Aanvraag inhuur'!F99)</f>
        <v/>
      </c>
      <c r="G92" s="59" t="str">
        <f>IF('Aanvraag inhuur'!G99="","",'Aanvraag inhuur'!G99)</f>
        <v/>
      </c>
      <c r="H92" s="59" t="str">
        <f>IF('Aanvraag inhuur'!H99="","",'Aanvraag inhuur'!H99)</f>
        <v/>
      </c>
      <c r="I92" s="59" t="str">
        <f>IF('Aanvraag inhuur'!I99="","",'Aanvraag inhuur'!I99)</f>
        <v/>
      </c>
      <c r="J92" s="71" t="str">
        <f>IF('Aanvraag inhuur'!J99="","",'Aanvraag inhuur'!J99)</f>
        <v/>
      </c>
      <c r="K92" s="11" t="str">
        <f>IF('Aanvraag inhuur'!K99="","",'Aanvraag inhuur'!K99)</f>
        <v/>
      </c>
      <c r="L92" s="4" t="str">
        <f>IF('Aanvraag inhuur'!L99="","",'Aanvraag inhuur'!L99)</f>
        <v/>
      </c>
      <c r="M92" s="593"/>
    </row>
    <row r="93" spans="1:13" ht="17.25" hidden="1" customHeight="1" x14ac:dyDescent="0.2">
      <c r="A93" s="22" t="str">
        <f>IF('Aanvraag inhuur'!A100="","",'Aanvraag inhuur'!A100)</f>
        <v/>
      </c>
      <c r="B93" s="543" t="str">
        <f>IF('Aanvraag inhuur'!B100="","",'Aanvraag inhuur'!B100)</f>
        <v>Vergoeding dienstreizen inbegrepen in tarief
Toelichting</v>
      </c>
      <c r="C93" s="169" t="str">
        <f>IF('Aanvraag inhuur'!C100="","",'Aanvraag inhuur'!C100)</f>
        <v>Ja</v>
      </c>
      <c r="D93" s="14" t="str">
        <f>IF('Aanvraag inhuur'!D100="","",'Aanvraag inhuur'!D100)</f>
        <v/>
      </c>
      <c r="E93" s="14" t="str">
        <f>IF('Aanvraag inhuur'!E100="","",'Aanvraag inhuur'!E100)</f>
        <v/>
      </c>
      <c r="F93" s="14" t="str">
        <f>IF('Aanvraag inhuur'!F100="","",'Aanvraag inhuur'!F100)</f>
        <v/>
      </c>
      <c r="G93" s="14" t="str">
        <f>IF('Aanvraag inhuur'!G100="","",'Aanvraag inhuur'!G100)</f>
        <v/>
      </c>
      <c r="H93" s="149" t="str">
        <f>IF('Aanvraag inhuur'!H100="","",'Aanvraag inhuur'!H100)</f>
        <v/>
      </c>
      <c r="I93" s="149" t="str">
        <f>IF('Aanvraag inhuur'!I100="","",'Aanvraag inhuur'!I100)</f>
        <v/>
      </c>
      <c r="J93" s="168" t="str">
        <f>IF('Aanvraag inhuur'!J100="","",'Aanvraag inhuur'!J100)</f>
        <v/>
      </c>
      <c r="K93" s="11" t="str">
        <f>IF('Aanvraag inhuur'!K100="","",'Aanvraag inhuur'!K100)</f>
        <v/>
      </c>
      <c r="L93" s="4" t="str">
        <f>IF('Aanvraag inhuur'!L100="","",'Aanvraag inhuur'!L100)</f>
        <v/>
      </c>
      <c r="M93" s="593"/>
    </row>
    <row r="94" spans="1:13" ht="17.25" hidden="1" customHeight="1" x14ac:dyDescent="0.2">
      <c r="A94" s="22" t="str">
        <f>IF('Aanvraag inhuur'!A101="","",'Aanvraag inhuur'!A101)</f>
        <v/>
      </c>
      <c r="B94" s="543" t="str">
        <f>IF('Aanvraag inhuur'!B101="","",'Aanvraag inhuur'!B101)</f>
        <v/>
      </c>
      <c r="C94" s="544" t="str">
        <f>IF('Aanvraag inhuur'!C101="","",'Aanvraag inhuur'!C101)</f>
        <v>Alle reis- en verblijfskosten zijn inbegrepen in het tarief. Hieronder vallen de reiskosten woon-werkverkeer, maar ook dienstreizen naar andere (klant)locaties die bezocht worden ihkv de uitvoering van het werk. Uitgezonderd buitenlandse dienstreizen. Frequentie is van tevoren niet aan te geven</v>
      </c>
      <c r="D94" s="545" t="str">
        <f>IF('Aanvraag inhuur'!D101="","",'Aanvraag inhuur'!D101)</f>
        <v/>
      </c>
      <c r="E94" s="545" t="str">
        <f>IF('Aanvraag inhuur'!E101="","",'Aanvraag inhuur'!E101)</f>
        <v/>
      </c>
      <c r="F94" s="546" t="str">
        <f>IF('Aanvraag inhuur'!F101="","",'Aanvraag inhuur'!F101)</f>
        <v/>
      </c>
      <c r="G94" s="14" t="str">
        <f>IF('Aanvraag inhuur'!G101="","",'Aanvraag inhuur'!G101)</f>
        <v/>
      </c>
      <c r="H94" s="149" t="str">
        <f>IF('Aanvraag inhuur'!H101="","",'Aanvraag inhuur'!H101)</f>
        <v/>
      </c>
      <c r="I94" s="149" t="str">
        <f>IF('Aanvraag inhuur'!I101="","",'Aanvraag inhuur'!I101)</f>
        <v/>
      </c>
      <c r="J94" s="168" t="str">
        <f>IF('Aanvraag inhuur'!J101="","",'Aanvraag inhuur'!J101)</f>
        <v/>
      </c>
      <c r="K94" s="11" t="str">
        <f>IF('Aanvraag inhuur'!K101="","",'Aanvraag inhuur'!K101)</f>
        <v/>
      </c>
      <c r="L94" s="4" t="str">
        <f>IF('Aanvraag inhuur'!L101="","",'Aanvraag inhuur'!L101)</f>
        <v/>
      </c>
      <c r="M94" s="593"/>
    </row>
    <row r="95" spans="1:13" ht="17.25" hidden="1" customHeight="1" x14ac:dyDescent="0.2">
      <c r="A95" s="22" t="str">
        <f>IF('Aanvraag inhuur'!A102="","",'Aanvraag inhuur'!A102)</f>
        <v/>
      </c>
      <c r="B95" s="59" t="str">
        <f>IF('Aanvraag inhuur'!B102="","",'Aanvraag inhuur'!B102)</f>
        <v/>
      </c>
      <c r="C95" s="59" t="str">
        <f>IF('Aanvraag inhuur'!C102="","",'Aanvraag inhuur'!C102)</f>
        <v/>
      </c>
      <c r="D95" s="59" t="str">
        <f>IF('Aanvraag inhuur'!D102="","",'Aanvraag inhuur'!D102)</f>
        <v/>
      </c>
      <c r="E95" s="59" t="str">
        <f>IF('Aanvraag inhuur'!E102="","",'Aanvraag inhuur'!E102)</f>
        <v/>
      </c>
      <c r="F95" s="59" t="str">
        <f>IF('Aanvraag inhuur'!F102="","",'Aanvraag inhuur'!F102)</f>
        <v/>
      </c>
      <c r="G95" s="14" t="str">
        <f>IF('Aanvraag inhuur'!G102="","",'Aanvraag inhuur'!G102)</f>
        <v/>
      </c>
      <c r="H95" s="149" t="str">
        <f>IF('Aanvraag inhuur'!H102="","",'Aanvraag inhuur'!H102)</f>
        <v/>
      </c>
      <c r="I95" s="59" t="str">
        <f>IF('Aanvraag inhuur'!I102="","",'Aanvraag inhuur'!I102)</f>
        <v/>
      </c>
      <c r="J95" s="71" t="str">
        <f>IF('Aanvraag inhuur'!J102="","",'Aanvraag inhuur'!J102)</f>
        <v/>
      </c>
      <c r="K95" s="11" t="str">
        <f>IF('Aanvraag inhuur'!K102="","",'Aanvraag inhuur'!K102)</f>
        <v/>
      </c>
      <c r="L95" s="4" t="str">
        <f>IF('Aanvraag inhuur'!L102="","",'Aanvraag inhuur'!L102)</f>
        <v/>
      </c>
      <c r="M95" s="593"/>
    </row>
    <row r="96" spans="1:13" ht="17.25" hidden="1" customHeight="1" x14ac:dyDescent="0.2">
      <c r="A96" s="22" t="e">
        <f>IF('Aanvraag inhuur'!#REF!="","",'Aanvraag inhuur'!#REF!)</f>
        <v>#REF!</v>
      </c>
      <c r="B96" s="80" t="e">
        <f>IF('Aanvraag inhuur'!#REF!="","",'Aanvraag inhuur'!#REF!)</f>
        <v>#REF!</v>
      </c>
      <c r="C96" s="81" t="e">
        <f>IF('Aanvraag inhuur'!#REF!="","",'Aanvraag inhuur'!#REF!)</f>
        <v>#REF!</v>
      </c>
      <c r="D96" s="81" t="e">
        <f>IF('Aanvraag inhuur'!#REF!="","",'Aanvraag inhuur'!#REF!)</f>
        <v>#REF!</v>
      </c>
      <c r="E96" s="14" t="e">
        <f>IF('Aanvraag inhuur'!#REF!="","",'Aanvraag inhuur'!#REF!)</f>
        <v>#REF!</v>
      </c>
      <c r="F96" s="14" t="e">
        <f>IF('Aanvraag inhuur'!#REF!="","",'Aanvraag inhuur'!#REF!)</f>
        <v>#REF!</v>
      </c>
      <c r="G96" s="14" t="e">
        <f>IF('Aanvraag inhuur'!#REF!="","",'Aanvraag inhuur'!#REF!)</f>
        <v>#REF!</v>
      </c>
      <c r="H96" s="149" t="e">
        <f>IF('Aanvraag inhuur'!#REF!="","",'Aanvraag inhuur'!#REF!)</f>
        <v>#REF!</v>
      </c>
      <c r="I96" s="149" t="e">
        <f>IF('Aanvraag inhuur'!#REF!="","",'Aanvraag inhuur'!#REF!)</f>
        <v>#REF!</v>
      </c>
      <c r="J96" s="168" t="e">
        <f>IF('Aanvraag inhuur'!#REF!="","",'Aanvraag inhuur'!#REF!)</f>
        <v>#REF!</v>
      </c>
      <c r="K96" s="11" t="e">
        <f>IF('Aanvraag inhuur'!#REF!="","",'Aanvraag inhuur'!#REF!)</f>
        <v>#REF!</v>
      </c>
      <c r="L96" s="4" t="e">
        <f>IF('Aanvraag inhuur'!#REF!="","",'Aanvraag inhuur'!#REF!)</f>
        <v>#REF!</v>
      </c>
      <c r="M96" s="593"/>
    </row>
    <row r="97" spans="1:13" ht="17.25" hidden="1" customHeight="1" x14ac:dyDescent="0.2">
      <c r="A97" s="22" t="str">
        <f>IF('Aanvraag inhuur'!A103="","",'Aanvraag inhuur'!A103)</f>
        <v/>
      </c>
      <c r="B97" s="80" t="str">
        <f>IF('Aanvraag inhuur'!B103="","",'Aanvraag inhuur'!B103)</f>
        <v>Naam hoofdstandplaats*</v>
      </c>
      <c r="C97" s="178" t="str">
        <f>IF('Aanvraag inhuur'!C103="","",'Aanvraag inhuur'!C103)</f>
        <v/>
      </c>
      <c r="D97" s="81" t="str">
        <f>IF('Aanvraag inhuur'!D103="","",'Aanvraag inhuur'!D103)</f>
        <v/>
      </c>
      <c r="E97" s="14" t="str">
        <f>IF('Aanvraag inhuur'!E103="","",'Aanvraag inhuur'!E103)</f>
        <v/>
      </c>
      <c r="F97" s="14" t="str">
        <f>IF('Aanvraag inhuur'!F103="","",'Aanvraag inhuur'!F103)</f>
        <v/>
      </c>
      <c r="G97" s="14" t="str">
        <f>IF('Aanvraag inhuur'!G103="","",'Aanvraag inhuur'!G103)</f>
        <v/>
      </c>
      <c r="H97" s="149" t="str">
        <f>IF('Aanvraag inhuur'!H103="","",'Aanvraag inhuur'!H103)</f>
        <v/>
      </c>
      <c r="I97" s="149" t="str">
        <f>IF('Aanvraag inhuur'!I103="","",'Aanvraag inhuur'!I103)</f>
        <v/>
      </c>
      <c r="J97" s="168" t="str">
        <f>IF('Aanvraag inhuur'!J103="","",'Aanvraag inhuur'!J103)</f>
        <v/>
      </c>
      <c r="K97" s="11" t="str">
        <f>IF('Aanvraag inhuur'!K103="","",'Aanvraag inhuur'!K103)</f>
        <v/>
      </c>
      <c r="L97" s="4" t="str">
        <f>IF('Aanvraag inhuur'!L103="","",'Aanvraag inhuur'!L103)</f>
        <v/>
      </c>
      <c r="M97" s="593"/>
    </row>
    <row r="98" spans="1:13" ht="17.25" hidden="1" customHeight="1" x14ac:dyDescent="0.2">
      <c r="A98" s="22" t="str">
        <f>IF('Aanvraag inhuur'!A105="","",'Aanvraag inhuur'!A105)</f>
        <v/>
      </c>
      <c r="B98" s="14" t="str">
        <f>IF('Aanvraag inhuur'!B105="","",'Aanvraag inhuur'!B105)</f>
        <v>Extra standplaats(en)</v>
      </c>
      <c r="C98" s="179" t="str">
        <f>IF('Aanvraag inhuur'!C105="","",'Aanvraag inhuur'!C105)</f>
        <v/>
      </c>
      <c r="D98" s="81" t="str">
        <f>IF('Aanvraag inhuur'!D105="","",'Aanvraag inhuur'!D105)</f>
        <v/>
      </c>
      <c r="E98" s="14" t="str">
        <f>IF('Aanvraag inhuur'!E105="","",'Aanvraag inhuur'!E105)</f>
        <v/>
      </c>
      <c r="F98" s="14" t="str">
        <f>IF('Aanvraag inhuur'!F105="","",'Aanvraag inhuur'!F105)</f>
        <v/>
      </c>
      <c r="G98" s="14" t="str">
        <f>IF('Aanvraag inhuur'!G105="","",'Aanvraag inhuur'!G105)</f>
        <v/>
      </c>
      <c r="H98" s="149" t="str">
        <f>IF('Aanvraag inhuur'!H105="","",'Aanvraag inhuur'!H105)</f>
        <v/>
      </c>
      <c r="I98" s="149" t="str">
        <f>IF('Aanvraag inhuur'!I105="","",'Aanvraag inhuur'!I105)</f>
        <v/>
      </c>
      <c r="J98" s="168" t="str">
        <f>IF('Aanvraag inhuur'!J105="","",'Aanvraag inhuur'!J105)</f>
        <v/>
      </c>
      <c r="K98" s="11" t="str">
        <f>IF('Aanvraag inhuur'!K105="","",'Aanvraag inhuur'!K105)</f>
        <v/>
      </c>
      <c r="L98" s="4" t="str">
        <f>IF('Aanvraag inhuur'!L105="","",'Aanvraag inhuur'!L105)</f>
        <v/>
      </c>
      <c r="M98" s="593"/>
    </row>
    <row r="99" spans="1:13" ht="17.25" hidden="1" customHeight="1" x14ac:dyDescent="0.2">
      <c r="A99" s="22" t="str">
        <f>IF('Aanvraag inhuur'!A106="","",'Aanvraag inhuur'!A106)</f>
        <v/>
      </c>
      <c r="B99" s="14" t="str">
        <f>IF('Aanvraag inhuur'!B106="","",'Aanvraag inhuur'!B106)</f>
        <v>Arbeidsplaatsnummer*</v>
      </c>
      <c r="C99" s="179" t="str">
        <f>IF('Aanvraag inhuur'!C106="","",'Aanvraag inhuur'!C106)</f>
        <v/>
      </c>
      <c r="D99" s="81" t="str">
        <f>IF('Aanvraag inhuur'!D106="","",'Aanvraag inhuur'!D106)</f>
        <v/>
      </c>
      <c r="E99" s="14" t="str">
        <f>IF('Aanvraag inhuur'!E106="","",'Aanvraag inhuur'!E106)</f>
        <v/>
      </c>
      <c r="F99" s="14" t="str">
        <f>IF('Aanvraag inhuur'!F106="","",'Aanvraag inhuur'!F106)</f>
        <v/>
      </c>
      <c r="G99" s="14" t="str">
        <f>IF('Aanvraag inhuur'!G106="","",'Aanvraag inhuur'!G106)</f>
        <v/>
      </c>
      <c r="H99" s="149" t="str">
        <f>IF('Aanvraag inhuur'!H106="","",'Aanvraag inhuur'!H106)</f>
        <v/>
      </c>
      <c r="I99" s="149" t="str">
        <f>IF('Aanvraag inhuur'!I106="","",'Aanvraag inhuur'!I106)</f>
        <v/>
      </c>
      <c r="J99" s="168" t="str">
        <f>IF('Aanvraag inhuur'!J106="","",'Aanvraag inhuur'!J106)</f>
        <v/>
      </c>
      <c r="K99" s="11" t="str">
        <f>IF('Aanvraag inhuur'!K106="","",'Aanvraag inhuur'!K106)</f>
        <v/>
      </c>
      <c r="L99" s="4" t="str">
        <f>IF('Aanvraag inhuur'!L106="","",'Aanvraag inhuur'!L106)</f>
        <v/>
      </c>
      <c r="M99" s="593"/>
    </row>
    <row r="100" spans="1:13" ht="17.25" hidden="1" customHeight="1" x14ac:dyDescent="0.2">
      <c r="A100" s="22" t="str">
        <f>IF('Aanvraag inhuur'!A107="","",'Aanvraag inhuur'!A107)</f>
        <v/>
      </c>
      <c r="B100" s="59" t="str">
        <f>IF('Aanvraag inhuur'!B107="","",'Aanvraag inhuur'!B107)</f>
        <v/>
      </c>
      <c r="C100" s="59" t="str">
        <f>IF('Aanvraag inhuur'!C107="","",'Aanvraag inhuur'!C107)</f>
        <v/>
      </c>
      <c r="D100" s="59" t="str">
        <f>IF('Aanvraag inhuur'!D107="","",'Aanvraag inhuur'!D107)</f>
        <v/>
      </c>
      <c r="E100" s="59" t="str">
        <f>IF('Aanvraag inhuur'!E107="","",'Aanvraag inhuur'!E107)</f>
        <v/>
      </c>
      <c r="F100" s="59" t="str">
        <f>IF('Aanvraag inhuur'!F107="","",'Aanvraag inhuur'!F107)</f>
        <v/>
      </c>
      <c r="G100" s="59" t="str">
        <f>IF('Aanvraag inhuur'!G107="","",'Aanvraag inhuur'!G107)</f>
        <v/>
      </c>
      <c r="H100" s="59" t="str">
        <f>IF('Aanvraag inhuur'!H107="","",'Aanvraag inhuur'!H107)</f>
        <v/>
      </c>
      <c r="I100" s="59" t="str">
        <f>IF('Aanvraag inhuur'!I107="","",'Aanvraag inhuur'!I107)</f>
        <v/>
      </c>
      <c r="J100" s="71" t="str">
        <f>IF('Aanvraag inhuur'!J107="","",'Aanvraag inhuur'!J107)</f>
        <v/>
      </c>
      <c r="K100" s="11" t="str">
        <f>IF('Aanvraag inhuur'!K107="","",'Aanvraag inhuur'!K107)</f>
        <v/>
      </c>
      <c r="L100" s="4" t="str">
        <f>IF('Aanvraag inhuur'!L107="","",'Aanvraag inhuur'!L107)</f>
        <v/>
      </c>
      <c r="M100" s="593"/>
    </row>
    <row r="101" spans="1:13" ht="17.25" hidden="1" customHeight="1" x14ac:dyDescent="0.2">
      <c r="A101" s="22" t="str">
        <f>IF('Aanvraag inhuur'!A108="","",'Aanvraag inhuur'!A108)</f>
        <v/>
      </c>
      <c r="B101" s="82" t="str">
        <f>IF('Aanvraag inhuur'!B108="","",'Aanvraag inhuur'!B108)</f>
        <v>Screeningsitems VOG</v>
      </c>
      <c r="C101" s="169" t="str">
        <f>IF('Aanvraag inhuur'!C108="","",'Aanvraag inhuur'!C108)</f>
        <v/>
      </c>
      <c r="D101" s="250" t="str">
        <f>IF('Aanvraag inhuur'!D108="","",'Aanvraag inhuur'!D108)</f>
        <v/>
      </c>
      <c r="E101" s="251" t="str">
        <f>IF('Aanvraag inhuur'!E108="","",'Aanvraag inhuur'!E108)</f>
        <v/>
      </c>
      <c r="F101" s="14" t="str">
        <f>IF('Aanvraag inhuur'!F108="","",'Aanvraag inhuur'!F108)</f>
        <v/>
      </c>
      <c r="G101" s="14" t="str">
        <f>IF('Aanvraag inhuur'!G108="","",'Aanvraag inhuur'!G108)</f>
        <v/>
      </c>
      <c r="H101" s="149" t="str">
        <f>IF('Aanvraag inhuur'!H108="","",'Aanvraag inhuur'!H108)</f>
        <v/>
      </c>
      <c r="I101" s="149" t="str">
        <f>IF('Aanvraag inhuur'!I108="","",'Aanvraag inhuur'!I108)</f>
        <v/>
      </c>
      <c r="J101" s="168" t="str">
        <f>IF('Aanvraag inhuur'!J108="","",'Aanvraag inhuur'!J108)</f>
        <v/>
      </c>
      <c r="K101" s="11" t="str">
        <f>IF('Aanvraag inhuur'!K108="","",'Aanvraag inhuur'!K108)</f>
        <v/>
      </c>
      <c r="L101" s="4" t="str">
        <f>IF('Aanvraag inhuur'!L108="","",'Aanvraag inhuur'!L108)</f>
        <v/>
      </c>
      <c r="M101" s="593"/>
    </row>
    <row r="102" spans="1:13" ht="17.25" hidden="1" customHeight="1" x14ac:dyDescent="0.2">
      <c r="A102" s="22" t="str">
        <f>IF('Aanvraag inhuur'!A109="","",'Aanvraag inhuur'!A109)</f>
        <v/>
      </c>
      <c r="B102" s="14" t="str">
        <f>IF('Aanvraag inhuur'!B109="","",'Aanvraag inhuur'!B109)</f>
        <v>Niveau Veiligheidsonderzoek*</v>
      </c>
      <c r="C102" s="180" t="str">
        <f>IF('Aanvraag inhuur'!C109="","",'Aanvraag inhuur'!C109)</f>
        <v/>
      </c>
      <c r="D102" s="14" t="str">
        <f>IF('Aanvraag inhuur'!D109="","",'Aanvraag inhuur'!D109)</f>
        <v/>
      </c>
      <c r="E102" s="14" t="str">
        <f>IF('Aanvraag inhuur'!E109="","",'Aanvraag inhuur'!E109)</f>
        <v/>
      </c>
      <c r="F102" s="14" t="str">
        <f>IF('Aanvraag inhuur'!F109="","",'Aanvraag inhuur'!F109)</f>
        <v/>
      </c>
      <c r="G102" s="14" t="str">
        <f>IF('Aanvraag inhuur'!G109="","",'Aanvraag inhuur'!G109)</f>
        <v/>
      </c>
      <c r="H102" s="149" t="str">
        <f>IF('Aanvraag inhuur'!H109="","",'Aanvraag inhuur'!H109)</f>
        <v/>
      </c>
      <c r="I102" s="149" t="str">
        <f>IF('Aanvraag inhuur'!I109="","",'Aanvraag inhuur'!I109)</f>
        <v/>
      </c>
      <c r="J102" s="168" t="str">
        <f>IF('Aanvraag inhuur'!J109="","",'Aanvraag inhuur'!J109)</f>
        <v/>
      </c>
      <c r="K102" s="11" t="str">
        <f>IF('Aanvraag inhuur'!K109="","",'Aanvraag inhuur'!K109)</f>
        <v/>
      </c>
      <c r="L102" s="4" t="str">
        <f>IF('Aanvraag inhuur'!L109="","",'Aanvraag inhuur'!L109)</f>
        <v>Pop-up: A t/m C + KMAR</v>
      </c>
      <c r="M102" s="593"/>
    </row>
    <row r="103" spans="1:13" ht="17.25" hidden="1" customHeight="1" x14ac:dyDescent="0.2">
      <c r="A103" s="22" t="str">
        <f>IF('Aanvraag inhuur'!A110="","",'Aanvraag inhuur'!A110)</f>
        <v/>
      </c>
      <c r="B103" s="59" t="str">
        <f>IF('Aanvraag inhuur'!B110="","",'Aanvraag inhuur'!B110)</f>
        <v/>
      </c>
      <c r="C103" s="59" t="str">
        <f>IF('Aanvraag inhuur'!C110="","",'Aanvraag inhuur'!C110)</f>
        <v/>
      </c>
      <c r="D103" s="59" t="str">
        <f>IF('Aanvraag inhuur'!D110="","",'Aanvraag inhuur'!D110)</f>
        <v/>
      </c>
      <c r="E103" s="59" t="str">
        <f>IF('Aanvraag inhuur'!E110="","",'Aanvraag inhuur'!E110)</f>
        <v/>
      </c>
      <c r="F103" s="59" t="str">
        <f>IF('Aanvraag inhuur'!F110="","",'Aanvraag inhuur'!F110)</f>
        <v/>
      </c>
      <c r="G103" s="59" t="str">
        <f>IF('Aanvraag inhuur'!G110="","",'Aanvraag inhuur'!G110)</f>
        <v/>
      </c>
      <c r="H103" s="59" t="str">
        <f>IF('Aanvraag inhuur'!H110="","",'Aanvraag inhuur'!H110)</f>
        <v/>
      </c>
      <c r="I103" s="59" t="str">
        <f>IF('Aanvraag inhuur'!I110="","",'Aanvraag inhuur'!I110)</f>
        <v/>
      </c>
      <c r="J103" s="71" t="str">
        <f>IF('Aanvraag inhuur'!J110="","",'Aanvraag inhuur'!J110)</f>
        <v/>
      </c>
      <c r="K103" s="11" t="str">
        <f>IF('Aanvraag inhuur'!K110="","",'Aanvraag inhuur'!K110)</f>
        <v/>
      </c>
      <c r="L103" s="4" t="str">
        <f>IF('Aanvraag inhuur'!L110="","",'Aanvraag inhuur'!L110)</f>
        <v/>
      </c>
      <c r="M103" s="593"/>
    </row>
    <row r="104" spans="1:13" ht="17.25" hidden="1" customHeight="1" x14ac:dyDescent="0.2">
      <c r="A104" s="22" t="str">
        <f>IF('Aanvraag inhuur'!A111="","",'Aanvraag inhuur'!A111)</f>
        <v/>
      </c>
      <c r="B104" s="252" t="str">
        <f>IF('Aanvraag inhuur'!B111="","",'Aanvraag inhuur'!B111)</f>
        <v>Starten op VOG in afwachting van VGB? 
(Reeds afgestemd met BA!)</v>
      </c>
      <c r="C104" s="178" t="str">
        <f>IF('Aanvraag inhuur'!C111="","",'Aanvraag inhuur'!C111)</f>
        <v/>
      </c>
      <c r="D104" s="14" t="str">
        <f>IF('Aanvraag inhuur'!D111="","",'Aanvraag inhuur'!D111)</f>
        <v>Let op, dit is geen garantie, per geval wordt dit beoordeeld, bovendien kunnen er extra voorwaarden of tijdslijnen worden toegepast.</v>
      </c>
      <c r="E104" s="14" t="str">
        <f>IF('Aanvraag inhuur'!E111="","",'Aanvraag inhuur'!E111)</f>
        <v/>
      </c>
      <c r="F104" s="14" t="str">
        <f>IF('Aanvraag inhuur'!F111="","",'Aanvraag inhuur'!F111)</f>
        <v/>
      </c>
      <c r="G104" s="14" t="str">
        <f>IF('Aanvraag inhuur'!G111="","",'Aanvraag inhuur'!G111)</f>
        <v/>
      </c>
      <c r="H104" s="149" t="str">
        <f>IF('Aanvraag inhuur'!H111="","",'Aanvraag inhuur'!H111)</f>
        <v/>
      </c>
      <c r="I104" s="149" t="str">
        <f>IF('Aanvraag inhuur'!I111="","",'Aanvraag inhuur'!I111)</f>
        <v/>
      </c>
      <c r="J104" s="168" t="str">
        <f>IF('Aanvraag inhuur'!J111="","",'Aanvraag inhuur'!J111)</f>
        <v/>
      </c>
      <c r="K104" s="11" t="str">
        <f>IF('Aanvraag inhuur'!K111="","",'Aanvraag inhuur'!K111)</f>
        <v/>
      </c>
      <c r="L104" s="4" t="str">
        <f>IF('Aanvraag inhuur'!L111="","",'Aanvraag inhuur'!L111)</f>
        <v/>
      </c>
      <c r="M104" s="593"/>
    </row>
    <row r="105" spans="1:13" ht="17.25" hidden="1" customHeight="1" x14ac:dyDescent="0.2">
      <c r="A105" s="22" t="str">
        <f>IF('Aanvraag inhuur'!A112="","",'Aanvraag inhuur'!A112)</f>
        <v/>
      </c>
      <c r="B105" s="59" t="str">
        <f>IF('Aanvraag inhuur'!B112="","",'Aanvraag inhuur'!B112)</f>
        <v/>
      </c>
      <c r="C105" s="59" t="str">
        <f>IF('Aanvraag inhuur'!C112="","",'Aanvraag inhuur'!C112)</f>
        <v/>
      </c>
      <c r="D105" s="59" t="str">
        <f>IF('Aanvraag inhuur'!D112="","",'Aanvraag inhuur'!D112)</f>
        <v/>
      </c>
      <c r="E105" s="59" t="str">
        <f>IF('Aanvraag inhuur'!E112="","",'Aanvraag inhuur'!E112)</f>
        <v/>
      </c>
      <c r="F105" s="59" t="str">
        <f>IF('Aanvraag inhuur'!F112="","",'Aanvraag inhuur'!F112)</f>
        <v/>
      </c>
      <c r="G105" s="59" t="str">
        <f>IF('Aanvraag inhuur'!G112="","",'Aanvraag inhuur'!G112)</f>
        <v/>
      </c>
      <c r="H105" s="59" t="str">
        <f>IF('Aanvraag inhuur'!H112="","",'Aanvraag inhuur'!H112)</f>
        <v/>
      </c>
      <c r="I105" s="59" t="str">
        <f>IF('Aanvraag inhuur'!I112="","",'Aanvraag inhuur'!I112)</f>
        <v/>
      </c>
      <c r="J105" s="71" t="str">
        <f>IF('Aanvraag inhuur'!J112="","",'Aanvraag inhuur'!J112)</f>
        <v/>
      </c>
      <c r="K105" s="11" t="str">
        <f>IF('Aanvraag inhuur'!K112="","",'Aanvraag inhuur'!K112)</f>
        <v/>
      </c>
      <c r="L105" s="4" t="str">
        <f>IF('Aanvraag inhuur'!L112="","",'Aanvraag inhuur'!L112)</f>
        <v/>
      </c>
      <c r="M105" s="593"/>
    </row>
    <row r="106" spans="1:13" ht="17.25" hidden="1" customHeight="1" x14ac:dyDescent="0.2">
      <c r="A106" s="22" t="str">
        <f>IF('Aanvraag inhuur'!A113="","",'Aanvraag inhuur'!A113)</f>
        <v/>
      </c>
      <c r="B106" s="14" t="str">
        <f>IF('Aanvraag inhuur'!B113="","",'Aanvraag inhuur'!B113)</f>
        <v>Parttimers toegestaan*</v>
      </c>
      <c r="C106" s="169" t="str">
        <f>IF('Aanvraag inhuur'!C113="","",'Aanvraag inhuur'!C113)</f>
        <v/>
      </c>
      <c r="D106" s="250" t="str">
        <f>IF('Aanvraag inhuur'!D113="","",'Aanvraag inhuur'!D113)</f>
        <v/>
      </c>
      <c r="E106" s="251" t="str">
        <f>IF('Aanvraag inhuur'!E113="","",'Aanvraag inhuur'!E113)</f>
        <v/>
      </c>
      <c r="F106" s="14" t="str">
        <f>IF('Aanvraag inhuur'!F113="","",'Aanvraag inhuur'!F113)</f>
        <v/>
      </c>
      <c r="G106" s="14" t="str">
        <f>IF('Aanvraag inhuur'!G113="","",'Aanvraag inhuur'!G113)</f>
        <v/>
      </c>
      <c r="H106" s="149" t="str">
        <f>IF('Aanvraag inhuur'!H113="","",'Aanvraag inhuur'!H113)</f>
        <v/>
      </c>
      <c r="I106" s="149" t="str">
        <f>IF('Aanvraag inhuur'!I113="","",'Aanvraag inhuur'!I113)</f>
        <v/>
      </c>
      <c r="J106" s="168" t="str">
        <f>IF('Aanvraag inhuur'!J113="","",'Aanvraag inhuur'!J113)</f>
        <v/>
      </c>
      <c r="K106" s="11" t="str">
        <f>IF('Aanvraag inhuur'!K113="","",'Aanvraag inhuur'!K113)</f>
        <v/>
      </c>
      <c r="L106" s="4" t="str">
        <f>IF('Aanvraag inhuur'!L113="","",'Aanvraag inhuur'!L113)</f>
        <v>ja/nee</v>
      </c>
      <c r="M106" s="593"/>
    </row>
    <row r="107" spans="1:13" ht="17.25" hidden="1" customHeight="1" x14ac:dyDescent="0.2">
      <c r="A107" s="22" t="str">
        <f>IF('Aanvraag inhuur'!A114="","",'Aanvraag inhuur'!A114)</f>
        <v/>
      </c>
      <c r="B107" s="14" t="str">
        <f>IF('Aanvraag inhuur'!B114="","",'Aanvraag inhuur'!B114)</f>
        <v>Offsite werken bespreekbaar*</v>
      </c>
      <c r="C107" s="169" t="str">
        <f>IF('Aanvraag inhuur'!C114="","",'Aanvraag inhuur'!C114)</f>
        <v/>
      </c>
      <c r="D107" s="539" t="str">
        <f>IF('Aanvraag inhuur'!D114="","",'Aanvraag inhuur'!D114)</f>
        <v/>
      </c>
      <c r="E107" s="540" t="str">
        <f>IF('Aanvraag inhuur'!E114="","",'Aanvraag inhuur'!E114)</f>
        <v/>
      </c>
      <c r="F107" s="14" t="str">
        <f>IF('Aanvraag inhuur'!F114="","",'Aanvraag inhuur'!F114)</f>
        <v/>
      </c>
      <c r="G107" s="14" t="str">
        <f>IF('Aanvraag inhuur'!G114="","",'Aanvraag inhuur'!G114)</f>
        <v/>
      </c>
      <c r="H107" s="149" t="str">
        <f>IF('Aanvraag inhuur'!H114="","",'Aanvraag inhuur'!H114)</f>
        <v/>
      </c>
      <c r="I107" s="149" t="str">
        <f>IF('Aanvraag inhuur'!I114="","",'Aanvraag inhuur'!I114)</f>
        <v/>
      </c>
      <c r="J107" s="168" t="str">
        <f>IF('Aanvraag inhuur'!J114="","",'Aanvraag inhuur'!J114)</f>
        <v/>
      </c>
      <c r="K107" s="11" t="str">
        <f>IF('Aanvraag inhuur'!K114="","",'Aanvraag inhuur'!K114)</f>
        <v/>
      </c>
      <c r="L107" s="4" t="str">
        <f>IF('Aanvraag inhuur'!L114="","",'Aanvraag inhuur'!L114)</f>
        <v/>
      </c>
      <c r="M107" s="593"/>
    </row>
    <row r="108" spans="1:13" ht="17.25" hidden="1" customHeight="1" x14ac:dyDescent="0.2">
      <c r="A108" s="22" t="str">
        <f>IF('Aanvraag inhuur'!A115="","",'Aanvraag inhuur'!A115)</f>
        <v/>
      </c>
      <c r="B108" s="14" t="str">
        <f>IF('Aanvraag inhuur'!B115="","",'Aanvraag inhuur'!B115)</f>
        <v>Social return kandidaat gewenst*</v>
      </c>
      <c r="C108" s="169" t="str">
        <f>IF('Aanvraag inhuur'!C115="","",'Aanvraag inhuur'!C115)</f>
        <v/>
      </c>
      <c r="D108" s="539" t="str">
        <f>IF('Aanvraag inhuur'!D115="","",'Aanvraag inhuur'!D115)</f>
        <v/>
      </c>
      <c r="E108" s="540" t="str">
        <f>IF('Aanvraag inhuur'!E115="","",'Aanvraag inhuur'!E115)</f>
        <v/>
      </c>
      <c r="F108" s="540" t="str">
        <f>IF('Aanvraag inhuur'!F115="","",'Aanvraag inhuur'!F115)</f>
        <v/>
      </c>
      <c r="G108" s="540" t="str">
        <f>IF('Aanvraag inhuur'!G115="","",'Aanvraag inhuur'!G115)</f>
        <v/>
      </c>
      <c r="H108" s="540" t="str">
        <f>IF('Aanvraag inhuur'!H115="","",'Aanvraag inhuur'!H115)</f>
        <v/>
      </c>
      <c r="I108" s="540" t="str">
        <f>IF('Aanvraag inhuur'!I115="","",'Aanvraag inhuur'!I115)</f>
        <v/>
      </c>
      <c r="J108" s="168" t="str">
        <f>IF('Aanvraag inhuur'!J115="","",'Aanvraag inhuur'!J115)</f>
        <v/>
      </c>
      <c r="K108" s="11" t="str">
        <f>IF('Aanvraag inhuur'!K115="","",'Aanvraag inhuur'!K115)</f>
        <v/>
      </c>
      <c r="L108" s="4" t="str">
        <f>IF('Aanvraag inhuur'!L115="","",'Aanvraag inhuur'!L115)</f>
        <v/>
      </c>
      <c r="M108" s="593"/>
    </row>
    <row r="109" spans="1:13" ht="17.25" hidden="1" customHeight="1" x14ac:dyDescent="0.2">
      <c r="A109" s="22" t="str">
        <f>IF('Aanvraag inhuur'!A116="","",'Aanvraag inhuur'!A116)</f>
        <v/>
      </c>
      <c r="B109" s="14" t="str">
        <f>IF('Aanvraag inhuur'!B116="","",'Aanvraag inhuur'!B116)</f>
        <v>Consignatiediensten*</v>
      </c>
      <c r="C109" s="169" t="str">
        <f>IF('Aanvraag inhuur'!C116="","",'Aanvraag inhuur'!C116)</f>
        <v/>
      </c>
      <c r="D109" s="251" t="str">
        <f>IF('Aanvraag inhuur'!D116="","",'Aanvraag inhuur'!D116)</f>
        <v/>
      </c>
      <c r="E109" s="251" t="str">
        <f>IF('Aanvraag inhuur'!E116="","",'Aanvraag inhuur'!E116)</f>
        <v/>
      </c>
      <c r="F109" s="251" t="str">
        <f>IF('Aanvraag inhuur'!F116="","",'Aanvraag inhuur'!F116)</f>
        <v/>
      </c>
      <c r="G109" s="251" t="str">
        <f>IF('Aanvraag inhuur'!G116="","",'Aanvraag inhuur'!G116)</f>
        <v/>
      </c>
      <c r="H109" s="251" t="str">
        <f>IF('Aanvraag inhuur'!H116="","",'Aanvraag inhuur'!H116)</f>
        <v/>
      </c>
      <c r="I109" s="251" t="str">
        <f>IF('Aanvraag inhuur'!I116="","",'Aanvraag inhuur'!I116)</f>
        <v/>
      </c>
      <c r="J109" s="168" t="str">
        <f>IF('Aanvraag inhuur'!J116="","",'Aanvraag inhuur'!J116)</f>
        <v/>
      </c>
      <c r="K109" s="11" t="str">
        <f>IF('Aanvraag inhuur'!K116="","",'Aanvraag inhuur'!K116)</f>
        <v/>
      </c>
      <c r="L109" s="4" t="str">
        <f>IF('Aanvraag inhuur'!L116="","",'Aanvraag inhuur'!L116)</f>
        <v/>
      </c>
      <c r="M109" s="593"/>
    </row>
    <row r="110" spans="1:13" ht="17.25" hidden="1" customHeight="1" x14ac:dyDescent="0.2">
      <c r="A110" s="22" t="str">
        <f>IF('Aanvraag inhuur'!A117="","",'Aanvraag inhuur'!A117)</f>
        <v/>
      </c>
      <c r="B110" s="14" t="str">
        <f>IF('Aanvraag inhuur'!B117="","",'Aanvraag inhuur'!B117)</f>
        <v>Betrokkenheid bij aanbestedingen*</v>
      </c>
      <c r="C110" s="169" t="str">
        <f>IF('Aanvraag inhuur'!C117="","",'Aanvraag inhuur'!C117)</f>
        <v/>
      </c>
      <c r="D110" s="251" t="str">
        <f>IF('Aanvraag inhuur'!D117="","",'Aanvraag inhuur'!D117)</f>
        <v/>
      </c>
      <c r="E110" s="251" t="str">
        <f>IF('Aanvraag inhuur'!E117="","",'Aanvraag inhuur'!E117)</f>
        <v/>
      </c>
      <c r="F110" s="251" t="str">
        <f>IF('Aanvraag inhuur'!F117="","",'Aanvraag inhuur'!F117)</f>
        <v/>
      </c>
      <c r="G110" s="251" t="str">
        <f>IF('Aanvraag inhuur'!G117="","",'Aanvraag inhuur'!G117)</f>
        <v/>
      </c>
      <c r="H110" s="251" t="str">
        <f>IF('Aanvraag inhuur'!H117="","",'Aanvraag inhuur'!H117)</f>
        <v/>
      </c>
      <c r="I110" s="251" t="str">
        <f>IF('Aanvraag inhuur'!I117="","",'Aanvraag inhuur'!I117)</f>
        <v/>
      </c>
      <c r="J110" s="168" t="str">
        <f>IF('Aanvraag inhuur'!J117="","",'Aanvraag inhuur'!J117)</f>
        <v/>
      </c>
      <c r="K110" s="11" t="str">
        <f>IF('Aanvraag inhuur'!K117="","",'Aanvraag inhuur'!K117)</f>
        <v/>
      </c>
      <c r="L110" s="4" t="str">
        <f>IF('Aanvraag inhuur'!L117="","",'Aanvraag inhuur'!L117)</f>
        <v/>
      </c>
      <c r="M110" s="593"/>
    </row>
    <row r="111" spans="1:13" ht="17.25" hidden="1" customHeight="1" x14ac:dyDescent="0.2">
      <c r="A111" s="22" t="str">
        <f>IF('Aanvraag inhuur'!A118="","",'Aanvraag inhuur'!A118)</f>
        <v/>
      </c>
      <c r="B111" s="59" t="str">
        <f>IF('Aanvraag inhuur'!B118="","",'Aanvraag inhuur'!B118)</f>
        <v/>
      </c>
      <c r="C111" s="59" t="str">
        <f>IF('Aanvraag inhuur'!C118="","",'Aanvraag inhuur'!C118)</f>
        <v/>
      </c>
      <c r="D111" s="251" t="str">
        <f>IF('Aanvraag inhuur'!D118="","",'Aanvraag inhuur'!D118)</f>
        <v/>
      </c>
      <c r="E111" s="59" t="str">
        <f>IF('Aanvraag inhuur'!E118="","",'Aanvraag inhuur'!E118)</f>
        <v/>
      </c>
      <c r="F111" s="59" t="str">
        <f>IF('Aanvraag inhuur'!F118="","",'Aanvraag inhuur'!F118)</f>
        <v/>
      </c>
      <c r="G111" s="59" t="str">
        <f>IF('Aanvraag inhuur'!G118="","",'Aanvraag inhuur'!G118)</f>
        <v/>
      </c>
      <c r="H111" s="59" t="str">
        <f>IF('Aanvraag inhuur'!H118="","",'Aanvraag inhuur'!H118)</f>
        <v/>
      </c>
      <c r="I111" s="59" t="str">
        <f>IF('Aanvraag inhuur'!I118="","",'Aanvraag inhuur'!I118)</f>
        <v/>
      </c>
      <c r="J111" s="71" t="str">
        <f>IF('Aanvraag inhuur'!J118="","",'Aanvraag inhuur'!J118)</f>
        <v/>
      </c>
      <c r="K111" s="11" t="str">
        <f>IF('Aanvraag inhuur'!K118="","",'Aanvraag inhuur'!K118)</f>
        <v/>
      </c>
      <c r="L111" s="4" t="str">
        <f>IF('Aanvraag inhuur'!L118="","",'Aanvraag inhuur'!L118)</f>
        <v/>
      </c>
      <c r="M111" s="593"/>
    </row>
    <row r="112" spans="1:13" ht="17.25" hidden="1" customHeight="1" x14ac:dyDescent="0.2">
      <c r="A112" s="22" t="str">
        <f>IF('Aanvraag inhuur'!A119="","",'Aanvraag inhuur'!A119)</f>
        <v/>
      </c>
      <c r="B112" s="14" t="str">
        <f>IF('Aanvraag inhuur'!B119="","",'Aanvraag inhuur'!B119)</f>
        <v>Max. aantal CV's per opdrachtnemer*</v>
      </c>
      <c r="C112" s="182" t="str">
        <f>IF('Aanvraag inhuur'!C119="","",'Aanvraag inhuur'!C119)</f>
        <v/>
      </c>
      <c r="D112" s="251" t="str">
        <f>IF('Aanvraag inhuur'!D119="","",'Aanvraag inhuur'!D119)</f>
        <v/>
      </c>
      <c r="E112" s="691" t="str">
        <f>IF('Aanvraag inhuur'!E119="","",'Aanvraag inhuur'!E119)</f>
        <v/>
      </c>
      <c r="F112" s="692" t="str">
        <f>IF('Aanvraag inhuur'!F119="","",'Aanvraag inhuur'!F119)</f>
        <v/>
      </c>
      <c r="G112" s="692" t="str">
        <f>IF('Aanvraag inhuur'!G119="","",'Aanvraag inhuur'!G119)</f>
        <v/>
      </c>
      <c r="H112" s="692" t="str">
        <f>IF('Aanvraag inhuur'!H119="","",'Aanvraag inhuur'!H119)</f>
        <v/>
      </c>
      <c r="I112" s="693" t="str">
        <f>IF('Aanvraag inhuur'!I119="","",'Aanvraag inhuur'!I119)</f>
        <v/>
      </c>
      <c r="J112" s="168" t="str">
        <f>IF('Aanvraag inhuur'!J119="","",'Aanvraag inhuur'!J119)</f>
        <v/>
      </c>
      <c r="K112" s="11" t="str">
        <f>IF('Aanvraag inhuur'!K119="","",'Aanvraag inhuur'!K119)</f>
        <v/>
      </c>
      <c r="L112" s="4" t="str">
        <f>IF('Aanvraag inhuur'!L119="","",'Aanvraag inhuur'!L119)</f>
        <v/>
      </c>
      <c r="M112" s="593"/>
    </row>
    <row r="113" spans="1:13" ht="17.25" hidden="1" customHeight="1" x14ac:dyDescent="0.2">
      <c r="A113" s="22" t="e">
        <f>IF('Aanvraag inhuur'!#REF!="","",'Aanvraag inhuur'!#REF!)</f>
        <v>#REF!</v>
      </c>
      <c r="B113" s="59" t="e">
        <f>IF('Aanvraag inhuur'!#REF!="","",'Aanvraag inhuur'!#REF!)</f>
        <v>#REF!</v>
      </c>
      <c r="C113" s="59" t="e">
        <f>IF('Aanvraag inhuur'!#REF!="","",'Aanvraag inhuur'!#REF!)</f>
        <v>#REF!</v>
      </c>
      <c r="D113" s="59" t="e">
        <f>IF('Aanvraag inhuur'!#REF!="","",'Aanvraag inhuur'!#REF!)</f>
        <v>#REF!</v>
      </c>
      <c r="E113" s="694" t="e">
        <f>IF('Aanvraag inhuur'!#REF!="","",'Aanvraag inhuur'!#REF!)</f>
        <v>#REF!</v>
      </c>
      <c r="F113" s="695" t="e">
        <f>IF('Aanvraag inhuur'!#REF!="","",'Aanvraag inhuur'!#REF!)</f>
        <v>#REF!</v>
      </c>
      <c r="G113" s="695" t="e">
        <f>IF('Aanvraag inhuur'!#REF!="","",'Aanvraag inhuur'!#REF!)</f>
        <v>#REF!</v>
      </c>
      <c r="H113" s="695" t="e">
        <f>IF('Aanvraag inhuur'!#REF!="","",'Aanvraag inhuur'!#REF!)</f>
        <v>#REF!</v>
      </c>
      <c r="I113" s="696" t="e">
        <f>IF('Aanvraag inhuur'!#REF!="","",'Aanvraag inhuur'!#REF!)</f>
        <v>#REF!</v>
      </c>
      <c r="J113" s="71" t="e">
        <f>IF('Aanvraag inhuur'!#REF!="","",'Aanvraag inhuur'!#REF!)</f>
        <v>#REF!</v>
      </c>
      <c r="K113" s="11" t="e">
        <f>IF('Aanvraag inhuur'!#REF!="","",'Aanvraag inhuur'!#REF!)</f>
        <v>#REF!</v>
      </c>
      <c r="L113" s="4" t="e">
        <f>IF('Aanvraag inhuur'!#REF!="","",'Aanvraag inhuur'!#REF!)</f>
        <v>#REF!</v>
      </c>
    </row>
    <row r="114" spans="1:13" ht="17.25" hidden="1" customHeight="1" x14ac:dyDescent="0.2">
      <c r="A114" s="22" t="e">
        <f>IF('Aanvraag inhuur'!#REF!="","",'Aanvraag inhuur'!#REF!)</f>
        <v>#REF!</v>
      </c>
      <c r="B114" s="14" t="e">
        <f>IF('Aanvraag inhuur'!#REF!="","",'Aanvraag inhuur'!#REF!)</f>
        <v>#REF!</v>
      </c>
      <c r="C114" s="181" t="e">
        <f>IF('Aanvraag inhuur'!#REF!="","",'Aanvraag inhuur'!#REF!)</f>
        <v>#REF!</v>
      </c>
      <c r="D114" s="80" t="e">
        <f>IF('Aanvraag inhuur'!#REF!="","",'Aanvraag inhuur'!#REF!)</f>
        <v>#REF!</v>
      </c>
      <c r="E114" s="697" t="e">
        <f>IF('Aanvraag inhuur'!#REF!="","",'Aanvraag inhuur'!#REF!)</f>
        <v>#REF!</v>
      </c>
      <c r="F114" s="698" t="e">
        <f>IF('Aanvraag inhuur'!#REF!="","",'Aanvraag inhuur'!#REF!)</f>
        <v>#REF!</v>
      </c>
      <c r="G114" s="698" t="e">
        <f>IF('Aanvraag inhuur'!#REF!="","",'Aanvraag inhuur'!#REF!)</f>
        <v>#REF!</v>
      </c>
      <c r="H114" s="698" t="e">
        <f>IF('Aanvraag inhuur'!#REF!="","",'Aanvraag inhuur'!#REF!)</f>
        <v>#REF!</v>
      </c>
      <c r="I114" s="699" t="e">
        <f>IF('Aanvraag inhuur'!#REF!="","",'Aanvraag inhuur'!#REF!)</f>
        <v>#REF!</v>
      </c>
      <c r="J114" s="168" t="e">
        <f>IF('Aanvraag inhuur'!#REF!="","",'Aanvraag inhuur'!#REF!)</f>
        <v>#REF!</v>
      </c>
      <c r="K114" s="11" t="e">
        <f>IF('Aanvraag inhuur'!#REF!="","",'Aanvraag inhuur'!#REF!)</f>
        <v>#REF!</v>
      </c>
      <c r="L114" s="4" t="e">
        <f>IF('Aanvraag inhuur'!#REF!="","",'Aanvraag inhuur'!#REF!)</f>
        <v>#REF!</v>
      </c>
    </row>
    <row r="115" spans="1:13" ht="17.25" hidden="1" customHeight="1" x14ac:dyDescent="0.2">
      <c r="A115" s="55" t="str">
        <f>IF('Aanvraag inhuur'!A120="","",'Aanvraag inhuur'!A120)</f>
        <v/>
      </c>
      <c r="B115" s="83" t="str">
        <f>IF('Aanvraag inhuur'!B120="","",'Aanvraag inhuur'!B120)</f>
        <v/>
      </c>
      <c r="C115" s="83" t="str">
        <f>IF('Aanvraag inhuur'!C120="","",'Aanvraag inhuur'!C120)</f>
        <v/>
      </c>
      <c r="D115" s="83" t="str">
        <f>IF('Aanvraag inhuur'!D120="","",'Aanvraag inhuur'!D120)</f>
        <v/>
      </c>
      <c r="E115" s="83" t="str">
        <f>IF('Aanvraag inhuur'!E120="","",'Aanvraag inhuur'!E120)</f>
        <v/>
      </c>
      <c r="F115" s="83" t="str">
        <f>IF('Aanvraag inhuur'!F120="","",'Aanvraag inhuur'!F120)</f>
        <v/>
      </c>
      <c r="G115" s="83" t="str">
        <f>IF('Aanvraag inhuur'!G120="","",'Aanvraag inhuur'!G120)</f>
        <v/>
      </c>
      <c r="H115" s="83" t="str">
        <f>IF('Aanvraag inhuur'!H120="","",'Aanvraag inhuur'!H120)</f>
        <v/>
      </c>
      <c r="I115" s="83" t="str">
        <f>IF('Aanvraag inhuur'!I120="","",'Aanvraag inhuur'!I120)</f>
        <v/>
      </c>
      <c r="J115" s="84" t="str">
        <f>IF('Aanvraag inhuur'!J120="","",'Aanvraag inhuur'!J120)</f>
        <v/>
      </c>
      <c r="K115" s="11" t="str">
        <f>IF('Aanvraag inhuur'!K120="","",'Aanvraag inhuur'!K120)</f>
        <v/>
      </c>
      <c r="L115" s="4" t="str">
        <f>IF('Aanvraag inhuur'!L120="","",'Aanvraag inhuur'!L120)</f>
        <v/>
      </c>
    </row>
    <row r="116" spans="1:13" ht="17.25" customHeight="1" x14ac:dyDescent="0.2">
      <c r="A116" s="19" t="str">
        <f>IF('Aanvraag inhuur'!A121="","",'Aanvraag inhuur'!A121)</f>
        <v/>
      </c>
      <c r="B116" s="238" t="str">
        <f>IF('Aanvraag inhuur'!B121="","",'Aanvraag inhuur'!B121)</f>
        <v/>
      </c>
      <c r="C116" s="497" t="str">
        <f>IF('Aanvraag inhuur'!C121="","",'Aanvraag inhuur'!C121)</f>
        <v>EISEN</v>
      </c>
      <c r="D116" s="497" t="str">
        <f>IF('Aanvraag inhuur'!D121="","",'Aanvraag inhuur'!D121)</f>
        <v/>
      </c>
      <c r="E116" s="497" t="str">
        <f>IF('Aanvraag inhuur'!E121="","",'Aanvraag inhuur'!E121)</f>
        <v/>
      </c>
      <c r="F116" s="497" t="str">
        <f>IF('Aanvraag inhuur'!F121="","",'Aanvraag inhuur'!F121)</f>
        <v/>
      </c>
      <c r="G116" s="237" t="str">
        <f>IF('Aanvraag inhuur'!G121="","",'Aanvraag inhuur'!G121)</f>
        <v/>
      </c>
      <c r="H116" s="238" t="str">
        <f>IF('Aanvraag inhuur'!H121="","",'Aanvraag inhuur'!H121)</f>
        <v/>
      </c>
      <c r="I116" s="238" t="str">
        <f>IF('Aanvraag inhuur'!I121="","",'Aanvraag inhuur'!I121)</f>
        <v/>
      </c>
      <c r="J116" s="20" t="str">
        <f>IF('Aanvraag inhuur'!J121="","",'Aanvraag inhuur'!J121)</f>
        <v/>
      </c>
      <c r="K116" s="21" t="str">
        <f>IF('Aanvraag inhuur'!K121="","",'Aanvraag inhuur'!K121)</f>
        <v/>
      </c>
      <c r="L116" s="4" t="str">
        <f>IF('Aanvraag inhuur'!L121="","",'Aanvraag inhuur'!L121)</f>
        <v/>
      </c>
    </row>
    <row r="117" spans="1:13" s="67" customFormat="1" ht="24.75" customHeight="1" x14ac:dyDescent="0.15">
      <c r="A117" s="60" t="str">
        <f>IF('Aanvraag inhuur'!A122="","",'Aanvraag inhuur'!A122)</f>
        <v/>
      </c>
      <c r="B117" s="63"/>
      <c r="C117" s="64" t="str">
        <f>IF('Aanvraag inhuur'!C122="","",'Aanvraag inhuur'!C122)</f>
        <v>Werkervaring</v>
      </c>
      <c r="D117" s="65" t="str">
        <f>IF('Aanvraag inhuur'!D122="","",'Aanvraag inhuur'!D122)</f>
        <v/>
      </c>
      <c r="E117" s="65" t="str">
        <f>IF('Aanvraag inhuur'!E122="","",'Aanvraag inhuur'!E122)</f>
        <v/>
      </c>
      <c r="F117" s="198" t="str">
        <f>IF('Aanvraag inhuur'!F122="","",'Aanvraag inhuur'!F122)</f>
        <v>Bewezen
aantal jaar (minimaal)</v>
      </c>
      <c r="G117" s="66" t="str">
        <f>IF('Aanvraag inhuur'!G122="","",'Aanvraag inhuur'!G122)</f>
        <v/>
      </c>
      <c r="H117" s="14" t="str">
        <f>IF('Aanvraag inhuur'!H122="","",'Aanvraag inhuur'!H122)</f>
        <v/>
      </c>
      <c r="I117" s="14" t="str">
        <f>IF('Aanvraag inhuur'!I122="","",'Aanvraag inhuur'!I122)</f>
        <v/>
      </c>
      <c r="J117" s="10" t="str">
        <f>IF('Aanvraag inhuur'!J122="","",'Aanvraag inhuur'!J122)</f>
        <v/>
      </c>
      <c r="K117" s="21" t="str">
        <f>IF('Aanvraag inhuur'!K122="","",'Aanvraag inhuur'!K122)</f>
        <v/>
      </c>
      <c r="L117" s="67" t="str">
        <f>IF('Aanvraag inhuur'!L122="","",'Aanvraag inhuur'!L122)</f>
        <v/>
      </c>
      <c r="M117" s="236"/>
    </row>
    <row r="118" spans="1:13" s="67" customFormat="1" ht="25.5" customHeight="1" x14ac:dyDescent="0.15">
      <c r="A118" s="68" t="str">
        <f>IF('Aanvraag inhuur'!A123="","",'Aanvraag inhuur'!A123)</f>
        <v/>
      </c>
      <c r="B118" s="247" t="str">
        <f>IF('Aanvraag inhuur'!B123="","",'Aanvraag inhuur'!B123)</f>
        <v>Algemeen</v>
      </c>
      <c r="C118" s="445" t="str">
        <f>IF('Aanvraag inhuur'!C123="","",'Aanvraag inhuur'!C123)</f>
        <v/>
      </c>
      <c r="D118" s="594" t="str">
        <f>IF('Aanvraag inhuur'!D123="","",'Aanvraag inhuur'!D123)</f>
        <v/>
      </c>
      <c r="E118" s="252" t="str">
        <f>IF('Aanvraag inhuur'!E123="","",'Aanvraag inhuur'!E123)</f>
        <v/>
      </c>
      <c r="F118" s="53" t="str">
        <f>IF('Aanvraag inhuur'!F123="","",'Aanvraag inhuur'!F123)</f>
        <v/>
      </c>
      <c r="G118" s="66" t="str">
        <f>IF('Aanvraag inhuur'!G123="","",'Aanvraag inhuur'!G123)</f>
        <v/>
      </c>
      <c r="H118" s="14" t="str">
        <f>IF('Aanvraag inhuur'!H123="","",'Aanvraag inhuur'!H123)</f>
        <v/>
      </c>
      <c r="I118" s="14" t="str">
        <f>IF('Aanvraag inhuur'!I123="","",'Aanvraag inhuur'!I123)</f>
        <v/>
      </c>
      <c r="J118" s="10" t="str">
        <f>IF('Aanvraag inhuur'!J123="","",'Aanvraag inhuur'!J123)</f>
        <v/>
      </c>
      <c r="K118" s="11" t="str">
        <f>IF('Aanvraag inhuur'!K123="","",'Aanvraag inhuur'!K123)</f>
        <v>Warning &lt;0  en &gt;20</v>
      </c>
      <c r="L118" s="67" t="str">
        <f>IF('Aanvraag inhuur'!L123="","",'Aanvraag inhuur'!L123)</f>
        <v/>
      </c>
      <c r="M118" s="593"/>
    </row>
    <row r="119" spans="1:13" s="67" customFormat="1" ht="25.5" customHeight="1" x14ac:dyDescent="0.15">
      <c r="A119" s="528" t="str">
        <f>IF('Aanvraag inhuur'!A124="","",'Aanvraag inhuur'!A124)</f>
        <v/>
      </c>
      <c r="B119" s="538" t="str">
        <f>IF('Aanvraag inhuur'!B124="","",'Aanvraag inhuur'!B124)</f>
        <v/>
      </c>
      <c r="C119" s="452" t="str">
        <f>IF('Aanvraag inhuur'!C124="","",'Aanvraag inhuur'!C124)</f>
        <v/>
      </c>
      <c r="D119" s="438" t="str">
        <f>IF('Aanvraag inhuur'!D124="","",'Aanvraag inhuur'!D124)</f>
        <v/>
      </c>
      <c r="E119" s="252" t="str">
        <f>IF('Aanvraag inhuur'!E124="","",'Aanvraag inhuur'!E124)</f>
        <v/>
      </c>
      <c r="F119" s="53" t="str">
        <f>IF('Aanvraag inhuur'!F124="","",'Aanvraag inhuur'!F124)</f>
        <v/>
      </c>
      <c r="G119" s="66" t="str">
        <f>IF('Aanvraag inhuur'!G124="","",'Aanvraag inhuur'!G124)</f>
        <v/>
      </c>
      <c r="H119" s="14" t="str">
        <f>IF('Aanvraag inhuur'!H124="","",'Aanvraag inhuur'!H124)</f>
        <v/>
      </c>
      <c r="I119" s="14" t="str">
        <f>IF('Aanvraag inhuur'!I124="","",'Aanvraag inhuur'!I124)</f>
        <v/>
      </c>
      <c r="J119" s="10" t="str">
        <f>IF('Aanvraag inhuur'!J124="","",'Aanvraag inhuur'!J124)</f>
        <v/>
      </c>
      <c r="K119" s="11" t="str">
        <f>IF('Aanvraag inhuur'!K124="","",'Aanvraag inhuur'!K124)</f>
        <v/>
      </c>
      <c r="L119" s="67" t="str">
        <f>IF('Aanvraag inhuur'!L124="","",'Aanvraag inhuur'!L124)</f>
        <v/>
      </c>
      <c r="M119" s="593"/>
    </row>
    <row r="120" spans="1:13" s="67" customFormat="1" ht="25.5" customHeight="1" x14ac:dyDescent="0.15">
      <c r="A120" s="528" t="str">
        <f>IF('Aanvraag inhuur'!A125="","",'Aanvraag inhuur'!A125)</f>
        <v/>
      </c>
      <c r="B120" s="529" t="str">
        <f>IF('Aanvraag inhuur'!B125="","",'Aanvraag inhuur'!B125)</f>
        <v/>
      </c>
      <c r="C120" s="452" t="str">
        <f>IF('Aanvraag inhuur'!C125="","",'Aanvraag inhuur'!C125)</f>
        <v/>
      </c>
      <c r="D120" s="438" t="str">
        <f>IF('Aanvraag inhuur'!D125="","",'Aanvraag inhuur'!D125)</f>
        <v/>
      </c>
      <c r="E120" s="252" t="str">
        <f>IF('Aanvraag inhuur'!E125="","",'Aanvraag inhuur'!E125)</f>
        <v/>
      </c>
      <c r="F120" s="53" t="str">
        <f>IF('Aanvraag inhuur'!F125="","",'Aanvraag inhuur'!F125)</f>
        <v/>
      </c>
      <c r="G120" s="66" t="str">
        <f>IF('Aanvraag inhuur'!G125="","",'Aanvraag inhuur'!G125)</f>
        <v/>
      </c>
      <c r="H120" s="14" t="str">
        <f>IF('Aanvraag inhuur'!H125="","",'Aanvraag inhuur'!H125)</f>
        <v/>
      </c>
      <c r="I120" s="14" t="str">
        <f>IF('Aanvraag inhuur'!I125="","",'Aanvraag inhuur'!I125)</f>
        <v/>
      </c>
      <c r="J120" s="10" t="str">
        <f>IF('Aanvraag inhuur'!J125="","",'Aanvraag inhuur'!J125)</f>
        <v/>
      </c>
      <c r="K120" s="11" t="str">
        <f>IF('Aanvraag inhuur'!K125="","",'Aanvraag inhuur'!K125)</f>
        <v/>
      </c>
      <c r="L120" s="67" t="str">
        <f>IF('Aanvraag inhuur'!L125="","",'Aanvraag inhuur'!L125)</f>
        <v/>
      </c>
      <c r="M120" s="593"/>
    </row>
    <row r="121" spans="1:13" s="67" customFormat="1" ht="25.5" customHeight="1" x14ac:dyDescent="0.15">
      <c r="A121" s="241" t="str">
        <f>IF('Aanvraag inhuur'!A126="","",'Aanvraag inhuur'!A126)</f>
        <v/>
      </c>
      <c r="B121" s="242" t="str">
        <f>IF('Aanvraag inhuur'!B126="","",'Aanvraag inhuur'!B126)</f>
        <v/>
      </c>
      <c r="C121" s="452" t="str">
        <f>IF('Aanvraag inhuur'!C126="","",'Aanvraag inhuur'!C126)</f>
        <v/>
      </c>
      <c r="D121" s="438" t="str">
        <f>IF('Aanvraag inhuur'!D126="","",'Aanvraag inhuur'!D126)</f>
        <v/>
      </c>
      <c r="E121" s="252" t="str">
        <f>IF('Aanvraag inhuur'!E126="","",'Aanvraag inhuur'!E126)</f>
        <v/>
      </c>
      <c r="F121" s="53" t="str">
        <f>IF('Aanvraag inhuur'!F126="","",'Aanvraag inhuur'!F126)</f>
        <v/>
      </c>
      <c r="G121" s="66" t="str">
        <f>IF('Aanvraag inhuur'!G126="","",'Aanvraag inhuur'!G126)</f>
        <v/>
      </c>
      <c r="H121" s="14" t="str">
        <f>IF('Aanvraag inhuur'!H126="","",'Aanvraag inhuur'!H126)</f>
        <v/>
      </c>
      <c r="I121" s="14" t="str">
        <f>IF('Aanvraag inhuur'!I126="","",'Aanvraag inhuur'!I126)</f>
        <v/>
      </c>
      <c r="J121" s="10" t="str">
        <f>IF('Aanvraag inhuur'!J126="","",'Aanvraag inhuur'!J126)</f>
        <v/>
      </c>
      <c r="K121" s="11" t="str">
        <f>IF('Aanvraag inhuur'!K126="","",'Aanvraag inhuur'!K126)</f>
        <v/>
      </c>
      <c r="L121" s="67" t="str">
        <f>IF('Aanvraag inhuur'!L126="","",'Aanvraag inhuur'!L126)</f>
        <v/>
      </c>
      <c r="M121" s="593"/>
    </row>
    <row r="122" spans="1:13" s="67" customFormat="1" ht="25.5" customHeight="1" x14ac:dyDescent="0.15">
      <c r="A122" s="241" t="str">
        <f>IF('Aanvraag inhuur'!A127="","",'Aanvraag inhuur'!A127)</f>
        <v/>
      </c>
      <c r="B122" s="242" t="str">
        <f>IF('Aanvraag inhuur'!B127="","",'Aanvraag inhuur'!B127)</f>
        <v/>
      </c>
      <c r="C122" s="452" t="str">
        <f>IF('Aanvraag inhuur'!C127="","",'Aanvraag inhuur'!C127)</f>
        <v/>
      </c>
      <c r="D122" s="438" t="str">
        <f>IF('Aanvraag inhuur'!D127="","",'Aanvraag inhuur'!D127)</f>
        <v/>
      </c>
      <c r="E122" s="252" t="str">
        <f>IF('Aanvraag inhuur'!E127="","",'Aanvraag inhuur'!E127)</f>
        <v/>
      </c>
      <c r="F122" s="53" t="str">
        <f>IF('Aanvraag inhuur'!F127="","",'Aanvraag inhuur'!F127)</f>
        <v/>
      </c>
      <c r="G122" s="66" t="str">
        <f>IF('Aanvraag inhuur'!G127="","",'Aanvraag inhuur'!G127)</f>
        <v/>
      </c>
      <c r="H122" s="14" t="str">
        <f>IF('Aanvraag inhuur'!H127="","",'Aanvraag inhuur'!H127)</f>
        <v/>
      </c>
      <c r="I122" s="14" t="str">
        <f>IF('Aanvraag inhuur'!I127="","",'Aanvraag inhuur'!I127)</f>
        <v/>
      </c>
      <c r="J122" s="10" t="str">
        <f>IF('Aanvraag inhuur'!J127="","",'Aanvraag inhuur'!J127)</f>
        <v/>
      </c>
      <c r="K122" s="11" t="str">
        <f>IF('Aanvraag inhuur'!K127="","",'Aanvraag inhuur'!K127)</f>
        <v/>
      </c>
      <c r="L122" s="67" t="str">
        <f>IF('Aanvraag inhuur'!L127="","",'Aanvraag inhuur'!L127)</f>
        <v/>
      </c>
      <c r="M122" s="593"/>
    </row>
    <row r="123" spans="1:13" s="67" customFormat="1" ht="25.5" customHeight="1" x14ac:dyDescent="0.15">
      <c r="A123" s="241" t="str">
        <f>IF('Aanvraag inhuur'!A128="","",'Aanvraag inhuur'!A128)</f>
        <v/>
      </c>
      <c r="B123" s="242" t="str">
        <f>IF('Aanvraag inhuur'!B128="","",'Aanvraag inhuur'!B128)</f>
        <v/>
      </c>
      <c r="C123" s="452" t="str">
        <f>IF('Aanvraag inhuur'!C128="","",'Aanvraag inhuur'!C128)</f>
        <v/>
      </c>
      <c r="D123" s="438" t="str">
        <f>IF('Aanvraag inhuur'!D128="","",'Aanvraag inhuur'!D128)</f>
        <v/>
      </c>
      <c r="E123" s="252" t="str">
        <f>IF('Aanvraag inhuur'!E128="","",'Aanvraag inhuur'!E128)</f>
        <v/>
      </c>
      <c r="F123" s="53" t="str">
        <f>IF('Aanvraag inhuur'!F128="","",'Aanvraag inhuur'!F128)</f>
        <v/>
      </c>
      <c r="G123" s="66" t="str">
        <f>IF('Aanvraag inhuur'!G128="","",'Aanvraag inhuur'!G128)</f>
        <v/>
      </c>
      <c r="H123" s="14" t="str">
        <f>IF('Aanvraag inhuur'!H128="","",'Aanvraag inhuur'!H128)</f>
        <v/>
      </c>
      <c r="I123" s="14" t="str">
        <f>IF('Aanvraag inhuur'!I128="","",'Aanvraag inhuur'!I128)</f>
        <v/>
      </c>
      <c r="J123" s="10" t="str">
        <f>IF('Aanvraag inhuur'!J128="","",'Aanvraag inhuur'!J128)</f>
        <v/>
      </c>
      <c r="K123" s="11" t="str">
        <f>IF('Aanvraag inhuur'!K128="","",'Aanvraag inhuur'!K128)</f>
        <v/>
      </c>
      <c r="L123" s="67" t="str">
        <f>IF('Aanvraag inhuur'!L128="","",'Aanvraag inhuur'!L128)</f>
        <v/>
      </c>
      <c r="M123" s="593"/>
    </row>
    <row r="124" spans="1:13" ht="6" customHeight="1" x14ac:dyDescent="0.2">
      <c r="A124" s="22" t="str">
        <f>IF('Aanvraag inhuur'!A129="","",'Aanvraag inhuur'!A129)</f>
        <v/>
      </c>
      <c r="B124" s="253" t="str">
        <f>IF('Aanvraag inhuur'!B129="","",'Aanvraag inhuur'!B129)</f>
        <v/>
      </c>
      <c r="C124" s="14" t="str">
        <f>IF('Aanvraag inhuur'!C129="","",'Aanvraag inhuur'!C129)</f>
        <v/>
      </c>
      <c r="D124" s="14" t="str">
        <f>IF('Aanvraag inhuur'!D129="","",'Aanvraag inhuur'!D129)</f>
        <v/>
      </c>
      <c r="E124" s="14" t="str">
        <f>IF('Aanvraag inhuur'!E129="","",'Aanvraag inhuur'!E129)</f>
        <v/>
      </c>
      <c r="F124" s="14" t="str">
        <f>IF('Aanvraag inhuur'!F129="","",'Aanvraag inhuur'!F129)</f>
        <v/>
      </c>
      <c r="G124" s="66" t="str">
        <f>IF('Aanvraag inhuur'!G129="","",'Aanvraag inhuur'!G129)</f>
        <v/>
      </c>
      <c r="H124" s="14" t="str">
        <f>IF('Aanvraag inhuur'!H129="","",'Aanvraag inhuur'!H129)</f>
        <v/>
      </c>
      <c r="I124" s="14" t="str">
        <f>IF('Aanvraag inhuur'!I129="","",'Aanvraag inhuur'!I129)</f>
        <v/>
      </c>
      <c r="J124" s="10" t="str">
        <f>IF('Aanvraag inhuur'!J129="","",'Aanvraag inhuur'!J129)</f>
        <v/>
      </c>
      <c r="K124" s="11" t="str">
        <f>IF('Aanvraag inhuur'!K129="","",'Aanvraag inhuur'!K129)</f>
        <v/>
      </c>
      <c r="L124" s="4" t="str">
        <f>IF('Aanvraag inhuur'!L129="","",'Aanvraag inhuur'!L129)</f>
        <v/>
      </c>
      <c r="M124" s="593"/>
    </row>
    <row r="125" spans="1:13" s="67" customFormat="1" ht="25.5" customHeight="1" x14ac:dyDescent="0.15">
      <c r="A125" s="69" t="str">
        <f>IF('Aanvraag inhuur'!A130="","",'Aanvraag inhuur'!A130)</f>
        <v/>
      </c>
      <c r="B125" s="247" t="str">
        <f>IF('Aanvraag inhuur'!B130="","",'Aanvraag inhuur'!B130)</f>
        <v>Specifiek</v>
      </c>
      <c r="C125" s="445" t="str">
        <f>IF('Aanvraag inhuur'!C130="","",'Aanvraag inhuur'!C130)</f>
        <v/>
      </c>
      <c r="D125" s="445" t="str">
        <f>IF('Aanvraag inhuur'!D130="","",'Aanvraag inhuur'!D130)</f>
        <v/>
      </c>
      <c r="E125" s="252" t="str">
        <f>IF('Aanvraag inhuur'!E130="","",'Aanvraag inhuur'!E130)</f>
        <v/>
      </c>
      <c r="F125" s="53" t="str">
        <f>IF('Aanvraag inhuur'!F130="","",'Aanvraag inhuur'!F130)</f>
        <v/>
      </c>
      <c r="G125" s="66" t="str">
        <f>IF('Aanvraag inhuur'!G130="","",'Aanvraag inhuur'!G130)</f>
        <v/>
      </c>
      <c r="H125" s="14" t="str">
        <f>IF('Aanvraag inhuur'!H130="","",'Aanvraag inhuur'!H130)</f>
        <v/>
      </c>
      <c r="I125" s="14" t="str">
        <f>IF('Aanvraag inhuur'!I130="","",'Aanvraag inhuur'!I130)</f>
        <v/>
      </c>
      <c r="J125" s="10" t="str">
        <f>IF('Aanvraag inhuur'!J130="","",'Aanvraag inhuur'!J130)</f>
        <v/>
      </c>
      <c r="K125" s="11" t="str">
        <f>IF('Aanvraag inhuur'!K130="","",'Aanvraag inhuur'!K130)</f>
        <v/>
      </c>
      <c r="L125" s="67" t="str">
        <f>IF('Aanvraag inhuur'!L130="","",'Aanvraag inhuur'!L130)</f>
        <v/>
      </c>
      <c r="M125" s="593"/>
    </row>
    <row r="126" spans="1:13" s="67" customFormat="1" ht="25.5" customHeight="1" x14ac:dyDescent="0.15">
      <c r="A126" s="69"/>
      <c r="B126" s="285"/>
      <c r="C126" s="445" t="str">
        <f>IF('Aanvraag inhuur'!C131="","",'Aanvraag inhuur'!C131)</f>
        <v/>
      </c>
      <c r="D126" s="445" t="str">
        <f>IF('Aanvraag inhuur'!D131="","",'Aanvraag inhuur'!D131)</f>
        <v/>
      </c>
      <c r="E126" s="280"/>
      <c r="F126" s="53" t="str">
        <f>IF('Aanvraag inhuur'!F131="","",'Aanvraag inhuur'!F131)</f>
        <v/>
      </c>
      <c r="G126" s="66"/>
      <c r="H126" s="14"/>
      <c r="I126" s="14"/>
      <c r="J126" s="10"/>
      <c r="K126" s="11"/>
      <c r="M126" s="593"/>
    </row>
    <row r="127" spans="1:13" s="67" customFormat="1" ht="25.5" customHeight="1" x14ac:dyDescent="0.15">
      <c r="A127" s="22" t="str">
        <f>IF('Aanvraag inhuur'!A132="","",'Aanvraag inhuur'!A132)</f>
        <v/>
      </c>
      <c r="B127" s="253" t="str">
        <f>IF('Aanvraag inhuur'!B132="","",'Aanvraag inhuur'!B132)</f>
        <v/>
      </c>
      <c r="C127" s="445" t="str">
        <f>IF('Aanvraag inhuur'!C132="","",'Aanvraag inhuur'!C132)</f>
        <v/>
      </c>
      <c r="D127" s="445" t="str">
        <f>IF('Aanvraag inhuur'!D132="","",'Aanvraag inhuur'!D132)</f>
        <v/>
      </c>
      <c r="E127" s="252" t="str">
        <f>IF('Aanvraag inhuur'!E132="","",'Aanvraag inhuur'!E132)</f>
        <v/>
      </c>
      <c r="F127" s="53" t="str">
        <f>IF('Aanvraag inhuur'!F132="","",'Aanvraag inhuur'!F132)</f>
        <v/>
      </c>
      <c r="G127" s="66" t="str">
        <f>IF('Aanvraag inhuur'!G132="","",'Aanvraag inhuur'!G132)</f>
        <v/>
      </c>
      <c r="H127" s="14" t="str">
        <f>IF('Aanvraag inhuur'!H132="","",'Aanvraag inhuur'!H132)</f>
        <v/>
      </c>
      <c r="I127" s="14" t="str">
        <f>IF('Aanvraag inhuur'!I132="","",'Aanvraag inhuur'!I132)</f>
        <v/>
      </c>
      <c r="J127" s="10" t="str">
        <f>IF('Aanvraag inhuur'!J132="","",'Aanvraag inhuur'!J132)</f>
        <v/>
      </c>
      <c r="K127" s="11" t="str">
        <f>IF('Aanvraag inhuur'!K132="","",'Aanvraag inhuur'!K132)</f>
        <v/>
      </c>
      <c r="L127" s="67" t="str">
        <f>IF('Aanvraag inhuur'!L132="","",'Aanvraag inhuur'!L132)</f>
        <v/>
      </c>
      <c r="M127" s="593"/>
    </row>
    <row r="128" spans="1:13" s="67" customFormat="1" ht="25.5" customHeight="1" x14ac:dyDescent="0.15">
      <c r="A128" s="22" t="str">
        <f>IF('Aanvraag inhuur'!A133="","",'Aanvraag inhuur'!A133)</f>
        <v/>
      </c>
      <c r="B128" s="253" t="str">
        <f>IF('Aanvraag inhuur'!B133="","",'Aanvraag inhuur'!B133)</f>
        <v/>
      </c>
      <c r="C128" s="445" t="str">
        <f>IF('Aanvraag inhuur'!C133="","",'Aanvraag inhuur'!C133)</f>
        <v/>
      </c>
      <c r="D128" s="445" t="str">
        <f>IF('Aanvraag inhuur'!D133="","",'Aanvraag inhuur'!D133)</f>
        <v/>
      </c>
      <c r="E128" s="252" t="str">
        <f>IF('Aanvraag inhuur'!E133="","",'Aanvraag inhuur'!E133)</f>
        <v/>
      </c>
      <c r="F128" s="53" t="str">
        <f>IF('Aanvraag inhuur'!F133="","",'Aanvraag inhuur'!F133)</f>
        <v/>
      </c>
      <c r="G128" s="66" t="str">
        <f>IF('Aanvraag inhuur'!G133="","",'Aanvraag inhuur'!G133)</f>
        <v/>
      </c>
      <c r="H128" s="14" t="str">
        <f>IF('Aanvraag inhuur'!H133="","",'Aanvraag inhuur'!H133)</f>
        <v/>
      </c>
      <c r="I128" s="14" t="str">
        <f>IF('Aanvraag inhuur'!I133="","",'Aanvraag inhuur'!I133)</f>
        <v/>
      </c>
      <c r="J128" s="10" t="str">
        <f>IF('Aanvraag inhuur'!J133="","",'Aanvraag inhuur'!J133)</f>
        <v/>
      </c>
      <c r="K128" s="11" t="str">
        <f>IF('Aanvraag inhuur'!K133="","",'Aanvraag inhuur'!K133)</f>
        <v/>
      </c>
      <c r="L128" s="67" t="str">
        <f>IF('Aanvraag inhuur'!L133="","",'Aanvraag inhuur'!L133)</f>
        <v/>
      </c>
      <c r="M128" s="593"/>
    </row>
    <row r="129" spans="1:13" s="67" customFormat="1" ht="6.75" customHeight="1" x14ac:dyDescent="0.15">
      <c r="A129" s="22"/>
      <c r="B129" s="66"/>
      <c r="C129" s="66"/>
      <c r="D129" s="66"/>
      <c r="E129" s="66"/>
      <c r="F129" s="66"/>
      <c r="G129" s="66"/>
      <c r="H129" s="14"/>
      <c r="I129" s="14"/>
      <c r="J129" s="10"/>
      <c r="K129" s="11"/>
      <c r="M129" s="284"/>
    </row>
    <row r="130" spans="1:13" s="67" customFormat="1" ht="25.5" customHeight="1" x14ac:dyDescent="0.15">
      <c r="A130" s="22"/>
      <c r="B130" s="282" t="str">
        <f>'Aanvraag inhuur'!B135</f>
        <v>Beschikbaarheid kandidaat 
(minimaal aantal uur per week)</v>
      </c>
      <c r="C130" s="278" t="str">
        <f>IF('Aanvraag inhuur'!C135="","",'Aanvraag inhuur'!C135)</f>
        <v/>
      </c>
      <c r="D130" s="66"/>
      <c r="E130" s="280"/>
      <c r="F130" s="66"/>
      <c r="G130" s="66"/>
      <c r="H130" s="14"/>
      <c r="I130" s="14"/>
      <c r="J130" s="10"/>
      <c r="K130" s="11"/>
      <c r="M130" s="284"/>
    </row>
    <row r="131" spans="1:13" s="67" customFormat="1" ht="3" customHeight="1" x14ac:dyDescent="0.15">
      <c r="A131" s="22"/>
      <c r="B131" s="282"/>
      <c r="C131" s="66"/>
      <c r="D131" s="66"/>
      <c r="E131" s="280"/>
      <c r="F131" s="66"/>
      <c r="G131" s="66"/>
      <c r="H131" s="14"/>
      <c r="I131" s="14"/>
      <c r="J131" s="10"/>
      <c r="K131" s="11"/>
      <c r="M131" s="284"/>
    </row>
    <row r="132" spans="1:13" s="67" customFormat="1" ht="18" customHeight="1" x14ac:dyDescent="0.15">
      <c r="A132" s="22" t="str">
        <f>IF('Aanvraag inhuur'!A136="","",'Aanvraag inhuur'!A136)</f>
        <v/>
      </c>
      <c r="B132" s="253" t="str">
        <f>IF('Aanvraag inhuur'!B136="","",'Aanvraag inhuur'!B136)</f>
        <v/>
      </c>
      <c r="C132" s="64" t="str">
        <f>IF('Aanvraag inhuur'!C136="","",'Aanvraag inhuur'!C136)</f>
        <v>Kennis/opleidingen</v>
      </c>
      <c r="D132" s="65" t="str">
        <f>IF('Aanvraag inhuur'!D136="","",'Aanvraag inhuur'!D136)</f>
        <v/>
      </c>
      <c r="E132" s="65" t="str">
        <f>IF('Aanvraag inhuur'!E136="","",'Aanvraag inhuur'!E136)</f>
        <v/>
      </c>
      <c r="F132" s="463" t="str">
        <f>IF('Aanvraag inhuur'!F136="","",'Aanvraag inhuur'!F136)</f>
        <v>Opleiding / Certificaat</v>
      </c>
      <c r="G132" s="463" t="str">
        <f>IF('Aanvraag inhuur'!G136="","",'Aanvraag inhuur'!G136)</f>
        <v/>
      </c>
      <c r="H132" s="463" t="str">
        <f>IF('Aanvraag inhuur'!H136="","",'Aanvraag inhuur'!H136)</f>
        <v/>
      </c>
      <c r="I132" s="463" t="str">
        <f>IF('Aanvraag inhuur'!I136="","",'Aanvraag inhuur'!I136)</f>
        <v/>
      </c>
      <c r="J132" s="10" t="str">
        <f>IF('Aanvraag inhuur'!J136="","",'Aanvraag inhuur'!J136)</f>
        <v/>
      </c>
      <c r="K132" s="11" t="str">
        <f>IF('Aanvraag inhuur'!K136="","",'Aanvraag inhuur'!K136)</f>
        <v/>
      </c>
      <c r="L132" s="67" t="str">
        <f>IF('Aanvraag inhuur'!L136="","",'Aanvraag inhuur'!L136)</f>
        <v/>
      </c>
      <c r="M132" s="236"/>
    </row>
    <row r="133" spans="1:13" s="67" customFormat="1" ht="25.5" customHeight="1" x14ac:dyDescent="0.25">
      <c r="A133" s="69" t="str">
        <f>IF('Aanvraag inhuur'!A137="","",'Aanvraag inhuur'!A137)</f>
        <v/>
      </c>
      <c r="B133" s="235" t="str">
        <f>IF('Aanvraag inhuur'!B137="","",'Aanvraag inhuur'!B137)</f>
        <v>Vereiste kennisgebieden/opleidingen
eCF profiel</v>
      </c>
      <c r="C133" s="462" t="str">
        <f>IF('Aanvraag inhuur'!C137="","",'Aanvraag inhuur'!C137)</f>
        <v/>
      </c>
      <c r="D133" s="462" t="str">
        <f>IF('Aanvraag inhuur'!D137="","",'Aanvraag inhuur'!D137)</f>
        <v/>
      </c>
      <c r="E133" s="252" t="str">
        <f>IF('Aanvraag inhuur'!E137="","",'Aanvraag inhuur'!E137)</f>
        <v/>
      </c>
      <c r="F133" s="449" t="str">
        <f>IF('Aanvraag inhuur'!F137="","",'Aanvraag inhuur'!F137)</f>
        <v/>
      </c>
      <c r="G133" s="449" t="str">
        <f>IF('Aanvraag inhuur'!G137="","",'Aanvraag inhuur'!G137)</f>
        <v/>
      </c>
      <c r="H133" s="449" t="str">
        <f>IF('Aanvraag inhuur'!H137="","",'Aanvraag inhuur'!H137)</f>
        <v/>
      </c>
      <c r="I133" s="449" t="str">
        <f>IF('Aanvraag inhuur'!I137="","",'Aanvraag inhuur'!I137)</f>
        <v/>
      </c>
      <c r="J133" s="10" t="str">
        <f>IF('Aanvraag inhuur'!J137="","",'Aanvraag inhuur'!J137)</f>
        <v/>
      </c>
      <c r="K133" s="11" t="str">
        <f>IF('Aanvraag inhuur'!K137="","",'Aanvraag inhuur'!K137)</f>
        <v/>
      </c>
      <c r="L133" s="67" t="str">
        <f>IF('Aanvraag inhuur'!L137="","",'Aanvraag inhuur'!L137)</f>
        <v/>
      </c>
      <c r="M133" s="236"/>
    </row>
    <row r="134" spans="1:13" s="67" customFormat="1" ht="25.5" customHeight="1" x14ac:dyDescent="0.25">
      <c r="A134" s="22" t="str">
        <f>IF('Aanvraag inhuur'!A138="","",'Aanvraag inhuur'!A138)</f>
        <v/>
      </c>
      <c r="B134" s="253" t="str">
        <f>IF('Aanvraag inhuur'!B138="","",'Aanvraag inhuur'!B138)</f>
        <v/>
      </c>
      <c r="C134" s="462" t="str">
        <f>IF('Aanvraag inhuur'!C138="","",'Aanvraag inhuur'!C138)</f>
        <v/>
      </c>
      <c r="D134" s="462" t="str">
        <f>IF('Aanvraag inhuur'!D138="","",'Aanvraag inhuur'!D138)</f>
        <v/>
      </c>
      <c r="E134" s="252" t="str">
        <f>IF('Aanvraag inhuur'!E138="","",'Aanvraag inhuur'!E138)</f>
        <v/>
      </c>
      <c r="F134" s="449" t="str">
        <f>IF('Aanvraag inhuur'!F138="","",'Aanvraag inhuur'!F138)</f>
        <v/>
      </c>
      <c r="G134" s="449" t="str">
        <f>IF('Aanvraag inhuur'!G138="","",'Aanvraag inhuur'!G138)</f>
        <v/>
      </c>
      <c r="H134" s="449" t="str">
        <f>IF('Aanvraag inhuur'!H138="","",'Aanvraag inhuur'!H138)</f>
        <v/>
      </c>
      <c r="I134" s="449" t="str">
        <f>IF('Aanvraag inhuur'!I138="","",'Aanvraag inhuur'!I138)</f>
        <v/>
      </c>
      <c r="J134" s="10" t="str">
        <f>IF('Aanvraag inhuur'!J138="","",'Aanvraag inhuur'!J138)</f>
        <v xml:space="preserve"> </v>
      </c>
      <c r="K134" s="11" t="str">
        <f>IF('Aanvraag inhuur'!K138="","",'Aanvraag inhuur'!K138)</f>
        <v/>
      </c>
      <c r="L134" s="67" t="str">
        <f>IF('Aanvraag inhuur'!L138="","",'Aanvraag inhuur'!L138)</f>
        <v/>
      </c>
      <c r="M134" s="236"/>
    </row>
    <row r="135" spans="1:13" s="67" customFormat="1" ht="25.5" customHeight="1" x14ac:dyDescent="0.25">
      <c r="A135" s="22" t="str">
        <f>IF('Aanvraag inhuur'!A139="","",'Aanvraag inhuur'!A139)</f>
        <v/>
      </c>
      <c r="B135" s="253" t="str">
        <f>IF('Aanvraag inhuur'!B139="","",'Aanvraag inhuur'!B139)</f>
        <v/>
      </c>
      <c r="C135" s="462" t="str">
        <f>IF('Aanvraag inhuur'!C139="","",'Aanvraag inhuur'!C139)</f>
        <v/>
      </c>
      <c r="D135" s="462" t="str">
        <f>IF('Aanvraag inhuur'!D139="","",'Aanvraag inhuur'!D139)</f>
        <v/>
      </c>
      <c r="E135" s="252" t="str">
        <f>IF('Aanvraag inhuur'!E139="","",'Aanvraag inhuur'!E139)</f>
        <v/>
      </c>
      <c r="F135" s="449" t="str">
        <f>IF('Aanvraag inhuur'!F139="","",'Aanvraag inhuur'!F139)</f>
        <v/>
      </c>
      <c r="G135" s="449" t="str">
        <f>IF('Aanvraag inhuur'!G139="","",'Aanvraag inhuur'!G139)</f>
        <v/>
      </c>
      <c r="H135" s="449" t="str">
        <f>IF('Aanvraag inhuur'!H139="","",'Aanvraag inhuur'!H139)</f>
        <v/>
      </c>
      <c r="I135" s="449" t="str">
        <f>IF('Aanvraag inhuur'!I139="","",'Aanvraag inhuur'!I139)</f>
        <v/>
      </c>
      <c r="J135" s="10" t="str">
        <f>IF('Aanvraag inhuur'!J139="","",'Aanvraag inhuur'!J139)</f>
        <v/>
      </c>
      <c r="K135" s="11" t="str">
        <f>IF('Aanvraag inhuur'!K139="","",'Aanvraag inhuur'!K139)</f>
        <v/>
      </c>
      <c r="L135" s="67" t="str">
        <f>IF('Aanvraag inhuur'!L139="","",'Aanvraag inhuur'!L139)</f>
        <v/>
      </c>
      <c r="M135" s="236"/>
    </row>
    <row r="136" spans="1:13" s="67" customFormat="1" ht="25.5" customHeight="1" x14ac:dyDescent="0.25">
      <c r="A136" s="22" t="str">
        <f>IF('Aanvraag inhuur'!A140="","",'Aanvraag inhuur'!A140)</f>
        <v/>
      </c>
      <c r="B136" s="253" t="str">
        <f>IF('Aanvraag inhuur'!B140="","",'Aanvraag inhuur'!B140)</f>
        <v/>
      </c>
      <c r="C136" s="462" t="str">
        <f>IF('Aanvraag inhuur'!C140="","",'Aanvraag inhuur'!C140)</f>
        <v/>
      </c>
      <c r="D136" s="462" t="str">
        <f>IF('Aanvraag inhuur'!D140="","",'Aanvraag inhuur'!D140)</f>
        <v/>
      </c>
      <c r="E136" s="252" t="str">
        <f>IF('Aanvraag inhuur'!E140="","",'Aanvraag inhuur'!E140)</f>
        <v/>
      </c>
      <c r="F136" s="620" t="str">
        <f>IF('Aanvraag inhuur'!F140="","",'Aanvraag inhuur'!F140)</f>
        <v/>
      </c>
      <c r="G136" s="621" t="str">
        <f>IF('Aanvraag inhuur'!G140="","",'Aanvraag inhuur'!G140)</f>
        <v/>
      </c>
      <c r="H136" s="621" t="str">
        <f>IF('Aanvraag inhuur'!H140="","",'Aanvraag inhuur'!H140)</f>
        <v/>
      </c>
      <c r="I136" s="622" t="str">
        <f>IF('Aanvraag inhuur'!I140="","",'Aanvraag inhuur'!I140)</f>
        <v/>
      </c>
      <c r="J136" s="10" t="str">
        <f>IF('Aanvraag inhuur'!J140="","",'Aanvraag inhuur'!J140)</f>
        <v/>
      </c>
      <c r="K136" s="11" t="str">
        <f>IF('Aanvraag inhuur'!K140="","",'Aanvraag inhuur'!K140)</f>
        <v/>
      </c>
      <c r="L136" s="67" t="str">
        <f>IF('Aanvraag inhuur'!L140="","",'Aanvraag inhuur'!L140)</f>
        <v/>
      </c>
      <c r="M136" s="236"/>
    </row>
    <row r="137" spans="1:13" s="67" customFormat="1" ht="25.5" customHeight="1" x14ac:dyDescent="0.25">
      <c r="A137" s="22" t="str">
        <f>IF('Aanvraag inhuur'!A141="","",'Aanvraag inhuur'!A141)</f>
        <v/>
      </c>
      <c r="B137" s="253" t="str">
        <f>IF('Aanvraag inhuur'!B141="","",'Aanvraag inhuur'!B141)</f>
        <v/>
      </c>
      <c r="C137" s="462" t="str">
        <f>IF('Aanvraag inhuur'!C141="","",'Aanvraag inhuur'!C141)</f>
        <v/>
      </c>
      <c r="D137" s="462" t="str">
        <f>IF('Aanvraag inhuur'!D141="","",'Aanvraag inhuur'!D141)</f>
        <v/>
      </c>
      <c r="E137" s="252" t="str">
        <f>IF('Aanvraag inhuur'!E141="","",'Aanvraag inhuur'!E141)</f>
        <v/>
      </c>
      <c r="F137" s="449" t="str">
        <f>IF('Aanvraag inhuur'!F141="","",'Aanvraag inhuur'!F141)</f>
        <v/>
      </c>
      <c r="G137" s="449" t="str">
        <f>IF('Aanvraag inhuur'!G141="","",'Aanvraag inhuur'!G141)</f>
        <v/>
      </c>
      <c r="H137" s="449" t="str">
        <f>IF('Aanvraag inhuur'!H141="","",'Aanvraag inhuur'!H141)</f>
        <v/>
      </c>
      <c r="I137" s="449" t="str">
        <f>IF('Aanvraag inhuur'!I141="","",'Aanvraag inhuur'!I141)</f>
        <v/>
      </c>
      <c r="J137" s="10" t="str">
        <f>IF('Aanvraag inhuur'!J141="","",'Aanvraag inhuur'!J141)</f>
        <v/>
      </c>
      <c r="K137" s="11" t="str">
        <f>IF('Aanvraag inhuur'!K141="","",'Aanvraag inhuur'!K141)</f>
        <v/>
      </c>
      <c r="L137" s="67" t="str">
        <f>IF('Aanvraag inhuur'!L141="","",'Aanvraag inhuur'!L141)</f>
        <v/>
      </c>
      <c r="M137" s="236"/>
    </row>
    <row r="138" spans="1:13" ht="6" customHeight="1" x14ac:dyDescent="0.2">
      <c r="A138" s="22" t="str">
        <f>IF('Aanvraag inhuur'!A142="","",'Aanvraag inhuur'!A142)</f>
        <v/>
      </c>
      <c r="B138" s="253" t="str">
        <f>IF('Aanvraag inhuur'!B142="","",'Aanvraag inhuur'!B142)</f>
        <v/>
      </c>
      <c r="C138" s="14" t="str">
        <f>IF('Aanvraag inhuur'!C142="","",'Aanvraag inhuur'!C142)</f>
        <v/>
      </c>
      <c r="D138" s="14" t="str">
        <f>IF('Aanvraag inhuur'!D142="","",'Aanvraag inhuur'!D142)</f>
        <v/>
      </c>
      <c r="E138" s="14" t="str">
        <f>IF('Aanvraag inhuur'!E142="","",'Aanvraag inhuur'!E142)</f>
        <v/>
      </c>
      <c r="F138" s="14" t="str">
        <f>IF('Aanvraag inhuur'!F142="","",'Aanvraag inhuur'!F142)</f>
        <v/>
      </c>
      <c r="G138" s="14" t="str">
        <f>IF('Aanvraag inhuur'!G142="","",'Aanvraag inhuur'!G142)</f>
        <v/>
      </c>
      <c r="H138" s="14" t="str">
        <f>IF('Aanvraag inhuur'!H142="","",'Aanvraag inhuur'!H142)</f>
        <v/>
      </c>
      <c r="I138" s="14" t="str">
        <f>IF('Aanvraag inhuur'!I142="","",'Aanvraag inhuur'!I142)</f>
        <v/>
      </c>
      <c r="J138" s="10" t="str">
        <f>IF('Aanvraag inhuur'!J142="","",'Aanvraag inhuur'!J142)</f>
        <v/>
      </c>
      <c r="K138" s="11" t="str">
        <f>IF('Aanvraag inhuur'!K142="","",'Aanvraag inhuur'!K142)</f>
        <v/>
      </c>
      <c r="L138" s="4" t="str">
        <f>IF('Aanvraag inhuur'!L142="","",'Aanvraag inhuur'!L142)</f>
        <v/>
      </c>
    </row>
    <row r="139" spans="1:13" s="67" customFormat="1" ht="25.5" customHeight="1" x14ac:dyDescent="0.25">
      <c r="A139" s="22" t="str">
        <f>IF('Aanvraag inhuur'!A143="","",'Aanvraag inhuur'!A143)</f>
        <v/>
      </c>
      <c r="B139" s="247" t="str">
        <f>IF('Aanvraag inhuur'!B143="","",'Aanvraag inhuur'!B143)</f>
        <v>Overige vereiste kennisgebieden/opleidingen/trainingen</v>
      </c>
      <c r="C139" s="449" t="str">
        <f>IF('Aanvraag inhuur'!C143="","",'Aanvraag inhuur'!C143)</f>
        <v/>
      </c>
      <c r="D139" s="449" t="str">
        <f>IF('Aanvraag inhuur'!D143="","",'Aanvraag inhuur'!D143)</f>
        <v/>
      </c>
      <c r="E139" s="252" t="str">
        <f>IF('Aanvraag inhuur'!E143="","",'Aanvraag inhuur'!E143)</f>
        <v/>
      </c>
      <c r="F139" s="449" t="str">
        <f>IF('Aanvraag inhuur'!F143="","",'Aanvraag inhuur'!F143)</f>
        <v/>
      </c>
      <c r="G139" s="449" t="str">
        <f>IF('Aanvraag inhuur'!G143="","",'Aanvraag inhuur'!G143)</f>
        <v/>
      </c>
      <c r="H139" s="449" t="str">
        <f>IF('Aanvraag inhuur'!H143="","",'Aanvraag inhuur'!H143)</f>
        <v/>
      </c>
      <c r="I139" s="449" t="str">
        <f>IF('Aanvraag inhuur'!I143="","",'Aanvraag inhuur'!I143)</f>
        <v/>
      </c>
      <c r="J139" s="10" t="str">
        <f>IF('Aanvraag inhuur'!J143="","",'Aanvraag inhuur'!J143)</f>
        <v/>
      </c>
      <c r="K139" s="11" t="str">
        <f>IF('Aanvraag inhuur'!K143="","",'Aanvraag inhuur'!K143)</f>
        <v/>
      </c>
      <c r="L139" s="67" t="str">
        <f>IF('Aanvraag inhuur'!L143="","",'Aanvraag inhuur'!L143)</f>
        <v/>
      </c>
      <c r="M139" s="236"/>
    </row>
    <row r="140" spans="1:13" s="67" customFormat="1" ht="25.5" customHeight="1" x14ac:dyDescent="0.25">
      <c r="A140" s="22" t="str">
        <f>IF('Aanvraag inhuur'!A144="","",'Aanvraag inhuur'!A144)</f>
        <v/>
      </c>
      <c r="B140" s="247" t="str">
        <f>IF('Aanvraag inhuur'!B144="","",'Aanvraag inhuur'!B144)</f>
        <v/>
      </c>
      <c r="C140" s="449" t="str">
        <f>IF('Aanvraag inhuur'!C144="","",'Aanvraag inhuur'!C144)</f>
        <v/>
      </c>
      <c r="D140" s="449" t="str">
        <f>IF('Aanvraag inhuur'!D144="","",'Aanvraag inhuur'!D144)</f>
        <v/>
      </c>
      <c r="E140" s="252" t="str">
        <f>IF('Aanvraag inhuur'!E144="","",'Aanvraag inhuur'!E144)</f>
        <v/>
      </c>
      <c r="F140" s="449" t="str">
        <f>IF('Aanvraag inhuur'!F144="","",'Aanvraag inhuur'!F144)</f>
        <v/>
      </c>
      <c r="G140" s="449" t="str">
        <f>IF('Aanvraag inhuur'!G144="","",'Aanvraag inhuur'!G144)</f>
        <v/>
      </c>
      <c r="H140" s="449" t="str">
        <f>IF('Aanvraag inhuur'!H144="","",'Aanvraag inhuur'!H144)</f>
        <v/>
      </c>
      <c r="I140" s="449" t="str">
        <f>IF('Aanvraag inhuur'!I144="","",'Aanvraag inhuur'!I144)</f>
        <v/>
      </c>
      <c r="J140" s="10" t="str">
        <f>IF('Aanvraag inhuur'!J144="","",'Aanvraag inhuur'!J144)</f>
        <v/>
      </c>
      <c r="K140" s="11" t="str">
        <f>IF('Aanvraag inhuur'!K144="","",'Aanvraag inhuur'!K144)</f>
        <v/>
      </c>
      <c r="L140" s="67" t="str">
        <f>IF('Aanvraag inhuur'!L144="","",'Aanvraag inhuur'!L144)</f>
        <v/>
      </c>
      <c r="M140" s="236"/>
    </row>
    <row r="141" spans="1:13" s="67" customFormat="1" ht="25.5" customHeight="1" x14ac:dyDescent="0.25">
      <c r="A141" s="22" t="str">
        <f>IF('Aanvraag inhuur'!A145="","",'Aanvraag inhuur'!A145)</f>
        <v/>
      </c>
      <c r="B141" s="247" t="str">
        <f>IF('Aanvraag inhuur'!B145="","",'Aanvraag inhuur'!B145)</f>
        <v/>
      </c>
      <c r="C141" s="449" t="str">
        <f>IF('Aanvraag inhuur'!C145="","",'Aanvraag inhuur'!C145)</f>
        <v/>
      </c>
      <c r="D141" s="449" t="str">
        <f>IF('Aanvraag inhuur'!D145="","",'Aanvraag inhuur'!D145)</f>
        <v/>
      </c>
      <c r="E141" s="252" t="str">
        <f>IF('Aanvraag inhuur'!E145="","",'Aanvraag inhuur'!E145)</f>
        <v/>
      </c>
      <c r="F141" s="449" t="str">
        <f>IF('Aanvraag inhuur'!F145="","",'Aanvraag inhuur'!F145)</f>
        <v/>
      </c>
      <c r="G141" s="449" t="str">
        <f>IF('Aanvraag inhuur'!G145="","",'Aanvraag inhuur'!G145)</f>
        <v/>
      </c>
      <c r="H141" s="449" t="str">
        <f>IF('Aanvraag inhuur'!H145="","",'Aanvraag inhuur'!H145)</f>
        <v/>
      </c>
      <c r="I141" s="449" t="str">
        <f>IF('Aanvraag inhuur'!I145="","",'Aanvraag inhuur'!I145)</f>
        <v/>
      </c>
      <c r="J141" s="10" t="str">
        <f>IF('Aanvraag inhuur'!J145="","",'Aanvraag inhuur'!J145)</f>
        <v/>
      </c>
      <c r="K141" s="11" t="str">
        <f>IF('Aanvraag inhuur'!K145="","",'Aanvraag inhuur'!K145)</f>
        <v/>
      </c>
      <c r="L141" s="67" t="str">
        <f>IF('Aanvraag inhuur'!L145="","",'Aanvraag inhuur'!L145)</f>
        <v/>
      </c>
      <c r="M141" s="236"/>
    </row>
    <row r="142" spans="1:13" s="67" customFormat="1" ht="25.5" customHeight="1" x14ac:dyDescent="0.25">
      <c r="A142" s="22" t="str">
        <f>IF('Aanvraag inhuur'!A146="","",'Aanvraag inhuur'!A146)</f>
        <v/>
      </c>
      <c r="B142" s="70" t="str">
        <f>IF('Aanvraag inhuur'!B146="","",'Aanvraag inhuur'!B146)</f>
        <v/>
      </c>
      <c r="C142" s="449" t="str">
        <f>IF('Aanvraag inhuur'!C146="","",'Aanvraag inhuur'!C146)</f>
        <v/>
      </c>
      <c r="D142" s="449" t="str">
        <f>IF('Aanvraag inhuur'!D146="","",'Aanvraag inhuur'!D146)</f>
        <v/>
      </c>
      <c r="E142" s="252" t="str">
        <f>IF('Aanvraag inhuur'!E146="","",'Aanvraag inhuur'!E146)</f>
        <v/>
      </c>
      <c r="F142" s="449" t="str">
        <f>IF('Aanvraag inhuur'!F146="","",'Aanvraag inhuur'!F146)</f>
        <v/>
      </c>
      <c r="G142" s="449" t="str">
        <f>IF('Aanvraag inhuur'!G146="","",'Aanvraag inhuur'!G146)</f>
        <v/>
      </c>
      <c r="H142" s="449" t="str">
        <f>IF('Aanvraag inhuur'!H146="","",'Aanvraag inhuur'!H146)</f>
        <v/>
      </c>
      <c r="I142" s="449" t="str">
        <f>IF('Aanvraag inhuur'!I146="","",'Aanvraag inhuur'!I146)</f>
        <v/>
      </c>
      <c r="J142" s="10" t="str">
        <f>IF('Aanvraag inhuur'!J146="","",'Aanvraag inhuur'!J146)</f>
        <v/>
      </c>
      <c r="K142" s="11" t="str">
        <f>IF('Aanvraag inhuur'!K146="","",'Aanvraag inhuur'!K146)</f>
        <v/>
      </c>
      <c r="L142" s="67" t="str">
        <f>IF('Aanvraag inhuur'!L146="","",'Aanvraag inhuur'!L146)</f>
        <v/>
      </c>
      <c r="M142" s="236"/>
    </row>
    <row r="143" spans="1:13" s="67" customFormat="1" ht="25.5" customHeight="1" x14ac:dyDescent="0.25">
      <c r="A143" s="22" t="str">
        <f>IF('Aanvraag inhuur'!A147="","",'Aanvraag inhuur'!A147)</f>
        <v/>
      </c>
      <c r="B143" s="253" t="str">
        <f>IF('Aanvraag inhuur'!B147="","",'Aanvraag inhuur'!B147)</f>
        <v/>
      </c>
      <c r="C143" s="449" t="str">
        <f>IF('Aanvraag inhuur'!C147="","",'Aanvraag inhuur'!C147)</f>
        <v/>
      </c>
      <c r="D143" s="449" t="str">
        <f>IF('Aanvraag inhuur'!D147="","",'Aanvraag inhuur'!D147)</f>
        <v/>
      </c>
      <c r="E143" s="252" t="str">
        <f>IF('Aanvraag inhuur'!E147="","",'Aanvraag inhuur'!E147)</f>
        <v/>
      </c>
      <c r="F143" s="449" t="str">
        <f>IF('Aanvraag inhuur'!F147="","",'Aanvraag inhuur'!F147)</f>
        <v/>
      </c>
      <c r="G143" s="449" t="str">
        <f>IF('Aanvraag inhuur'!G147="","",'Aanvraag inhuur'!G147)</f>
        <v/>
      </c>
      <c r="H143" s="449" t="str">
        <f>IF('Aanvraag inhuur'!H147="","",'Aanvraag inhuur'!H147)</f>
        <v/>
      </c>
      <c r="I143" s="449" t="str">
        <f>IF('Aanvraag inhuur'!I147="","",'Aanvraag inhuur'!I147)</f>
        <v/>
      </c>
      <c r="J143" s="10" t="str">
        <f>IF('Aanvraag inhuur'!J147="","",'Aanvraag inhuur'!J147)</f>
        <v/>
      </c>
      <c r="K143" s="11" t="str">
        <f>IF('Aanvraag inhuur'!K147="","",'Aanvraag inhuur'!K147)</f>
        <v/>
      </c>
      <c r="L143" s="67" t="str">
        <f>IF('Aanvraag inhuur'!L147="","",'Aanvraag inhuur'!L147)</f>
        <v/>
      </c>
      <c r="M143" s="236"/>
    </row>
    <row r="144" spans="1:13" s="67" customFormat="1" ht="25.5" customHeight="1" x14ac:dyDescent="0.25">
      <c r="A144" s="22" t="str">
        <f>IF('Aanvraag inhuur'!A148="","",'Aanvraag inhuur'!A148)</f>
        <v/>
      </c>
      <c r="B144" s="253" t="str">
        <f>IF('Aanvraag inhuur'!B148="","",'Aanvraag inhuur'!B148)</f>
        <v/>
      </c>
      <c r="C144" s="449" t="str">
        <f>IF('Aanvraag inhuur'!C148="","",'Aanvraag inhuur'!C148)</f>
        <v/>
      </c>
      <c r="D144" s="449" t="str">
        <f>IF('Aanvraag inhuur'!D148="","",'Aanvraag inhuur'!D148)</f>
        <v/>
      </c>
      <c r="E144" s="252" t="str">
        <f>IF('Aanvraag inhuur'!E148="","",'Aanvraag inhuur'!E148)</f>
        <v/>
      </c>
      <c r="F144" s="449" t="str">
        <f>IF('Aanvraag inhuur'!F148="","",'Aanvraag inhuur'!F148)</f>
        <v/>
      </c>
      <c r="G144" s="449" t="str">
        <f>IF('Aanvraag inhuur'!G148="","",'Aanvraag inhuur'!G148)</f>
        <v/>
      </c>
      <c r="H144" s="449" t="str">
        <f>IF('Aanvraag inhuur'!H148="","",'Aanvraag inhuur'!H148)</f>
        <v/>
      </c>
      <c r="I144" s="449" t="str">
        <f>IF('Aanvraag inhuur'!I148="","",'Aanvraag inhuur'!I148)</f>
        <v/>
      </c>
      <c r="J144" s="10" t="str">
        <f>IF('Aanvraag inhuur'!J148="","",'Aanvraag inhuur'!J148)</f>
        <v/>
      </c>
      <c r="K144" s="11" t="str">
        <f>IF('Aanvraag inhuur'!K148="","",'Aanvraag inhuur'!K148)</f>
        <v/>
      </c>
      <c r="L144" s="67" t="str">
        <f>IF('Aanvraag inhuur'!L148="","",'Aanvraag inhuur'!L148)</f>
        <v/>
      </c>
      <c r="M144" s="236"/>
    </row>
    <row r="145" spans="1:13" ht="6" customHeight="1" x14ac:dyDescent="0.2">
      <c r="A145" s="22" t="str">
        <f>IF('Aanvraag inhuur'!A149="","",'Aanvraag inhuur'!A149)</f>
        <v/>
      </c>
      <c r="B145" s="59" t="str">
        <f>IF('Aanvraag inhuur'!B149="","",'Aanvraag inhuur'!B149)</f>
        <v/>
      </c>
      <c r="C145" s="59" t="str">
        <f>IF('Aanvraag inhuur'!C149="","",'Aanvraag inhuur'!C149)</f>
        <v/>
      </c>
      <c r="D145" s="59" t="str">
        <f>IF('Aanvraag inhuur'!D149="","",'Aanvraag inhuur'!D149)</f>
        <v/>
      </c>
      <c r="E145" s="59" t="str">
        <f>IF('Aanvraag inhuur'!E149="","",'Aanvraag inhuur'!E149)</f>
        <v/>
      </c>
      <c r="F145" s="59" t="str">
        <f>IF('Aanvraag inhuur'!F149="","",'Aanvraag inhuur'!F149)</f>
        <v/>
      </c>
      <c r="G145" s="59" t="str">
        <f>IF('Aanvraag inhuur'!G149="","",'Aanvraag inhuur'!G149)</f>
        <v/>
      </c>
      <c r="H145" s="59" t="str">
        <f>IF('Aanvraag inhuur'!H149="","",'Aanvraag inhuur'!H149)</f>
        <v/>
      </c>
      <c r="I145" s="59" t="str">
        <f>IF('Aanvraag inhuur'!I149="","",'Aanvraag inhuur'!I149)</f>
        <v/>
      </c>
      <c r="J145" s="71" t="str">
        <f>IF('Aanvraag inhuur'!J149="","",'Aanvraag inhuur'!J149)</f>
        <v/>
      </c>
      <c r="K145" s="11" t="str">
        <f>IF('Aanvraag inhuur'!K149="","",'Aanvraag inhuur'!K149)</f>
        <v/>
      </c>
      <c r="L145" s="4" t="str">
        <f>IF('Aanvraag inhuur'!L149="","",'Aanvraag inhuur'!L149)</f>
        <v/>
      </c>
    </row>
    <row r="146" spans="1:13" ht="17.25" hidden="1" customHeight="1" x14ac:dyDescent="0.2">
      <c r="A146" s="19" t="str">
        <f>IF('Aanvraag inhuur'!A150="","",'Aanvraag inhuur'!A150)</f>
        <v/>
      </c>
      <c r="B146" s="238" t="str">
        <f>IF('Aanvraag inhuur'!B150="","",'Aanvraag inhuur'!B150)</f>
        <v/>
      </c>
      <c r="C146" s="497" t="str">
        <f>IF('Aanvraag inhuur'!C150="","",'Aanvraag inhuur'!C150)</f>
        <v>WENSEN</v>
      </c>
      <c r="D146" s="497" t="str">
        <f>IF('Aanvraag inhuur'!D150="","",'Aanvraag inhuur'!D150)</f>
        <v/>
      </c>
      <c r="E146" s="497" t="str">
        <f>IF('Aanvraag inhuur'!E150="","",'Aanvraag inhuur'!E150)</f>
        <v/>
      </c>
      <c r="F146" s="497" t="str">
        <f>IF('Aanvraag inhuur'!F150="","",'Aanvraag inhuur'!F150)</f>
        <v/>
      </c>
      <c r="G146" s="237" t="str">
        <f>IF('Aanvraag inhuur'!G150="","",'Aanvraag inhuur'!G150)</f>
        <v/>
      </c>
      <c r="H146" s="238" t="str">
        <f>IF('Aanvraag inhuur'!H150="","",'Aanvraag inhuur'!H150)</f>
        <v/>
      </c>
      <c r="I146" s="238" t="str">
        <f>IF('Aanvraag inhuur'!I150="","",'Aanvraag inhuur'!I150)</f>
        <v/>
      </c>
      <c r="J146" s="20" t="str">
        <f>IF('Aanvraag inhuur'!J150="","",'Aanvraag inhuur'!J150)</f>
        <v/>
      </c>
      <c r="K146" s="21" t="str">
        <f>IF('Aanvraag inhuur'!K150="","",'Aanvraag inhuur'!K150)</f>
        <v/>
      </c>
      <c r="L146" s="4" t="str">
        <f>IF('Aanvraag inhuur'!L150="","",'Aanvraag inhuur'!L150)</f>
        <v/>
      </c>
    </row>
    <row r="147" spans="1:13" s="67" customFormat="1" ht="17.25" hidden="1" customHeight="1" thickBot="1" x14ac:dyDescent="0.2">
      <c r="A147" s="22" t="str">
        <f>IF('Aanvraag inhuur'!A151="","",'Aanvraag inhuur'!A151)</f>
        <v/>
      </c>
      <c r="B147" s="253" t="str">
        <f>IF('Aanvraag inhuur'!B151="","",'Aanvraag inhuur'!B151)</f>
        <v/>
      </c>
      <c r="C147" s="64" t="str">
        <f>IF('Aanvraag inhuur'!C151="","",'Aanvraag inhuur'!C151)</f>
        <v>3. Relevante Werkervaring</v>
      </c>
      <c r="D147" s="243" t="str">
        <f>IF('Aanvraag inhuur'!D151="","",'Aanvraag inhuur'!D151)</f>
        <v/>
      </c>
      <c r="E147" s="243" t="str">
        <f>IF('Aanvraag inhuur'!E151="","",'Aanvraag inhuur'!E151)</f>
        <v/>
      </c>
      <c r="F147" s="158" t="str">
        <f>IF('Aanvraag inhuur'!F151="","",'Aanvraag inhuur'!F151)</f>
        <v>Beoordelingswijze, bijvoorbeeld aantal jaar (eventueel getrapt)</v>
      </c>
      <c r="G147" s="158" t="str">
        <f>IF('Aanvraag inhuur'!G151="","",'Aanvraag inhuur'!G151)</f>
        <v/>
      </c>
      <c r="H147" s="644" t="str">
        <f>IF('Aanvraag inhuur'!H151="","",'Aanvraag inhuur'!H151)</f>
        <v>Maximale score</v>
      </c>
      <c r="I147" s="644" t="str">
        <f>IF('Aanvraag inhuur'!I151="","",'Aanvraag inhuur'!I151)</f>
        <v/>
      </c>
      <c r="J147" s="10" t="str">
        <f>IF('Aanvraag inhuur'!J151="","",'Aanvraag inhuur'!J151)</f>
        <v/>
      </c>
      <c r="K147" s="11" t="str">
        <f>IF('Aanvraag inhuur'!K151="","",'Aanvraag inhuur'!K151)</f>
        <v/>
      </c>
      <c r="L147" s="67" t="str">
        <f>IF('Aanvraag inhuur'!L151="","",'Aanvraag inhuur'!L151)</f>
        <v/>
      </c>
      <c r="M147" s="236"/>
    </row>
    <row r="148" spans="1:13" s="67" customFormat="1" ht="17.25" hidden="1" customHeight="1" x14ac:dyDescent="0.25">
      <c r="A148" s="69" t="str">
        <f>IF('Aanvraag inhuur'!A152="","",'Aanvraag inhuur'!A152)</f>
        <v/>
      </c>
      <c r="B148" s="247" t="str">
        <f>IF('Aanvraag inhuur'!B152="","",'Aanvraag inhuur'!B152)</f>
        <v>a. Relevante Werkervaring</v>
      </c>
      <c r="C148" s="645" t="str">
        <f>IF('Aanvraag inhuur'!C152="","",'Aanvraag inhuur'!C152)</f>
        <v/>
      </c>
      <c r="D148" s="628" t="str">
        <f>IF('Aanvraag inhuur'!D152="","",'Aanvraag inhuur'!D152)</f>
        <v/>
      </c>
      <c r="E148" s="186" t="str">
        <f>IF('Aanvraag inhuur'!E152="","",'Aanvraag inhuur'!E152)</f>
        <v/>
      </c>
      <c r="F148" s="605" t="str">
        <f>IF('Aanvraag inhuur'!F152="","",'Aanvraag inhuur'!F152)</f>
        <v/>
      </c>
      <c r="G148" s="646" t="str">
        <f>IF('Aanvraag inhuur'!G152="","",'Aanvraag inhuur'!G152)</f>
        <v/>
      </c>
      <c r="H148" s="605" t="str">
        <f>IF('Aanvraag inhuur'!H152="","",'Aanvraag inhuur'!H152)</f>
        <v/>
      </c>
      <c r="I148" s="606" t="str">
        <f>IF('Aanvraag inhuur'!I152="","",'Aanvraag inhuur'!I152)</f>
        <v/>
      </c>
      <c r="J148" s="10" t="str">
        <f>IF('Aanvraag inhuur'!J152="","",'Aanvraag inhuur'!J152)</f>
        <v/>
      </c>
      <c r="K148" s="11" t="str">
        <f>IF('Aanvraag inhuur'!K152="","",'Aanvraag inhuur'!K152)</f>
        <v>Zijn competenties objectief te meten ?</v>
      </c>
      <c r="L148" s="67" t="str">
        <f>IF('Aanvraag inhuur'!L152="","",'Aanvraag inhuur'!L152)</f>
        <v/>
      </c>
      <c r="M148" s="236"/>
    </row>
    <row r="149" spans="1:13" s="67" customFormat="1" ht="17.25" hidden="1" customHeight="1" x14ac:dyDescent="0.25">
      <c r="A149" s="69" t="str">
        <f>IF('Aanvraag inhuur'!A157="","",'Aanvraag inhuur'!A157)</f>
        <v/>
      </c>
      <c r="B149" s="247" t="str">
        <f>IF('Aanvraag inhuur'!B157="","",'Aanvraag inhuur'!B157)</f>
        <v/>
      </c>
      <c r="C149" s="647" t="str">
        <f>IF('Aanvraag inhuur'!C157="","",'Aanvraag inhuur'!C157)</f>
        <v/>
      </c>
      <c r="D149" s="449" t="str">
        <f>IF('Aanvraag inhuur'!D157="","",'Aanvraag inhuur'!D157)</f>
        <v/>
      </c>
      <c r="E149" s="252" t="str">
        <f>IF('Aanvraag inhuur'!E157="","",'Aanvraag inhuur'!E157)</f>
        <v/>
      </c>
      <c r="F149" s="620" t="str">
        <f>IF('Aanvraag inhuur'!F157="","",'Aanvraag inhuur'!F157)</f>
        <v/>
      </c>
      <c r="G149" s="622" t="str">
        <f>IF('Aanvraag inhuur'!G157="","",'Aanvraag inhuur'!G157)</f>
        <v/>
      </c>
      <c r="H149" s="620" t="str">
        <f>IF('Aanvraag inhuur'!H157="","",'Aanvraag inhuur'!H157)</f>
        <v/>
      </c>
      <c r="I149" s="625" t="str">
        <f>IF('Aanvraag inhuur'!I157="","",'Aanvraag inhuur'!I157)</f>
        <v/>
      </c>
      <c r="J149" s="10" t="str">
        <f>IF('Aanvraag inhuur'!J157="","",'Aanvraag inhuur'!J157)</f>
        <v/>
      </c>
      <c r="K149" s="11" t="str">
        <f>IF('Aanvraag inhuur'!K157="","",'Aanvraag inhuur'!K157)</f>
        <v/>
      </c>
      <c r="L149" s="67" t="str">
        <f>IF('Aanvraag inhuur'!L157="","",'Aanvraag inhuur'!L157)</f>
        <v/>
      </c>
      <c r="M149" s="236"/>
    </row>
    <row r="150" spans="1:13" s="67" customFormat="1" ht="17.25" hidden="1" customHeight="1" x14ac:dyDescent="0.25">
      <c r="A150" s="69" t="str">
        <f>IF('Aanvraag inhuur'!A158="","",'Aanvraag inhuur'!A158)</f>
        <v/>
      </c>
      <c r="B150" s="247" t="str">
        <f>IF('Aanvraag inhuur'!B158="","",'Aanvraag inhuur'!B158)</f>
        <v/>
      </c>
      <c r="C150" s="647" t="str">
        <f>IF('Aanvraag inhuur'!C158="","",'Aanvraag inhuur'!C158)</f>
        <v/>
      </c>
      <c r="D150" s="449" t="str">
        <f>IF('Aanvraag inhuur'!D158="","",'Aanvraag inhuur'!D158)</f>
        <v/>
      </c>
      <c r="E150" s="252" t="str">
        <f>IF('Aanvraag inhuur'!E158="","",'Aanvraag inhuur'!E158)</f>
        <v/>
      </c>
      <c r="F150" s="620" t="str">
        <f>IF('Aanvraag inhuur'!F158="","",'Aanvraag inhuur'!F158)</f>
        <v/>
      </c>
      <c r="G150" s="622" t="str">
        <f>IF('Aanvraag inhuur'!G158="","",'Aanvraag inhuur'!G158)</f>
        <v/>
      </c>
      <c r="H150" s="620" t="str">
        <f>IF('Aanvraag inhuur'!H158="","",'Aanvraag inhuur'!H158)</f>
        <v/>
      </c>
      <c r="I150" s="625" t="str">
        <f>IF('Aanvraag inhuur'!I158="","",'Aanvraag inhuur'!I158)</f>
        <v/>
      </c>
      <c r="J150" s="10" t="str">
        <f>IF('Aanvraag inhuur'!J158="","",'Aanvraag inhuur'!J158)</f>
        <v/>
      </c>
      <c r="K150" s="11" t="str">
        <f>IF('Aanvraag inhuur'!K158="","",'Aanvraag inhuur'!K158)</f>
        <v/>
      </c>
      <c r="L150" s="67" t="str">
        <f>IF('Aanvraag inhuur'!L158="","",'Aanvraag inhuur'!L158)</f>
        <v/>
      </c>
      <c r="M150" s="236"/>
    </row>
    <row r="151" spans="1:13" s="67" customFormat="1" ht="17.25" hidden="1" customHeight="1" x14ac:dyDescent="0.25">
      <c r="A151" s="69" t="str">
        <f>IF('Aanvraag inhuur'!A159="","",'Aanvraag inhuur'!A159)</f>
        <v/>
      </c>
      <c r="B151" s="247" t="str">
        <f>IF('Aanvraag inhuur'!B159="","",'Aanvraag inhuur'!B159)</f>
        <v/>
      </c>
      <c r="C151" s="649" t="str">
        <f>IF('Aanvraag inhuur'!C159="","",'Aanvraag inhuur'!C159)</f>
        <v/>
      </c>
      <c r="D151" s="622" t="str">
        <f>IF('Aanvraag inhuur'!D159="","",'Aanvraag inhuur'!D159)</f>
        <v/>
      </c>
      <c r="E151" s="252" t="str">
        <f>IF('Aanvraag inhuur'!E159="","",'Aanvraag inhuur'!E159)</f>
        <v/>
      </c>
      <c r="F151" s="620" t="str">
        <f>IF('Aanvraag inhuur'!F159="","",'Aanvraag inhuur'!F159)</f>
        <v/>
      </c>
      <c r="G151" s="622" t="str">
        <f>IF('Aanvraag inhuur'!G159="","",'Aanvraag inhuur'!G159)</f>
        <v/>
      </c>
      <c r="H151" s="620" t="str">
        <f>IF('Aanvraag inhuur'!H159="","",'Aanvraag inhuur'!H159)</f>
        <v/>
      </c>
      <c r="I151" s="625" t="str">
        <f>IF('Aanvraag inhuur'!I159="","",'Aanvraag inhuur'!I159)</f>
        <v/>
      </c>
      <c r="J151" s="10" t="str">
        <f>IF('Aanvraag inhuur'!J159="","",'Aanvraag inhuur'!J159)</f>
        <v/>
      </c>
      <c r="K151" s="11" t="str">
        <f>IF('Aanvraag inhuur'!K159="","",'Aanvraag inhuur'!K159)</f>
        <v/>
      </c>
      <c r="L151" s="67" t="str">
        <f>IF('Aanvraag inhuur'!L159="","",'Aanvraag inhuur'!L159)</f>
        <v/>
      </c>
      <c r="M151" s="236"/>
    </row>
    <row r="152" spans="1:13" s="67" customFormat="1" ht="17.25" hidden="1" customHeight="1" thickBot="1" x14ac:dyDescent="0.3">
      <c r="A152" s="22" t="str">
        <f>IF('Aanvraag inhuur'!A160="","",'Aanvraag inhuur'!A160)</f>
        <v/>
      </c>
      <c r="B152" s="247" t="str">
        <f>IF('Aanvraag inhuur'!B160="","",'Aanvraag inhuur'!B160)</f>
        <v/>
      </c>
      <c r="C152" s="650" t="str">
        <f>IF('Aanvraag inhuur'!C160="","",'Aanvraag inhuur'!C160)</f>
        <v>Maximale score (optelling)</v>
      </c>
      <c r="D152" s="651" t="str">
        <f>IF('Aanvraag inhuur'!D160="","",'Aanvraag inhuur'!D160)</f>
        <v/>
      </c>
      <c r="E152" s="187" t="str">
        <f>IF('Aanvraag inhuur'!E160="","",'Aanvraag inhuur'!E160)</f>
        <v/>
      </c>
      <c r="F152" s="220" t="str">
        <f>IF('Aanvraag inhuur'!F160="","",'Aanvraag inhuur'!F160)</f>
        <v>Maximaal</v>
      </c>
      <c r="G152" s="188">
        <f>IF('Aanvraag inhuur'!G160="","",'Aanvraag inhuur'!G160)</f>
        <v>0</v>
      </c>
      <c r="H152" s="652">
        <f>IF('Aanvraag inhuur'!H160="","",'Aanvraag inhuur'!H160)</f>
        <v>0</v>
      </c>
      <c r="I152" s="653" t="str">
        <f>IF('Aanvraag inhuur'!I160="","",'Aanvraag inhuur'!I160)</f>
        <v/>
      </c>
      <c r="J152" s="10" t="str">
        <f>IF('Aanvraag inhuur'!J160="","",'Aanvraag inhuur'!J160)</f>
        <v/>
      </c>
      <c r="K152" s="11" t="str">
        <f>IF('Aanvraag inhuur'!K160="","",'Aanvraag inhuur'!K160)</f>
        <v/>
      </c>
      <c r="L152" s="67" t="str">
        <f>IF('Aanvraag inhuur'!L160="","",'Aanvraag inhuur'!L160)</f>
        <v/>
      </c>
      <c r="M152" s="236"/>
    </row>
    <row r="153" spans="1:13" s="67" customFormat="1" ht="17.25" hidden="1" customHeight="1" thickBot="1" x14ac:dyDescent="0.2">
      <c r="A153" s="22" t="str">
        <f>IF('Aanvraag inhuur'!A161="","",'Aanvraag inhuur'!A161)</f>
        <v/>
      </c>
      <c r="B153" s="253" t="str">
        <f>IF('Aanvraag inhuur'!B161="","",'Aanvraag inhuur'!B161)</f>
        <v/>
      </c>
      <c r="C153" s="566" t="str">
        <f>IF('Aanvraag inhuur'!C161="","",'Aanvraag inhuur'!C161)</f>
        <v>4. Kennis, opleidingen, fysieke gesteldheid, fysieke prestaties en geestesgesteldheid</v>
      </c>
      <c r="D153" s="566" t="str">
        <f>IF('Aanvraag inhuur'!D161="","",'Aanvraag inhuur'!D161)</f>
        <v/>
      </c>
      <c r="E153" s="252" t="str">
        <f>IF('Aanvraag inhuur'!E161="","",'Aanvraag inhuur'!E161)</f>
        <v/>
      </c>
      <c r="F153" s="654" t="str">
        <f>IF('Aanvraag inhuur'!F161="","",'Aanvraag inhuur'!F161)</f>
        <v>Beoordelingswijze; Opleiding / Certificaat/ overig (eventueel getrapt)</v>
      </c>
      <c r="G153" s="654" t="str">
        <f>IF('Aanvraag inhuur'!G161="","",'Aanvraag inhuur'!G161)</f>
        <v/>
      </c>
      <c r="H153" s="568" t="str">
        <f>IF('Aanvraag inhuur'!H161="","",'Aanvraag inhuur'!H161)</f>
        <v>Maximale score</v>
      </c>
      <c r="I153" s="568" t="str">
        <f>IF('Aanvraag inhuur'!I161="","",'Aanvraag inhuur'!I161)</f>
        <v/>
      </c>
      <c r="J153" s="10" t="str">
        <f>IF('Aanvraag inhuur'!J161="","",'Aanvraag inhuur'!J161)</f>
        <v/>
      </c>
      <c r="K153" s="11" t="str">
        <f>IF('Aanvraag inhuur'!K161="","",'Aanvraag inhuur'!K161)</f>
        <v/>
      </c>
      <c r="L153" s="67" t="str">
        <f>IF('Aanvraag inhuur'!L161="","",'Aanvraag inhuur'!L161)</f>
        <v/>
      </c>
      <c r="M153" s="593"/>
    </row>
    <row r="154" spans="1:13" s="67" customFormat="1" ht="17.25" hidden="1" customHeight="1" x14ac:dyDescent="0.25">
      <c r="A154" s="69" t="str">
        <f>IF('Aanvraag inhuur'!A162="","",'Aanvraag inhuur'!A162)</f>
        <v/>
      </c>
      <c r="B154" s="146" t="str">
        <f>IF('Aanvraag inhuur'!B162="","",'Aanvraag inhuur'!B162)</f>
        <v>a. Gewenste aanvullende kennis/ opleidingen</v>
      </c>
      <c r="C154" s="645" t="str">
        <f>IF('Aanvraag inhuur'!C162="","",'Aanvraag inhuur'!C162)</f>
        <v/>
      </c>
      <c r="D154" s="629" t="str">
        <f>IF('Aanvraag inhuur'!D162="","",'Aanvraag inhuur'!D162)</f>
        <v/>
      </c>
      <c r="E154" s="252" t="str">
        <f>IF('Aanvraag inhuur'!E162="","",'Aanvraag inhuur'!E162)</f>
        <v/>
      </c>
      <c r="F154" s="648" t="str">
        <f>IF('Aanvraag inhuur'!F162="","",'Aanvraag inhuur'!F162)</f>
        <v/>
      </c>
      <c r="G154" s="646" t="str">
        <f>IF('Aanvraag inhuur'!G162="","",'Aanvraag inhuur'!G162)</f>
        <v/>
      </c>
      <c r="H154" s="605" t="str">
        <f>IF('Aanvraag inhuur'!H162="","",'Aanvraag inhuur'!H162)</f>
        <v/>
      </c>
      <c r="I154" s="606" t="str">
        <f>IF('Aanvraag inhuur'!I162="","",'Aanvraag inhuur'!I162)</f>
        <v/>
      </c>
      <c r="J154" s="10" t="str">
        <f>IF('Aanvraag inhuur'!J162="","",'Aanvraag inhuur'!J162)</f>
        <v/>
      </c>
      <c r="K154" s="11" t="str">
        <f>IF('Aanvraag inhuur'!K162="","",'Aanvraag inhuur'!K162)</f>
        <v>Zijn competenties objectief te meten ?</v>
      </c>
      <c r="L154" s="67" t="str">
        <f>IF('Aanvraag inhuur'!L162="","",'Aanvraag inhuur'!L162)</f>
        <v/>
      </c>
      <c r="M154" s="593"/>
    </row>
    <row r="155" spans="1:13" s="67" customFormat="1" ht="17.25" hidden="1" customHeight="1" x14ac:dyDescent="0.25">
      <c r="A155" s="69" t="str">
        <f>IF('Aanvraag inhuur'!A163="","",'Aanvraag inhuur'!A163)</f>
        <v/>
      </c>
      <c r="B155" s="247" t="str">
        <f>IF('Aanvraag inhuur'!B163="","",'Aanvraag inhuur'!B163)</f>
        <v/>
      </c>
      <c r="C155" s="649" t="str">
        <f>IF('Aanvraag inhuur'!C163="","",'Aanvraag inhuur'!C163)</f>
        <v/>
      </c>
      <c r="D155" s="625" t="str">
        <f>IF('Aanvraag inhuur'!D163="","",'Aanvraag inhuur'!D163)</f>
        <v/>
      </c>
      <c r="E155" s="252" t="str">
        <f>IF('Aanvraag inhuur'!E163="","",'Aanvraag inhuur'!E163)</f>
        <v/>
      </c>
      <c r="F155" s="649" t="str">
        <f>IF('Aanvraag inhuur'!F163="","",'Aanvraag inhuur'!F163)</f>
        <v/>
      </c>
      <c r="G155" s="622" t="str">
        <f>IF('Aanvraag inhuur'!G163="","",'Aanvraag inhuur'!G163)</f>
        <v/>
      </c>
      <c r="H155" s="620" t="str">
        <f>IF('Aanvraag inhuur'!H163="","",'Aanvraag inhuur'!H163)</f>
        <v/>
      </c>
      <c r="I155" s="625" t="str">
        <f>IF('Aanvraag inhuur'!I163="","",'Aanvraag inhuur'!I163)</f>
        <v/>
      </c>
      <c r="J155" s="10" t="str">
        <f>IF('Aanvraag inhuur'!J163="","",'Aanvraag inhuur'!J163)</f>
        <v/>
      </c>
      <c r="K155" s="11" t="str">
        <f>IF('Aanvraag inhuur'!K163="","",'Aanvraag inhuur'!K163)</f>
        <v/>
      </c>
      <c r="L155" s="67" t="str">
        <f>IF('Aanvraag inhuur'!L163="","",'Aanvraag inhuur'!L163)</f>
        <v/>
      </c>
      <c r="M155" s="593"/>
    </row>
    <row r="156" spans="1:13" s="67" customFormat="1" ht="17.25" hidden="1" customHeight="1" x14ac:dyDescent="0.25">
      <c r="A156" s="69" t="str">
        <f>IF('Aanvraag inhuur'!A165="","",'Aanvraag inhuur'!A165)</f>
        <v/>
      </c>
      <c r="B156" s="247" t="str">
        <f>IF('Aanvraag inhuur'!B165="","",'Aanvraag inhuur'!B165)</f>
        <v/>
      </c>
      <c r="C156" s="649" t="str">
        <f>IF('Aanvraag inhuur'!C165="","",'Aanvraag inhuur'!C165)</f>
        <v/>
      </c>
      <c r="D156" s="625" t="str">
        <f>IF('Aanvraag inhuur'!D165="","",'Aanvraag inhuur'!D165)</f>
        <v/>
      </c>
      <c r="E156" s="252" t="str">
        <f>IF('Aanvraag inhuur'!E165="","",'Aanvraag inhuur'!E165)</f>
        <v/>
      </c>
      <c r="F156" s="649" t="str">
        <f>IF('Aanvraag inhuur'!F165="","",'Aanvraag inhuur'!F165)</f>
        <v/>
      </c>
      <c r="G156" s="622" t="str">
        <f>IF('Aanvraag inhuur'!G165="","",'Aanvraag inhuur'!G165)</f>
        <v/>
      </c>
      <c r="H156" s="620" t="str">
        <f>IF('Aanvraag inhuur'!H165="","",'Aanvraag inhuur'!H165)</f>
        <v/>
      </c>
      <c r="I156" s="625" t="str">
        <f>IF('Aanvraag inhuur'!I165="","",'Aanvraag inhuur'!I165)</f>
        <v/>
      </c>
      <c r="J156" s="10" t="str">
        <f>IF('Aanvraag inhuur'!J165="","",'Aanvraag inhuur'!J165)</f>
        <v/>
      </c>
      <c r="K156" s="11" t="str">
        <f>IF('Aanvraag inhuur'!K165="","",'Aanvraag inhuur'!K165)</f>
        <v/>
      </c>
      <c r="L156" s="67" t="str">
        <f>IF('Aanvraag inhuur'!L165="","",'Aanvraag inhuur'!L165)</f>
        <v/>
      </c>
      <c r="M156" s="593"/>
    </row>
    <row r="157" spans="1:13" s="67" customFormat="1" ht="17.25" hidden="1" customHeight="1" x14ac:dyDescent="0.25">
      <c r="A157" s="69" t="str">
        <f>IF('Aanvraag inhuur'!A166="","",'Aanvraag inhuur'!A166)</f>
        <v/>
      </c>
      <c r="B157" s="247" t="str">
        <f>IF('Aanvraag inhuur'!B166="","",'Aanvraag inhuur'!B166)</f>
        <v/>
      </c>
      <c r="C157" s="649" t="str">
        <f>IF('Aanvraag inhuur'!C166="","",'Aanvraag inhuur'!C166)</f>
        <v/>
      </c>
      <c r="D157" s="625" t="str">
        <f>IF('Aanvraag inhuur'!D166="","",'Aanvraag inhuur'!D166)</f>
        <v/>
      </c>
      <c r="E157" s="252" t="str">
        <f>IF('Aanvraag inhuur'!E166="","",'Aanvraag inhuur'!E166)</f>
        <v/>
      </c>
      <c r="F157" s="649" t="str">
        <f>IF('Aanvraag inhuur'!F166="","",'Aanvraag inhuur'!F166)</f>
        <v/>
      </c>
      <c r="G157" s="622" t="str">
        <f>IF('Aanvraag inhuur'!G166="","",'Aanvraag inhuur'!G166)</f>
        <v/>
      </c>
      <c r="H157" s="620" t="str">
        <f>IF('Aanvraag inhuur'!H166="","",'Aanvraag inhuur'!H166)</f>
        <v/>
      </c>
      <c r="I157" s="625" t="str">
        <f>IF('Aanvraag inhuur'!I166="","",'Aanvraag inhuur'!I166)</f>
        <v/>
      </c>
      <c r="J157" s="10" t="str">
        <f>IF('Aanvraag inhuur'!J166="","",'Aanvraag inhuur'!J166)</f>
        <v/>
      </c>
      <c r="K157" s="11" t="str">
        <f>IF('Aanvraag inhuur'!K166="","",'Aanvraag inhuur'!K166)</f>
        <v/>
      </c>
      <c r="L157" s="67" t="str">
        <f>IF('Aanvraag inhuur'!L166="","",'Aanvraag inhuur'!L166)</f>
        <v/>
      </c>
      <c r="M157" s="593"/>
    </row>
    <row r="158" spans="1:13" s="67" customFormat="1" ht="17.25" hidden="1" customHeight="1" thickBot="1" x14ac:dyDescent="0.3">
      <c r="A158" s="22" t="str">
        <f>IF('Aanvraag inhuur'!A167="","",'Aanvraag inhuur'!A167)</f>
        <v/>
      </c>
      <c r="B158" s="247" t="str">
        <f>IF('Aanvraag inhuur'!B167="","",'Aanvraag inhuur'!B167)</f>
        <v/>
      </c>
      <c r="C158" s="655" t="str">
        <f>IF('Aanvraag inhuur'!C167="","",'Aanvraag inhuur'!C167)</f>
        <v/>
      </c>
      <c r="D158" s="582" t="str">
        <f>IF('Aanvraag inhuur'!D167="","",'Aanvraag inhuur'!D167)</f>
        <v/>
      </c>
      <c r="E158" s="252" t="str">
        <f>IF('Aanvraag inhuur'!E167="","",'Aanvraag inhuur'!E167)</f>
        <v/>
      </c>
      <c r="F158" s="656" t="str">
        <f>IF('Aanvraag inhuur'!F167="","",'Aanvraag inhuur'!F167)</f>
        <v/>
      </c>
      <c r="G158" s="657" t="str">
        <f>IF('Aanvraag inhuur'!G167="","",'Aanvraag inhuur'!G167)</f>
        <v/>
      </c>
      <c r="H158" s="579" t="str">
        <f>IF('Aanvraag inhuur'!H167="","",'Aanvraag inhuur'!H167)</f>
        <v/>
      </c>
      <c r="I158" s="580" t="str">
        <f>IF('Aanvraag inhuur'!I167="","",'Aanvraag inhuur'!I167)</f>
        <v/>
      </c>
      <c r="J158" s="10" t="str">
        <f>IF('Aanvraag inhuur'!J167="","",'Aanvraag inhuur'!J167)</f>
        <v/>
      </c>
      <c r="K158" s="11" t="str">
        <f>IF('Aanvraag inhuur'!K167="","",'Aanvraag inhuur'!K167)</f>
        <v/>
      </c>
      <c r="L158" s="67" t="str">
        <f>IF('Aanvraag inhuur'!L167="","",'Aanvraag inhuur'!L167)</f>
        <v/>
      </c>
      <c r="M158" s="593"/>
    </row>
    <row r="159" spans="1:13" s="67" customFormat="1" ht="17.25" hidden="1" customHeight="1" x14ac:dyDescent="0.25">
      <c r="A159" s="60" t="str">
        <f>IF('Aanvraag inhuur'!A168="","",'Aanvraag inhuur'!A168)</f>
        <v/>
      </c>
      <c r="B159" s="146" t="str">
        <f>IF('Aanvraag inhuur'!B168="","",'Aanvraag inhuur'!B168)</f>
        <v>b. Fysieke gesteldheid, fysieke prestaties en geestesgesteldheid</v>
      </c>
      <c r="C159" s="645" t="str">
        <f>IF('Aanvraag inhuur'!C168="","",'Aanvraag inhuur'!C168)</f>
        <v/>
      </c>
      <c r="D159" s="629" t="str">
        <f>IF('Aanvraag inhuur'!D168="","",'Aanvraag inhuur'!D168)</f>
        <v/>
      </c>
      <c r="E159" s="252" t="str">
        <f>IF('Aanvraag inhuur'!E168="","",'Aanvraag inhuur'!E168)</f>
        <v/>
      </c>
      <c r="F159" s="648" t="str">
        <f>IF('Aanvraag inhuur'!F168="","",'Aanvraag inhuur'!F168)</f>
        <v/>
      </c>
      <c r="G159" s="646" t="str">
        <f>IF('Aanvraag inhuur'!G168="","",'Aanvraag inhuur'!G168)</f>
        <v/>
      </c>
      <c r="H159" s="628" t="str">
        <f>IF('Aanvraag inhuur'!H168="","",'Aanvraag inhuur'!H168)</f>
        <v/>
      </c>
      <c r="I159" s="629" t="str">
        <f>IF('Aanvraag inhuur'!I168="","",'Aanvraag inhuur'!I168)</f>
        <v/>
      </c>
      <c r="J159" s="10" t="str">
        <f>IF('Aanvraag inhuur'!J168="","",'Aanvraag inhuur'!J168)</f>
        <v/>
      </c>
      <c r="K159" s="11" t="str">
        <f>IF('Aanvraag inhuur'!K168="","",'Aanvraag inhuur'!K168)</f>
        <v/>
      </c>
      <c r="L159" s="67" t="str">
        <f>IF('Aanvraag inhuur'!L168="","",'Aanvraag inhuur'!L168)</f>
        <v/>
      </c>
      <c r="M159" s="593"/>
    </row>
    <row r="160" spans="1:13" s="67" customFormat="1" ht="17.25" hidden="1" customHeight="1" x14ac:dyDescent="0.25">
      <c r="A160" s="60" t="str">
        <f>IF('Aanvraag inhuur'!A169="","",'Aanvraag inhuur'!A169)</f>
        <v/>
      </c>
      <c r="B160" s="146" t="str">
        <f>IF('Aanvraag inhuur'!B169="","",'Aanvraag inhuur'!B169)</f>
        <v/>
      </c>
      <c r="C160" s="647" t="str">
        <f>IF('Aanvraag inhuur'!C169="","",'Aanvraag inhuur'!C169)</f>
        <v/>
      </c>
      <c r="D160" s="591" t="str">
        <f>IF('Aanvraag inhuur'!D169="","",'Aanvraag inhuur'!D169)</f>
        <v/>
      </c>
      <c r="E160" s="252" t="str">
        <f>IF('Aanvraag inhuur'!E169="","",'Aanvraag inhuur'!E169)</f>
        <v/>
      </c>
      <c r="F160" s="230" t="str">
        <f>IF('Aanvraag inhuur'!F169="","",'Aanvraag inhuur'!F169)</f>
        <v/>
      </c>
      <c r="G160" s="239" t="str">
        <f>IF('Aanvraag inhuur'!G169="","",'Aanvraag inhuur'!G169)</f>
        <v/>
      </c>
      <c r="H160" s="449" t="str">
        <f>IF('Aanvraag inhuur'!H169="","",'Aanvraag inhuur'!H169)</f>
        <v/>
      </c>
      <c r="I160" s="591" t="str">
        <f>IF('Aanvraag inhuur'!I169="","",'Aanvraag inhuur'!I169)</f>
        <v/>
      </c>
      <c r="J160" s="10" t="str">
        <f>IF('Aanvraag inhuur'!J169="","",'Aanvraag inhuur'!J169)</f>
        <v/>
      </c>
      <c r="K160" s="11" t="str">
        <f>IF('Aanvraag inhuur'!K169="","",'Aanvraag inhuur'!K169)</f>
        <v/>
      </c>
      <c r="L160" s="67" t="str">
        <f>IF('Aanvraag inhuur'!L169="","",'Aanvraag inhuur'!L169)</f>
        <v/>
      </c>
      <c r="M160" s="593"/>
    </row>
    <row r="161" spans="1:14" s="67" customFormat="1" ht="17.25" hidden="1" customHeight="1" thickBot="1" x14ac:dyDescent="0.3">
      <c r="A161" s="22" t="str">
        <f>IF('Aanvraag inhuur'!A170="","",'Aanvraag inhuur'!A170)</f>
        <v/>
      </c>
      <c r="B161" s="146" t="str">
        <f>IF('Aanvraag inhuur'!B170="","",'Aanvraag inhuur'!B170)</f>
        <v/>
      </c>
      <c r="C161" s="655" t="str">
        <f>IF('Aanvraag inhuur'!C170="","",'Aanvraag inhuur'!C170)</f>
        <v/>
      </c>
      <c r="D161" s="582" t="str">
        <f>IF('Aanvraag inhuur'!D170="","",'Aanvraag inhuur'!D170)</f>
        <v/>
      </c>
      <c r="E161" s="252" t="str">
        <f>IF('Aanvraag inhuur'!E170="","",'Aanvraag inhuur'!E170)</f>
        <v/>
      </c>
      <c r="F161" s="656" t="str">
        <f>IF('Aanvraag inhuur'!F170="","",'Aanvraag inhuur'!F170)</f>
        <v/>
      </c>
      <c r="G161" s="657" t="str">
        <f>IF('Aanvraag inhuur'!G170="","",'Aanvraag inhuur'!G170)</f>
        <v/>
      </c>
      <c r="H161" s="581" t="str">
        <f>IF('Aanvraag inhuur'!H170="","",'Aanvraag inhuur'!H170)</f>
        <v/>
      </c>
      <c r="I161" s="582" t="str">
        <f>IF('Aanvraag inhuur'!I170="","",'Aanvraag inhuur'!I170)</f>
        <v/>
      </c>
      <c r="J161" s="10" t="str">
        <f>IF('Aanvraag inhuur'!J170="","",'Aanvraag inhuur'!J170)</f>
        <v/>
      </c>
      <c r="K161" s="11" t="str">
        <f>IF('Aanvraag inhuur'!K170="","",'Aanvraag inhuur'!K170)</f>
        <v/>
      </c>
      <c r="L161" s="67" t="str">
        <f>IF('Aanvraag inhuur'!L170="","",'Aanvraag inhuur'!L170)</f>
        <v/>
      </c>
      <c r="M161" s="593"/>
    </row>
    <row r="162" spans="1:14" s="67" customFormat="1" ht="17.25" hidden="1" customHeight="1" thickBot="1" x14ac:dyDescent="0.3">
      <c r="A162" s="22" t="str">
        <f>IF('Aanvraag inhuur'!A171="","",'Aanvraag inhuur'!A171)</f>
        <v/>
      </c>
      <c r="B162" s="247" t="str">
        <f>IF('Aanvraag inhuur'!B171="","",'Aanvraag inhuur'!B171)</f>
        <v/>
      </c>
      <c r="C162" s="583" t="str">
        <f>IF('Aanvraag inhuur'!C171="","",'Aanvraag inhuur'!C171)</f>
        <v>Maximale score (optelling)</v>
      </c>
      <c r="D162" s="583" t="str">
        <f>IF('Aanvraag inhuur'!D171="","",'Aanvraag inhuur'!D171)</f>
        <v/>
      </c>
      <c r="E162" s="252" t="str">
        <f>IF('Aanvraag inhuur'!E171="","",'Aanvraag inhuur'!E171)</f>
        <v/>
      </c>
      <c r="F162" s="219" t="str">
        <f>IF('Aanvraag inhuur'!F171="","",'Aanvraag inhuur'!F171)</f>
        <v>Maximaal</v>
      </c>
      <c r="G162" s="224">
        <f>IF('Aanvraag inhuur'!G171="","",'Aanvraag inhuur'!G171)</f>
        <v>0</v>
      </c>
      <c r="H162" s="658">
        <f>IF('Aanvraag inhuur'!H171="","",'Aanvraag inhuur'!H171)</f>
        <v>0</v>
      </c>
      <c r="I162" s="659" t="str">
        <f>IF('Aanvraag inhuur'!I171="","",'Aanvraag inhuur'!I171)</f>
        <v/>
      </c>
      <c r="J162" s="10" t="str">
        <f>IF('Aanvraag inhuur'!J171="","",'Aanvraag inhuur'!J171)</f>
        <v/>
      </c>
      <c r="K162" s="11" t="str">
        <f>IF('Aanvraag inhuur'!K171="","",'Aanvraag inhuur'!K171)</f>
        <v/>
      </c>
      <c r="L162" s="67" t="str">
        <f>IF('Aanvraag inhuur'!L171="","",'Aanvraag inhuur'!L171)</f>
        <v/>
      </c>
      <c r="M162" s="236"/>
    </row>
    <row r="163" spans="1:14" ht="17.25" hidden="1" customHeight="1" thickBot="1" x14ac:dyDescent="0.25">
      <c r="A163" s="22" t="str">
        <f>IF('Aanvraag inhuur'!A172="","",'Aanvraag inhuur'!A172)</f>
        <v/>
      </c>
      <c r="B163" s="59" t="str">
        <f>IF('Aanvraag inhuur'!B172="","",'Aanvraag inhuur'!B172)</f>
        <v/>
      </c>
      <c r="C163" s="59" t="str">
        <f>IF('Aanvraag inhuur'!C172="","",'Aanvraag inhuur'!C172)</f>
        <v/>
      </c>
      <c r="D163" s="59" t="str">
        <f>IF('Aanvraag inhuur'!D172="","",'Aanvraag inhuur'!D172)</f>
        <v/>
      </c>
      <c r="E163" s="59" t="str">
        <f>IF('Aanvraag inhuur'!E172="","",'Aanvraag inhuur'!E172)</f>
        <v/>
      </c>
      <c r="F163" s="59" t="str">
        <f>IF('Aanvraag inhuur'!F172="","",'Aanvraag inhuur'!F172)</f>
        <v/>
      </c>
      <c r="G163" s="59" t="str">
        <f>IF('Aanvraag inhuur'!G172="","",'Aanvraag inhuur'!G172)</f>
        <v/>
      </c>
      <c r="H163" s="59" t="str">
        <f>IF('Aanvraag inhuur'!H172="","",'Aanvraag inhuur'!H172)</f>
        <v/>
      </c>
      <c r="I163" s="59" t="str">
        <f>IF('Aanvraag inhuur'!I172="","",'Aanvraag inhuur'!I172)</f>
        <v/>
      </c>
      <c r="J163" s="71" t="str">
        <f>IF('Aanvraag inhuur'!J172="","",'Aanvraag inhuur'!J172)</f>
        <v/>
      </c>
      <c r="K163" s="11" t="str">
        <f>IF('Aanvraag inhuur'!K172="","",'Aanvraag inhuur'!K172)</f>
        <v/>
      </c>
      <c r="L163" s="4" t="str">
        <f>IF('Aanvraag inhuur'!L172="","",'Aanvraag inhuur'!L172)</f>
        <v/>
      </c>
    </row>
    <row r="164" spans="1:14" s="74" customFormat="1" ht="17.25" hidden="1" customHeight="1" thickBot="1" x14ac:dyDescent="0.35">
      <c r="A164" s="558" t="str">
        <f>IF('Aanvraag inhuur'!A173="","",'Aanvraag inhuur'!A173)</f>
        <v>5. Beschikbaarheid kandidaat (toelichting)
(verplicht indien meetellend voor gunning)</v>
      </c>
      <c r="B164" s="559" t="str">
        <f>IF('Aanvraag inhuur'!B173="","",'Aanvraag inhuur'!B173)</f>
        <v/>
      </c>
      <c r="C164" s="589" t="str">
        <f>IF('Aanvraag inhuur'!C173="","",'Aanvraag inhuur'!C173)</f>
        <v/>
      </c>
      <c r="D164" s="590" t="str">
        <f>IF('Aanvraag inhuur'!D173="","",'Aanvraag inhuur'!D173)</f>
        <v/>
      </c>
      <c r="E164" s="590" t="str">
        <f>IF('Aanvraag inhuur'!E173="","",'Aanvraag inhuur'!E173)</f>
        <v/>
      </c>
      <c r="F164" s="590" t="str">
        <f>IF('Aanvraag inhuur'!F173="","",'Aanvraag inhuur'!F173)</f>
        <v/>
      </c>
      <c r="G164" s="590" t="str">
        <f>IF('Aanvraag inhuur'!G173="","",'Aanvraag inhuur'!G173)</f>
        <v/>
      </c>
      <c r="H164" s="660">
        <f>IF('Aanvraag inhuur'!H173="","",'Aanvraag inhuur'!H173)</f>
        <v>0</v>
      </c>
      <c r="I164" s="661" t="str">
        <f>IF('Aanvraag inhuur'!I173="","",'Aanvraag inhuur'!I173)</f>
        <v/>
      </c>
      <c r="J164" s="72" t="str">
        <f>IF('Aanvraag inhuur'!J173="","",'Aanvraag inhuur'!J173)</f>
        <v/>
      </c>
      <c r="K164" s="159" t="str">
        <f>IF('Aanvraag inhuur'!K173="","",'Aanvraag inhuur'!K173)</f>
        <v/>
      </c>
      <c r="L164" s="162" t="str">
        <f>IF('Aanvraag inhuur'!L173="","",'Aanvraag inhuur'!L173)</f>
        <v/>
      </c>
      <c r="M164" s="161"/>
      <c r="N164" s="75"/>
    </row>
    <row r="165" spans="1:14" ht="17.25" hidden="1" customHeight="1" thickBot="1" x14ac:dyDescent="0.25">
      <c r="A165" s="22" t="str">
        <f>IF('Aanvraag inhuur'!A174="","",'Aanvraag inhuur'!A174)</f>
        <v/>
      </c>
      <c r="B165" s="59" t="str">
        <f>IF('Aanvraag inhuur'!B174="","",'Aanvraag inhuur'!B174)</f>
        <v/>
      </c>
      <c r="C165" s="59" t="str">
        <f>IF('Aanvraag inhuur'!C174="","",'Aanvraag inhuur'!C174)</f>
        <v/>
      </c>
      <c r="D165" s="59" t="str">
        <f>IF('Aanvraag inhuur'!D174="","",'Aanvraag inhuur'!D174)</f>
        <v/>
      </c>
      <c r="E165" s="59" t="str">
        <f>IF('Aanvraag inhuur'!E174="","",'Aanvraag inhuur'!E174)</f>
        <v/>
      </c>
      <c r="F165" s="59" t="str">
        <f>IF('Aanvraag inhuur'!F174="","",'Aanvraag inhuur'!F174)</f>
        <v/>
      </c>
      <c r="G165" s="59" t="str">
        <f>IF('Aanvraag inhuur'!G174="","",'Aanvraag inhuur'!G174)</f>
        <v/>
      </c>
      <c r="H165" s="59" t="str">
        <f>IF('Aanvraag inhuur'!H174="","",'Aanvraag inhuur'!H174)</f>
        <v/>
      </c>
      <c r="I165" s="59" t="str">
        <f>IF('Aanvraag inhuur'!I174="","",'Aanvraag inhuur'!I174)</f>
        <v/>
      </c>
      <c r="J165" s="71" t="str">
        <f>IF('Aanvraag inhuur'!J174="","",'Aanvraag inhuur'!J174)</f>
        <v/>
      </c>
      <c r="K165" s="11" t="str">
        <f>IF('Aanvraag inhuur'!K174="","",'Aanvraag inhuur'!K174)</f>
        <v/>
      </c>
      <c r="L165" s="4" t="str">
        <f>IF('Aanvraag inhuur'!L174="","",'Aanvraag inhuur'!L174)</f>
        <v/>
      </c>
    </row>
    <row r="166" spans="1:14" s="74" customFormat="1" ht="17.25" hidden="1" customHeight="1" thickBot="1" x14ac:dyDescent="0.3">
      <c r="A166" s="558" t="str">
        <f>IF('Aanvraag inhuur'!A175="","",'Aanvraag inhuur'!A175)</f>
        <v>2. Duurzaamheid (toelichting)
(verplicht indien meetellend voor gunning)</v>
      </c>
      <c r="B166" s="559" t="str">
        <f>IF('Aanvraag inhuur'!B175="","",'Aanvraag inhuur'!B175)</f>
        <v/>
      </c>
      <c r="C166" s="561" t="str">
        <f>IF('Aanvraag inhuur'!C175="","",'Aanvraag inhuur'!C175)</f>
        <v/>
      </c>
      <c r="D166" s="562" t="str">
        <f>IF('Aanvraag inhuur'!D175="","",'Aanvraag inhuur'!D175)</f>
        <v/>
      </c>
      <c r="E166" s="562" t="str">
        <f>IF('Aanvraag inhuur'!E175="","",'Aanvraag inhuur'!E175)</f>
        <v/>
      </c>
      <c r="F166" s="562" t="str">
        <f>IF('Aanvraag inhuur'!F175="","",'Aanvraag inhuur'!F175)</f>
        <v/>
      </c>
      <c r="G166" s="563" t="str">
        <f>IF('Aanvraag inhuur'!G175="","",'Aanvraag inhuur'!G175)</f>
        <v/>
      </c>
      <c r="H166" s="660">
        <f>IF('Aanvraag inhuur'!H175="","",'Aanvraag inhuur'!H175)</f>
        <v>0</v>
      </c>
      <c r="I166" s="661" t="str">
        <f>IF('Aanvraag inhuur'!I175="","",'Aanvraag inhuur'!I175)</f>
        <v/>
      </c>
      <c r="J166" s="72" t="str">
        <f>IF('Aanvraag inhuur'!J175="","",'Aanvraag inhuur'!J175)</f>
        <v/>
      </c>
      <c r="K166" s="73" t="str">
        <f>IF('Aanvraag inhuur'!K175="","",'Aanvraag inhuur'!K175)</f>
        <v/>
      </c>
      <c r="L166" s="74" t="str">
        <f>IF('Aanvraag inhuur'!L175="","",'Aanvraag inhuur'!L175)</f>
        <v/>
      </c>
      <c r="M166" s="236"/>
    </row>
    <row r="167" spans="1:14" s="67" customFormat="1" ht="17.25" hidden="1" customHeight="1" thickBot="1" x14ac:dyDescent="0.3">
      <c r="A167" s="22" t="str">
        <f>IF('Aanvraag inhuur'!A176="","",'Aanvraag inhuur'!A176)</f>
        <v/>
      </c>
      <c r="B167" s="25" t="str">
        <f>IF('Aanvraag inhuur'!B176="","",'Aanvraag inhuur'!B176)</f>
        <v/>
      </c>
      <c r="C167" s="14" t="str">
        <f>IF('Aanvraag inhuur'!C176="","",'Aanvraag inhuur'!C176)</f>
        <v/>
      </c>
      <c r="D167" s="157" t="str">
        <f>IF('Aanvraag inhuur'!D176="","",'Aanvraag inhuur'!D176)</f>
        <v/>
      </c>
      <c r="E167" s="157" t="str">
        <f>IF('Aanvraag inhuur'!E176="","",'Aanvraag inhuur'!E176)</f>
        <v/>
      </c>
      <c r="F167" s="157" t="str">
        <f>IF('Aanvraag inhuur'!F176="","",'Aanvraag inhuur'!F176)</f>
        <v/>
      </c>
      <c r="G167" s="157" t="str">
        <f>IF('Aanvraag inhuur'!G176="","",'Aanvraag inhuur'!G176)</f>
        <v/>
      </c>
      <c r="H167" s="14" t="str">
        <f>IF('Aanvraag inhuur'!H176="","",'Aanvraag inhuur'!H176)</f>
        <v/>
      </c>
      <c r="I167" s="14" t="str">
        <f>IF('Aanvraag inhuur'!I176="","",'Aanvraag inhuur'!I176)</f>
        <v/>
      </c>
      <c r="J167" s="10" t="str">
        <f>IF('Aanvraag inhuur'!J176="","",'Aanvraag inhuur'!J176)</f>
        <v/>
      </c>
      <c r="K167" s="160" t="str">
        <f>IF('Aanvraag inhuur'!K176="","",'Aanvraag inhuur'!K176)</f>
        <v/>
      </c>
      <c r="L167" s="163" t="str">
        <f>IF('Aanvraag inhuur'!L176="","",'Aanvraag inhuur'!L176)</f>
        <v/>
      </c>
      <c r="M167" s="161"/>
      <c r="N167" s="76"/>
    </row>
    <row r="168" spans="1:14" s="74" customFormat="1" ht="17.25" hidden="1" customHeight="1" thickBot="1" x14ac:dyDescent="0.3">
      <c r="A168" s="558" t="str">
        <f>IF('Aanvraag inhuur'!A177="","",'Aanvraag inhuur'!A177)</f>
        <v>6. Social return kandidaat (toelichting)
(verplicht indien meetellend voor gunning)</v>
      </c>
      <c r="B168" s="559" t="str">
        <f>IF('Aanvraag inhuur'!B177="","",'Aanvraag inhuur'!B177)</f>
        <v/>
      </c>
      <c r="C168" s="561" t="str">
        <f>IF('Aanvraag inhuur'!C177="","",'Aanvraag inhuur'!C177)</f>
        <v/>
      </c>
      <c r="D168" s="562" t="str">
        <f>IF('Aanvraag inhuur'!D177="","",'Aanvraag inhuur'!D177)</f>
        <v/>
      </c>
      <c r="E168" s="562" t="str">
        <f>IF('Aanvraag inhuur'!E177="","",'Aanvraag inhuur'!E177)</f>
        <v/>
      </c>
      <c r="F168" s="562" t="str">
        <f>IF('Aanvraag inhuur'!F177="","",'Aanvraag inhuur'!F177)</f>
        <v/>
      </c>
      <c r="G168" s="563" t="str">
        <f>IF('Aanvraag inhuur'!G177="","",'Aanvraag inhuur'!G177)</f>
        <v/>
      </c>
      <c r="H168" s="660">
        <f>IF('Aanvraag inhuur'!H177="","",'Aanvraag inhuur'!H177)</f>
        <v>0</v>
      </c>
      <c r="I168" s="661" t="str">
        <f>IF('Aanvraag inhuur'!I177="","",'Aanvraag inhuur'!I177)</f>
        <v/>
      </c>
      <c r="J168" s="72" t="str">
        <f>IF('Aanvraag inhuur'!J177="","",'Aanvraag inhuur'!J177)</f>
        <v/>
      </c>
      <c r="K168" s="73" t="str">
        <f>IF('Aanvraag inhuur'!K177="","",'Aanvraag inhuur'!K177)</f>
        <v/>
      </c>
      <c r="L168" s="74" t="str">
        <f>IF('Aanvraag inhuur'!L177="","",'Aanvraag inhuur'!L177)</f>
        <v/>
      </c>
      <c r="M168" s="236"/>
    </row>
    <row r="169" spans="1:14" ht="17.25" hidden="1" customHeight="1" x14ac:dyDescent="0.2">
      <c r="A169" s="22" t="str">
        <f>IF('Aanvraag inhuur'!A178="","",'Aanvraag inhuur'!A178)</f>
        <v/>
      </c>
      <c r="B169" s="59" t="str">
        <f>IF('Aanvraag inhuur'!B178="","",'Aanvraag inhuur'!B178)</f>
        <v/>
      </c>
      <c r="C169" s="59" t="str">
        <f>IF('Aanvraag inhuur'!C178="","",'Aanvraag inhuur'!C178)</f>
        <v/>
      </c>
      <c r="D169" s="59" t="str">
        <f>IF('Aanvraag inhuur'!D178="","",'Aanvraag inhuur'!D178)</f>
        <v/>
      </c>
      <c r="E169" s="59" t="str">
        <f>IF('Aanvraag inhuur'!E178="","",'Aanvraag inhuur'!E178)</f>
        <v/>
      </c>
      <c r="F169" s="59" t="str">
        <f>IF('Aanvraag inhuur'!F178="","",'Aanvraag inhuur'!F178)</f>
        <v/>
      </c>
      <c r="G169" s="59" t="str">
        <f>IF('Aanvraag inhuur'!G178="","",'Aanvraag inhuur'!G178)</f>
        <v/>
      </c>
      <c r="H169" s="59" t="str">
        <f>IF('Aanvraag inhuur'!H178="","",'Aanvraag inhuur'!H178)</f>
        <v/>
      </c>
      <c r="I169" s="59" t="str">
        <f>IF('Aanvraag inhuur'!I178="","",'Aanvraag inhuur'!I178)</f>
        <v/>
      </c>
      <c r="J169" s="71" t="str">
        <f>IF('Aanvraag inhuur'!J178="","",'Aanvraag inhuur'!J178)</f>
        <v/>
      </c>
      <c r="K169" s="11" t="str">
        <f>IF('Aanvraag inhuur'!K178="","",'Aanvraag inhuur'!K178)</f>
        <v/>
      </c>
      <c r="L169" s="4" t="str">
        <f>IF('Aanvraag inhuur'!L178="","",'Aanvraag inhuur'!L178)</f>
        <v/>
      </c>
    </row>
    <row r="170" spans="1:14" ht="17.25" hidden="1" customHeight="1" x14ac:dyDescent="0.2">
      <c r="A170" s="19" t="str">
        <f>IF('Aanvraag inhuur'!A179="","",'Aanvraag inhuur'!A179)</f>
        <v/>
      </c>
      <c r="B170" s="238" t="str">
        <f>IF('Aanvraag inhuur'!B179="","",'Aanvraag inhuur'!B179)</f>
        <v/>
      </c>
      <c r="C170" s="497" t="str">
        <f>IF('Aanvraag inhuur'!C179="","",'Aanvraag inhuur'!C179)</f>
        <v>Wensen (Selectiegesprek)</v>
      </c>
      <c r="D170" s="497" t="str">
        <f>IF('Aanvraag inhuur'!D179="","",'Aanvraag inhuur'!D179)</f>
        <v/>
      </c>
      <c r="E170" s="497" t="str">
        <f>IF('Aanvraag inhuur'!E179="","",'Aanvraag inhuur'!E179)</f>
        <v/>
      </c>
      <c r="F170" s="497" t="str">
        <f>IF('Aanvraag inhuur'!F179="","",'Aanvraag inhuur'!F179)</f>
        <v/>
      </c>
      <c r="G170" s="237" t="str">
        <f>IF('Aanvraag inhuur'!G179="","",'Aanvraag inhuur'!G179)</f>
        <v/>
      </c>
      <c r="H170" s="238" t="str">
        <f>IF('Aanvraag inhuur'!H179="","",'Aanvraag inhuur'!H179)</f>
        <v/>
      </c>
      <c r="I170" s="238" t="str">
        <f>IF('Aanvraag inhuur'!I179="","",'Aanvraag inhuur'!I179)</f>
        <v/>
      </c>
      <c r="J170" s="20" t="str">
        <f>IF('Aanvraag inhuur'!J179="","",'Aanvraag inhuur'!J179)</f>
        <v/>
      </c>
      <c r="K170" s="21" t="str">
        <f>IF('Aanvraag inhuur'!K179="","",'Aanvraag inhuur'!K179)</f>
        <v/>
      </c>
      <c r="L170" s="4" t="str">
        <f>IF('Aanvraag inhuur'!L179="","",'Aanvraag inhuur'!L179)</f>
        <v/>
      </c>
    </row>
    <row r="171" spans="1:14" ht="17.25" hidden="1" customHeight="1" x14ac:dyDescent="0.2">
      <c r="A171" s="22" t="str">
        <f>IF('Aanvraag inhuur'!A180="","",'Aanvraag inhuur'!A180)</f>
        <v/>
      </c>
      <c r="B171" s="59" t="str">
        <f>IF('Aanvraag inhuur'!B180="","",'Aanvraag inhuur'!B180)</f>
        <v/>
      </c>
      <c r="C171" s="59" t="str">
        <f>IF('Aanvraag inhuur'!C180="","",'Aanvraag inhuur'!C180)</f>
        <v/>
      </c>
      <c r="D171" s="59" t="str">
        <f>IF('Aanvraag inhuur'!D180="","",'Aanvraag inhuur'!D180)</f>
        <v/>
      </c>
      <c r="E171" s="59" t="str">
        <f>IF('Aanvraag inhuur'!E180="","",'Aanvraag inhuur'!E180)</f>
        <v/>
      </c>
      <c r="F171" s="59" t="str">
        <f>IF('Aanvraag inhuur'!F180="","",'Aanvraag inhuur'!F180)</f>
        <v/>
      </c>
      <c r="G171" s="59" t="str">
        <f>IF('Aanvraag inhuur'!G180="","",'Aanvraag inhuur'!G180)</f>
        <v/>
      </c>
      <c r="H171" s="59" t="str">
        <f>IF('Aanvraag inhuur'!H180="","",'Aanvraag inhuur'!H180)</f>
        <v/>
      </c>
      <c r="I171" s="59" t="str">
        <f>IF('Aanvraag inhuur'!I180="","",'Aanvraag inhuur'!I180)</f>
        <v/>
      </c>
      <c r="J171" s="71" t="str">
        <f>IF('Aanvraag inhuur'!J180="","",'Aanvraag inhuur'!J180)</f>
        <v/>
      </c>
      <c r="K171" s="11" t="str">
        <f>IF('Aanvraag inhuur'!K180="","",'Aanvraag inhuur'!K180)</f>
        <v/>
      </c>
      <c r="L171" s="4" t="str">
        <f>IF('Aanvraag inhuur'!L180="","",'Aanvraag inhuur'!L180)</f>
        <v/>
      </c>
    </row>
    <row r="172" spans="1:14" s="74" customFormat="1" ht="17.25" hidden="1" customHeight="1" x14ac:dyDescent="0.25">
      <c r="A172" s="558" t="str">
        <f>IF('Aanvraag inhuur'!A181="","",'Aanvraag inhuur'!A181)</f>
        <v>Aantal kandidaten dat wordt uitgenodigd voor toelichtend gesprek (op basis van rangorde)</v>
      </c>
      <c r="B172" s="559" t="str">
        <f>IF('Aanvraag inhuur'!B181="","",'Aanvraag inhuur'!B181)</f>
        <v/>
      </c>
      <c r="C172" s="231" t="str">
        <f>IF('Aanvraag inhuur'!C181="","",'Aanvraag inhuur'!C181)</f>
        <v/>
      </c>
      <c r="D172" s="587" t="str">
        <f>IF('Aanvraag inhuur'!D181="","",'Aanvraag inhuur'!D181)</f>
        <v>Let op:  Alleen Inschrijvers die nog kans om in aanmerking te komen voor (gunning) van de opdracht obv behaalde punten worden uitgenodigd. ADVIES vanuit inkoop is om minimaal 4 kandidaten per gevraagde CV uit te nodigen. Let op, indien na volledige beoordeling blijkt dat kandidaten die niet uitgenodigd zijn in de eerste gespreksronde alsnog kans maken om voor gunning in aanmerking te komen, wordt/worden deze kandidaten alsnog uitgenodigd voor een selectiegesprek.</v>
      </c>
      <c r="E172" s="560" t="str">
        <f>IF('Aanvraag inhuur'!E181="","",'Aanvraag inhuur'!E181)</f>
        <v/>
      </c>
      <c r="F172" s="560" t="str">
        <f>IF('Aanvraag inhuur'!F181="","",'Aanvraag inhuur'!F181)</f>
        <v/>
      </c>
      <c r="G172" s="560" t="str">
        <f>IF('Aanvraag inhuur'!G181="","",'Aanvraag inhuur'!G181)</f>
        <v/>
      </c>
      <c r="H172" s="560" t="str">
        <f>IF('Aanvraag inhuur'!H181="","",'Aanvraag inhuur'!H181)</f>
        <v/>
      </c>
      <c r="I172" s="560" t="str">
        <f>IF('Aanvraag inhuur'!I181="","",'Aanvraag inhuur'!I181)</f>
        <v/>
      </c>
      <c r="J172" s="588" t="str">
        <f>IF('Aanvraag inhuur'!J181="","",'Aanvraag inhuur'!J181)</f>
        <v/>
      </c>
      <c r="K172" s="159" t="str">
        <f>IF('Aanvraag inhuur'!K181="","",'Aanvraag inhuur'!K181)</f>
        <v/>
      </c>
      <c r="L172" s="164" t="str">
        <f>IF('Aanvraag inhuur'!L181="","",'Aanvraag inhuur'!L181)</f>
        <v/>
      </c>
      <c r="M172" s="161"/>
    </row>
    <row r="173" spans="1:14" s="67" customFormat="1" ht="17.25" hidden="1" customHeight="1" x14ac:dyDescent="0.25">
      <c r="A173" s="22" t="str">
        <f>IF('Aanvraag inhuur'!A182="","",'Aanvraag inhuur'!A182)</f>
        <v/>
      </c>
      <c r="B173" s="25" t="str">
        <f>IF('Aanvraag inhuur'!B182="","",'Aanvraag inhuur'!B182)</f>
        <v/>
      </c>
      <c r="C173" s="14" t="str">
        <f>IF('Aanvraag inhuur'!C182="","",'Aanvraag inhuur'!C182)</f>
        <v/>
      </c>
      <c r="D173" s="157" t="str">
        <f>IF('Aanvraag inhuur'!D182="","",'Aanvraag inhuur'!D182)</f>
        <v/>
      </c>
      <c r="E173" s="157" t="str">
        <f>IF('Aanvraag inhuur'!E182="","",'Aanvraag inhuur'!E182)</f>
        <v/>
      </c>
      <c r="F173" s="157" t="str">
        <f>IF('Aanvraag inhuur'!F182="","",'Aanvraag inhuur'!F182)</f>
        <v/>
      </c>
      <c r="G173" s="157" t="str">
        <f>IF('Aanvraag inhuur'!G182="","",'Aanvraag inhuur'!G182)</f>
        <v/>
      </c>
      <c r="H173" s="14" t="str">
        <f>IF('Aanvraag inhuur'!H182="","",'Aanvraag inhuur'!H182)</f>
        <v/>
      </c>
      <c r="I173" s="14" t="str">
        <f>IF('Aanvraag inhuur'!I182="","",'Aanvraag inhuur'!I182)</f>
        <v/>
      </c>
      <c r="J173" s="10" t="str">
        <f>IF('Aanvraag inhuur'!J182="","",'Aanvraag inhuur'!J182)</f>
        <v/>
      </c>
      <c r="K173" s="160" t="str">
        <f>IF('Aanvraag inhuur'!K182="","",'Aanvraag inhuur'!K182)</f>
        <v/>
      </c>
      <c r="L173" s="163" t="str">
        <f>IF('Aanvraag inhuur'!L182="","",'Aanvraag inhuur'!L182)</f>
        <v/>
      </c>
      <c r="M173" s="161"/>
      <c r="N173" s="76"/>
    </row>
    <row r="174" spans="1:14" s="67" customFormat="1" ht="17.25" hidden="1" customHeight="1" thickBot="1" x14ac:dyDescent="0.2">
      <c r="A174" s="22" t="str">
        <f>IF('Aanvraag inhuur'!A183="","",'Aanvraag inhuur'!A183)</f>
        <v/>
      </c>
      <c r="B174" s="243" t="str">
        <f>IF('Aanvraag inhuur'!B183="","",'Aanvraag inhuur'!B183)</f>
        <v>7. Mate waarin de kandidaat de opdracht begrijpt</v>
      </c>
      <c r="C174" s="566" t="str">
        <f>IF('Aanvraag inhuur'!C183="","",'Aanvraag inhuur'!C183)</f>
        <v>Gerelateerd aan algemene omschrijving en achtergrond (eventuele extra toelichting, aanvullend op algemene omschrijving)</v>
      </c>
      <c r="D174" s="566" t="str">
        <f>IF('Aanvraag inhuur'!D183="","",'Aanvraag inhuur'!D183)</f>
        <v/>
      </c>
      <c r="E174" s="567" t="str">
        <f>IF('Aanvraag inhuur'!E183="","",'Aanvraag inhuur'!E183)</f>
        <v/>
      </c>
      <c r="F174" s="567" t="str">
        <f>IF('Aanvraag inhuur'!F183="","",'Aanvraag inhuur'!F183)</f>
        <v/>
      </c>
      <c r="G174" s="233" t="str">
        <f>IF('Aanvraag inhuur'!G183="","",'Aanvraag inhuur'!G183)</f>
        <v/>
      </c>
      <c r="H174" s="568" t="str">
        <f>IF('Aanvraag inhuur'!H183="","",'Aanvraag inhuur'!H183)</f>
        <v/>
      </c>
      <c r="I174" s="568" t="str">
        <f>IF('Aanvraag inhuur'!I183="","",'Aanvraag inhuur'!I183)</f>
        <v/>
      </c>
      <c r="J174" s="10" t="str">
        <f>IF('Aanvraag inhuur'!J183="","",'Aanvraag inhuur'!J183)</f>
        <v/>
      </c>
      <c r="K174" s="11" t="str">
        <f>IF('Aanvraag inhuur'!K183="","",'Aanvraag inhuur'!K183)</f>
        <v/>
      </c>
      <c r="L174" s="67" t="str">
        <f>IF('Aanvraag inhuur'!L183="","",'Aanvraag inhuur'!L183)</f>
        <v/>
      </c>
      <c r="M174" s="161"/>
    </row>
    <row r="175" spans="1:14" s="67" customFormat="1" ht="17.25" hidden="1" customHeight="1" thickBot="1" x14ac:dyDescent="0.3">
      <c r="A175" s="22" t="str">
        <f>IF('Aanvraag inhuur'!A184="","",'Aanvraag inhuur'!A184)</f>
        <v/>
      </c>
      <c r="B175" s="253" t="str">
        <f>IF('Aanvraag inhuur'!B184="","",'Aanvraag inhuur'!B184)</f>
        <v/>
      </c>
      <c r="C175" s="445" t="str">
        <f>IF('Aanvraag inhuur'!C184="","",'Aanvraag inhuur'!C184)</f>
        <v/>
      </c>
      <c r="D175" s="445" t="str">
        <f>IF('Aanvraag inhuur'!D184="","",'Aanvraag inhuur'!D184)</f>
        <v/>
      </c>
      <c r="E175" s="445" t="str">
        <f>IF('Aanvraag inhuur'!E184="","",'Aanvraag inhuur'!E184)</f>
        <v/>
      </c>
      <c r="F175" s="445" t="str">
        <f>IF('Aanvraag inhuur'!F184="","",'Aanvraag inhuur'!F184)</f>
        <v/>
      </c>
      <c r="G175" s="233" t="str">
        <f>IF('Aanvraag inhuur'!G184="","",'Aanvraag inhuur'!G184)</f>
        <v/>
      </c>
      <c r="H175" s="660">
        <f>IF('Aanvraag inhuur'!H184="","",'Aanvraag inhuur'!H184)</f>
        <v>0</v>
      </c>
      <c r="I175" s="661" t="str">
        <f>IF('Aanvraag inhuur'!I184="","",'Aanvraag inhuur'!I184)</f>
        <v/>
      </c>
      <c r="J175" s="10" t="str">
        <f>IF('Aanvraag inhuur'!J184="","",'Aanvraag inhuur'!J184)</f>
        <v/>
      </c>
      <c r="K175" s="11" t="str">
        <f>IF('Aanvraag inhuur'!K184="","",'Aanvraag inhuur'!K184)</f>
        <v/>
      </c>
      <c r="L175" s="67" t="str">
        <f>IF('Aanvraag inhuur'!L184="","",'Aanvraag inhuur'!L184)</f>
        <v/>
      </c>
      <c r="M175" s="161"/>
    </row>
    <row r="176" spans="1:14" s="67" customFormat="1" ht="17.25" hidden="1" customHeight="1" thickBot="1" x14ac:dyDescent="0.2">
      <c r="A176" s="22" t="str">
        <f>IF('Aanvraag inhuur'!A185="","",'Aanvraag inhuur'!A185)</f>
        <v/>
      </c>
      <c r="B176" s="253" t="str">
        <f>IF('Aanvraag inhuur'!B185="","",'Aanvraag inhuur'!B185)</f>
        <v/>
      </c>
      <c r="C176" s="566" t="str">
        <f>IF('Aanvraag inhuur'!C185="","",'Aanvraag inhuur'!C185)</f>
        <v>Geef hier de (gedrags)competenties weer waarop wordt getoetst</v>
      </c>
      <c r="D176" s="566" t="str">
        <f>IF('Aanvraag inhuur'!D185="","",'Aanvraag inhuur'!D185)</f>
        <v/>
      </c>
      <c r="E176" s="573" t="str">
        <f>IF('Aanvraag inhuur'!E185="","",'Aanvraag inhuur'!E185)</f>
        <v>Niveau competentiewoordenboek (indien van toepassing)</v>
      </c>
      <c r="F176" s="573" t="str">
        <f>IF('Aanvraag inhuur'!F185="","",'Aanvraag inhuur'!F185)</f>
        <v/>
      </c>
      <c r="G176" s="233" t="str">
        <f>IF('Aanvraag inhuur'!G185="","",'Aanvraag inhuur'!G185)</f>
        <v/>
      </c>
      <c r="H176" s="568" t="str">
        <f>IF('Aanvraag inhuur'!H185="","",'Aanvraag inhuur'!H185)</f>
        <v/>
      </c>
      <c r="I176" s="568" t="str">
        <f>IF('Aanvraag inhuur'!I185="","",'Aanvraag inhuur'!I185)</f>
        <v/>
      </c>
      <c r="J176" s="10" t="str">
        <f>IF('Aanvraag inhuur'!J185="","",'Aanvraag inhuur'!J185)</f>
        <v/>
      </c>
      <c r="K176" s="11" t="str">
        <f>IF('Aanvraag inhuur'!K185="","",'Aanvraag inhuur'!K185)</f>
        <v/>
      </c>
      <c r="L176" s="67" t="str">
        <f>IF('Aanvraag inhuur'!L185="","",'Aanvraag inhuur'!L185)</f>
        <v/>
      </c>
      <c r="M176" s="161"/>
    </row>
    <row r="177" spans="1:15" s="74" customFormat="1" ht="17.25" hidden="1" customHeight="1" thickBot="1" x14ac:dyDescent="0.3">
      <c r="A177" s="234" t="str">
        <f>IF('Aanvraag inhuur'!A186="","",'Aanvraag inhuur'!A186)</f>
        <v/>
      </c>
      <c r="B177" s="560" t="str">
        <f>IF('Aanvraag inhuur'!B186="","",'Aanvraag inhuur'!B186)</f>
        <v>8. Of de kandidaat overtuigt te kunnen werken volgens de cultuur van Defensie
en daarvoor de juiste competenties heeft. (Competentiewoordenboek). NB: niet alle rijen hoeven gevuld te worden</v>
      </c>
      <c r="C177" s="449" t="str">
        <f>IF('Aanvraag inhuur'!C186="","",'Aanvraag inhuur'!C186)</f>
        <v/>
      </c>
      <c r="D177" s="449" t="str">
        <f>IF('Aanvraag inhuur'!D186="","",'Aanvraag inhuur'!D186)</f>
        <v/>
      </c>
      <c r="E177" s="572" t="str">
        <f>IF('Aanvraag inhuur'!E186="","",'Aanvraag inhuur'!E186)</f>
        <v/>
      </c>
      <c r="F177" s="572" t="str">
        <f>IF('Aanvraag inhuur'!F186="","",'Aanvraag inhuur'!F186)</f>
        <v/>
      </c>
      <c r="G177" s="240" t="str">
        <f>IF('Aanvraag inhuur'!G186="","",'Aanvraag inhuur'!G186)</f>
        <v/>
      </c>
      <c r="H177" s="660">
        <f>IF('Aanvraag inhuur'!H186="","",'Aanvraag inhuur'!H186)</f>
        <v>0</v>
      </c>
      <c r="I177" s="661" t="str">
        <f>IF('Aanvraag inhuur'!I186="","",'Aanvraag inhuur'!I186)</f>
        <v/>
      </c>
      <c r="J177" s="254" t="str">
        <f>IF('Aanvraag inhuur'!J186="","",'Aanvraag inhuur'!J186)</f>
        <v/>
      </c>
      <c r="K177" s="159" t="str">
        <f>IF('Aanvraag inhuur'!K186="","",'Aanvraag inhuur'!K186)</f>
        <v/>
      </c>
      <c r="L177" s="162" t="str">
        <f>IF('Aanvraag inhuur'!L186="","",'Aanvraag inhuur'!L186)</f>
        <v/>
      </c>
      <c r="M177" s="161"/>
    </row>
    <row r="178" spans="1:15" s="74" customFormat="1" ht="17.25" hidden="1" customHeight="1" x14ac:dyDescent="0.25">
      <c r="A178" s="234" t="str">
        <f>IF('Aanvraag inhuur'!A187="","",'Aanvraag inhuur'!A187)</f>
        <v/>
      </c>
      <c r="B178" s="560" t="str">
        <f>IF('Aanvraag inhuur'!B187="","",'Aanvraag inhuur'!B187)</f>
        <v/>
      </c>
      <c r="C178" s="449" t="str">
        <f>IF('Aanvraag inhuur'!C187="","",'Aanvraag inhuur'!C187)</f>
        <v/>
      </c>
      <c r="D178" s="449" t="str">
        <f>IF('Aanvraag inhuur'!D187="","",'Aanvraag inhuur'!D187)</f>
        <v/>
      </c>
      <c r="E178" s="572" t="str">
        <f>IF('Aanvraag inhuur'!E187="","",'Aanvraag inhuur'!E187)</f>
        <v/>
      </c>
      <c r="F178" s="572" t="str">
        <f>IF('Aanvraag inhuur'!F187="","",'Aanvraag inhuur'!F187)</f>
        <v/>
      </c>
      <c r="G178" s="240" t="str">
        <f>IF('Aanvraag inhuur'!G187="","",'Aanvraag inhuur'!G187)</f>
        <v/>
      </c>
      <c r="H178" s="240" t="str">
        <f>IF('Aanvraag inhuur'!H187="","",'Aanvraag inhuur'!H187)</f>
        <v/>
      </c>
      <c r="I178" s="240" t="str">
        <f>IF('Aanvraag inhuur'!I187="","",'Aanvraag inhuur'!I187)</f>
        <v/>
      </c>
      <c r="J178" s="254" t="str">
        <f>IF('Aanvraag inhuur'!J187="","",'Aanvraag inhuur'!J187)</f>
        <v/>
      </c>
      <c r="K178" s="159" t="str">
        <f>IF('Aanvraag inhuur'!K187="","",'Aanvraag inhuur'!K187)</f>
        <v/>
      </c>
      <c r="L178" s="162" t="str">
        <f>IF('Aanvraag inhuur'!L187="","",'Aanvraag inhuur'!L187)</f>
        <v/>
      </c>
      <c r="M178" s="161"/>
    </row>
    <row r="179" spans="1:15" s="74" customFormat="1" ht="17.25" hidden="1" customHeight="1" x14ac:dyDescent="0.25">
      <c r="A179" s="234" t="str">
        <f>IF('Aanvraag inhuur'!A188="","",'Aanvraag inhuur'!A188)</f>
        <v/>
      </c>
      <c r="B179" s="560" t="str">
        <f>IF('Aanvraag inhuur'!B188="","",'Aanvraag inhuur'!B188)</f>
        <v/>
      </c>
      <c r="C179" s="449" t="str">
        <f>IF('Aanvraag inhuur'!C188="","",'Aanvraag inhuur'!C188)</f>
        <v/>
      </c>
      <c r="D179" s="449" t="str">
        <f>IF('Aanvraag inhuur'!D188="","",'Aanvraag inhuur'!D188)</f>
        <v/>
      </c>
      <c r="E179" s="572" t="str">
        <f>IF('Aanvraag inhuur'!E188="","",'Aanvraag inhuur'!E188)</f>
        <v/>
      </c>
      <c r="F179" s="572" t="str">
        <f>IF('Aanvraag inhuur'!F188="","",'Aanvraag inhuur'!F188)</f>
        <v/>
      </c>
      <c r="G179" s="240" t="str">
        <f>IF('Aanvraag inhuur'!G188="","",'Aanvraag inhuur'!G188)</f>
        <v/>
      </c>
      <c r="H179" s="240" t="str">
        <f>IF('Aanvraag inhuur'!H188="","",'Aanvraag inhuur'!H188)</f>
        <v/>
      </c>
      <c r="I179" s="240" t="str">
        <f>IF('Aanvraag inhuur'!I188="","",'Aanvraag inhuur'!I188)</f>
        <v/>
      </c>
      <c r="J179" s="254" t="str">
        <f>IF('Aanvraag inhuur'!J188="","",'Aanvraag inhuur'!J188)</f>
        <v/>
      </c>
      <c r="K179" s="159" t="str">
        <f>IF('Aanvraag inhuur'!K188="","",'Aanvraag inhuur'!K188)</f>
        <v/>
      </c>
      <c r="L179" s="162" t="str">
        <f>IF('Aanvraag inhuur'!L188="","",'Aanvraag inhuur'!L188)</f>
        <v/>
      </c>
      <c r="M179" s="161"/>
    </row>
    <row r="180" spans="1:15" s="74" customFormat="1" ht="17.25" hidden="1" customHeight="1" x14ac:dyDescent="0.25">
      <c r="A180" s="234" t="str">
        <f>IF('Aanvraag inhuur'!A189="","",'Aanvraag inhuur'!A189)</f>
        <v/>
      </c>
      <c r="B180" s="560" t="str">
        <f>IF('Aanvraag inhuur'!B189="","",'Aanvraag inhuur'!B189)</f>
        <v/>
      </c>
      <c r="C180" s="449" t="str">
        <f>IF('Aanvraag inhuur'!C189="","",'Aanvraag inhuur'!C189)</f>
        <v/>
      </c>
      <c r="D180" s="449" t="str">
        <f>IF('Aanvraag inhuur'!D189="","",'Aanvraag inhuur'!D189)</f>
        <v/>
      </c>
      <c r="E180" s="572" t="str">
        <f>IF('Aanvraag inhuur'!E189="","",'Aanvraag inhuur'!E189)</f>
        <v/>
      </c>
      <c r="F180" s="572" t="str">
        <f>IF('Aanvraag inhuur'!F189="","",'Aanvraag inhuur'!F189)</f>
        <v/>
      </c>
      <c r="G180" s="240" t="str">
        <f>IF('Aanvraag inhuur'!G189="","",'Aanvraag inhuur'!G189)</f>
        <v/>
      </c>
      <c r="H180" s="240" t="str">
        <f>IF('Aanvraag inhuur'!H189="","",'Aanvraag inhuur'!H189)</f>
        <v/>
      </c>
      <c r="I180" s="240" t="str">
        <f>IF('Aanvraag inhuur'!I189="","",'Aanvraag inhuur'!I189)</f>
        <v/>
      </c>
      <c r="J180" s="254" t="str">
        <f>IF('Aanvraag inhuur'!J189="","",'Aanvraag inhuur'!J189)</f>
        <v/>
      </c>
      <c r="K180" s="159" t="str">
        <f>IF('Aanvraag inhuur'!K189="","",'Aanvraag inhuur'!K189)</f>
        <v/>
      </c>
      <c r="L180" s="162" t="str">
        <f>IF('Aanvraag inhuur'!L189="","",'Aanvraag inhuur'!L189)</f>
        <v/>
      </c>
      <c r="M180" s="161"/>
      <c r="O180" s="200"/>
    </row>
    <row r="181" spans="1:15" s="74" customFormat="1" ht="17.25" hidden="1" customHeight="1" x14ac:dyDescent="0.25">
      <c r="A181" s="234" t="str">
        <f>IF('Aanvraag inhuur'!A190="","",'Aanvraag inhuur'!A190)</f>
        <v/>
      </c>
      <c r="B181" s="235" t="str">
        <f>IF('Aanvraag inhuur'!B190="","",'Aanvraag inhuur'!B190)</f>
        <v/>
      </c>
      <c r="C181" s="449" t="str">
        <f>IF('Aanvraag inhuur'!C190="","",'Aanvraag inhuur'!C190)</f>
        <v/>
      </c>
      <c r="D181" s="449" t="str">
        <f>IF('Aanvraag inhuur'!D190="","",'Aanvraag inhuur'!D190)</f>
        <v/>
      </c>
      <c r="E181" s="572" t="str">
        <f>IF('Aanvraag inhuur'!E190="","",'Aanvraag inhuur'!E190)</f>
        <v/>
      </c>
      <c r="F181" s="572" t="str">
        <f>IF('Aanvraag inhuur'!F190="","",'Aanvraag inhuur'!F190)</f>
        <v/>
      </c>
      <c r="G181" s="240" t="str">
        <f>IF('Aanvraag inhuur'!G190="","",'Aanvraag inhuur'!G190)</f>
        <v/>
      </c>
      <c r="H181" s="240" t="str">
        <f>IF('Aanvraag inhuur'!H190="","",'Aanvraag inhuur'!H190)</f>
        <v/>
      </c>
      <c r="I181" s="240" t="str">
        <f>IF('Aanvraag inhuur'!I190="","",'Aanvraag inhuur'!I190)</f>
        <v/>
      </c>
      <c r="J181" s="254" t="str">
        <f>IF('Aanvraag inhuur'!J190="","",'Aanvraag inhuur'!J190)</f>
        <v/>
      </c>
      <c r="K181" s="159" t="str">
        <f>IF('Aanvraag inhuur'!K190="","",'Aanvraag inhuur'!K190)</f>
        <v/>
      </c>
      <c r="L181" s="162" t="str">
        <f>IF('Aanvraag inhuur'!L190="","",'Aanvraag inhuur'!L190)</f>
        <v/>
      </c>
      <c r="M181" s="161"/>
    </row>
    <row r="182" spans="1:15" s="74" customFormat="1" ht="17.25" hidden="1" customHeight="1" x14ac:dyDescent="0.25">
      <c r="A182" s="234" t="str">
        <f>IF('Aanvraag inhuur'!A191="","",'Aanvraag inhuur'!A191)</f>
        <v/>
      </c>
      <c r="B182" s="235" t="str">
        <f>IF('Aanvraag inhuur'!B191="","",'Aanvraag inhuur'!B191)</f>
        <v/>
      </c>
      <c r="C182" s="449" t="str">
        <f>IF('Aanvraag inhuur'!C191="","",'Aanvraag inhuur'!C191)</f>
        <v/>
      </c>
      <c r="D182" s="449" t="str">
        <f>IF('Aanvraag inhuur'!D191="","",'Aanvraag inhuur'!D191)</f>
        <v/>
      </c>
      <c r="E182" s="572" t="str">
        <f>IF('Aanvraag inhuur'!E191="","",'Aanvraag inhuur'!E191)</f>
        <v/>
      </c>
      <c r="F182" s="572" t="str">
        <f>IF('Aanvraag inhuur'!F191="","",'Aanvraag inhuur'!F191)</f>
        <v/>
      </c>
      <c r="G182" s="240" t="str">
        <f>IF('Aanvraag inhuur'!G191="","",'Aanvraag inhuur'!G191)</f>
        <v/>
      </c>
      <c r="H182" s="240" t="str">
        <f>IF('Aanvraag inhuur'!H191="","",'Aanvraag inhuur'!H191)</f>
        <v/>
      </c>
      <c r="I182" s="240" t="str">
        <f>IF('Aanvraag inhuur'!I191="","",'Aanvraag inhuur'!I191)</f>
        <v/>
      </c>
      <c r="J182" s="254" t="str">
        <f>IF('Aanvraag inhuur'!J191="","",'Aanvraag inhuur'!J191)</f>
        <v/>
      </c>
      <c r="K182" s="159" t="str">
        <f>IF('Aanvraag inhuur'!K191="","",'Aanvraag inhuur'!K191)</f>
        <v/>
      </c>
      <c r="L182" s="162" t="str">
        <f>IF('Aanvraag inhuur'!L191="","",'Aanvraag inhuur'!L191)</f>
        <v/>
      </c>
      <c r="M182" s="161"/>
    </row>
    <row r="183" spans="1:15" s="74" customFormat="1" ht="17.25" hidden="1" customHeight="1" x14ac:dyDescent="0.25">
      <c r="A183" s="234" t="str">
        <f>IF('Aanvraag inhuur'!A192="","",'Aanvraag inhuur'!A192)</f>
        <v/>
      </c>
      <c r="B183" s="235" t="str">
        <f>IF('Aanvraag inhuur'!B192="","",'Aanvraag inhuur'!B192)</f>
        <v/>
      </c>
      <c r="C183" s="449" t="str">
        <f>IF('Aanvraag inhuur'!C192="","",'Aanvraag inhuur'!C192)</f>
        <v/>
      </c>
      <c r="D183" s="449" t="str">
        <f>IF('Aanvraag inhuur'!D192="","",'Aanvraag inhuur'!D192)</f>
        <v/>
      </c>
      <c r="E183" s="572" t="str">
        <f>IF('Aanvraag inhuur'!E192="","",'Aanvraag inhuur'!E192)</f>
        <v/>
      </c>
      <c r="F183" s="572" t="str">
        <f>IF('Aanvraag inhuur'!F192="","",'Aanvraag inhuur'!F192)</f>
        <v/>
      </c>
      <c r="G183" s="240" t="str">
        <f>IF('Aanvraag inhuur'!G192="","",'Aanvraag inhuur'!G192)</f>
        <v/>
      </c>
      <c r="H183" s="240" t="str">
        <f>IF('Aanvraag inhuur'!H192="","",'Aanvraag inhuur'!H192)</f>
        <v/>
      </c>
      <c r="I183" s="240" t="str">
        <f>IF('Aanvraag inhuur'!I192="","",'Aanvraag inhuur'!I192)</f>
        <v/>
      </c>
      <c r="J183" s="254" t="str">
        <f>IF('Aanvraag inhuur'!J192="","",'Aanvraag inhuur'!J192)</f>
        <v/>
      </c>
      <c r="K183" s="159" t="str">
        <f>IF('Aanvraag inhuur'!K192="","",'Aanvraag inhuur'!K192)</f>
        <v/>
      </c>
      <c r="L183" s="162" t="str">
        <f>IF('Aanvraag inhuur'!L192="","",'Aanvraag inhuur'!L192)</f>
        <v/>
      </c>
      <c r="M183" s="161"/>
    </row>
    <row r="184" spans="1:15" s="74" customFormat="1" ht="17.25" hidden="1" customHeight="1" x14ac:dyDescent="0.25">
      <c r="A184" s="234" t="str">
        <f>IF('Aanvraag inhuur'!A193="","",'Aanvraag inhuur'!A193)</f>
        <v/>
      </c>
      <c r="B184" s="235" t="str">
        <f>IF('Aanvraag inhuur'!B193="","",'Aanvraag inhuur'!B193)</f>
        <v/>
      </c>
      <c r="C184" s="449" t="str">
        <f>IF('Aanvraag inhuur'!C193="","",'Aanvraag inhuur'!C193)</f>
        <v/>
      </c>
      <c r="D184" s="449" t="str">
        <f>IF('Aanvraag inhuur'!D193="","",'Aanvraag inhuur'!D193)</f>
        <v/>
      </c>
      <c r="E184" s="572" t="str">
        <f>IF('Aanvraag inhuur'!E193="","",'Aanvraag inhuur'!E193)</f>
        <v/>
      </c>
      <c r="F184" s="572" t="str">
        <f>IF('Aanvraag inhuur'!F193="","",'Aanvraag inhuur'!F193)</f>
        <v/>
      </c>
      <c r="G184" s="240" t="str">
        <f>IF('Aanvraag inhuur'!G193="","",'Aanvraag inhuur'!G193)</f>
        <v/>
      </c>
      <c r="H184" s="240" t="str">
        <f>IF('Aanvraag inhuur'!H193="","",'Aanvraag inhuur'!H193)</f>
        <v/>
      </c>
      <c r="I184" s="240" t="str">
        <f>IF('Aanvraag inhuur'!I193="","",'Aanvraag inhuur'!I193)</f>
        <v/>
      </c>
      <c r="J184" s="254" t="str">
        <f>IF('Aanvraag inhuur'!J193="","",'Aanvraag inhuur'!J193)</f>
        <v/>
      </c>
      <c r="K184" s="159" t="str">
        <f>IF('Aanvraag inhuur'!K193="","",'Aanvraag inhuur'!K193)</f>
        <v/>
      </c>
      <c r="L184" s="162" t="str">
        <f>IF('Aanvraag inhuur'!L193="","",'Aanvraag inhuur'!L193)</f>
        <v/>
      </c>
      <c r="M184" s="161"/>
    </row>
    <row r="185" spans="1:15" ht="17.25" hidden="1" customHeight="1" x14ac:dyDescent="0.2">
      <c r="A185" s="22" t="str">
        <f>IF('Aanvraag inhuur'!A194="","",'Aanvraag inhuur'!A194)</f>
        <v/>
      </c>
      <c r="B185" s="59" t="str">
        <f>IF('Aanvraag inhuur'!B194="","",'Aanvraag inhuur'!B194)</f>
        <v/>
      </c>
      <c r="C185" s="59" t="str">
        <f>IF('Aanvraag inhuur'!C194="","",'Aanvraag inhuur'!C194)</f>
        <v/>
      </c>
      <c r="D185" s="59" t="str">
        <f>IF('Aanvraag inhuur'!D194="","",'Aanvraag inhuur'!D194)</f>
        <v/>
      </c>
      <c r="E185" s="59" t="str">
        <f>IF('Aanvraag inhuur'!E194="","",'Aanvraag inhuur'!E194)</f>
        <v/>
      </c>
      <c r="F185" s="59" t="str">
        <f>IF('Aanvraag inhuur'!F194="","",'Aanvraag inhuur'!F194)</f>
        <v/>
      </c>
      <c r="G185" s="59" t="str">
        <f>IF('Aanvraag inhuur'!G194="","",'Aanvraag inhuur'!G194)</f>
        <v/>
      </c>
      <c r="H185" s="59" t="str">
        <f>IF('Aanvraag inhuur'!H194="","",'Aanvraag inhuur'!H194)</f>
        <v/>
      </c>
      <c r="I185" s="59" t="str">
        <f>IF('Aanvraag inhuur'!I194="","",'Aanvraag inhuur'!I194)</f>
        <v/>
      </c>
      <c r="J185" s="71" t="str">
        <f>IF('Aanvraag inhuur'!J194="","",'Aanvraag inhuur'!J194)</f>
        <v/>
      </c>
      <c r="K185" s="11" t="str">
        <f>IF('Aanvraag inhuur'!K194="","",'Aanvraag inhuur'!K194)</f>
        <v/>
      </c>
      <c r="L185" s="4" t="str">
        <f>IF('Aanvraag inhuur'!L194="","",'Aanvraag inhuur'!L194)</f>
        <v/>
      </c>
    </row>
    <row r="186" spans="1:15" ht="17.25" hidden="1" customHeight="1" x14ac:dyDescent="0.2">
      <c r="A186" s="19" t="str">
        <f>IF('Aanvraag inhuur'!A195="","",'Aanvraag inhuur'!A195)</f>
        <v/>
      </c>
      <c r="B186" s="238" t="str">
        <f>IF('Aanvraag inhuur'!B195="","",'Aanvraag inhuur'!B195)</f>
        <v/>
      </c>
      <c r="C186" s="663" t="str">
        <f>IF('Aanvraag inhuur'!C195="","",'Aanvraag inhuur'!C195)</f>
        <v>Middelen - financiering</v>
      </c>
      <c r="D186" s="663" t="str">
        <f>IF('Aanvraag inhuur'!D195="","",'Aanvraag inhuur'!D195)</f>
        <v/>
      </c>
      <c r="E186" s="663" t="str">
        <f>IF('Aanvraag inhuur'!E195="","",'Aanvraag inhuur'!E195)</f>
        <v/>
      </c>
      <c r="F186" s="663" t="str">
        <f>IF('Aanvraag inhuur'!F195="","",'Aanvraag inhuur'!F195)</f>
        <v/>
      </c>
      <c r="G186" s="238" t="str">
        <f>IF('Aanvraag inhuur'!G195="","",'Aanvraag inhuur'!G195)</f>
        <v/>
      </c>
      <c r="H186" s="238" t="str">
        <f>IF('Aanvraag inhuur'!H195="","",'Aanvraag inhuur'!H195)</f>
        <v/>
      </c>
      <c r="I186" s="238" t="str">
        <f>IF('Aanvraag inhuur'!I195="","",'Aanvraag inhuur'!I195)</f>
        <v/>
      </c>
      <c r="J186" s="20" t="str">
        <f>IF('Aanvraag inhuur'!J195="","",'Aanvraag inhuur'!J195)</f>
        <v/>
      </c>
      <c r="K186" s="21" t="str">
        <f>IF('Aanvraag inhuur'!K195="","",'Aanvraag inhuur'!K195)</f>
        <v/>
      </c>
      <c r="L186" s="4" t="str">
        <f>IF('Aanvraag inhuur'!L195="","",'Aanvraag inhuur'!L195)</f>
        <v/>
      </c>
    </row>
    <row r="187" spans="1:15" ht="17.25" hidden="1" customHeight="1" x14ac:dyDescent="0.2">
      <c r="A187" s="22" t="str">
        <f>IF('Aanvraag inhuur'!A196="","",'Aanvraag inhuur'!A196)</f>
        <v/>
      </c>
      <c r="B187" s="59" t="str">
        <f>IF('Aanvraag inhuur'!B196="","",'Aanvraag inhuur'!B196)</f>
        <v/>
      </c>
      <c r="C187" s="59" t="str">
        <f>IF('Aanvraag inhuur'!C196="","",'Aanvraag inhuur'!C196)</f>
        <v/>
      </c>
      <c r="D187" s="59" t="str">
        <f>IF('Aanvraag inhuur'!D196="","",'Aanvraag inhuur'!D196)</f>
        <v/>
      </c>
      <c r="E187" s="59" t="str">
        <f>IF('Aanvraag inhuur'!E196="","",'Aanvraag inhuur'!E196)</f>
        <v/>
      </c>
      <c r="F187" s="59" t="str">
        <f>IF('Aanvraag inhuur'!F196="","",'Aanvraag inhuur'!F196)</f>
        <v/>
      </c>
      <c r="G187" s="59" t="str">
        <f>IF('Aanvraag inhuur'!G196="","",'Aanvraag inhuur'!G196)</f>
        <v/>
      </c>
      <c r="H187" s="59" t="str">
        <f>IF('Aanvraag inhuur'!H196="","",'Aanvraag inhuur'!H196)</f>
        <v/>
      </c>
      <c r="I187" s="59" t="str">
        <f>IF('Aanvraag inhuur'!I196="","",'Aanvraag inhuur'!I196)</f>
        <v/>
      </c>
      <c r="J187" s="71" t="str">
        <f>IF('Aanvraag inhuur'!J196="","",'Aanvraag inhuur'!J196)</f>
        <v/>
      </c>
      <c r="K187" s="11" t="str">
        <f>IF('Aanvraag inhuur'!K196="","",'Aanvraag inhuur'!K196)</f>
        <v/>
      </c>
      <c r="L187" s="4" t="str">
        <f>IF('Aanvraag inhuur'!L196="","",'Aanvraag inhuur'!L196)</f>
        <v/>
      </c>
    </row>
    <row r="188" spans="1:15" ht="17.25" hidden="1" customHeight="1" x14ac:dyDescent="0.2">
      <c r="A188" s="664" t="str">
        <f>IF('Aanvraag inhuur'!A197="","",'Aanvraag inhuur'!A197)</f>
        <v>Vul onderstaand in aan de hand van informatie uit de Sharepoint ATB</v>
      </c>
      <c r="B188" s="14" t="str">
        <f>IF('Aanvraag inhuur'!B197="","",'Aanvraag inhuur'!B197)</f>
        <v/>
      </c>
      <c r="C188" s="183" t="str">
        <f>IF('Aanvraag inhuur'!C197="","",'Aanvraag inhuur'!C197)</f>
        <v/>
      </c>
      <c r="D188" s="14" t="str">
        <f>IF('Aanvraag inhuur'!D197="","",'Aanvraag inhuur'!D197)</f>
        <v/>
      </c>
      <c r="E188" s="665" t="str">
        <f>IF('Aanvraag inhuur'!E197="","",'Aanvraag inhuur'!E197)</f>
        <v/>
      </c>
      <c r="F188" s="665" t="str">
        <f>IF('Aanvraag inhuur'!F197="","",'Aanvraag inhuur'!F197)</f>
        <v/>
      </c>
      <c r="G188" s="665" t="str">
        <f>IF('Aanvraag inhuur'!G197="","",'Aanvraag inhuur'!G197)</f>
        <v/>
      </c>
      <c r="H188" s="665" t="str">
        <f>IF('Aanvraag inhuur'!H197="","",'Aanvraag inhuur'!H197)</f>
        <v/>
      </c>
      <c r="I188" s="665" t="str">
        <f>IF('Aanvraag inhuur'!I197="","",'Aanvraag inhuur'!I197)</f>
        <v/>
      </c>
      <c r="J188" s="168" t="str">
        <f>IF('Aanvraag inhuur'!J197="","",'Aanvraag inhuur'!J197)</f>
        <v/>
      </c>
      <c r="K188" s="11" t="str">
        <f>IF('Aanvraag inhuur'!K197="","",'Aanvraag inhuur'!K197)</f>
        <v>Extra controles op datums ?</v>
      </c>
      <c r="L188" s="4" t="str">
        <f>IF('Aanvraag inhuur'!L197="","",'Aanvraag inhuur'!L197)</f>
        <v/>
      </c>
      <c r="M188" s="592"/>
    </row>
    <row r="189" spans="1:15" s="86" customFormat="1" ht="17.25" hidden="1" customHeight="1" x14ac:dyDescent="0.2">
      <c r="A189" s="664" t="str">
        <f>IF('Aanvraag inhuur'!A198="","",'Aanvraag inhuur'!A198)</f>
        <v/>
      </c>
      <c r="B189" s="25" t="str">
        <f>IF('Aanvraag inhuur'!B198="","",'Aanvraag inhuur'!B198)</f>
        <v/>
      </c>
      <c r="C189" s="14" t="str">
        <f>IF('Aanvraag inhuur'!C198="","",'Aanvraag inhuur'!C198)</f>
        <v/>
      </c>
      <c r="D189" s="252" t="str">
        <f>IF('Aanvraag inhuur'!D198="","",'Aanvraag inhuur'!D198)</f>
        <v/>
      </c>
      <c r="E189" s="252" t="str">
        <f>IF('Aanvraag inhuur'!E198="","",'Aanvraag inhuur'!E198)</f>
        <v/>
      </c>
      <c r="F189" s="252" t="str">
        <f>IF('Aanvraag inhuur'!F198="","",'Aanvraag inhuur'!F198)</f>
        <v/>
      </c>
      <c r="G189" s="252" t="str">
        <f>IF('Aanvraag inhuur'!G198="","",'Aanvraag inhuur'!G198)</f>
        <v/>
      </c>
      <c r="H189" s="14" t="str">
        <f>IF('Aanvraag inhuur'!H198="","",'Aanvraag inhuur'!H198)</f>
        <v/>
      </c>
      <c r="I189" s="14" t="str">
        <f>IF('Aanvraag inhuur'!I198="","",'Aanvraag inhuur'!I198)</f>
        <v/>
      </c>
      <c r="J189" s="10" t="str">
        <f>IF('Aanvraag inhuur'!J198="","",'Aanvraag inhuur'!J198)</f>
        <v/>
      </c>
      <c r="K189" s="11" t="str">
        <f>IF('Aanvraag inhuur'!K198="","",'Aanvraag inhuur'!K198)</f>
        <v/>
      </c>
      <c r="L189" s="86" t="str">
        <f>IF('Aanvraag inhuur'!L198="","",'Aanvraag inhuur'!L198)</f>
        <v/>
      </c>
      <c r="M189" s="592"/>
    </row>
    <row r="190" spans="1:15" s="67" customFormat="1" ht="17.25" hidden="1" customHeight="1" x14ac:dyDescent="0.25">
      <c r="A190" s="664" t="e">
        <f>IF('Aanvraag inhuur'!#REF!="","",'Aanvraag inhuur'!#REF!)</f>
        <v>#REF!</v>
      </c>
      <c r="B190" s="14" t="e">
        <f>IF('Aanvraag inhuur'!#REF!="","",'Aanvraag inhuur'!#REF!)</f>
        <v>#REF!</v>
      </c>
      <c r="C190" s="183" t="e">
        <f>IF('Aanvraag inhuur'!#REF!="","",'Aanvraag inhuur'!#REF!)</f>
        <v>#REF!</v>
      </c>
      <c r="D190" s="14" t="e">
        <f>IF('Aanvraag inhuur'!#REF!="","",'Aanvraag inhuur'!#REF!)</f>
        <v>#REF!</v>
      </c>
      <c r="E190" s="665" t="e">
        <f>IF('Aanvraag inhuur'!#REF!="","",'Aanvraag inhuur'!#REF!)</f>
        <v>#REF!</v>
      </c>
      <c r="F190" s="665" t="e">
        <f>IF('Aanvraag inhuur'!#REF!="","",'Aanvraag inhuur'!#REF!)</f>
        <v>#REF!</v>
      </c>
      <c r="G190" s="665" t="e">
        <f>IF('Aanvraag inhuur'!#REF!="","",'Aanvraag inhuur'!#REF!)</f>
        <v>#REF!</v>
      </c>
      <c r="H190" s="665" t="e">
        <f>IF('Aanvraag inhuur'!#REF!="","",'Aanvraag inhuur'!#REF!)</f>
        <v>#REF!</v>
      </c>
      <c r="I190" s="665" t="e">
        <f>IF('Aanvraag inhuur'!#REF!="","",'Aanvraag inhuur'!#REF!)</f>
        <v>#REF!</v>
      </c>
      <c r="J190" s="10" t="e">
        <f>IF('Aanvraag inhuur'!#REF!="","",'Aanvraag inhuur'!#REF!)</f>
        <v>#REF!</v>
      </c>
      <c r="K190" s="11" t="e">
        <f>IF('Aanvraag inhuur'!#REF!="","",'Aanvraag inhuur'!#REF!)</f>
        <v>#REF!</v>
      </c>
      <c r="L190" s="67" t="e">
        <f>IF('Aanvraag inhuur'!#REF!="","",'Aanvraag inhuur'!#REF!)</f>
        <v>#REF!</v>
      </c>
      <c r="M190" s="592"/>
    </row>
    <row r="191" spans="1:15" s="86" customFormat="1" ht="17.25" hidden="1" customHeight="1" x14ac:dyDescent="0.2">
      <c r="A191" s="22" t="str">
        <f>IF('Aanvraag inhuur'!A199="","",'Aanvraag inhuur'!A199)</f>
        <v/>
      </c>
      <c r="B191" s="25" t="str">
        <f>IF('Aanvraag inhuur'!B199="","",'Aanvraag inhuur'!B199)</f>
        <v/>
      </c>
      <c r="C191" s="14" t="str">
        <f>IF('Aanvraag inhuur'!C199="","",'Aanvraag inhuur'!C199)</f>
        <v/>
      </c>
      <c r="D191" s="252" t="str">
        <f>IF('Aanvraag inhuur'!D199="","",'Aanvraag inhuur'!D199)</f>
        <v/>
      </c>
      <c r="E191" s="252" t="str">
        <f>IF('Aanvraag inhuur'!E199="","",'Aanvraag inhuur'!E199)</f>
        <v/>
      </c>
      <c r="F191" s="252" t="str">
        <f>IF('Aanvraag inhuur'!F199="","",'Aanvraag inhuur'!F199)</f>
        <v/>
      </c>
      <c r="G191" s="252" t="str">
        <f>IF('Aanvraag inhuur'!G199="","",'Aanvraag inhuur'!G199)</f>
        <v/>
      </c>
      <c r="H191" s="14" t="str">
        <f>IF('Aanvraag inhuur'!H199="","",'Aanvraag inhuur'!H199)</f>
        <v/>
      </c>
      <c r="I191" s="14" t="str">
        <f>IF('Aanvraag inhuur'!I199="","",'Aanvraag inhuur'!I199)</f>
        <v/>
      </c>
      <c r="J191" s="10" t="str">
        <f>IF('Aanvraag inhuur'!J199="","",'Aanvraag inhuur'!J199)</f>
        <v/>
      </c>
      <c r="K191" s="11" t="str">
        <f>IF('Aanvraag inhuur'!K199="","",'Aanvraag inhuur'!K199)</f>
        <v/>
      </c>
      <c r="L191" s="86" t="str">
        <f>IF('Aanvraag inhuur'!L199="","",'Aanvraag inhuur'!L199)</f>
        <v/>
      </c>
      <c r="M191" s="592"/>
    </row>
    <row r="192" spans="1:15" s="67" customFormat="1" ht="17.25" hidden="1" customHeight="1" x14ac:dyDescent="0.25">
      <c r="A192" s="22" t="e">
        <f>IF('Aanvraag inhuur'!#REF!="","",'Aanvraag inhuur'!#REF!)</f>
        <v>#REF!</v>
      </c>
      <c r="B192" s="14" t="e">
        <f>IF('Aanvraag inhuur'!#REF!="","",'Aanvraag inhuur'!#REF!)</f>
        <v>#REF!</v>
      </c>
      <c r="C192" s="183" t="e">
        <f>IF('Aanvraag inhuur'!#REF!="","",'Aanvraag inhuur'!#REF!)</f>
        <v>#REF!</v>
      </c>
      <c r="D192" s="14" t="e">
        <f>IF('Aanvraag inhuur'!#REF!="","",'Aanvraag inhuur'!#REF!)</f>
        <v>#REF!</v>
      </c>
      <c r="E192" s="665" t="e">
        <f>IF('Aanvraag inhuur'!#REF!="","",'Aanvraag inhuur'!#REF!)</f>
        <v>#REF!</v>
      </c>
      <c r="F192" s="665" t="e">
        <f>IF('Aanvraag inhuur'!#REF!="","",'Aanvraag inhuur'!#REF!)</f>
        <v>#REF!</v>
      </c>
      <c r="G192" s="665" t="e">
        <f>IF('Aanvraag inhuur'!#REF!="","",'Aanvraag inhuur'!#REF!)</f>
        <v>#REF!</v>
      </c>
      <c r="H192" s="665" t="str">
        <f>IF('Aanvraag inhuur'!H200="","",'Aanvraag inhuur'!H200)</f>
        <v/>
      </c>
      <c r="I192" s="665" t="str">
        <f>IF('Aanvraag inhuur'!I200="","",'Aanvraag inhuur'!I200)</f>
        <v/>
      </c>
      <c r="J192" s="10" t="str">
        <f>IF('Aanvraag inhuur'!J200="","",'Aanvraag inhuur'!J200)</f>
        <v/>
      </c>
      <c r="K192" s="11" t="str">
        <f>IF('Aanvraag inhuur'!K200="","",'Aanvraag inhuur'!K200)</f>
        <v/>
      </c>
      <c r="L192" s="67" t="str">
        <f>IF('Aanvraag inhuur'!L200="","",'Aanvraag inhuur'!L200)</f>
        <v/>
      </c>
      <c r="M192" s="592"/>
    </row>
    <row r="193" spans="1:13" s="86" customFormat="1" ht="17.25" hidden="1" customHeight="1" x14ac:dyDescent="0.2">
      <c r="A193" s="22" t="e">
        <f>IF('Aanvraag inhuur'!#REF!="","",'Aanvraag inhuur'!#REF!)</f>
        <v>#REF!</v>
      </c>
      <c r="B193" s="25" t="e">
        <f>IF('Aanvraag inhuur'!#REF!="","",'Aanvraag inhuur'!#REF!)</f>
        <v>#REF!</v>
      </c>
      <c r="C193" s="14" t="e">
        <f>IF('Aanvraag inhuur'!#REF!="","",'Aanvraag inhuur'!#REF!)</f>
        <v>#REF!</v>
      </c>
      <c r="D193" s="252" t="e">
        <f>IF('Aanvraag inhuur'!#REF!="","",'Aanvraag inhuur'!#REF!)</f>
        <v>#REF!</v>
      </c>
      <c r="E193" s="252" t="e">
        <f>IF('Aanvraag inhuur'!#REF!="","",'Aanvraag inhuur'!#REF!)</f>
        <v>#REF!</v>
      </c>
      <c r="F193" s="252" t="e">
        <f>IF('Aanvraag inhuur'!#REF!="","",'Aanvraag inhuur'!#REF!)</f>
        <v>#REF!</v>
      </c>
      <c r="G193" s="252" t="str">
        <f>IF('Aanvraag inhuur'!G205="","",'Aanvraag inhuur'!G205)</f>
        <v/>
      </c>
      <c r="H193" s="14" t="str">
        <f>IF('Aanvraag inhuur'!H201="","",'Aanvraag inhuur'!H201)</f>
        <v/>
      </c>
      <c r="I193" s="14" t="str">
        <f>IF('Aanvraag inhuur'!I201="","",'Aanvraag inhuur'!I201)</f>
        <v/>
      </c>
      <c r="J193" s="10" t="str">
        <f>IF('Aanvraag inhuur'!J201="","",'Aanvraag inhuur'!J201)</f>
        <v/>
      </c>
      <c r="K193" s="11" t="str">
        <f>IF('Aanvraag inhuur'!K201="","",'Aanvraag inhuur'!K201)</f>
        <v/>
      </c>
      <c r="L193" s="86" t="str">
        <f>IF('Aanvraag inhuur'!L201="","",'Aanvraag inhuur'!L201)</f>
        <v/>
      </c>
      <c r="M193" s="592"/>
    </row>
    <row r="194" spans="1:13" s="67" customFormat="1" ht="17.25" hidden="1" customHeight="1" x14ac:dyDescent="0.25">
      <c r="A194" s="22" t="e">
        <f>IF('Aanvraag inhuur'!#REF!="","",'Aanvraag inhuur'!#REF!)</f>
        <v>#REF!</v>
      </c>
      <c r="B194" s="14" t="e">
        <f>IF('Aanvraag inhuur'!#REF!="","",'Aanvraag inhuur'!#REF!)</f>
        <v>#REF!</v>
      </c>
      <c r="C194" s="126" t="e">
        <f>IF('Aanvraag inhuur'!#REF!="","",'Aanvraag inhuur'!#REF!)</f>
        <v>#REF!</v>
      </c>
      <c r="D194" s="243" t="str">
        <f>IF('Aanvraag inhuur'!A200="","",'Aanvraag inhuur'!A200)</f>
        <v>Aantal uur maximaal (formule)</v>
      </c>
      <c r="E194" s="666">
        <f>IF('Aanvraag inhuur'!C200="","",'Aanvraag inhuur'!C200)</f>
        <v>0</v>
      </c>
      <c r="F194" s="666" t="e">
        <f>IF('Aanvraag inhuur'!#REF!="","",'Aanvraag inhuur'!#REF!)</f>
        <v>#REF!</v>
      </c>
      <c r="G194" s="666" t="e">
        <f>IF('Aanvraag inhuur'!#REF!="","",'Aanvraag inhuur'!#REF!)</f>
        <v>#REF!</v>
      </c>
      <c r="H194" s="666" t="e">
        <f>IF('Aanvraag inhuur'!#REF!="","",'Aanvraag inhuur'!#REF!)</f>
        <v>#REF!</v>
      </c>
      <c r="I194" s="666" t="e">
        <f>IF('Aanvraag inhuur'!#REF!="","",'Aanvraag inhuur'!#REF!)</f>
        <v>#REF!</v>
      </c>
      <c r="J194" s="10" t="e">
        <f>IF('Aanvraag inhuur'!#REF!="","",'Aanvraag inhuur'!#REF!)</f>
        <v>#REF!</v>
      </c>
      <c r="K194" s="11" t="e">
        <f>IF('Aanvraag inhuur'!#REF!="","",'Aanvraag inhuur'!#REF!)</f>
        <v>#REF!</v>
      </c>
      <c r="L194" s="67" t="e">
        <f>IF('Aanvraag inhuur'!#REF!="","",'Aanvraag inhuur'!#REF!)</f>
        <v>#REF!</v>
      </c>
      <c r="M194" s="592"/>
    </row>
    <row r="195" spans="1:13" s="86" customFormat="1" ht="17.25" hidden="1" customHeight="1" x14ac:dyDescent="0.2">
      <c r="A195" s="22" t="e">
        <f>IF('Aanvraag inhuur'!#REF!="","",'Aanvraag inhuur'!#REF!)</f>
        <v>#REF!</v>
      </c>
      <c r="B195" s="25" t="e">
        <f>IF('Aanvraag inhuur'!#REF!="","",'Aanvraag inhuur'!#REF!)</f>
        <v>#REF!</v>
      </c>
      <c r="C195" s="14" t="e">
        <f>IF('Aanvraag inhuur'!#REF!="","",'Aanvraag inhuur'!#REF!)</f>
        <v>#REF!</v>
      </c>
      <c r="D195" s="252" t="str">
        <f>IF('Aanvraag inhuur'!A201="","",'Aanvraag inhuur'!A201)</f>
        <v/>
      </c>
      <c r="E195" s="252" t="str">
        <f>IF('Aanvraag inhuur'!B201="","",'Aanvraag inhuur'!B201)</f>
        <v/>
      </c>
      <c r="F195" s="252" t="str">
        <f>IF('Aanvraag inhuur'!C201="","",'Aanvraag inhuur'!C201)</f>
        <v/>
      </c>
      <c r="G195" s="252" t="e">
        <f>IF('Aanvraag inhuur'!#REF!="","",'Aanvraag inhuur'!#REF!)</f>
        <v>#REF!</v>
      </c>
      <c r="H195" s="14" t="e">
        <f>IF('Aanvraag inhuur'!#REF!="","",'Aanvraag inhuur'!#REF!)</f>
        <v>#REF!</v>
      </c>
      <c r="I195" s="14" t="e">
        <f>IF('Aanvraag inhuur'!#REF!="","",'Aanvraag inhuur'!#REF!)</f>
        <v>#REF!</v>
      </c>
      <c r="J195" s="10" t="str">
        <f>IF('Aanvraag inhuur'!J202="","",'Aanvraag inhuur'!J202)</f>
        <v/>
      </c>
      <c r="K195" s="11" t="str">
        <f>IF('Aanvraag inhuur'!K202="","",'Aanvraag inhuur'!K202)</f>
        <v/>
      </c>
      <c r="L195" s="86" t="str">
        <f>IF('Aanvraag inhuur'!L202="","",'Aanvraag inhuur'!L202)</f>
        <v/>
      </c>
      <c r="M195" s="592"/>
    </row>
    <row r="196" spans="1:13" s="86" customFormat="1" ht="17.25" hidden="1" customHeight="1" x14ac:dyDescent="0.2">
      <c r="A196" s="22" t="e">
        <f>IF('Aanvraag inhuur'!#REF!="","",'Aanvraag inhuur'!#REF!)</f>
        <v>#REF!</v>
      </c>
      <c r="B196" s="25" t="e">
        <f>IF('Aanvraag inhuur'!#REF!="","",'Aanvraag inhuur'!#REF!)</f>
        <v>#REF!</v>
      </c>
      <c r="C196" s="14" t="e">
        <f>IF('Aanvraag inhuur'!#REF!="","",'Aanvraag inhuur'!#REF!)</f>
        <v>#REF!</v>
      </c>
      <c r="D196" s="252" t="e">
        <f>IF('Aanvraag inhuur'!#REF!="","",'Aanvraag inhuur'!#REF!)</f>
        <v>#REF!</v>
      </c>
      <c r="E196" s="184" t="e">
        <f>IF('Aanvraag inhuur'!#REF!="","",'Aanvraag inhuur'!#REF!)</f>
        <v>#REF!</v>
      </c>
      <c r="F196" s="252" t="e">
        <f>IF('Aanvraag inhuur'!#REF!="","",'Aanvraag inhuur'!#REF!)</f>
        <v>#REF!</v>
      </c>
      <c r="G196" s="252" t="e">
        <f>IF('Aanvraag inhuur'!#REF!="","",'Aanvraag inhuur'!#REF!)</f>
        <v>#REF!</v>
      </c>
      <c r="H196" s="14" t="e">
        <f>IF('Aanvraag inhuur'!#REF!="","",'Aanvraag inhuur'!#REF!)</f>
        <v>#REF!</v>
      </c>
      <c r="I196" s="14" t="e">
        <f>IF('Aanvraag inhuur'!#REF!="","",'Aanvraag inhuur'!#REF!)</f>
        <v>#REF!</v>
      </c>
      <c r="J196" s="10" t="str">
        <f>IF('Aanvraag inhuur'!J203="","",'Aanvraag inhuur'!J203)</f>
        <v/>
      </c>
      <c r="K196" s="11" t="str">
        <f>IF('Aanvraag inhuur'!K203="","",'Aanvraag inhuur'!K203)</f>
        <v/>
      </c>
      <c r="L196" s="86" t="str">
        <f>IF('Aanvraag inhuur'!L203="","",'Aanvraag inhuur'!L203)</f>
        <v/>
      </c>
      <c r="M196" s="592"/>
    </row>
    <row r="197" spans="1:13" s="67" customFormat="1" ht="17.25" hidden="1" customHeight="1" x14ac:dyDescent="0.25">
      <c r="A197" s="22" t="e">
        <f>IF('Aanvraag inhuur'!#REF!="","",'Aanvraag inhuur'!#REF!)</f>
        <v>#REF!</v>
      </c>
      <c r="B197" s="252" t="e">
        <f>IF('Aanvraag inhuur'!#REF!="","",'Aanvraag inhuur'!#REF!)</f>
        <v>#REF!</v>
      </c>
      <c r="C197" s="126" t="e">
        <f>IF('Aanvraag inhuur'!#REF!="","",'Aanvraag inhuur'!#REF!)</f>
        <v>#REF!</v>
      </c>
      <c r="D197" s="243" t="str">
        <f>IF('Aanvraag inhuur'!A202="","",'Aanvraag inhuur'!A202)</f>
        <v>Uurtarief incl BTW (begroot) *</v>
      </c>
      <c r="E197" s="667" t="str">
        <f>IF('Aanvraag inhuur'!C202="","",'Aanvraag inhuur'!C202)</f>
        <v/>
      </c>
      <c r="F197" s="667" t="e">
        <f>IF('Aanvraag inhuur'!#REF!="","",'Aanvraag inhuur'!#REF!)</f>
        <v>#REF!</v>
      </c>
      <c r="G197" s="667" t="e">
        <f>IF('Aanvraag inhuur'!#REF!="","",'Aanvraag inhuur'!#REF!)</f>
        <v>#REF!</v>
      </c>
      <c r="H197" s="667" t="e">
        <f>IF('Aanvraag inhuur'!#REF!="","",'Aanvraag inhuur'!#REF!)</f>
        <v>#REF!</v>
      </c>
      <c r="I197" s="667" t="e">
        <f>IF('Aanvraag inhuur'!#REF!="","",'Aanvraag inhuur'!#REF!)</f>
        <v>#REF!</v>
      </c>
      <c r="J197" s="10" t="str">
        <f>IF('Aanvraag inhuur'!J204="","",'Aanvraag inhuur'!J204)</f>
        <v/>
      </c>
      <c r="K197" s="11" t="str">
        <f>IF('Aanvraag inhuur'!K204="","",'Aanvraag inhuur'!K204)</f>
        <v>Hoe willen we dit ingevuld hebben ?</v>
      </c>
      <c r="L197" s="67" t="str">
        <f>IF('Aanvraag inhuur'!L204="","",'Aanvraag inhuur'!L204)</f>
        <v/>
      </c>
      <c r="M197" s="592"/>
    </row>
    <row r="198" spans="1:13" s="86" customFormat="1" ht="17.25" hidden="1" customHeight="1" x14ac:dyDescent="0.2">
      <c r="A198" s="22" t="e">
        <f>IF('Aanvraag inhuur'!#REF!="","",'Aanvraag inhuur'!#REF!)</f>
        <v>#REF!</v>
      </c>
      <c r="B198" s="25" t="e">
        <f>IF('Aanvraag inhuur'!#REF!="","",'Aanvraag inhuur'!#REF!)</f>
        <v>#REF!</v>
      </c>
      <c r="C198" s="14" t="e">
        <f>IF('Aanvraag inhuur'!#REF!="","",'Aanvraag inhuur'!#REF!)</f>
        <v>#REF!</v>
      </c>
      <c r="D198" s="252" t="str">
        <f>IF('Aanvraag inhuur'!A203="","",'Aanvraag inhuur'!A203)</f>
        <v/>
      </c>
      <c r="E198" s="252" t="str">
        <f>IF('Aanvraag inhuur'!B203="","",'Aanvraag inhuur'!B203)</f>
        <v/>
      </c>
      <c r="F198" s="252" t="str">
        <f>IF('Aanvraag inhuur'!C203="","",'Aanvraag inhuur'!C203)</f>
        <v/>
      </c>
      <c r="G198" s="252" t="e">
        <f>IF('Aanvraag inhuur'!#REF!="","",'Aanvraag inhuur'!#REF!)</f>
        <v>#REF!</v>
      </c>
      <c r="H198" s="14" t="e">
        <f>IF('Aanvraag inhuur'!#REF!="","",'Aanvraag inhuur'!#REF!)</f>
        <v>#REF!</v>
      </c>
      <c r="I198" s="14" t="e">
        <f>IF('Aanvraag inhuur'!#REF!="","",'Aanvraag inhuur'!#REF!)</f>
        <v>#REF!</v>
      </c>
      <c r="J198" s="10" t="str">
        <f>IF('Aanvraag inhuur'!J205="","",'Aanvraag inhuur'!J205)</f>
        <v/>
      </c>
      <c r="K198" s="11" t="str">
        <f>IF('Aanvraag inhuur'!K205="","",'Aanvraag inhuur'!K205)</f>
        <v/>
      </c>
      <c r="L198" s="86" t="str">
        <f>IF('Aanvraag inhuur'!L205="","",'Aanvraag inhuur'!L205)</f>
        <v/>
      </c>
      <c r="M198" s="592"/>
    </row>
    <row r="199" spans="1:13" s="67" customFormat="1" ht="17.25" hidden="1" customHeight="1" x14ac:dyDescent="0.25">
      <c r="A199" s="22" t="e">
        <f>IF('Aanvraag inhuur'!#REF!="","",'Aanvraag inhuur'!#REF!)</f>
        <v>#REF!</v>
      </c>
      <c r="B199" s="252" t="e">
        <f>IF('Aanvraag inhuur'!#REF!="","",'Aanvraag inhuur'!#REF!)</f>
        <v>#REF!</v>
      </c>
      <c r="C199" s="167" t="e">
        <f>IF('Aanvraag inhuur'!#REF!="","",'Aanvraag inhuur'!#REF!)</f>
        <v>#REF!</v>
      </c>
      <c r="D199" s="243" t="str">
        <f>IF('Aanvraag inhuur'!A204="","",'Aanvraag inhuur'!A204)</f>
        <v xml:space="preserve">Uurtarief excl. BTW (begroot)  (formule) ^ </v>
      </c>
      <c r="E199" s="682">
        <f>IF('Aanvraag inhuur'!C204="","",'Aanvraag inhuur'!C204)</f>
        <v>0</v>
      </c>
      <c r="F199" s="682" t="e">
        <f>IF('Aanvraag inhuur'!#REF!="","",'Aanvraag inhuur'!#REF!)</f>
        <v>#REF!</v>
      </c>
      <c r="G199" s="682" t="e">
        <f>IF('Aanvraag inhuur'!#REF!="","",'Aanvraag inhuur'!#REF!)</f>
        <v>#REF!</v>
      </c>
      <c r="H199" s="682" t="e">
        <f>IF('Aanvraag inhuur'!#REF!="","",'Aanvraag inhuur'!#REF!)</f>
        <v>#REF!</v>
      </c>
      <c r="I199" s="682" t="e">
        <f>IF('Aanvraag inhuur'!#REF!="","",'Aanvraag inhuur'!#REF!)</f>
        <v>#REF!</v>
      </c>
      <c r="J199" s="10" t="str">
        <f>IF('Aanvraag inhuur'!J206="","",'Aanvraag inhuur'!J206)</f>
        <v/>
      </c>
      <c r="K199" s="11" t="str">
        <f>IF('Aanvraag inhuur'!K206="","",'Aanvraag inhuur'!K206)</f>
        <v/>
      </c>
      <c r="L199" s="67" t="str">
        <f>IF('Aanvraag inhuur'!L206="","",'Aanvraag inhuur'!L206)</f>
        <v/>
      </c>
      <c r="M199" s="592"/>
    </row>
    <row r="200" spans="1:13" s="86" customFormat="1" ht="17.25" hidden="1" customHeight="1" x14ac:dyDescent="0.2">
      <c r="A200" s="22" t="e">
        <f>IF('Aanvraag inhuur'!#REF!="","",'Aanvraag inhuur'!#REF!)</f>
        <v>#REF!</v>
      </c>
      <c r="B200" s="25" t="e">
        <f>IF('Aanvraag inhuur'!#REF!="","",'Aanvraag inhuur'!#REF!)</f>
        <v>#REF!</v>
      </c>
      <c r="C200" s="14" t="e">
        <f>IF('Aanvraag inhuur'!#REF!="","",'Aanvraag inhuur'!#REF!)</f>
        <v>#REF!</v>
      </c>
      <c r="D200" s="252" t="str">
        <f>IF('Aanvraag inhuur'!A205="","",'Aanvraag inhuur'!A205)</f>
        <v/>
      </c>
      <c r="E200" s="252" t="str">
        <f>IF('Aanvraag inhuur'!C205="","",'Aanvraag inhuur'!C205)</f>
        <v/>
      </c>
      <c r="F200" s="252" t="e">
        <f>IF('Aanvraag inhuur'!#REF!="","",'Aanvraag inhuur'!#REF!)</f>
        <v>#REF!</v>
      </c>
      <c r="G200" s="252" t="e">
        <f>IF('Aanvraag inhuur'!#REF!="","",'Aanvraag inhuur'!#REF!)</f>
        <v>#REF!</v>
      </c>
      <c r="H200" s="14" t="e">
        <f>IF('Aanvraag inhuur'!#REF!="","",'Aanvraag inhuur'!#REF!)</f>
        <v>#REF!</v>
      </c>
      <c r="I200" s="14" t="e">
        <f>IF('Aanvraag inhuur'!#REF!="","",'Aanvraag inhuur'!#REF!)</f>
        <v>#REF!</v>
      </c>
      <c r="J200" s="10" t="str">
        <f>IF('Aanvraag inhuur'!J207="","",'Aanvraag inhuur'!J207)</f>
        <v/>
      </c>
      <c r="K200" s="11" t="str">
        <f>IF('Aanvraag inhuur'!K207="","",'Aanvraag inhuur'!K207)</f>
        <v/>
      </c>
      <c r="L200" s="86" t="str">
        <f>IF('Aanvraag inhuur'!L207="","",'Aanvraag inhuur'!L207)</f>
        <v/>
      </c>
      <c r="M200" s="592"/>
    </row>
    <row r="201" spans="1:13" s="67" customFormat="1" ht="17.25" hidden="1" customHeight="1" x14ac:dyDescent="0.25">
      <c r="A201" s="22" t="e">
        <f>IF('Aanvraag inhuur'!#REF!="","",'Aanvraag inhuur'!#REF!)</f>
        <v>#REF!</v>
      </c>
      <c r="B201" s="14" t="e">
        <f>IF('Aanvraag inhuur'!#REF!="","",'Aanvraag inhuur'!#REF!)</f>
        <v>#REF!</v>
      </c>
      <c r="C201" s="169" t="e">
        <f>IF('Aanvraag inhuur'!#REF!="","",'Aanvraag inhuur'!#REF!)</f>
        <v>#REF!</v>
      </c>
      <c r="D201" s="243" t="str">
        <f>IF('Aanvraag inhuur'!A206="","",'Aanvraag inhuur'!A206)</f>
        <v>Kosten Veiligheidsonderzoek incl BTW</v>
      </c>
      <c r="E201" s="683">
        <f>IF('Aanvraag inhuur'!C206="","",'Aanvraag inhuur'!C206)</f>
        <v>0</v>
      </c>
      <c r="F201" s="684" t="e">
        <f>IF('Aanvraag inhuur'!#REF!="","",'Aanvraag inhuur'!#REF!)</f>
        <v>#REF!</v>
      </c>
      <c r="G201" s="243" t="str">
        <f>IF('Aanvraag inhuur'!D204="","",'Aanvraag inhuur'!D204)</f>
        <v>Kosten Veiligheidsonderzoek excl. BTW</v>
      </c>
      <c r="H201" s="685">
        <f>IF('Aanvraag inhuur'!G204="","",'Aanvraag inhuur'!G204)</f>
        <v>0</v>
      </c>
      <c r="I201" s="686" t="e">
        <f>IF('Aanvraag inhuur'!#REF!="","",'Aanvraag inhuur'!#REF!)</f>
        <v>#REF!</v>
      </c>
      <c r="J201" s="10" t="str">
        <f>IF('Aanvraag inhuur'!J208="","",'Aanvraag inhuur'!J208)</f>
        <v/>
      </c>
      <c r="K201" s="11" t="str">
        <f>IF('Aanvraag inhuur'!K208="","",'Aanvraag inhuur'!K208)</f>
        <v/>
      </c>
      <c r="L201" s="67" t="str">
        <f>IF('Aanvraag inhuur'!L208="","",'Aanvraag inhuur'!L208)</f>
        <v/>
      </c>
      <c r="M201" s="592"/>
    </row>
    <row r="202" spans="1:13" s="86" customFormat="1" ht="17.25" hidden="1" customHeight="1" x14ac:dyDescent="0.2">
      <c r="A202" s="22" t="e">
        <f>IF('Aanvraag inhuur'!#REF!="","",'Aanvraag inhuur'!#REF!)</f>
        <v>#REF!</v>
      </c>
      <c r="B202" s="25" t="e">
        <f>IF('Aanvraag inhuur'!#REF!="","",'Aanvraag inhuur'!#REF!)</f>
        <v>#REF!</v>
      </c>
      <c r="C202" s="14" t="e">
        <f>IF('Aanvraag inhuur'!#REF!="","",'Aanvraag inhuur'!#REF!)</f>
        <v>#REF!</v>
      </c>
      <c r="D202" s="252" t="str">
        <f>IF('Aanvraag inhuur'!A207="","",'Aanvraag inhuur'!A207)</f>
        <v/>
      </c>
      <c r="E202" s="184" t="str">
        <f>IF('Aanvraag inhuur'!C207="","",'Aanvraag inhuur'!C207)</f>
        <v/>
      </c>
      <c r="F202" s="252" t="e">
        <f>IF('Aanvraag inhuur'!#REF!="","",'Aanvraag inhuur'!#REF!)</f>
        <v>#REF!</v>
      </c>
      <c r="G202" s="252" t="str">
        <f>IF('Aanvraag inhuur'!D205="","",'Aanvraag inhuur'!D205)</f>
        <v/>
      </c>
      <c r="H202" s="14" t="str">
        <f>IF('Aanvraag inhuur'!E205="","",'Aanvraag inhuur'!E205)</f>
        <v/>
      </c>
      <c r="I202" s="14" t="str">
        <f>IF('Aanvraag inhuur'!F205="","",'Aanvraag inhuur'!F205)</f>
        <v/>
      </c>
      <c r="J202" s="10" t="str">
        <f>IF('Aanvraag inhuur'!J209="","",'Aanvraag inhuur'!J209)</f>
        <v/>
      </c>
      <c r="K202" s="11" t="str">
        <f>IF('Aanvraag inhuur'!K209="","",'Aanvraag inhuur'!K209)</f>
        <v/>
      </c>
      <c r="L202" s="86" t="str">
        <f>IF('Aanvraag inhuur'!L209="","",'Aanvraag inhuur'!L209)</f>
        <v/>
      </c>
      <c r="M202" s="592"/>
    </row>
    <row r="203" spans="1:13" s="67" customFormat="1" ht="17.25" hidden="1" customHeight="1" x14ac:dyDescent="0.25">
      <c r="A203" s="22" t="e">
        <f>IF('Aanvraag inhuur'!#REF!="","",'Aanvraag inhuur'!#REF!)</f>
        <v>#REF!</v>
      </c>
      <c r="B203" s="14" t="e">
        <f>IF('Aanvraag inhuur'!#REF!="","",'Aanvraag inhuur'!#REF!)</f>
        <v>#REF!</v>
      </c>
      <c r="C203" s="199" t="e">
        <f>IF('Aanvraag inhuur'!#REF!="","",'Aanvraag inhuur'!#REF!)</f>
        <v>#REF!</v>
      </c>
      <c r="D203" s="243" t="str">
        <f>IF('Aanvraag inhuur'!D200="","",'Aanvraag inhuur'!D200)</f>
        <v>Totaal bedrag incl BTW excl. screening (begroot)</v>
      </c>
      <c r="E203" s="683">
        <f>IF('Aanvraag inhuur'!G200="","",'Aanvraag inhuur'!G200)</f>
        <v>0</v>
      </c>
      <c r="F203" s="684" t="e">
        <f>IF('Aanvraag inhuur'!#REF!="","",'Aanvraag inhuur'!#REF!)</f>
        <v>#REF!</v>
      </c>
      <c r="G203" s="243" t="str">
        <f>IF('Aanvraag inhuur'!D206="","",'Aanvraag inhuur'!D206)</f>
        <v>Totaal bedrag excl. BTW excl screening (begroot)</v>
      </c>
      <c r="H203" s="685">
        <f>IF('Aanvraag inhuur'!G206="","",'Aanvraag inhuur'!G206)</f>
        <v>0</v>
      </c>
      <c r="I203" s="686" t="str">
        <f>IF('Aanvraag inhuur'!F206="","",'Aanvraag inhuur'!F206)</f>
        <v/>
      </c>
      <c r="J203" s="10" t="str">
        <f>IF('Aanvraag inhuur'!J210="","",'Aanvraag inhuur'!J210)</f>
        <v/>
      </c>
      <c r="K203" s="11" t="str">
        <f>IF('Aanvraag inhuur'!K210="","",'Aanvraag inhuur'!K210)</f>
        <v/>
      </c>
      <c r="L203" s="67" t="str">
        <f>IF('Aanvraag inhuur'!L210="","",'Aanvraag inhuur'!L210)</f>
        <v/>
      </c>
      <c r="M203" s="592"/>
    </row>
    <row r="204" spans="1:13" ht="17.25" hidden="1" customHeight="1" x14ac:dyDescent="0.2">
      <c r="A204" s="127" t="e">
        <f>IF('Aanvraag inhuur'!#REF!="","",'Aanvraag inhuur'!#REF!)</f>
        <v>#REF!</v>
      </c>
      <c r="B204" s="149" t="e">
        <f>IF('Aanvraag inhuur'!#REF!="","",'Aanvraag inhuur'!#REF!)</f>
        <v>#REF!</v>
      </c>
      <c r="C204" s="149" t="e">
        <f>IF('Aanvraag inhuur'!#REF!="","",'Aanvraag inhuur'!#REF!)</f>
        <v>#REF!</v>
      </c>
      <c r="D204" s="252" t="str">
        <f>IF('Aanvraag inhuur'!D201="","",'Aanvraag inhuur'!D201)</f>
        <v/>
      </c>
      <c r="E204" s="184" t="str">
        <f>IF('Aanvraag inhuur'!G201="","",'Aanvraag inhuur'!G201)</f>
        <v/>
      </c>
      <c r="F204" s="252" t="e">
        <f>IF('Aanvraag inhuur'!#REF!="","",'Aanvraag inhuur'!#REF!)</f>
        <v>#REF!</v>
      </c>
      <c r="G204" s="252" t="str">
        <f>IF('Aanvraag inhuur'!D207="","",'Aanvraag inhuur'!D207)</f>
        <v/>
      </c>
      <c r="H204" s="14" t="str">
        <f>IF('Aanvraag inhuur'!E207="","",'Aanvraag inhuur'!E207)</f>
        <v/>
      </c>
      <c r="I204" s="14" t="str">
        <f>IF('Aanvraag inhuur'!F207="","",'Aanvraag inhuur'!F207)</f>
        <v/>
      </c>
      <c r="J204" s="168" t="str">
        <f>IF('Aanvraag inhuur'!J211="","",'Aanvraag inhuur'!J211)</f>
        <v/>
      </c>
      <c r="K204" s="30" t="str">
        <f>IF('Aanvraag inhuur'!K211="","",'Aanvraag inhuur'!K211)</f>
        <v/>
      </c>
      <c r="L204" s="4" t="str">
        <f>IF('Aanvraag inhuur'!L211="","",'Aanvraag inhuur'!L211)</f>
        <v/>
      </c>
    </row>
    <row r="205" spans="1:13" s="67" customFormat="1" ht="17.25" hidden="1" customHeight="1" x14ac:dyDescent="0.25">
      <c r="A205" s="22" t="e">
        <f>IF('Aanvraag inhuur'!#REF!="","",'Aanvraag inhuur'!#REF!)</f>
        <v>#REF!</v>
      </c>
      <c r="B205" s="14" t="e">
        <f>IF('Aanvraag inhuur'!#REF!="","",'Aanvraag inhuur'!#REF!)</f>
        <v>#REF!</v>
      </c>
      <c r="C205" s="126" t="e">
        <f>IF('Aanvraag inhuur'!#REF!="","",'Aanvraag inhuur'!#REF!)</f>
        <v>#REF!</v>
      </c>
      <c r="D205" s="243" t="str">
        <f>IF('Aanvraag inhuur'!D202="","",'Aanvraag inhuur'!D202)</f>
        <v>Totaal bedrag incl BTW incl. screening (begroot)</v>
      </c>
      <c r="E205" s="687">
        <f>IF('Aanvraag inhuur'!G202="","",'Aanvraag inhuur'!G202)</f>
        <v>0</v>
      </c>
      <c r="F205" s="687" t="e">
        <f>IF('Aanvraag inhuur'!#REF!="","",'Aanvraag inhuur'!#REF!)</f>
        <v>#REF!</v>
      </c>
      <c r="G205" s="243" t="str">
        <f>IF('Aanvraag inhuur'!D208="","",'Aanvraag inhuur'!D208)</f>
        <v>Totaal bedragexcl. BTW incl. screening (begroot)</v>
      </c>
      <c r="H205" s="662">
        <f>IF('Aanvraag inhuur'!G208="","",'Aanvraag inhuur'!G208)</f>
        <v>0</v>
      </c>
      <c r="I205" s="662" t="str">
        <f>IF('Aanvraag inhuur'!F208="","",'Aanvraag inhuur'!F208)</f>
        <v/>
      </c>
      <c r="J205" s="10" t="str">
        <f>IF('Aanvraag inhuur'!J212="","",'Aanvraag inhuur'!J212)</f>
        <v/>
      </c>
      <c r="K205" s="11" t="str">
        <f>IF('Aanvraag inhuur'!K212="","",'Aanvraag inhuur'!K212)</f>
        <v>Hoe willen we dit ingevuld hebben ?</v>
      </c>
      <c r="L205" s="67" t="str">
        <f>IF('Aanvraag inhuur'!L212="","",'Aanvraag inhuur'!L212)</f>
        <v/>
      </c>
      <c r="M205" s="236"/>
    </row>
    <row r="206" spans="1:13" ht="17.25" hidden="1" customHeight="1" x14ac:dyDescent="0.2">
      <c r="A206" s="127" t="e">
        <f>IF('Aanvraag inhuur'!#REF!="","",'Aanvraag inhuur'!#REF!)</f>
        <v>#REF!</v>
      </c>
      <c r="B206" s="149" t="e">
        <f>IF('Aanvraag inhuur'!#REF!="","",'Aanvraag inhuur'!#REF!)</f>
        <v>#REF!</v>
      </c>
      <c r="C206" s="149" t="e">
        <f>IF('Aanvraag inhuur'!#REF!="","",'Aanvraag inhuur'!#REF!)</f>
        <v>#REF!</v>
      </c>
      <c r="D206" s="252" t="str">
        <f>IF('Aanvraag inhuur'!A209="","",'Aanvraag inhuur'!A209)</f>
        <v/>
      </c>
      <c r="E206" s="184" t="str">
        <f>IF('Aanvraag inhuur'!B209="","",'Aanvraag inhuur'!B209)</f>
        <v/>
      </c>
      <c r="F206" s="252" t="str">
        <f>IF('Aanvraag inhuur'!C209="","",'Aanvraag inhuur'!C209)</f>
        <v/>
      </c>
      <c r="G206" s="252" t="str">
        <f>IF('Aanvraag inhuur'!D209="","",'Aanvraag inhuur'!D209)</f>
        <v/>
      </c>
      <c r="H206" s="14" t="str">
        <f>IF('Aanvraag inhuur'!E209="","",'Aanvraag inhuur'!E209)</f>
        <v/>
      </c>
      <c r="I206" s="14" t="str">
        <f>IF('Aanvraag inhuur'!F209="","",'Aanvraag inhuur'!F209)</f>
        <v/>
      </c>
      <c r="J206" s="168" t="str">
        <f>IF('Aanvraag inhuur'!J213="","",'Aanvraag inhuur'!J213)</f>
        <v/>
      </c>
      <c r="K206" s="30" t="str">
        <f>IF('Aanvraag inhuur'!K213="","",'Aanvraag inhuur'!K213)</f>
        <v/>
      </c>
      <c r="L206" s="4" t="str">
        <f>IF('Aanvraag inhuur'!L213="","",'Aanvraag inhuur'!L213)</f>
        <v/>
      </c>
    </row>
    <row r="207" spans="1:13" s="67" customFormat="1" ht="17.25" hidden="1" customHeight="1" x14ac:dyDescent="0.25">
      <c r="A207" s="22" t="e">
        <f>IF('Aanvraag inhuur'!#REF!="","",'Aanvraag inhuur'!#REF!)</f>
        <v>#REF!</v>
      </c>
      <c r="B207" s="14" t="e">
        <f>IF('Aanvraag inhuur'!#REF!="","",'Aanvraag inhuur'!#REF!)</f>
        <v>#REF!</v>
      </c>
      <c r="C207" s="126" t="e">
        <f>IF('Aanvraag inhuur'!#REF!="","",'Aanvraag inhuur'!#REF!)</f>
        <v>#REF!</v>
      </c>
      <c r="D207" s="243" t="str">
        <f>IF('Aanvraag inhuur'!A210="","",'Aanvraag inhuur'!A210)</f>
        <v/>
      </c>
      <c r="E207" s="680" t="str">
        <f>IF('Aanvraag inhuur'!B210="","",'Aanvraag inhuur'!B210)</f>
        <v>Jaar</v>
      </c>
      <c r="F207" s="681" t="e">
        <f>IF('Aanvraag inhuur'!#REF!="","",'Aanvraag inhuur'!#REF!)</f>
        <v>#REF!</v>
      </c>
      <c r="G207" s="228" t="str">
        <f>IF('Aanvraag inhuur'!C210="","",'Aanvraag inhuur'!C210)</f>
        <v>Bedrag excl. screening 
(formules)</v>
      </c>
      <c r="H207" s="680" t="str">
        <f>IF('Aanvraag inhuur'!D210="","",'Aanvraag inhuur'!D210)</f>
        <v>Aantal uur</v>
      </c>
      <c r="I207" s="681" t="str">
        <f>IF('Aanvraag inhuur'!F210="","",'Aanvraag inhuur'!F210)</f>
        <v/>
      </c>
      <c r="J207" s="10" t="str">
        <f>IF('Aanvraag inhuur'!J214="","",'Aanvraag inhuur'!J214)</f>
        <v/>
      </c>
      <c r="K207" s="11" t="str">
        <f>IF('Aanvraag inhuur'!K214="","",'Aanvraag inhuur'!K214)</f>
        <v/>
      </c>
      <c r="L207" s="67" t="str">
        <f>IF('Aanvraag inhuur'!L214="","",'Aanvraag inhuur'!L214)</f>
        <v/>
      </c>
      <c r="M207" s="236"/>
    </row>
    <row r="208" spans="1:13" s="67" customFormat="1" ht="17.25" hidden="1" customHeight="1" x14ac:dyDescent="0.25">
      <c r="A208" s="22" t="e">
        <f>IF('Aanvraag inhuur'!#REF!="","",'Aanvraag inhuur'!#REF!)</f>
        <v>#REF!</v>
      </c>
      <c r="B208" s="14" t="e">
        <f>IF('Aanvraag inhuur'!#REF!="","",'Aanvraag inhuur'!#REF!)</f>
        <v>#REF!</v>
      </c>
      <c r="C208" s="14" t="e">
        <f>IF('Aanvraag inhuur'!#REF!="","",'Aanvraag inhuur'!#REF!)</f>
        <v>#REF!</v>
      </c>
      <c r="D208" s="243" t="str">
        <f>IF('Aanvraag inhuur'!A211="","",'Aanvraag inhuur'!A211)</f>
        <v>Uren</v>
      </c>
      <c r="E208" s="674" t="str">
        <f>IF('Aanvraag inhuur'!B211="","",'Aanvraag inhuur'!B211)</f>
        <v/>
      </c>
      <c r="F208" s="675" t="e">
        <f>IF('Aanvraag inhuur'!#REF!="","",'Aanvraag inhuur'!#REF!)</f>
        <v>#REF!</v>
      </c>
      <c r="G208" s="229">
        <f>IF('Aanvraag inhuur'!C211="","",'Aanvraag inhuur'!C211)</f>
        <v>0</v>
      </c>
      <c r="H208" s="676" t="str">
        <f>IF('Aanvraag inhuur'!D211="","",'Aanvraag inhuur'!D211)</f>
        <v/>
      </c>
      <c r="I208" s="677" t="str">
        <f>IF('Aanvraag inhuur'!F211="","",'Aanvraag inhuur'!F211)</f>
        <v/>
      </c>
      <c r="J208" s="10" t="str">
        <f>IF('Aanvraag inhuur'!J215="","",'Aanvraag inhuur'!J215)</f>
        <v/>
      </c>
      <c r="K208" s="11" t="str">
        <f>IF('Aanvraag inhuur'!K215="","",'Aanvraag inhuur'!K215)</f>
        <v/>
      </c>
      <c r="L208" s="67" t="str">
        <f>IF('Aanvraag inhuur'!L215="","",'Aanvraag inhuur'!L215)</f>
        <v/>
      </c>
      <c r="M208" s="236"/>
    </row>
    <row r="209" spans="1:13" s="67" customFormat="1" ht="17.25" hidden="1" customHeight="1" x14ac:dyDescent="0.25">
      <c r="A209" s="22" t="e">
        <f>IF('Aanvraag inhuur'!#REF!="","",'Aanvraag inhuur'!#REF!)</f>
        <v>#REF!</v>
      </c>
      <c r="B209" s="14" t="e">
        <f>IF('Aanvraag inhuur'!#REF!="","",'Aanvraag inhuur'!#REF!)</f>
        <v>#REF!</v>
      </c>
      <c r="C209" s="14" t="e">
        <f>IF('Aanvraag inhuur'!#REF!="","",'Aanvraag inhuur'!#REF!)</f>
        <v>#REF!</v>
      </c>
      <c r="D209" s="243" t="str">
        <f>IF('Aanvraag inhuur'!A212="","",'Aanvraag inhuur'!A212)</f>
        <v>Uren</v>
      </c>
      <c r="E209" s="674" t="str">
        <f>IF('Aanvraag inhuur'!B212="","",'Aanvraag inhuur'!B212)</f>
        <v/>
      </c>
      <c r="F209" s="675" t="e">
        <f>IF('Aanvraag inhuur'!#REF!="","",'Aanvraag inhuur'!#REF!)</f>
        <v>#REF!</v>
      </c>
      <c r="G209" s="229">
        <f>IF('Aanvraag inhuur'!C212="","",'Aanvraag inhuur'!C212)</f>
        <v>0</v>
      </c>
      <c r="H209" s="676" t="str">
        <f>IF('Aanvraag inhuur'!D212="","",'Aanvraag inhuur'!D212)</f>
        <v/>
      </c>
      <c r="I209" s="677" t="str">
        <f>IF('Aanvraag inhuur'!F212="","",'Aanvraag inhuur'!F212)</f>
        <v/>
      </c>
      <c r="J209" s="10" t="e">
        <f>IF('Aanvraag inhuur'!#REF!="","",'Aanvraag inhuur'!#REF!)</f>
        <v>#REF!</v>
      </c>
      <c r="K209" s="11" t="e">
        <f>IF('Aanvraag inhuur'!#REF!="","",'Aanvraag inhuur'!#REF!)</f>
        <v>#REF!</v>
      </c>
      <c r="L209" s="67" t="e">
        <f>IF('Aanvraag inhuur'!#REF!="","",'Aanvraag inhuur'!#REF!)</f>
        <v>#REF!</v>
      </c>
      <c r="M209" s="236"/>
    </row>
    <row r="210" spans="1:13" s="67" customFormat="1" ht="17.25" hidden="1" customHeight="1" x14ac:dyDescent="0.25">
      <c r="A210" s="22" t="e">
        <f>IF('Aanvraag inhuur'!#REF!="","",'Aanvraag inhuur'!#REF!)</f>
        <v>#REF!</v>
      </c>
      <c r="B210" s="14" t="e">
        <f>IF('Aanvraag inhuur'!#REF!="","",'Aanvraag inhuur'!#REF!)</f>
        <v>#REF!</v>
      </c>
      <c r="C210" s="14" t="e">
        <f>IF('Aanvraag inhuur'!#REF!="","",'Aanvraag inhuur'!#REF!)</f>
        <v>#REF!</v>
      </c>
      <c r="D210" s="243" t="str">
        <f>IF('Aanvraag inhuur'!A213="","",'Aanvraag inhuur'!A213)</f>
        <v>Uren</v>
      </c>
      <c r="E210" s="674" t="str">
        <f>IF('Aanvraag inhuur'!B213="","",'Aanvraag inhuur'!B213)</f>
        <v/>
      </c>
      <c r="F210" s="675" t="e">
        <f>IF('Aanvraag inhuur'!#REF!="","",'Aanvraag inhuur'!#REF!)</f>
        <v>#REF!</v>
      </c>
      <c r="G210" s="229">
        <f>IF('Aanvraag inhuur'!C213="","",'Aanvraag inhuur'!C213)</f>
        <v>0</v>
      </c>
      <c r="H210" s="676" t="str">
        <f>IF('Aanvraag inhuur'!D213="","",'Aanvraag inhuur'!D213)</f>
        <v/>
      </c>
      <c r="I210" s="677" t="str">
        <f>IF('Aanvraag inhuur'!F213="","",'Aanvraag inhuur'!F213)</f>
        <v/>
      </c>
      <c r="J210" s="10" t="e">
        <f>IF('Aanvraag inhuur'!#REF!="","",'Aanvraag inhuur'!#REF!)</f>
        <v>#REF!</v>
      </c>
      <c r="K210" s="11" t="e">
        <f>IF('Aanvraag inhuur'!#REF!="","",'Aanvraag inhuur'!#REF!)</f>
        <v>#REF!</v>
      </c>
      <c r="L210" s="67" t="e">
        <f>IF('Aanvraag inhuur'!#REF!="","",'Aanvraag inhuur'!#REF!)</f>
        <v>#REF!</v>
      </c>
      <c r="M210" s="236"/>
    </row>
    <row r="211" spans="1:13" s="67" customFormat="1" ht="17.25" hidden="1" customHeight="1" x14ac:dyDescent="0.25">
      <c r="A211" s="22" t="e">
        <f>IF('Aanvraag inhuur'!#REF!="","",'Aanvraag inhuur'!#REF!)</f>
        <v>#REF!</v>
      </c>
      <c r="B211" s="14" t="e">
        <f>IF('Aanvraag inhuur'!#REF!="","",'Aanvraag inhuur'!#REF!)</f>
        <v>#REF!</v>
      </c>
      <c r="C211" s="14" t="e">
        <f>IF('Aanvraag inhuur'!#REF!="","",'Aanvraag inhuur'!#REF!)</f>
        <v>#REF!</v>
      </c>
      <c r="D211" s="243" t="str">
        <f>IF('Aanvraag inhuur'!A214="","",'Aanvraag inhuur'!A214)</f>
        <v>Uren</v>
      </c>
      <c r="E211" s="674" t="str">
        <f>IF('Aanvraag inhuur'!B214="","",'Aanvraag inhuur'!B214)</f>
        <v/>
      </c>
      <c r="F211" s="675" t="e">
        <f>IF('Aanvraag inhuur'!#REF!="","",'Aanvraag inhuur'!#REF!)</f>
        <v>#REF!</v>
      </c>
      <c r="G211" s="229">
        <f>IF('Aanvraag inhuur'!C214="","",'Aanvraag inhuur'!C214)</f>
        <v>0</v>
      </c>
      <c r="H211" s="678" t="str">
        <f>IF('Aanvraag inhuur'!D214="","",'Aanvraag inhuur'!D214)</f>
        <v/>
      </c>
      <c r="I211" s="679" t="str">
        <f>IF('Aanvraag inhuur'!F214="","",'Aanvraag inhuur'!F214)</f>
        <v/>
      </c>
      <c r="J211" s="10" t="e">
        <f>IF('Aanvraag inhuur'!#REF!="","",'Aanvraag inhuur'!#REF!)</f>
        <v>#REF!</v>
      </c>
      <c r="K211" s="11" t="e">
        <f>IF('Aanvraag inhuur'!#REF!="","",'Aanvraag inhuur'!#REF!)</f>
        <v>#REF!</v>
      </c>
      <c r="L211" s="67" t="e">
        <f>IF('Aanvraag inhuur'!#REF!="","",'Aanvraag inhuur'!#REF!)</f>
        <v>#REF!</v>
      </c>
      <c r="M211" s="236"/>
    </row>
    <row r="212" spans="1:13" s="86" customFormat="1" ht="17.25" hidden="1" customHeight="1" x14ac:dyDescent="0.2">
      <c r="A212" s="574" t="e">
        <f>IF('Aanvraag inhuur'!#REF!="","",'Aanvraag inhuur'!#REF!)</f>
        <v>#REF!</v>
      </c>
      <c r="B212" s="575" t="e">
        <f>IF('Aanvraag inhuur'!#REF!="","",'Aanvraag inhuur'!#REF!)</f>
        <v>#REF!</v>
      </c>
      <c r="C212" s="14" t="e">
        <f>IF('Aanvraag inhuur'!#REF!="","",'Aanvraag inhuur'!#REF!)</f>
        <v>#REF!</v>
      </c>
      <c r="D212" s="14" t="e">
        <f>IF('Aanvraag inhuur'!#REF!="","",'Aanvraag inhuur'!#REF!)</f>
        <v>#REF!</v>
      </c>
      <c r="E212" s="14" t="e">
        <f>IF('Aanvraag inhuur'!#REF!="","",'Aanvraag inhuur'!#REF!)</f>
        <v>#REF!</v>
      </c>
      <c r="F212" s="14" t="e">
        <f>IF('Aanvraag inhuur'!#REF!="","",'Aanvraag inhuur'!#REF!)</f>
        <v>#REF!</v>
      </c>
      <c r="G212" s="14" t="e">
        <f>IF('Aanvraag inhuur'!#REF!="","",'Aanvraag inhuur'!#REF!)</f>
        <v>#REF!</v>
      </c>
      <c r="H212" s="14" t="e">
        <f>IF('Aanvraag inhuur'!#REF!="","",'Aanvraag inhuur'!#REF!)</f>
        <v>#REF!</v>
      </c>
      <c r="I212" s="14" t="e">
        <f>IF('Aanvraag inhuur'!#REF!="","",'Aanvraag inhuur'!#REF!)</f>
        <v>#REF!</v>
      </c>
      <c r="J212" s="10" t="e">
        <f>IF('Aanvraag inhuur'!#REF!="","",'Aanvraag inhuur'!#REF!)</f>
        <v>#REF!</v>
      </c>
      <c r="K212" s="11" t="e">
        <f>IF('Aanvraag inhuur'!#REF!="","",'Aanvraag inhuur'!#REF!)</f>
        <v>#REF!</v>
      </c>
      <c r="L212" s="86" t="e">
        <f>IF('Aanvraag inhuur'!#REF!="","",'Aanvraag inhuur'!#REF!)</f>
        <v>#REF!</v>
      </c>
      <c r="M212" s="236"/>
    </row>
    <row r="213" spans="1:13" s="67" customFormat="1" ht="17.25" hidden="1" customHeight="1" x14ac:dyDescent="0.25">
      <c r="A213" s="574" t="str">
        <f>IF('Aanvraag inhuur'!A216="","",'Aanvraag inhuur'!A216)</f>
        <v/>
      </c>
      <c r="B213" s="575" t="str">
        <f>IF('Aanvraag inhuur'!B216="","",'Aanvraag inhuur'!B216)</f>
        <v/>
      </c>
      <c r="C213" s="14" t="str">
        <f>IF('Aanvraag inhuur'!C216="","",'Aanvraag inhuur'!C216)</f>
        <v/>
      </c>
      <c r="D213" s="243" t="str">
        <f>IF('Aanvraag inhuur'!D216="","",'Aanvraag inhuur'!D216)</f>
        <v/>
      </c>
      <c r="E213" s="243" t="str">
        <f>IF('Aanvraag inhuur'!E216="","",'Aanvraag inhuur'!E216)</f>
        <v/>
      </c>
      <c r="F213" s="243" t="str">
        <f>IF('Aanvraag inhuur'!F216="","",'Aanvraag inhuur'!F216)</f>
        <v/>
      </c>
      <c r="G213" s="243" t="str">
        <f>IF('Aanvraag inhuur'!G216="","",'Aanvraag inhuur'!G216)</f>
        <v/>
      </c>
      <c r="H213" s="243" t="str">
        <f>IF('Aanvraag inhuur'!H216="","",'Aanvraag inhuur'!H216)</f>
        <v/>
      </c>
      <c r="I213" s="243" t="str">
        <f>IF('Aanvraag inhuur'!I216="","",'Aanvraag inhuur'!I216)</f>
        <v/>
      </c>
      <c r="J213" s="10" t="str">
        <f>IF('Aanvraag inhuur'!J216="","",'Aanvraag inhuur'!J216)</f>
        <v/>
      </c>
      <c r="K213" s="11" t="str">
        <f>IF('Aanvraag inhuur'!K216="","",'Aanvraag inhuur'!K216)</f>
        <v/>
      </c>
      <c r="L213" s="67" t="str">
        <f>IF('Aanvraag inhuur'!L216="","",'Aanvraag inhuur'!L216)</f>
        <v/>
      </c>
      <c r="M213" s="236"/>
    </row>
    <row r="214" spans="1:13" s="86" customFormat="1" ht="17.25" hidden="1" customHeight="1" x14ac:dyDescent="0.2">
      <c r="A214" s="55" t="str">
        <f>IF('Aanvraag inhuur'!A217="","",'Aanvraag inhuur'!A217)</f>
        <v/>
      </c>
      <c r="B214" s="225" t="str">
        <f>IF('Aanvraag inhuur'!B217="","",'Aanvraag inhuur'!B217)</f>
        <v/>
      </c>
      <c r="C214" s="57" t="str">
        <f>IF('Aanvraag inhuur'!C217="","",'Aanvraag inhuur'!C217)</f>
        <v/>
      </c>
      <c r="D214" s="226" t="str">
        <f>IF('Aanvraag inhuur'!D217="","",'Aanvraag inhuur'!D217)</f>
        <v/>
      </c>
      <c r="E214" s="226" t="str">
        <f>IF('Aanvraag inhuur'!E217="","",'Aanvraag inhuur'!E217)</f>
        <v/>
      </c>
      <c r="F214" s="226" t="str">
        <f>IF('Aanvraag inhuur'!F217="","",'Aanvraag inhuur'!F217)</f>
        <v/>
      </c>
      <c r="G214" s="226" t="str">
        <f>IF('Aanvraag inhuur'!G217="","",'Aanvraag inhuur'!G217)</f>
        <v/>
      </c>
      <c r="H214" s="57" t="str">
        <f>IF('Aanvraag inhuur'!H217="","",'Aanvraag inhuur'!H217)</f>
        <v/>
      </c>
      <c r="I214" s="57" t="str">
        <f>IF('Aanvraag inhuur'!I217="","",'Aanvraag inhuur'!I217)</f>
        <v/>
      </c>
      <c r="J214" s="58" t="str">
        <f>IF('Aanvraag inhuur'!J217="","",'Aanvraag inhuur'!J217)</f>
        <v/>
      </c>
      <c r="K214" s="11" t="str">
        <f>IF('Aanvraag inhuur'!K217="","",'Aanvraag inhuur'!K217)</f>
        <v/>
      </c>
      <c r="L214" s="86" t="str">
        <f>IF('Aanvraag inhuur'!L217="","",'Aanvraag inhuur'!L217)</f>
        <v/>
      </c>
      <c r="M214" s="236"/>
    </row>
    <row r="215" spans="1:13" ht="17.25" hidden="1" customHeight="1" x14ac:dyDescent="0.2">
      <c r="A215" s="19" t="str">
        <f>IF('Aanvraag inhuur'!A218="","",'Aanvraag inhuur'!A218)</f>
        <v/>
      </c>
      <c r="B215" s="238" t="str">
        <f>IF('Aanvraag inhuur'!B218="","",'Aanvraag inhuur'!B218)</f>
        <v/>
      </c>
      <c r="C215" s="497" t="str">
        <f>IF('Aanvraag inhuur'!C218="","",'Aanvraag inhuur'!C218)</f>
        <v>CONCEPT PLANNING: Grijze velden hoeven niet ingevuld, wordt vastgelegd na afstemming met DMO Inkoop IT - Continuity</v>
      </c>
      <c r="D215" s="497" t="str">
        <f>IF('Aanvraag inhuur'!D218="","",'Aanvraag inhuur'!D218)</f>
        <v/>
      </c>
      <c r="E215" s="497" t="str">
        <f>IF('Aanvraag inhuur'!E218="","",'Aanvraag inhuur'!E218)</f>
        <v/>
      </c>
      <c r="F215" s="497" t="str">
        <f>IF('Aanvraag inhuur'!F218="","",'Aanvraag inhuur'!F218)</f>
        <v/>
      </c>
      <c r="G215" s="497" t="str">
        <f>IF('Aanvraag inhuur'!G218="","",'Aanvraag inhuur'!G218)</f>
        <v/>
      </c>
      <c r="H215" s="238" t="str">
        <f>IF('Aanvraag inhuur'!H218="","",'Aanvraag inhuur'!H218)</f>
        <v/>
      </c>
      <c r="I215" s="238" t="str">
        <f>IF('Aanvraag inhuur'!I218="","",'Aanvraag inhuur'!I218)</f>
        <v/>
      </c>
      <c r="J215" s="20" t="str">
        <f>IF('Aanvraag inhuur'!J218="","",'Aanvraag inhuur'!J218)</f>
        <v/>
      </c>
      <c r="K215" s="21" t="str">
        <f>IF('Aanvraag inhuur'!K218="","",'Aanvraag inhuur'!K218)</f>
        <v/>
      </c>
      <c r="L215" s="4" t="str">
        <f>IF('Aanvraag inhuur'!L218="","",'Aanvraag inhuur'!L218)</f>
        <v/>
      </c>
    </row>
    <row r="216" spans="1:13" ht="17.25" hidden="1" customHeight="1" x14ac:dyDescent="0.2">
      <c r="A216" s="22" t="str">
        <f>IF('Aanvraag inhuur'!A219="","",'Aanvraag inhuur'!A219)</f>
        <v/>
      </c>
      <c r="B216" s="59" t="str">
        <f>IF('Aanvraag inhuur'!B219="","",'Aanvraag inhuur'!B219)</f>
        <v/>
      </c>
      <c r="C216" s="59" t="str">
        <f>IF('Aanvraag inhuur'!C219="","",'Aanvraag inhuur'!C219)</f>
        <v/>
      </c>
      <c r="D216" s="59" t="str">
        <f>IF('Aanvraag inhuur'!D219="","",'Aanvraag inhuur'!D219)</f>
        <v/>
      </c>
      <c r="E216" s="59" t="str">
        <f>IF('Aanvraag inhuur'!E219="","",'Aanvraag inhuur'!E219)</f>
        <v/>
      </c>
      <c r="F216" s="59" t="str">
        <f>IF('Aanvraag inhuur'!F219="","",'Aanvraag inhuur'!F219)</f>
        <v/>
      </c>
      <c r="G216" s="59" t="str">
        <f>IF('Aanvraag inhuur'!G219="","",'Aanvraag inhuur'!G219)</f>
        <v/>
      </c>
      <c r="H216" s="59" t="str">
        <f>IF('Aanvraag inhuur'!H219="","",'Aanvraag inhuur'!H219)</f>
        <v/>
      </c>
      <c r="I216" s="59" t="str">
        <f>IF('Aanvraag inhuur'!I219="","",'Aanvraag inhuur'!I219)</f>
        <v/>
      </c>
      <c r="J216" s="71" t="str">
        <f>IF('Aanvraag inhuur'!J219="","",'Aanvraag inhuur'!J219)</f>
        <v/>
      </c>
      <c r="K216" s="11" t="str">
        <f>IF('Aanvraag inhuur'!K219="","",'Aanvraag inhuur'!K219)</f>
        <v/>
      </c>
      <c r="L216" s="4" t="str">
        <f>IF('Aanvraag inhuur'!L219="","",'Aanvraag inhuur'!L219)</f>
        <v/>
      </c>
    </row>
    <row r="217" spans="1:13" ht="17.25" hidden="1" customHeight="1" x14ac:dyDescent="0.2">
      <c r="A217" s="60" t="str">
        <f>IF('Aanvraag inhuur'!A220="","",'Aanvraag inhuur'!A220)</f>
        <v>Planning</v>
      </c>
      <c r="B217" s="14" t="str">
        <f>IF('Aanvraag inhuur'!B220="","",'Aanvraag inhuur'!B220)</f>
        <v>Datum offerte aanvraag</v>
      </c>
      <c r="C217" s="183" t="str">
        <f>IF('Aanvraag inhuur'!C220="","",'Aanvraag inhuur'!C220)</f>
        <v/>
      </c>
      <c r="D217" s="85" t="str">
        <f>IF('Aanvraag inhuur'!D220="","",'Aanvraag inhuur'!D220)</f>
        <v/>
      </c>
      <c r="E217" s="85" t="str">
        <f>IF('Aanvraag inhuur'!E220="","",'Aanvraag inhuur'!E220)</f>
        <v/>
      </c>
      <c r="F217" s="85" t="str">
        <f>IF('Aanvraag inhuur'!F220="","",'Aanvraag inhuur'!F220)</f>
        <v/>
      </c>
      <c r="G217" s="85" t="str">
        <f>IF('Aanvraag inhuur'!G220="","",'Aanvraag inhuur'!G220)</f>
        <v/>
      </c>
      <c r="H217" s="149" t="str">
        <f>IF('Aanvraag inhuur'!H220="","",'Aanvraag inhuur'!H220)</f>
        <v/>
      </c>
      <c r="I217" s="149" t="str">
        <f>IF('Aanvraag inhuur'!I220="","",'Aanvraag inhuur'!I220)</f>
        <v/>
      </c>
      <c r="J217" s="168" t="str">
        <f>IF('Aanvraag inhuur'!J220="","",'Aanvraag inhuur'!J220)</f>
        <v/>
      </c>
      <c r="K217" s="11" t="str">
        <f>IF('Aanvraag inhuur'!K220="","",'Aanvraag inhuur'!K220)</f>
        <v>Extra controles op datums ?</v>
      </c>
      <c r="L217" s="4" t="str">
        <f>IF('Aanvraag inhuur'!L220="","",'Aanvraag inhuur'!L220)</f>
        <v/>
      </c>
      <c r="M217" s="592"/>
    </row>
    <row r="218" spans="1:13" s="86" customFormat="1" ht="17.25" hidden="1" customHeight="1" x14ac:dyDescent="0.2">
      <c r="A218" s="22" t="str">
        <f>IF('Aanvraag inhuur'!A221="","",'Aanvraag inhuur'!A221)</f>
        <v/>
      </c>
      <c r="B218" s="25" t="str">
        <f>IF('Aanvraag inhuur'!B221="","",'Aanvraag inhuur'!B221)</f>
        <v/>
      </c>
      <c r="C218" s="14" t="str">
        <f>IF('Aanvraag inhuur'!C221="","",'Aanvraag inhuur'!C221)</f>
        <v/>
      </c>
      <c r="D218" s="85" t="str">
        <f>IF('Aanvraag inhuur'!D221="","",'Aanvraag inhuur'!D221)</f>
        <v/>
      </c>
      <c r="E218" s="252" t="str">
        <f>IF('Aanvraag inhuur'!E221="","",'Aanvraag inhuur'!E221)</f>
        <v/>
      </c>
      <c r="F218" s="252" t="str">
        <f>IF('Aanvraag inhuur'!F221="","",'Aanvraag inhuur'!F221)</f>
        <v/>
      </c>
      <c r="G218" s="252" t="str">
        <f>IF('Aanvraag inhuur'!G221="","",'Aanvraag inhuur'!G221)</f>
        <v/>
      </c>
      <c r="H218" s="14" t="str">
        <f>IF('Aanvraag inhuur'!H221="","",'Aanvraag inhuur'!H221)</f>
        <v/>
      </c>
      <c r="I218" s="14" t="str">
        <f>IF('Aanvraag inhuur'!I221="","",'Aanvraag inhuur'!I221)</f>
        <v/>
      </c>
      <c r="J218" s="10" t="str">
        <f>IF('Aanvraag inhuur'!J221="","",'Aanvraag inhuur'!J221)</f>
        <v/>
      </c>
      <c r="K218" s="11" t="str">
        <f>IF('Aanvraag inhuur'!K221="","",'Aanvraag inhuur'!K221)</f>
        <v/>
      </c>
      <c r="L218" s="86" t="str">
        <f>IF('Aanvraag inhuur'!L221="","",'Aanvraag inhuur'!L221)</f>
        <v/>
      </c>
      <c r="M218" s="592"/>
    </row>
    <row r="219" spans="1:13" s="67" customFormat="1" ht="17.25" hidden="1" customHeight="1" x14ac:dyDescent="0.25">
      <c r="A219" s="22" t="str">
        <f>IF('Aanvraag inhuur'!A222="","",'Aanvraag inhuur'!A222)</f>
        <v/>
      </c>
      <c r="B219" s="14" t="str">
        <f>IF('Aanvraag inhuur'!B222="","",'Aanvraag inhuur'!B222)</f>
        <v>Eindmoment stellen van vragen</v>
      </c>
      <c r="C219" s="183" t="str">
        <f>IF('Aanvraag inhuur'!C222="","",'Aanvraag inhuur'!C222)</f>
        <v/>
      </c>
      <c r="D219" s="85" t="str">
        <f>IF('Aanvraag inhuur'!D222="","",'Aanvraag inhuur'!D222)</f>
        <v/>
      </c>
      <c r="E219" s="251" t="str">
        <f>IF('Aanvraag inhuur'!E222="","",'Aanvraag inhuur'!E222)</f>
        <v/>
      </c>
      <c r="F219" s="87" t="str">
        <f>IF('Aanvraag inhuur'!F222="","",'Aanvraag inhuur'!F222)</f>
        <v/>
      </c>
      <c r="G219" s="87" t="str">
        <f>IF('Aanvraag inhuur'!G222="","",'Aanvraag inhuur'!G222)</f>
        <v/>
      </c>
      <c r="H219" s="251" t="str">
        <f>IF('Aanvraag inhuur'!H222="","",'Aanvraag inhuur'!H222)</f>
        <v/>
      </c>
      <c r="I219" s="251" t="str">
        <f>IF('Aanvraag inhuur'!I222="","",'Aanvraag inhuur'!I222)</f>
        <v/>
      </c>
      <c r="J219" s="10" t="str">
        <f>IF('Aanvraag inhuur'!J222="","",'Aanvraag inhuur'!J222)</f>
        <v/>
      </c>
      <c r="K219" s="11" t="str">
        <f>IF('Aanvraag inhuur'!K222="","",'Aanvraag inhuur'!K222)</f>
        <v>Toelichting bij spoedaanvraag ?</v>
      </c>
      <c r="L219" s="67" t="str">
        <f>IF('Aanvraag inhuur'!L222="","",'Aanvraag inhuur'!L222)</f>
        <v/>
      </c>
      <c r="M219" s="592"/>
    </row>
    <row r="220" spans="1:13" s="67" customFormat="1" ht="17.25" hidden="1" customHeight="1" x14ac:dyDescent="0.25">
      <c r="A220" s="22" t="str">
        <f>IF('Aanvraag inhuur'!A223="","",'Aanvraag inhuur'!A223)</f>
        <v/>
      </c>
      <c r="B220" s="14" t="str">
        <f>IF('Aanvraag inhuur'!B223="","",'Aanvraag inhuur'!B223)</f>
        <v>Eindmoment beantwoording vragen</v>
      </c>
      <c r="C220" s="183" t="str">
        <f>IF('Aanvraag inhuur'!C223="","",'Aanvraag inhuur'!C223)</f>
        <v/>
      </c>
      <c r="D220" s="85" t="str">
        <f>IF('Aanvraag inhuur'!D223="","",'Aanvraag inhuur'!D223)</f>
        <v/>
      </c>
      <c r="E220" s="252" t="str">
        <f>IF('Aanvraag inhuur'!E223="","",'Aanvraag inhuur'!E223)</f>
        <v/>
      </c>
      <c r="F220" s="251" t="str">
        <f>IF('Aanvraag inhuur'!F223="","",'Aanvraag inhuur'!F223)</f>
        <v/>
      </c>
      <c r="G220" s="251" t="str">
        <f>IF('Aanvraag inhuur'!G223="","",'Aanvraag inhuur'!G223)</f>
        <v/>
      </c>
      <c r="H220" s="251" t="str">
        <f>IF('Aanvraag inhuur'!H223="","",'Aanvraag inhuur'!H223)</f>
        <v/>
      </c>
      <c r="I220" s="251" t="str">
        <f>IF('Aanvraag inhuur'!I223="","",'Aanvraag inhuur'!I223)</f>
        <v/>
      </c>
      <c r="J220" s="10" t="str">
        <f>IF('Aanvraag inhuur'!J223="","",'Aanvraag inhuur'!J223)</f>
        <v/>
      </c>
      <c r="K220" s="11" t="str">
        <f>IF('Aanvraag inhuur'!K223="","",'Aanvraag inhuur'!K223)</f>
        <v/>
      </c>
      <c r="L220" s="67" t="str">
        <f>IF('Aanvraag inhuur'!L223="","",'Aanvraag inhuur'!L223)</f>
        <v/>
      </c>
      <c r="M220" s="592"/>
    </row>
    <row r="221" spans="1:13" s="86" customFormat="1" ht="17.25" hidden="1" customHeight="1" x14ac:dyDescent="0.2">
      <c r="A221" s="22" t="str">
        <f>IF('Aanvraag inhuur'!A224="","",'Aanvraag inhuur'!A224)</f>
        <v/>
      </c>
      <c r="B221" s="25" t="str">
        <f>IF('Aanvraag inhuur'!B224="","",'Aanvraag inhuur'!B224)</f>
        <v/>
      </c>
      <c r="C221" s="14" t="str">
        <f>IF('Aanvraag inhuur'!C224="","",'Aanvraag inhuur'!C224)</f>
        <v/>
      </c>
      <c r="D221" s="85" t="str">
        <f>IF('Aanvraag inhuur'!D224="","",'Aanvraag inhuur'!D224)</f>
        <v/>
      </c>
      <c r="E221" s="252" t="str">
        <f>IF('Aanvraag inhuur'!E224="","",'Aanvraag inhuur'!E224)</f>
        <v/>
      </c>
      <c r="F221" s="252" t="str">
        <f>IF('Aanvraag inhuur'!F224="","",'Aanvraag inhuur'!F224)</f>
        <v/>
      </c>
      <c r="G221" s="252" t="str">
        <f>IF('Aanvraag inhuur'!G224="","",'Aanvraag inhuur'!G224)</f>
        <v/>
      </c>
      <c r="H221" s="14" t="str">
        <f>IF('Aanvraag inhuur'!H224="","",'Aanvraag inhuur'!H224)</f>
        <v/>
      </c>
      <c r="I221" s="14" t="str">
        <f>IF('Aanvraag inhuur'!I224="","",'Aanvraag inhuur'!I224)</f>
        <v/>
      </c>
      <c r="J221" s="10" t="str">
        <f>IF('Aanvraag inhuur'!J224="","",'Aanvraag inhuur'!J224)</f>
        <v/>
      </c>
      <c r="K221" s="11" t="str">
        <f>IF('Aanvraag inhuur'!K224="","",'Aanvraag inhuur'!K224)</f>
        <v/>
      </c>
      <c r="L221" s="86" t="str">
        <f>IF('Aanvraag inhuur'!L224="","",'Aanvraag inhuur'!L224)</f>
        <v/>
      </c>
      <c r="M221" s="592"/>
    </row>
    <row r="222" spans="1:13" s="67" customFormat="1" ht="17.25" hidden="1" customHeight="1" x14ac:dyDescent="0.25">
      <c r="A222" s="22" t="str">
        <f>IF('Aanvraag inhuur'!A225="","",'Aanvraag inhuur'!A225)</f>
        <v/>
      </c>
      <c r="B222" s="14" t="str">
        <f>IF('Aanvraag inhuur'!B225="","",'Aanvraag inhuur'!B225)</f>
        <v>Indienen offertes</v>
      </c>
      <c r="C222" s="183" t="str">
        <f>IF('Aanvraag inhuur'!C225="","",'Aanvraag inhuur'!C225)</f>
        <v/>
      </c>
      <c r="D222" s="85" t="str">
        <f>IF('Aanvraag inhuur'!D225="","",'Aanvraag inhuur'!D225)</f>
        <v/>
      </c>
      <c r="E222" s="252" t="str">
        <f>IF('Aanvraag inhuur'!E225="","",'Aanvraag inhuur'!E225)</f>
        <v/>
      </c>
      <c r="F222" s="251" t="str">
        <f>IF('Aanvraag inhuur'!F225="","",'Aanvraag inhuur'!F225)</f>
        <v/>
      </c>
      <c r="G222" s="251" t="str">
        <f>IF('Aanvraag inhuur'!G225="","",'Aanvraag inhuur'!G225)</f>
        <v/>
      </c>
      <c r="H222" s="251" t="str">
        <f>IF('Aanvraag inhuur'!H225="","",'Aanvraag inhuur'!H225)</f>
        <v/>
      </c>
      <c r="I222" s="251" t="str">
        <f>IF('Aanvraag inhuur'!I225="","",'Aanvraag inhuur'!I225)</f>
        <v/>
      </c>
      <c r="J222" s="10" t="str">
        <f>IF('Aanvraag inhuur'!J225="","",'Aanvraag inhuur'!J225)</f>
        <v/>
      </c>
      <c r="K222" s="11" t="str">
        <f>IF('Aanvraag inhuur'!K225="","",'Aanvraag inhuur'!K225)</f>
        <v/>
      </c>
      <c r="L222" s="67" t="str">
        <f>IF('Aanvraag inhuur'!L225="","",'Aanvraag inhuur'!L225)</f>
        <v/>
      </c>
      <c r="M222" s="592"/>
    </row>
    <row r="223" spans="1:13" s="86" customFormat="1" ht="17.25" hidden="1" customHeight="1" x14ac:dyDescent="0.2">
      <c r="A223" s="22" t="str">
        <f>IF('Aanvraag inhuur'!A226="","",'Aanvraag inhuur'!A226)</f>
        <v/>
      </c>
      <c r="B223" s="25" t="str">
        <f>IF('Aanvraag inhuur'!B226="","",'Aanvraag inhuur'!B226)</f>
        <v/>
      </c>
      <c r="C223" s="14" t="str">
        <f>IF('Aanvraag inhuur'!C226="","",'Aanvraag inhuur'!C226)</f>
        <v/>
      </c>
      <c r="D223" s="252" t="str">
        <f>IF('Aanvraag inhuur'!D226="","",'Aanvraag inhuur'!D226)</f>
        <v/>
      </c>
      <c r="E223" s="184" t="str">
        <f>IF('Aanvraag inhuur'!E226="","",'Aanvraag inhuur'!E226)</f>
        <v/>
      </c>
      <c r="F223" s="252" t="str">
        <f>IF('Aanvraag inhuur'!F226="","",'Aanvraag inhuur'!F226)</f>
        <v/>
      </c>
      <c r="G223" s="251" t="str">
        <f>IF('Aanvraag inhuur'!G226="","",'Aanvraag inhuur'!G226)</f>
        <v/>
      </c>
      <c r="H223" s="14" t="str">
        <f>IF('Aanvraag inhuur'!H226="","",'Aanvraag inhuur'!H226)</f>
        <v/>
      </c>
      <c r="I223" s="14" t="str">
        <f>IF('Aanvraag inhuur'!I226="","",'Aanvraag inhuur'!I226)</f>
        <v/>
      </c>
      <c r="J223" s="10" t="str">
        <f>IF('Aanvraag inhuur'!J226="","",'Aanvraag inhuur'!J226)</f>
        <v/>
      </c>
      <c r="K223" s="11" t="str">
        <f>IF('Aanvraag inhuur'!K226="","",'Aanvraag inhuur'!K226)</f>
        <v/>
      </c>
      <c r="L223" s="86" t="str">
        <f>IF('Aanvraag inhuur'!L226="","",'Aanvraag inhuur'!L226)</f>
        <v/>
      </c>
      <c r="M223" s="592"/>
    </row>
    <row r="224" spans="1:13" s="67" customFormat="1" ht="17.25" hidden="1" customHeight="1" x14ac:dyDescent="0.25">
      <c r="A224" s="22" t="str">
        <f>IF('Aanvraag inhuur'!A227="","",'Aanvraag inhuur'!A227)</f>
        <v/>
      </c>
      <c r="B224" s="14" t="str">
        <f>IF('Aanvraag inhuur'!B227="","",'Aanvraag inhuur'!B227)</f>
        <v>Data/ week/ weken interviews</v>
      </c>
      <c r="C224" s="668" t="str">
        <f>IF('Aanvraag inhuur'!C227="","",'Aanvraag inhuur'!C227)</f>
        <v/>
      </c>
      <c r="D224" s="669" t="str">
        <f>IF('Aanvraag inhuur'!D227="","",'Aanvraag inhuur'!D227)</f>
        <v/>
      </c>
      <c r="E224" s="669" t="str">
        <f>IF('Aanvraag inhuur'!E227="","",'Aanvraag inhuur'!E227)</f>
        <v/>
      </c>
      <c r="F224" s="670" t="str">
        <f>IF('Aanvraag inhuur'!F227="","",'Aanvraag inhuur'!F227)</f>
        <v/>
      </c>
      <c r="G224" s="251" t="str">
        <f>IF('Aanvraag inhuur'!G227="","",'Aanvraag inhuur'!G227)</f>
        <v/>
      </c>
      <c r="H224" s="251" t="str">
        <f>IF('Aanvraag inhuur'!H227="","",'Aanvraag inhuur'!H227)</f>
        <v/>
      </c>
      <c r="I224" s="251" t="str">
        <f>IF('Aanvraag inhuur'!I227="","",'Aanvraag inhuur'!I227)</f>
        <v/>
      </c>
      <c r="J224" s="10" t="str">
        <f>IF('Aanvraag inhuur'!J227="","",'Aanvraag inhuur'!J227)</f>
        <v/>
      </c>
      <c r="K224" s="11" t="str">
        <f>IF('Aanvraag inhuur'!K227="","",'Aanvraag inhuur'!K227)</f>
        <v>Hoe willen we dit ingevuld hebben ?</v>
      </c>
      <c r="L224" s="67" t="str">
        <f>IF('Aanvraag inhuur'!L227="","",'Aanvraag inhuur'!L227)</f>
        <v/>
      </c>
      <c r="M224" s="592"/>
    </row>
    <row r="225" spans="1:13" s="86" customFormat="1" ht="17.25" hidden="1" customHeight="1" x14ac:dyDescent="0.2">
      <c r="A225" s="22" t="str">
        <f>IF('Aanvraag inhuur'!A228="","",'Aanvraag inhuur'!A228)</f>
        <v/>
      </c>
      <c r="B225" s="25" t="str">
        <f>IF('Aanvraag inhuur'!B228="","",'Aanvraag inhuur'!B228)</f>
        <v/>
      </c>
      <c r="C225" s="14" t="str">
        <f>IF('Aanvraag inhuur'!C228="","",'Aanvraag inhuur'!C228)</f>
        <v/>
      </c>
      <c r="D225" s="252" t="str">
        <f>IF('Aanvraag inhuur'!D228="","",'Aanvraag inhuur'!D228)</f>
        <v/>
      </c>
      <c r="E225" s="252" t="str">
        <f>IF('Aanvraag inhuur'!E228="","",'Aanvraag inhuur'!E228)</f>
        <v/>
      </c>
      <c r="F225" s="252" t="str">
        <f>IF('Aanvraag inhuur'!F228="","",'Aanvraag inhuur'!F228)</f>
        <v/>
      </c>
      <c r="G225" s="251" t="str">
        <f>IF('Aanvraag inhuur'!G228="","",'Aanvraag inhuur'!G228)</f>
        <v/>
      </c>
      <c r="H225" s="14" t="str">
        <f>IF('Aanvraag inhuur'!H228="","",'Aanvraag inhuur'!H228)</f>
        <v/>
      </c>
      <c r="I225" s="14" t="str">
        <f>IF('Aanvraag inhuur'!I228="","",'Aanvraag inhuur'!I228)</f>
        <v/>
      </c>
      <c r="J225" s="10" t="str">
        <f>IF('Aanvraag inhuur'!J228="","",'Aanvraag inhuur'!J228)</f>
        <v/>
      </c>
      <c r="K225" s="11" t="str">
        <f>IF('Aanvraag inhuur'!K228="","",'Aanvraag inhuur'!K228)</f>
        <v/>
      </c>
      <c r="L225" s="86" t="str">
        <f>IF('Aanvraag inhuur'!L228="","",'Aanvraag inhuur'!L228)</f>
        <v/>
      </c>
      <c r="M225" s="592"/>
    </row>
    <row r="226" spans="1:13" s="67" customFormat="1" ht="17.25" hidden="1" customHeight="1" x14ac:dyDescent="0.25">
      <c r="A226" s="22" t="str">
        <f>IF('Aanvraag inhuur'!A229="","",'Aanvraag inhuur'!A229)</f>
        <v/>
      </c>
      <c r="B226" s="252" t="str">
        <f>IF('Aanvraag inhuur'!B229="","",'Aanvraag inhuur'!B229)</f>
        <v>Streefdatum mededeling gunning</v>
      </c>
      <c r="C226" s="167" t="str">
        <f>IF('Aanvraag inhuur'!C229="","",'Aanvraag inhuur'!C229)</f>
        <v/>
      </c>
      <c r="D226" s="250" t="str">
        <f>IF('Aanvraag inhuur'!D229="","",'Aanvraag inhuur'!D229)</f>
        <v/>
      </c>
      <c r="E226" s="252" t="str">
        <f>IF('Aanvraag inhuur'!E229="","",'Aanvraag inhuur'!E229)</f>
        <v/>
      </c>
      <c r="F226" s="252" t="str">
        <f>IF('Aanvraag inhuur'!F229="","",'Aanvraag inhuur'!F229)</f>
        <v/>
      </c>
      <c r="G226" s="251" t="str">
        <f>IF('Aanvraag inhuur'!G229="","",'Aanvraag inhuur'!G229)</f>
        <v/>
      </c>
      <c r="H226" s="14" t="str">
        <f>IF('Aanvraag inhuur'!H229="","",'Aanvraag inhuur'!H229)</f>
        <v/>
      </c>
      <c r="I226" s="14" t="str">
        <f>IF('Aanvraag inhuur'!I229="","",'Aanvraag inhuur'!I229)</f>
        <v/>
      </c>
      <c r="J226" s="10" t="str">
        <f>IF('Aanvraag inhuur'!J229="","",'Aanvraag inhuur'!J229)</f>
        <v/>
      </c>
      <c r="K226" s="11" t="str">
        <f>IF('Aanvraag inhuur'!K229="","",'Aanvraag inhuur'!K229)</f>
        <v/>
      </c>
      <c r="L226" s="67" t="str">
        <f>IF('Aanvraag inhuur'!L229="","",'Aanvraag inhuur'!L229)</f>
        <v/>
      </c>
      <c r="M226" s="592"/>
    </row>
    <row r="227" spans="1:13" s="86" customFormat="1" ht="17.25" hidden="1" customHeight="1" x14ac:dyDescent="0.2">
      <c r="A227" s="22" t="str">
        <f>IF('Aanvraag inhuur'!A230="","",'Aanvraag inhuur'!A230)</f>
        <v/>
      </c>
      <c r="B227" s="25" t="str">
        <f>IF('Aanvraag inhuur'!B230="","",'Aanvraag inhuur'!B230)</f>
        <v/>
      </c>
      <c r="C227" s="14" t="str">
        <f>IF('Aanvraag inhuur'!C230="","",'Aanvraag inhuur'!C230)</f>
        <v/>
      </c>
      <c r="D227" s="252" t="str">
        <f>IF('Aanvraag inhuur'!D230="","",'Aanvraag inhuur'!D230)</f>
        <v/>
      </c>
      <c r="E227" s="252" t="str">
        <f>IF('Aanvraag inhuur'!E230="","",'Aanvraag inhuur'!E230)</f>
        <v/>
      </c>
      <c r="F227" s="252" t="str">
        <f>IF('Aanvraag inhuur'!F230="","",'Aanvraag inhuur'!F230)</f>
        <v/>
      </c>
      <c r="G227" s="251" t="str">
        <f>IF('Aanvraag inhuur'!G230="","",'Aanvraag inhuur'!G230)</f>
        <v/>
      </c>
      <c r="H227" s="14" t="str">
        <f>IF('Aanvraag inhuur'!H230="","",'Aanvraag inhuur'!H230)</f>
        <v/>
      </c>
      <c r="I227" s="14" t="str">
        <f>IF('Aanvraag inhuur'!I230="","",'Aanvraag inhuur'!I230)</f>
        <v/>
      </c>
      <c r="J227" s="10" t="str">
        <f>IF('Aanvraag inhuur'!J230="","",'Aanvraag inhuur'!J230)</f>
        <v/>
      </c>
      <c r="K227" s="11" t="str">
        <f>IF('Aanvraag inhuur'!K230="","",'Aanvraag inhuur'!K230)</f>
        <v/>
      </c>
      <c r="L227" s="86" t="str">
        <f>IF('Aanvraag inhuur'!L230="","",'Aanvraag inhuur'!L230)</f>
        <v/>
      </c>
      <c r="M227" s="142"/>
    </row>
    <row r="228" spans="1:13" s="67" customFormat="1" ht="17.25" hidden="1" customHeight="1" x14ac:dyDescent="0.2">
      <c r="A228" s="22" t="str">
        <f>IF('Aanvraag inhuur'!A231="","",'Aanvraag inhuur'!A231)</f>
        <v/>
      </c>
      <c r="B228" s="252" t="str">
        <f>IF('Aanvraag inhuur'!B231="","",'Aanvraag inhuur'!B231)</f>
        <v>Spoedaanvraag</v>
      </c>
      <c r="C228" s="185" t="str">
        <f>IF('Aanvraag inhuur'!C231="","",'Aanvraag inhuur'!C231)</f>
        <v/>
      </c>
      <c r="D228" s="149" t="str">
        <f>IF('Aanvraag inhuur'!D231="","",'Aanvraag inhuur'!D231)</f>
        <v/>
      </c>
      <c r="E228" s="149" t="str">
        <f>IF('Aanvraag inhuur'!E231="","",'Aanvraag inhuur'!E231)</f>
        <v/>
      </c>
      <c r="F228" s="252" t="str">
        <f>IF('Aanvraag inhuur'!F231="","",'Aanvraag inhuur'!F231)</f>
        <v/>
      </c>
      <c r="G228" s="251" t="str">
        <f>IF('Aanvraag inhuur'!G231="","",'Aanvraag inhuur'!G231)</f>
        <v/>
      </c>
      <c r="H228" s="14" t="str">
        <f>IF('Aanvraag inhuur'!H231="","",'Aanvraag inhuur'!H231)</f>
        <v/>
      </c>
      <c r="I228" s="14" t="str">
        <f>IF('Aanvraag inhuur'!I231="","",'Aanvraag inhuur'!I231)</f>
        <v/>
      </c>
      <c r="J228" s="10" t="str">
        <f>IF('Aanvraag inhuur'!J231="","",'Aanvraag inhuur'!J231)</f>
        <v/>
      </c>
      <c r="K228" s="11" t="str">
        <f>IF('Aanvraag inhuur'!K231="","",'Aanvraag inhuur'!K231)</f>
        <v/>
      </c>
      <c r="L228" s="67" t="str">
        <f>IF('Aanvraag inhuur'!L231="","",'Aanvraag inhuur'!L231)</f>
        <v/>
      </c>
      <c r="M228" s="592"/>
    </row>
    <row r="229" spans="1:13" s="74" customFormat="1" ht="17.25" hidden="1" customHeight="1" x14ac:dyDescent="0.25">
      <c r="A229" s="24" t="str">
        <f>IF('Aanvraag inhuur'!A232="","",'Aanvraag inhuur'!A232)</f>
        <v/>
      </c>
      <c r="B229" s="26" t="str">
        <f>IF('Aanvraag inhuur'!B232="","",'Aanvraag inhuur'!B232)</f>
        <v>Toelichting spoedaanvraag</v>
      </c>
      <c r="C229" s="671" t="str">
        <f>IF('Aanvraag inhuur'!C232="","",'Aanvraag inhuur'!C232)</f>
        <v/>
      </c>
      <c r="D229" s="672" t="str">
        <f>IF('Aanvraag inhuur'!D232="","",'Aanvraag inhuur'!D232)</f>
        <v/>
      </c>
      <c r="E229" s="672" t="str">
        <f>IF('Aanvraag inhuur'!E232="","",'Aanvraag inhuur'!E232)</f>
        <v/>
      </c>
      <c r="F229" s="673" t="str">
        <f>IF('Aanvraag inhuur'!F232="","",'Aanvraag inhuur'!F232)</f>
        <v/>
      </c>
      <c r="G229" s="251" t="str">
        <f>IF('Aanvraag inhuur'!G232="","",'Aanvraag inhuur'!G232)</f>
        <v/>
      </c>
      <c r="H229" s="88" t="str">
        <f>IF('Aanvraag inhuur'!H232="","",'Aanvraag inhuur'!H232)</f>
        <v/>
      </c>
      <c r="I229" s="88" t="str">
        <f>IF('Aanvraag inhuur'!I232="","",'Aanvraag inhuur'!I232)</f>
        <v/>
      </c>
      <c r="J229" s="72" t="str">
        <f>IF('Aanvraag inhuur'!J232="","",'Aanvraag inhuur'!J232)</f>
        <v/>
      </c>
      <c r="K229" s="73" t="str">
        <f>IF('Aanvraag inhuur'!K232="","",'Aanvraag inhuur'!K232)</f>
        <v/>
      </c>
      <c r="L229" s="74" t="str">
        <f>IF('Aanvraag inhuur'!L232="","",'Aanvraag inhuur'!L232)</f>
        <v/>
      </c>
      <c r="M229" s="592"/>
    </row>
    <row r="230" spans="1:13" ht="17.25" hidden="1" customHeight="1" x14ac:dyDescent="0.2">
      <c r="A230" s="27" t="str">
        <f>IF('Aanvraag inhuur'!A233="","",'Aanvraag inhuur'!A233)</f>
        <v/>
      </c>
      <c r="B230" s="28" t="str">
        <f>IF('Aanvraag inhuur'!B233="","",'Aanvraag inhuur'!B233)</f>
        <v/>
      </c>
      <c r="C230" s="28" t="str">
        <f>IF('Aanvraag inhuur'!C233="","",'Aanvraag inhuur'!C233)</f>
        <v/>
      </c>
      <c r="D230" s="28" t="str">
        <f>IF('Aanvraag inhuur'!D233="","",'Aanvraag inhuur'!D233)</f>
        <v/>
      </c>
      <c r="E230" s="28" t="str">
        <f>IF('Aanvraag inhuur'!E233="","",'Aanvraag inhuur'!E233)</f>
        <v/>
      </c>
      <c r="F230" s="28" t="str">
        <f>IF('Aanvraag inhuur'!F233="","",'Aanvraag inhuur'!F233)</f>
        <v/>
      </c>
      <c r="G230" s="28" t="str">
        <f>IF('Aanvraag inhuur'!G233="","",'Aanvraag inhuur'!G233)</f>
        <v/>
      </c>
      <c r="H230" s="28" t="str">
        <f>IF('Aanvraag inhuur'!H233="","",'Aanvraag inhuur'!H233)</f>
        <v/>
      </c>
      <c r="I230" s="28" t="str">
        <f>IF('Aanvraag inhuur'!I233="","",'Aanvraag inhuur'!I233)</f>
        <v/>
      </c>
      <c r="J230" s="29" t="str">
        <f>IF('Aanvraag inhuur'!J233="","",'Aanvraag inhuur'!J233)</f>
        <v/>
      </c>
      <c r="K230" s="30" t="str">
        <f>IF('Aanvraag inhuur'!K233="","",'Aanvraag inhuur'!K233)</f>
        <v/>
      </c>
      <c r="L230" s="4" t="str">
        <f>IF('Aanvraag inhuur'!L233="","",'Aanvraag inhuur'!L233)</f>
        <v/>
      </c>
    </row>
    <row r="231" spans="1:13" ht="17.25" hidden="1" customHeight="1" x14ac:dyDescent="0.2">
      <c r="A231" s="89" t="str">
        <f>IF('Aanvraag inhuur'!A234="","",'Aanvraag inhuur'!A234)</f>
        <v/>
      </c>
      <c r="B231" s="4" t="str">
        <f>IF('Aanvraag inhuur'!B234="","",'Aanvraag inhuur'!B234)</f>
        <v/>
      </c>
      <c r="C231" s="4" t="str">
        <f>IF('Aanvraag inhuur'!C234="","",'Aanvraag inhuur'!C234)</f>
        <v/>
      </c>
      <c r="D231" s="4" t="str">
        <f>IF('Aanvraag inhuur'!D234="","",'Aanvraag inhuur'!D234)</f>
        <v/>
      </c>
      <c r="E231" s="4" t="str">
        <f>IF('Aanvraag inhuur'!E234="","",'Aanvraag inhuur'!E234)</f>
        <v/>
      </c>
      <c r="F231" s="4" t="str">
        <f>IF('Aanvraag inhuur'!F234="","",'Aanvraag inhuur'!F234)</f>
        <v/>
      </c>
      <c r="G231" s="4" t="str">
        <f>IF('Aanvraag inhuur'!G234="","",'Aanvraag inhuur'!G234)</f>
        <v/>
      </c>
      <c r="H231" s="4" t="str">
        <f>IF('Aanvraag inhuur'!H234="","",'Aanvraag inhuur'!H234)</f>
        <v/>
      </c>
      <c r="I231" s="86" t="str">
        <f>IF('Aanvraag inhuur'!I234="","",'Aanvraag inhuur'!I234)</f>
        <v/>
      </c>
      <c r="J231" s="4" t="str">
        <f>IF('Aanvraag inhuur'!J234="","",'Aanvraag inhuur'!J234)</f>
        <v/>
      </c>
      <c r="K231" s="90" t="str">
        <f>IF('Aanvraag inhuur'!K234="","",'Aanvraag inhuur'!K234)</f>
        <v/>
      </c>
      <c r="L231" s="4" t="str">
        <f>IF('Aanvraag inhuur'!L234="","",'Aanvraag inhuur'!L234)</f>
        <v/>
      </c>
    </row>
    <row r="233" spans="1:13" ht="17.25" hidden="1" customHeight="1" x14ac:dyDescent="0.25">
      <c r="G233" s="165"/>
      <c r="H233" s="86"/>
      <c r="I233" s="4"/>
      <c r="J233" s="90"/>
      <c r="K233" s="4"/>
      <c r="L233" s="236"/>
      <c r="M233" s="4"/>
    </row>
    <row r="234" spans="1:13" ht="17.25" hidden="1" customHeight="1" x14ac:dyDescent="0.2">
      <c r="G234" s="166"/>
      <c r="H234" s="86"/>
      <c r="I234" s="4"/>
      <c r="J234" s="90"/>
      <c r="K234" s="4"/>
      <c r="L234" s="236"/>
      <c r="M234" s="4"/>
    </row>
    <row r="235" spans="1:13" ht="17.25" hidden="1" customHeight="1" x14ac:dyDescent="0.2">
      <c r="G235" s="166"/>
      <c r="H235" s="86"/>
      <c r="I235" s="4"/>
      <c r="J235" s="90"/>
      <c r="K235" s="4"/>
      <c r="L235" s="236"/>
      <c r="M235" s="4"/>
    </row>
    <row r="236" spans="1:13" ht="17.25" hidden="1" customHeight="1" x14ac:dyDescent="0.2">
      <c r="G236" s="166"/>
      <c r="H236" s="86"/>
      <c r="I236" s="4"/>
      <c r="J236" s="90"/>
      <c r="K236" s="4"/>
      <c r="L236" s="236"/>
      <c r="M236" s="4"/>
    </row>
    <row r="237" spans="1:13" ht="17.25" hidden="1" customHeight="1" x14ac:dyDescent="0.2">
      <c r="G237" s="166"/>
      <c r="H237" s="86"/>
      <c r="I237" s="4"/>
      <c r="J237" s="90"/>
      <c r="K237" s="4"/>
      <c r="L237" s="236"/>
      <c r="M237" s="4"/>
    </row>
    <row r="238" spans="1:13" ht="17.25" hidden="1" customHeight="1" x14ac:dyDescent="0.2">
      <c r="G238" s="166"/>
      <c r="H238" s="86"/>
      <c r="I238" s="4"/>
      <c r="J238" s="90"/>
      <c r="K238" s="4"/>
      <c r="L238" s="236"/>
      <c r="M238" s="4"/>
    </row>
    <row r="239" spans="1:13" ht="17.25" hidden="1" customHeight="1" x14ac:dyDescent="0.2">
      <c r="G239" s="166"/>
      <c r="H239" s="86"/>
      <c r="I239" s="4"/>
      <c r="J239" s="90"/>
      <c r="K239" s="4"/>
      <c r="L239" s="236"/>
      <c r="M239" s="4"/>
    </row>
  </sheetData>
  <mergeCells count="242">
    <mergeCell ref="M217:M226"/>
    <mergeCell ref="C224:F224"/>
    <mergeCell ref="M228:M229"/>
    <mergeCell ref="C229:F229"/>
    <mergeCell ref="E210:F210"/>
    <mergeCell ref="H210:I210"/>
    <mergeCell ref="E211:F211"/>
    <mergeCell ref="H211:I211"/>
    <mergeCell ref="A212:B213"/>
    <mergeCell ref="C215:G215"/>
    <mergeCell ref="E207:F207"/>
    <mergeCell ref="H207:I207"/>
    <mergeCell ref="E208:F208"/>
    <mergeCell ref="H208:I208"/>
    <mergeCell ref="E209:F209"/>
    <mergeCell ref="H209:I209"/>
    <mergeCell ref="E199:I199"/>
    <mergeCell ref="E201:F201"/>
    <mergeCell ref="H201:I201"/>
    <mergeCell ref="E203:F203"/>
    <mergeCell ref="H203:I203"/>
    <mergeCell ref="E205:F205"/>
    <mergeCell ref="H205:I205"/>
    <mergeCell ref="C184:D184"/>
    <mergeCell ref="E184:F184"/>
    <mergeCell ref="C186:F186"/>
    <mergeCell ref="A188:A190"/>
    <mergeCell ref="E188:I188"/>
    <mergeCell ref="M188:M203"/>
    <mergeCell ref="E190:I190"/>
    <mergeCell ref="E192:I192"/>
    <mergeCell ref="E194:I194"/>
    <mergeCell ref="E197:I197"/>
    <mergeCell ref="C181:D181"/>
    <mergeCell ref="E181:F181"/>
    <mergeCell ref="C182:D182"/>
    <mergeCell ref="E182:F182"/>
    <mergeCell ref="C183:D183"/>
    <mergeCell ref="E183:F183"/>
    <mergeCell ref="B177:B180"/>
    <mergeCell ref="C177:D177"/>
    <mergeCell ref="E177:F177"/>
    <mergeCell ref="H177:I177"/>
    <mergeCell ref="C178:D178"/>
    <mergeCell ref="E178:F178"/>
    <mergeCell ref="C179:D179"/>
    <mergeCell ref="E179:F179"/>
    <mergeCell ref="C180:D180"/>
    <mergeCell ref="E180:F180"/>
    <mergeCell ref="C174:D174"/>
    <mergeCell ref="E174:F174"/>
    <mergeCell ref="H174:I174"/>
    <mergeCell ref="C175:F175"/>
    <mergeCell ref="H175:I175"/>
    <mergeCell ref="C176:D176"/>
    <mergeCell ref="E176:F176"/>
    <mergeCell ref="H176:I176"/>
    <mergeCell ref="A168:B168"/>
    <mergeCell ref="C168:G168"/>
    <mergeCell ref="H168:I168"/>
    <mergeCell ref="C170:F170"/>
    <mergeCell ref="A172:B172"/>
    <mergeCell ref="D172:J172"/>
    <mergeCell ref="A164:B164"/>
    <mergeCell ref="C164:G164"/>
    <mergeCell ref="H164:I164"/>
    <mergeCell ref="A166:B166"/>
    <mergeCell ref="C166:G166"/>
    <mergeCell ref="H166:I166"/>
    <mergeCell ref="C160:D160"/>
    <mergeCell ref="H160:I160"/>
    <mergeCell ref="C161:D161"/>
    <mergeCell ref="F161:G161"/>
    <mergeCell ref="H161:I161"/>
    <mergeCell ref="C162:D162"/>
    <mergeCell ref="H162:I162"/>
    <mergeCell ref="C158:D158"/>
    <mergeCell ref="F158:G158"/>
    <mergeCell ref="H158:I158"/>
    <mergeCell ref="C159:D159"/>
    <mergeCell ref="F159:G159"/>
    <mergeCell ref="H159:I159"/>
    <mergeCell ref="M153:M161"/>
    <mergeCell ref="C154:D154"/>
    <mergeCell ref="F154:G154"/>
    <mergeCell ref="H154:I154"/>
    <mergeCell ref="C155:D155"/>
    <mergeCell ref="C150:D150"/>
    <mergeCell ref="F150:G150"/>
    <mergeCell ref="H150:I150"/>
    <mergeCell ref="C151:D151"/>
    <mergeCell ref="F151:G151"/>
    <mergeCell ref="H151:I151"/>
    <mergeCell ref="F155:G155"/>
    <mergeCell ref="H155:I155"/>
    <mergeCell ref="C156:D156"/>
    <mergeCell ref="F156:G156"/>
    <mergeCell ref="H156:I156"/>
    <mergeCell ref="C157:D157"/>
    <mergeCell ref="F157:G157"/>
    <mergeCell ref="H157:I157"/>
    <mergeCell ref="C152:D152"/>
    <mergeCell ref="H152:I152"/>
    <mergeCell ref="C153:D153"/>
    <mergeCell ref="F153:G153"/>
    <mergeCell ref="H153:I153"/>
    <mergeCell ref="C146:F146"/>
    <mergeCell ref="H147:I147"/>
    <mergeCell ref="C148:D148"/>
    <mergeCell ref="F148:G148"/>
    <mergeCell ref="H148:I148"/>
    <mergeCell ref="C149:D149"/>
    <mergeCell ref="F149:G149"/>
    <mergeCell ref="H149:I149"/>
    <mergeCell ref="C142:D142"/>
    <mergeCell ref="F142:I142"/>
    <mergeCell ref="C143:D143"/>
    <mergeCell ref="F143:I143"/>
    <mergeCell ref="C144:D144"/>
    <mergeCell ref="F144:I144"/>
    <mergeCell ref="C139:D139"/>
    <mergeCell ref="F139:I139"/>
    <mergeCell ref="C140:D140"/>
    <mergeCell ref="F140:I140"/>
    <mergeCell ref="C141:D141"/>
    <mergeCell ref="F141:I141"/>
    <mergeCell ref="C135:D135"/>
    <mergeCell ref="F135:I135"/>
    <mergeCell ref="C136:D136"/>
    <mergeCell ref="F136:I136"/>
    <mergeCell ref="C137:D137"/>
    <mergeCell ref="F137:I137"/>
    <mergeCell ref="C127:D127"/>
    <mergeCell ref="C128:D128"/>
    <mergeCell ref="F132:I132"/>
    <mergeCell ref="C133:D133"/>
    <mergeCell ref="F133:I133"/>
    <mergeCell ref="C134:D134"/>
    <mergeCell ref="F134:I134"/>
    <mergeCell ref="C118:D118"/>
    <mergeCell ref="M118:M128"/>
    <mergeCell ref="C126:D126"/>
    <mergeCell ref="A119:B119"/>
    <mergeCell ref="C119:D119"/>
    <mergeCell ref="A120:B120"/>
    <mergeCell ref="C120:D120"/>
    <mergeCell ref="C121:D121"/>
    <mergeCell ref="C122:D122"/>
    <mergeCell ref="C123:D123"/>
    <mergeCell ref="C125:D125"/>
    <mergeCell ref="B93:B94"/>
    <mergeCell ref="C94:F94"/>
    <mergeCell ref="D107:E107"/>
    <mergeCell ref="D108:I108"/>
    <mergeCell ref="E112:I114"/>
    <mergeCell ref="C116:F116"/>
    <mergeCell ref="B82:C82"/>
    <mergeCell ref="D82:J82"/>
    <mergeCell ref="D83:E83"/>
    <mergeCell ref="F83:I83"/>
    <mergeCell ref="D84:I84"/>
    <mergeCell ref="D85:E85"/>
    <mergeCell ref="M67:M73"/>
    <mergeCell ref="E68:H71"/>
    <mergeCell ref="I69:J73"/>
    <mergeCell ref="D72:D73"/>
    <mergeCell ref="M78:M112"/>
    <mergeCell ref="D79:F79"/>
    <mergeCell ref="D81:I81"/>
    <mergeCell ref="A60:B60"/>
    <mergeCell ref="D60:F60"/>
    <mergeCell ref="A63:D63"/>
    <mergeCell ref="I63:J64"/>
    <mergeCell ref="D65:D71"/>
    <mergeCell ref="H65:H66"/>
    <mergeCell ref="I65:J65"/>
    <mergeCell ref="I66:J66"/>
    <mergeCell ref="I67:J68"/>
    <mergeCell ref="M49:M57"/>
    <mergeCell ref="C51:C52"/>
    <mergeCell ref="D51:F52"/>
    <mergeCell ref="C53:C54"/>
    <mergeCell ref="D53:F54"/>
    <mergeCell ref="C55:C56"/>
    <mergeCell ref="C57:C58"/>
    <mergeCell ref="D57:F58"/>
    <mergeCell ref="A41:B41"/>
    <mergeCell ref="C41:E41"/>
    <mergeCell ref="H41:I41"/>
    <mergeCell ref="L41:L47"/>
    <mergeCell ref="A43:B43"/>
    <mergeCell ref="A44:B57"/>
    <mergeCell ref="C45:E45"/>
    <mergeCell ref="F45:I45"/>
    <mergeCell ref="C49:C50"/>
    <mergeCell ref="D49:F50"/>
    <mergeCell ref="A38:B38"/>
    <mergeCell ref="C38:F38"/>
    <mergeCell ref="A39:B39"/>
    <mergeCell ref="M26:M27"/>
    <mergeCell ref="A27:B27"/>
    <mergeCell ref="C27:I27"/>
    <mergeCell ref="A29:B29"/>
    <mergeCell ref="C29:I29"/>
    <mergeCell ref="A31:B31"/>
    <mergeCell ref="C31:I31"/>
    <mergeCell ref="M31:M32"/>
    <mergeCell ref="A32:B32"/>
    <mergeCell ref="C32:I32"/>
    <mergeCell ref="A26:B26"/>
    <mergeCell ref="C26:I26"/>
    <mergeCell ref="M2:M4"/>
    <mergeCell ref="D3:E3"/>
    <mergeCell ref="D4:E4"/>
    <mergeCell ref="A5:D5"/>
    <mergeCell ref="A6:C6"/>
    <mergeCell ref="D6:F6"/>
    <mergeCell ref="A34:B34"/>
    <mergeCell ref="C34:I34"/>
    <mergeCell ref="C36:F36"/>
    <mergeCell ref="M10:M21"/>
    <mergeCell ref="A11:B11"/>
    <mergeCell ref="C11:F11"/>
    <mergeCell ref="A12:B12"/>
    <mergeCell ref="C12:F12"/>
    <mergeCell ref="A13:B13"/>
    <mergeCell ref="C13:F13"/>
    <mergeCell ref="C15:F15"/>
    <mergeCell ref="C16:F16"/>
    <mergeCell ref="C18:F18"/>
    <mergeCell ref="A10:B10"/>
    <mergeCell ref="C10:F10"/>
    <mergeCell ref="C8:F8"/>
    <mergeCell ref="A1:B1"/>
    <mergeCell ref="D1:E1"/>
    <mergeCell ref="F1:H1"/>
    <mergeCell ref="C19:F19"/>
    <mergeCell ref="A20:B20"/>
    <mergeCell ref="A24:B24"/>
    <mergeCell ref="C24:I24"/>
    <mergeCell ref="I1:J1"/>
    <mergeCell ref="D2:E2"/>
  </mergeCells>
  <conditionalFormatting sqref="C74">
    <cfRule type="cellIs" dxfId="1613" priority="71" stopIfTrue="1" operator="notEqual">
      <formula>100</formula>
    </cfRule>
  </conditionalFormatting>
  <conditionalFormatting sqref="C65:C73">
    <cfRule type="cellIs" dxfId="1612" priority="51" stopIfTrue="1" operator="lessThan">
      <formula>0</formula>
    </cfRule>
    <cfRule type="cellIs" dxfId="1611" priority="52" stopIfTrue="1" operator="greaterThan">
      <formula>100</formula>
    </cfRule>
  </conditionalFormatting>
  <conditionalFormatting sqref="K197 K192 K199 K1:K12 K62:K75 K29:K33 K167 K39:K60 K14:K20 K35:K36 K203:K204 K190 K231:K232 K240:K1048576 J233:J239 K116:K137 K186:K188 K153:K161 K213">
    <cfRule type="cellIs" dxfId="1610" priority="70" operator="greaterThan">
      <formula>"'"</formula>
    </cfRule>
  </conditionalFormatting>
  <conditionalFormatting sqref="K61">
    <cfRule type="cellIs" dxfId="1609" priority="69" operator="greaterThan">
      <formula>"'"</formula>
    </cfRule>
  </conditionalFormatting>
  <conditionalFormatting sqref="K202">
    <cfRule type="cellIs" dxfId="1608" priority="68" operator="greaterThan">
      <formula>"'"</formula>
    </cfRule>
  </conditionalFormatting>
  <conditionalFormatting sqref="K196">
    <cfRule type="cellIs" dxfId="1607" priority="67" operator="greaterThan">
      <formula>"'"</formula>
    </cfRule>
  </conditionalFormatting>
  <conditionalFormatting sqref="K191">
    <cfRule type="cellIs" dxfId="1606" priority="66" operator="greaterThan">
      <formula>"'"</formula>
    </cfRule>
  </conditionalFormatting>
  <conditionalFormatting sqref="K189">
    <cfRule type="cellIs" dxfId="1605" priority="65" operator="greaterThan">
      <formula>"'"</formula>
    </cfRule>
  </conditionalFormatting>
  <conditionalFormatting sqref="K198">
    <cfRule type="cellIs" dxfId="1604" priority="64" operator="greaterThan">
      <formula>"'"</formula>
    </cfRule>
  </conditionalFormatting>
  <conditionalFormatting sqref="K163 K165">
    <cfRule type="cellIs" dxfId="1603" priority="63" operator="greaterThan">
      <formula>"'"</formula>
    </cfRule>
  </conditionalFormatting>
  <conditionalFormatting sqref="K164">
    <cfRule type="cellIs" dxfId="1602" priority="62" operator="greaterThan">
      <formula>"'"</formula>
    </cfRule>
  </conditionalFormatting>
  <conditionalFormatting sqref="K166">
    <cfRule type="cellIs" dxfId="1601" priority="61" operator="greaterThan">
      <formula>"'"</formula>
    </cfRule>
  </conditionalFormatting>
  <conditionalFormatting sqref="K138">
    <cfRule type="cellIs" dxfId="1600" priority="60" operator="greaterThan">
      <formula>"'"</formula>
    </cfRule>
  </conditionalFormatting>
  <conditionalFormatting sqref="K139:K141">
    <cfRule type="cellIs" dxfId="1599" priority="59" operator="greaterThan">
      <formula>"'"</formula>
    </cfRule>
  </conditionalFormatting>
  <conditionalFormatting sqref="K142:K144">
    <cfRule type="cellIs" dxfId="1598" priority="58" operator="greaterThan">
      <formula>"'"</formula>
    </cfRule>
  </conditionalFormatting>
  <conditionalFormatting sqref="C166">
    <cfRule type="expression" dxfId="1597" priority="57">
      <formula>AND(C67&gt;0,C166="")</formula>
    </cfRule>
  </conditionalFormatting>
  <conditionalFormatting sqref="C164">
    <cfRule type="expression" dxfId="1596" priority="56">
      <formula>AND(C70&gt;0,C164="")</formula>
    </cfRule>
  </conditionalFormatting>
  <conditionalFormatting sqref="K22:K24">
    <cfRule type="cellIs" dxfId="1595" priority="55" operator="greaterThan">
      <formula>"'"</formula>
    </cfRule>
  </conditionalFormatting>
  <conditionalFormatting sqref="K21">
    <cfRule type="cellIs" dxfId="1594" priority="54" operator="greaterThan">
      <formula>"'"</formula>
    </cfRule>
  </conditionalFormatting>
  <conditionalFormatting sqref="K25">
    <cfRule type="cellIs" dxfId="1593" priority="53" operator="greaterThan">
      <formula>"'"</formula>
    </cfRule>
  </conditionalFormatting>
  <conditionalFormatting sqref="K38">
    <cfRule type="cellIs" dxfId="1592" priority="50" operator="greaterThan">
      <formula>"'"</formula>
    </cfRule>
  </conditionalFormatting>
  <conditionalFormatting sqref="K37">
    <cfRule type="cellIs" dxfId="1591" priority="49" operator="greaterThan">
      <formula>"'"</formula>
    </cfRule>
  </conditionalFormatting>
  <conditionalFormatting sqref="K13">
    <cfRule type="cellIs" dxfId="1590" priority="48" operator="greaterThan">
      <formula>"'"</formula>
    </cfRule>
  </conditionalFormatting>
  <conditionalFormatting sqref="K34">
    <cfRule type="cellIs" dxfId="1589" priority="47" operator="greaterThan">
      <formula>"'"</formula>
    </cfRule>
  </conditionalFormatting>
  <conditionalFormatting sqref="K224 K222 K219:K220 K226 K228:K230 K215:K217">
    <cfRule type="cellIs" dxfId="1588" priority="46" operator="greaterThan">
      <formula>"'"</formula>
    </cfRule>
  </conditionalFormatting>
  <conditionalFormatting sqref="K227">
    <cfRule type="cellIs" dxfId="1587" priority="45" operator="greaterThan">
      <formula>"'"</formula>
    </cfRule>
  </conditionalFormatting>
  <conditionalFormatting sqref="K223">
    <cfRule type="cellIs" dxfId="1586" priority="44" operator="greaterThan">
      <formula>"'"</formula>
    </cfRule>
  </conditionalFormatting>
  <conditionalFormatting sqref="K221">
    <cfRule type="cellIs" dxfId="1585" priority="43" operator="greaterThan">
      <formula>"'"</formula>
    </cfRule>
  </conditionalFormatting>
  <conditionalFormatting sqref="K218">
    <cfRule type="cellIs" dxfId="1584" priority="42" operator="greaterThan">
      <formula>"'"</formula>
    </cfRule>
  </conditionalFormatting>
  <conditionalFormatting sqref="K225">
    <cfRule type="cellIs" dxfId="1583" priority="41" operator="greaterThan">
      <formula>"'"</formula>
    </cfRule>
  </conditionalFormatting>
  <conditionalFormatting sqref="K26">
    <cfRule type="cellIs" dxfId="1582" priority="40" operator="greaterThan">
      <formula>"'"</formula>
    </cfRule>
  </conditionalFormatting>
  <conditionalFormatting sqref="K28">
    <cfRule type="cellIs" dxfId="1581" priority="39" operator="greaterThan">
      <formula>"'"</formula>
    </cfRule>
  </conditionalFormatting>
  <conditionalFormatting sqref="K27">
    <cfRule type="cellIs" dxfId="1580" priority="38" operator="greaterThan">
      <formula>"'"</formula>
    </cfRule>
  </conditionalFormatting>
  <conditionalFormatting sqref="K147:K152">
    <cfRule type="cellIs" dxfId="1579" priority="37" operator="greaterThan">
      <formula>"'"</formula>
    </cfRule>
  </conditionalFormatting>
  <conditionalFormatting sqref="K172 K177:K184">
    <cfRule type="cellIs" dxfId="1578" priority="36" operator="greaterThan">
      <formula>"'"</formula>
    </cfRule>
  </conditionalFormatting>
  <conditionalFormatting sqref="C172">
    <cfRule type="expression" dxfId="1577" priority="35">
      <formula>AND(C71&gt;0,C172="")</formula>
    </cfRule>
  </conditionalFormatting>
  <conditionalFormatting sqref="K185">
    <cfRule type="cellIs" dxfId="1576" priority="34" operator="greaterThan">
      <formula>"'"</formula>
    </cfRule>
  </conditionalFormatting>
  <conditionalFormatting sqref="K162">
    <cfRule type="cellIs" dxfId="1575" priority="33" operator="greaterThan">
      <formula>"'"</formula>
    </cfRule>
  </conditionalFormatting>
  <conditionalFormatting sqref="K146">
    <cfRule type="cellIs" dxfId="1574" priority="32" operator="greaterThan">
      <formula>"'"</formula>
    </cfRule>
  </conditionalFormatting>
  <conditionalFormatting sqref="H152:I152">
    <cfRule type="cellIs" dxfId="1573" priority="31" operator="notEqual">
      <formula>$G$152</formula>
    </cfRule>
  </conditionalFormatting>
  <conditionalFormatting sqref="H162:I162">
    <cfRule type="cellIs" dxfId="1572" priority="30" operator="notEqual">
      <formula>$G$162</formula>
    </cfRule>
  </conditionalFormatting>
  <conditionalFormatting sqref="K145">
    <cfRule type="cellIs" dxfId="1571" priority="29" operator="greaterThan">
      <formula>"'"</formula>
    </cfRule>
  </conditionalFormatting>
  <conditionalFormatting sqref="K168">
    <cfRule type="cellIs" dxfId="1570" priority="28" operator="greaterThan">
      <formula>"'"</formula>
    </cfRule>
  </conditionalFormatting>
  <conditionalFormatting sqref="C168">
    <cfRule type="expression" dxfId="1569" priority="27">
      <formula>AND(C69&gt;0,C168="")</formula>
    </cfRule>
  </conditionalFormatting>
  <conditionalFormatting sqref="K169">
    <cfRule type="cellIs" dxfId="1568" priority="26" operator="greaterThan">
      <formula>"'"</formula>
    </cfRule>
  </conditionalFormatting>
  <conditionalFormatting sqref="K173">
    <cfRule type="cellIs" dxfId="1567" priority="25" operator="greaterThan">
      <formula>"'"</formula>
    </cfRule>
  </conditionalFormatting>
  <conditionalFormatting sqref="K176">
    <cfRule type="cellIs" dxfId="1566" priority="24" operator="greaterThan">
      <formula>"'"</formula>
    </cfRule>
  </conditionalFormatting>
  <conditionalFormatting sqref="K170">
    <cfRule type="cellIs" dxfId="1565" priority="23" operator="greaterThan">
      <formula>"'"</formula>
    </cfRule>
  </conditionalFormatting>
  <conditionalFormatting sqref="K171">
    <cfRule type="cellIs" dxfId="1564" priority="22" operator="greaterThan">
      <formula>"'"</formula>
    </cfRule>
  </conditionalFormatting>
  <conditionalFormatting sqref="K174:K175">
    <cfRule type="cellIs" dxfId="1563" priority="21" operator="greaterThan">
      <formula>"'"</formula>
    </cfRule>
  </conditionalFormatting>
  <conditionalFormatting sqref="D108:D112">
    <cfRule type="cellIs" dxfId="1562" priority="20" operator="greaterThan">
      <formula>""""""</formula>
    </cfRule>
  </conditionalFormatting>
  <conditionalFormatting sqref="K113:K115 K95:K102 K76:K91 K104:K110">
    <cfRule type="cellIs" dxfId="1561" priority="19" operator="greaterThan">
      <formula>"'"</formula>
    </cfRule>
  </conditionalFormatting>
  <conditionalFormatting sqref="K94">
    <cfRule type="cellIs" dxfId="1560" priority="18" operator="greaterThan">
      <formula>"'"</formula>
    </cfRule>
  </conditionalFormatting>
  <conditionalFormatting sqref="K92">
    <cfRule type="cellIs" dxfId="1559" priority="17" operator="greaterThan">
      <formula>"'"</formula>
    </cfRule>
  </conditionalFormatting>
  <conditionalFormatting sqref="K93">
    <cfRule type="cellIs" dxfId="1558" priority="16" operator="greaterThan">
      <formula>"'"</formula>
    </cfRule>
  </conditionalFormatting>
  <conditionalFormatting sqref="K111:K112">
    <cfRule type="cellIs" dxfId="1557" priority="15" operator="greaterThan">
      <formula>"'"</formula>
    </cfRule>
  </conditionalFormatting>
  <conditionalFormatting sqref="K194">
    <cfRule type="cellIs" dxfId="1556" priority="14" operator="greaterThan">
      <formula>"'"</formula>
    </cfRule>
  </conditionalFormatting>
  <conditionalFormatting sqref="K193">
    <cfRule type="cellIs" dxfId="1555" priority="13" operator="greaterThan">
      <formula>"'"</formula>
    </cfRule>
  </conditionalFormatting>
  <conditionalFormatting sqref="K195">
    <cfRule type="cellIs" dxfId="1554" priority="12" operator="greaterThan">
      <formula>"'"</formula>
    </cfRule>
  </conditionalFormatting>
  <conditionalFormatting sqref="K201">
    <cfRule type="cellIs" dxfId="1553" priority="11" operator="greaterThan">
      <formula>"'"</formula>
    </cfRule>
  </conditionalFormatting>
  <conditionalFormatting sqref="K200">
    <cfRule type="cellIs" dxfId="1552" priority="10" operator="greaterThan">
      <formula>"'"</formula>
    </cfRule>
  </conditionalFormatting>
  <conditionalFormatting sqref="K205 K207">
    <cfRule type="cellIs" dxfId="1551" priority="9" operator="greaterThan">
      <formula>"'"</formula>
    </cfRule>
  </conditionalFormatting>
  <conditionalFormatting sqref="K214">
    <cfRule type="cellIs" dxfId="1550" priority="8" operator="greaterThan">
      <formula>"'"</formula>
    </cfRule>
  </conditionalFormatting>
  <conditionalFormatting sqref="K209">
    <cfRule type="cellIs" dxfId="1549" priority="7" operator="greaterThan">
      <formula>"'"</formula>
    </cfRule>
  </conditionalFormatting>
  <conditionalFormatting sqref="K212">
    <cfRule type="cellIs" dxfId="1548" priority="5" operator="greaterThan">
      <formula>"'"</formula>
    </cfRule>
  </conditionalFormatting>
  <conditionalFormatting sqref="K103">
    <cfRule type="cellIs" dxfId="1547" priority="6" operator="greaterThan">
      <formula>"'"</formula>
    </cfRule>
  </conditionalFormatting>
  <conditionalFormatting sqref="K211">
    <cfRule type="cellIs" dxfId="1546" priority="4" operator="greaterThan">
      <formula>"'"</formula>
    </cfRule>
  </conditionalFormatting>
  <conditionalFormatting sqref="K208">
    <cfRule type="cellIs" dxfId="1545" priority="3" operator="greaterThan">
      <formula>"'"</formula>
    </cfRule>
  </conditionalFormatting>
  <conditionalFormatting sqref="K210">
    <cfRule type="cellIs" dxfId="1544" priority="2" operator="greaterThan">
      <formula>"'"</formula>
    </cfRule>
  </conditionalFormatting>
  <conditionalFormatting sqref="K206">
    <cfRule type="cellIs" dxfId="1543" priority="1" operator="greaterThan">
      <formula>"'"</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81"/>
  <sheetViews>
    <sheetView zoomScale="85" zoomScaleNormal="85" zoomScaleSheetLayoutView="85" workbookViewId="0">
      <selection activeCell="D14" sqref="D14:G14"/>
    </sheetView>
  </sheetViews>
  <sheetFormatPr defaultColWidth="10.875" defaultRowHeight="15" x14ac:dyDescent="0.2"/>
  <cols>
    <col min="1" max="1" width="25.5" style="89" customWidth="1"/>
    <col min="2" max="2" width="22.125" style="4" customWidth="1"/>
    <col min="3" max="3" width="33" style="4" customWidth="1"/>
    <col min="4" max="4" width="11" style="4" customWidth="1"/>
    <col min="5" max="5" width="21.25" style="4" customWidth="1"/>
    <col min="6" max="6" width="22.75" style="4" customWidth="1"/>
    <col min="7" max="7" width="23" style="86" customWidth="1"/>
    <col min="8" max="8" width="0.5" style="4" customWidth="1"/>
    <col min="9" max="9" width="52.125" style="90" hidden="1" customWidth="1"/>
    <col min="10" max="10" width="31" style="4" hidden="1" customWidth="1"/>
    <col min="11" max="11" width="1.75" style="300" hidden="1" customWidth="1"/>
    <col min="12" max="12" width="10.375" style="4" customWidth="1"/>
    <col min="13" max="13" width="20.625" style="4" bestFit="1" customWidth="1"/>
    <col min="14" max="14" width="17" style="4" bestFit="1" customWidth="1"/>
    <col min="15" max="15" width="15.75" style="4" bestFit="1" customWidth="1"/>
    <col min="16" max="16384" width="10.875" style="4"/>
  </cols>
  <sheetData>
    <row r="1" spans="1:15" ht="18" x14ac:dyDescent="0.2">
      <c r="A1" s="738" t="s">
        <v>516</v>
      </c>
      <c r="B1" s="739"/>
      <c r="C1" s="7" t="str">
        <f>'Aanvraag inhuur'!C1</f>
        <v>ATB nummer</v>
      </c>
      <c r="D1" s="740">
        <f>'Aanvraag inhuur'!D1:E1</f>
        <v>0</v>
      </c>
      <c r="E1" s="741"/>
      <c r="F1" s="317"/>
      <c r="G1" s="505" t="str">
        <f>'Aanvraag inhuur'!I1</f>
        <v>5.7</v>
      </c>
      <c r="H1" s="506"/>
      <c r="I1" s="2"/>
      <c r="J1" s="3"/>
      <c r="K1" s="141"/>
    </row>
    <row r="2" spans="1:15" ht="51" customHeight="1" x14ac:dyDescent="0.2">
      <c r="A2" s="742" t="s">
        <v>597</v>
      </c>
      <c r="B2" s="742"/>
      <c r="C2" s="7" t="s">
        <v>550</v>
      </c>
      <c r="D2" s="745" t="str">
        <f>IF('Aanvraag inhuur'!C43="","",'Aanvraag inhuur'!C43)</f>
        <v/>
      </c>
      <c r="E2" s="745"/>
      <c r="F2" s="745"/>
      <c r="G2" s="745"/>
      <c r="H2" s="17"/>
      <c r="I2" s="11"/>
      <c r="J2" s="3"/>
    </row>
    <row r="3" spans="1:15" ht="24" customHeight="1" x14ac:dyDescent="0.2">
      <c r="A3" s="392"/>
      <c r="B3" s="393"/>
      <c r="C3" s="7" t="s">
        <v>482</v>
      </c>
      <c r="D3" s="746" t="str">
        <f>'Aanvraag inhuur'!C37</f>
        <v/>
      </c>
      <c r="E3" s="746"/>
      <c r="F3" s="746"/>
      <c r="G3" s="746"/>
      <c r="H3" s="17"/>
      <c r="I3" s="11"/>
      <c r="J3" s="3"/>
      <c r="K3" s="391"/>
    </row>
    <row r="4" spans="1:15" x14ac:dyDescent="0.2">
      <c r="A4" s="19"/>
      <c r="B4" s="299"/>
      <c r="C4" s="497" t="s">
        <v>517</v>
      </c>
      <c r="D4" s="497"/>
      <c r="E4" s="497"/>
      <c r="F4" s="294"/>
      <c r="G4" s="299"/>
      <c r="H4" s="20"/>
      <c r="I4" s="21"/>
      <c r="J4" s="3"/>
    </row>
    <row r="5" spans="1:15" x14ac:dyDescent="0.2">
      <c r="A5" s="22"/>
      <c r="B5" s="298"/>
      <c r="C5" s="14"/>
      <c r="D5" s="14"/>
      <c r="E5" s="14"/>
      <c r="F5" s="14"/>
      <c r="G5" s="14"/>
      <c r="H5" s="10"/>
      <c r="I5" s="11"/>
      <c r="J5" s="3"/>
    </row>
    <row r="6" spans="1:15" ht="28.5" customHeight="1" x14ac:dyDescent="0.2">
      <c r="A6" s="318" t="s">
        <v>518</v>
      </c>
      <c r="B6" s="743"/>
      <c r="C6" s="744"/>
      <c r="D6" s="736" t="s">
        <v>551</v>
      </c>
      <c r="E6" s="737"/>
      <c r="F6" s="735"/>
      <c r="G6" s="735"/>
      <c r="H6" s="10"/>
      <c r="I6" s="11"/>
      <c r="J6" s="3"/>
      <c r="K6" s="593"/>
    </row>
    <row r="7" spans="1:15" ht="48" customHeight="1" x14ac:dyDescent="0.2">
      <c r="A7" s="318" t="s">
        <v>549</v>
      </c>
      <c r="B7" s="743"/>
      <c r="C7" s="744"/>
      <c r="D7" s="736" t="s">
        <v>606</v>
      </c>
      <c r="E7" s="737"/>
      <c r="F7" s="735"/>
      <c r="G7" s="735"/>
      <c r="H7" s="10"/>
      <c r="I7" s="11"/>
      <c r="J7" s="3"/>
      <c r="K7" s="593"/>
    </row>
    <row r="8" spans="1:15" ht="46.5" customHeight="1" x14ac:dyDescent="0.2">
      <c r="A8" s="318" t="s">
        <v>553</v>
      </c>
      <c r="B8" s="743"/>
      <c r="C8" s="744"/>
      <c r="D8" s="736" t="s">
        <v>559</v>
      </c>
      <c r="E8" s="737"/>
      <c r="F8" s="735"/>
      <c r="G8" s="735"/>
      <c r="H8" s="10"/>
      <c r="I8" s="11"/>
      <c r="J8" s="15"/>
      <c r="K8" s="593"/>
    </row>
    <row r="9" spans="1:15" ht="36.75" customHeight="1" x14ac:dyDescent="0.2">
      <c r="A9" s="318" t="s">
        <v>552</v>
      </c>
      <c r="B9" s="743"/>
      <c r="C9" s="744"/>
      <c r="D9" s="736" t="s">
        <v>560</v>
      </c>
      <c r="E9" s="737"/>
      <c r="F9" s="735"/>
      <c r="G9" s="735"/>
      <c r="H9" s="10"/>
      <c r="I9" s="11"/>
      <c r="J9" s="15"/>
      <c r="K9" s="593"/>
    </row>
    <row r="10" spans="1:15" ht="6" customHeight="1" x14ac:dyDescent="0.2">
      <c r="A10" s="24"/>
      <c r="B10" s="25"/>
      <c r="C10" s="459"/>
      <c r="D10" s="459"/>
      <c r="E10" s="459"/>
      <c r="F10" s="26"/>
      <c r="G10" s="14"/>
      <c r="H10" s="10"/>
      <c r="I10" s="11"/>
      <c r="K10" s="593"/>
    </row>
    <row r="11" spans="1:15" x14ac:dyDescent="0.2">
      <c r="A11" s="19"/>
      <c r="B11" s="299"/>
      <c r="C11" s="299" t="s">
        <v>554</v>
      </c>
      <c r="D11" s="299"/>
      <c r="E11" s="299"/>
      <c r="F11" s="299"/>
      <c r="G11" s="299"/>
      <c r="H11" s="20"/>
      <c r="I11" s="21"/>
    </row>
    <row r="12" spans="1:15" x14ac:dyDescent="0.2">
      <c r="A12" s="733" t="s">
        <v>580</v>
      </c>
      <c r="B12" s="734"/>
      <c r="C12" s="734"/>
      <c r="D12" s="732" t="s">
        <v>568</v>
      </c>
      <c r="E12" s="732"/>
      <c r="F12" s="732"/>
      <c r="G12" s="732"/>
      <c r="H12" s="10"/>
      <c r="I12" s="11"/>
    </row>
    <row r="13" spans="1:15" ht="37.5" customHeight="1" x14ac:dyDescent="0.2">
      <c r="A13" s="724" t="s">
        <v>555</v>
      </c>
      <c r="B13" s="724"/>
      <c r="C13" s="724"/>
      <c r="D13" s="445"/>
      <c r="E13" s="445"/>
      <c r="F13" s="445"/>
      <c r="G13" s="445"/>
      <c r="H13" s="10"/>
      <c r="I13" s="11"/>
      <c r="N13" s="196"/>
      <c r="O13" s="197"/>
    </row>
    <row r="14" spans="1:15" ht="20.25" customHeight="1" x14ac:dyDescent="0.2">
      <c r="A14" s="724" t="s">
        <v>556</v>
      </c>
      <c r="B14" s="724"/>
      <c r="C14" s="724"/>
      <c r="D14" s="445"/>
      <c r="E14" s="445"/>
      <c r="F14" s="445"/>
      <c r="G14" s="445"/>
      <c r="H14" s="10"/>
      <c r="I14" s="11"/>
    </row>
    <row r="15" spans="1:15" ht="19.5" customHeight="1" x14ac:dyDescent="0.2">
      <c r="A15" s="724" t="s">
        <v>557</v>
      </c>
      <c r="B15" s="724"/>
      <c r="C15" s="724"/>
      <c r="D15" s="445"/>
      <c r="E15" s="445"/>
      <c r="F15" s="445"/>
      <c r="G15" s="445"/>
      <c r="H15" s="10"/>
      <c r="I15" s="11"/>
      <c r="K15" s="301"/>
    </row>
    <row r="16" spans="1:15" ht="43.5" customHeight="1" x14ac:dyDescent="0.2">
      <c r="A16" s="724" t="s">
        <v>558</v>
      </c>
      <c r="B16" s="724"/>
      <c r="C16" s="724"/>
      <c r="D16" s="445"/>
      <c r="E16" s="445"/>
      <c r="F16" s="445"/>
      <c r="G16" s="445"/>
      <c r="H16" s="10"/>
      <c r="I16" s="11"/>
    </row>
    <row r="17" spans="1:11" ht="50.25" customHeight="1" x14ac:dyDescent="0.2">
      <c r="A17" s="724" t="s">
        <v>561</v>
      </c>
      <c r="B17" s="724"/>
      <c r="C17" s="724"/>
      <c r="D17" s="445"/>
      <c r="E17" s="445"/>
      <c r="F17" s="445"/>
      <c r="G17" s="445"/>
      <c r="H17" s="10"/>
      <c r="I17" s="11"/>
      <c r="K17" s="301"/>
    </row>
    <row r="18" spans="1:11" x14ac:dyDescent="0.2">
      <c r="A18" s="19"/>
      <c r="B18" s="302"/>
      <c r="C18" s="302" t="s">
        <v>583</v>
      </c>
      <c r="D18" s="302"/>
      <c r="E18" s="302"/>
      <c r="F18" s="302"/>
      <c r="G18" s="302"/>
      <c r="H18" s="20"/>
      <c r="I18" s="11"/>
      <c r="K18" s="301"/>
    </row>
    <row r="19" spans="1:11" ht="15" customHeight="1" x14ac:dyDescent="0.2">
      <c r="A19" s="716" t="s">
        <v>584</v>
      </c>
      <c r="B19" s="717"/>
      <c r="C19" s="717"/>
      <c r="D19" s="717"/>
      <c r="E19" s="717"/>
      <c r="F19" s="717"/>
      <c r="G19" s="731"/>
      <c r="H19" s="303"/>
      <c r="I19" s="11"/>
      <c r="K19" s="301"/>
    </row>
    <row r="20" spans="1:11" ht="29.25" customHeight="1" x14ac:dyDescent="0.2">
      <c r="A20" s="704" t="s">
        <v>585</v>
      </c>
      <c r="B20" s="704"/>
      <c r="C20" s="704"/>
      <c r="D20" s="729"/>
      <c r="E20" s="730"/>
      <c r="F20" s="730"/>
      <c r="G20" s="319"/>
      <c r="K20" s="301"/>
    </row>
    <row r="21" spans="1:11" ht="45" customHeight="1" x14ac:dyDescent="0.2">
      <c r="A21" s="704" t="s">
        <v>677</v>
      </c>
      <c r="B21" s="704"/>
      <c r="C21" s="704"/>
      <c r="D21" s="725" t="str">
        <f>IF('Aanvraag inhuur'!F97="","NIET VAN TOEPASSING!",'Aanvraag inhuur'!F97)</f>
        <v>NIET VAN TOEPASSING!</v>
      </c>
      <c r="E21" s="726"/>
      <c r="F21" s="727"/>
      <c r="G21" s="727"/>
      <c r="K21" s="301"/>
    </row>
    <row r="22" spans="1:11" x14ac:dyDescent="0.2">
      <c r="A22" s="19"/>
      <c r="B22" s="302"/>
      <c r="C22" s="302" t="s">
        <v>468</v>
      </c>
      <c r="D22" s="302"/>
      <c r="E22" s="302"/>
      <c r="F22" s="302"/>
      <c r="G22" s="302"/>
      <c r="H22" s="20"/>
      <c r="I22" s="11"/>
      <c r="K22" s="593"/>
    </row>
    <row r="23" spans="1:11" ht="81.75" customHeight="1" x14ac:dyDescent="0.2">
      <c r="A23" s="713" t="s">
        <v>562</v>
      </c>
      <c r="B23" s="714"/>
      <c r="C23" s="304" t="s">
        <v>570</v>
      </c>
      <c r="D23" s="309" t="s">
        <v>581</v>
      </c>
      <c r="E23" s="728" t="s">
        <v>579</v>
      </c>
      <c r="F23" s="728"/>
      <c r="G23" s="728"/>
      <c r="H23" s="303"/>
      <c r="I23" s="11"/>
      <c r="K23" s="593"/>
    </row>
    <row r="24" spans="1:11" x14ac:dyDescent="0.2">
      <c r="A24" s="716" t="s">
        <v>564</v>
      </c>
      <c r="B24" s="717"/>
      <c r="C24" s="305" t="s">
        <v>563</v>
      </c>
      <c r="D24" s="307"/>
      <c r="E24" s="718"/>
      <c r="F24" s="718"/>
      <c r="G24" s="719"/>
      <c r="H24" s="303"/>
      <c r="I24" s="30"/>
    </row>
    <row r="25" spans="1:11" ht="27.75" customHeight="1" x14ac:dyDescent="0.2">
      <c r="A25" s="720" t="str">
        <f>IF('Aanvraag inhuur'!C123="","",'Aanvraag inhuur'!C123)</f>
        <v/>
      </c>
      <c r="B25" s="721"/>
      <c r="C25" s="308" t="str">
        <f>IF('Aanvraag inhuur'!F123="","",'Aanvraag inhuur'!F123)</f>
        <v/>
      </c>
      <c r="D25" s="347"/>
      <c r="E25" s="701"/>
      <c r="F25" s="701"/>
      <c r="G25" s="701"/>
      <c r="H25" s="303"/>
      <c r="I25" s="11"/>
    </row>
    <row r="26" spans="1:11" ht="27.75" customHeight="1" x14ac:dyDescent="0.2">
      <c r="A26" s="720" t="str">
        <f>IF('Aanvraag inhuur'!C124="","",'Aanvraag inhuur'!C124)</f>
        <v/>
      </c>
      <c r="B26" s="721"/>
      <c r="C26" s="308" t="str">
        <f>IF('Aanvraag inhuur'!F124="","",'Aanvraag inhuur'!F124)</f>
        <v/>
      </c>
      <c r="D26" s="347"/>
      <c r="E26" s="701"/>
      <c r="F26" s="701"/>
      <c r="G26" s="701"/>
      <c r="H26" s="303"/>
      <c r="I26" s="11"/>
    </row>
    <row r="27" spans="1:11" ht="27.75" customHeight="1" x14ac:dyDescent="0.2">
      <c r="A27" s="720" t="str">
        <f>IF('Aanvraag inhuur'!C125="","",'Aanvraag inhuur'!C125)</f>
        <v/>
      </c>
      <c r="B27" s="721"/>
      <c r="C27" s="308" t="str">
        <f>IF('Aanvraag inhuur'!F125="","",'Aanvraag inhuur'!F125)</f>
        <v/>
      </c>
      <c r="D27" s="347"/>
      <c r="E27" s="701"/>
      <c r="F27" s="701"/>
      <c r="G27" s="701"/>
      <c r="H27" s="303"/>
      <c r="I27" s="30"/>
    </row>
    <row r="28" spans="1:11" ht="27.75" customHeight="1" x14ac:dyDescent="0.2">
      <c r="A28" s="720" t="str">
        <f>IF('Aanvraag inhuur'!C126="","",'Aanvraag inhuur'!C126)</f>
        <v/>
      </c>
      <c r="B28" s="721"/>
      <c r="C28" s="308" t="str">
        <f>IF('Aanvraag inhuur'!F126="","",'Aanvraag inhuur'!F126)</f>
        <v/>
      </c>
      <c r="D28" s="347"/>
      <c r="E28" s="701"/>
      <c r="F28" s="701"/>
      <c r="G28" s="701"/>
      <c r="H28" s="303"/>
      <c r="I28" s="11"/>
    </row>
    <row r="29" spans="1:11" ht="27.75" customHeight="1" x14ac:dyDescent="0.2">
      <c r="A29" s="720" t="str">
        <f>IF('Aanvraag inhuur'!C127="","",'Aanvraag inhuur'!C127)</f>
        <v/>
      </c>
      <c r="B29" s="721"/>
      <c r="C29" s="308" t="str">
        <f>IF('Aanvraag inhuur'!F127="","",'Aanvraag inhuur'!F127)</f>
        <v/>
      </c>
      <c r="D29" s="347"/>
      <c r="E29" s="701"/>
      <c r="F29" s="701"/>
      <c r="G29" s="701"/>
      <c r="H29" s="303"/>
      <c r="I29" s="11"/>
    </row>
    <row r="30" spans="1:11" ht="27.75" customHeight="1" x14ac:dyDescent="0.2">
      <c r="A30" s="720" t="str">
        <f>IF('Aanvraag inhuur'!C128="","",'Aanvraag inhuur'!C128)</f>
        <v/>
      </c>
      <c r="B30" s="721"/>
      <c r="C30" s="308" t="str">
        <f>IF('Aanvraag inhuur'!F128="","",'Aanvraag inhuur'!F128)</f>
        <v/>
      </c>
      <c r="D30" s="347"/>
      <c r="E30" s="701"/>
      <c r="F30" s="701"/>
      <c r="G30" s="701"/>
      <c r="H30" s="303"/>
      <c r="I30" s="11"/>
      <c r="K30" s="301"/>
    </row>
    <row r="31" spans="1:11" x14ac:dyDescent="0.2">
      <c r="A31" s="716" t="s">
        <v>565</v>
      </c>
      <c r="B31" s="717"/>
      <c r="C31" s="305" t="s">
        <v>563</v>
      </c>
      <c r="D31" s="307"/>
      <c r="E31" s="718"/>
      <c r="F31" s="718"/>
      <c r="G31" s="719"/>
      <c r="H31" s="303"/>
      <c r="I31" s="30"/>
      <c r="K31" s="301"/>
    </row>
    <row r="32" spans="1:11" ht="27.75" customHeight="1" x14ac:dyDescent="0.2">
      <c r="A32" s="720" t="str">
        <f>IF('Aanvraag inhuur'!C130="","",'Aanvraag inhuur'!C130)</f>
        <v/>
      </c>
      <c r="B32" s="721"/>
      <c r="C32" s="308" t="str">
        <f>IF('Aanvraag inhuur'!F130="","",'Aanvraag inhuur'!F130)</f>
        <v/>
      </c>
      <c r="D32" s="347"/>
      <c r="E32" s="701"/>
      <c r="F32" s="701"/>
      <c r="G32" s="701"/>
      <c r="H32" s="303"/>
      <c r="I32" s="11"/>
      <c r="K32" s="301"/>
    </row>
    <row r="33" spans="1:11" ht="27.75" customHeight="1" x14ac:dyDescent="0.2">
      <c r="A33" s="720" t="str">
        <f>IF('Aanvraag inhuur'!C131="","",'Aanvraag inhuur'!C131)</f>
        <v/>
      </c>
      <c r="B33" s="721"/>
      <c r="C33" s="308" t="str">
        <f>IF('Aanvraag inhuur'!F131="","",'Aanvraag inhuur'!F131)</f>
        <v/>
      </c>
      <c r="D33" s="347"/>
      <c r="E33" s="701"/>
      <c r="F33" s="701"/>
      <c r="G33" s="701"/>
      <c r="H33" s="303"/>
      <c r="I33" s="11"/>
      <c r="K33" s="301"/>
    </row>
    <row r="34" spans="1:11" ht="27.75" customHeight="1" x14ac:dyDescent="0.2">
      <c r="A34" s="720" t="str">
        <f>IF('Aanvraag inhuur'!C132="","",'Aanvraag inhuur'!C132)</f>
        <v/>
      </c>
      <c r="B34" s="721"/>
      <c r="C34" s="308" t="str">
        <f>IF('Aanvraag inhuur'!F132="","",'Aanvraag inhuur'!F132)</f>
        <v/>
      </c>
      <c r="D34" s="347"/>
      <c r="E34" s="701"/>
      <c r="F34" s="701"/>
      <c r="G34" s="701"/>
      <c r="H34" s="303"/>
      <c r="I34" s="11"/>
      <c r="K34" s="301"/>
    </row>
    <row r="35" spans="1:11" ht="27.75" customHeight="1" x14ac:dyDescent="0.2">
      <c r="A35" s="720" t="str">
        <f>IF('Aanvraag inhuur'!C133="","",'Aanvraag inhuur'!C133)</f>
        <v/>
      </c>
      <c r="B35" s="721"/>
      <c r="C35" s="308" t="str">
        <f>IF('Aanvraag inhuur'!F133="","",'Aanvraag inhuur'!F133)</f>
        <v/>
      </c>
      <c r="D35" s="347"/>
      <c r="E35" s="701"/>
      <c r="F35" s="701"/>
      <c r="G35" s="701"/>
      <c r="H35" s="303"/>
      <c r="I35" s="11"/>
      <c r="K35" s="301"/>
    </row>
    <row r="36" spans="1:11" ht="31.5" customHeight="1" x14ac:dyDescent="0.2">
      <c r="A36" s="716" t="s">
        <v>537</v>
      </c>
      <c r="B36" s="717"/>
      <c r="C36" s="305" t="s">
        <v>566</v>
      </c>
      <c r="D36" s="321"/>
      <c r="E36" s="305"/>
      <c r="F36" s="305"/>
      <c r="G36" s="306"/>
      <c r="H36" s="303"/>
      <c r="I36" s="30"/>
      <c r="K36" s="301"/>
    </row>
    <row r="37" spans="1:11" ht="27.75" customHeight="1" x14ac:dyDescent="0.2">
      <c r="A37" s="704" t="str">
        <f>'Aanvraag inhuur'!B135</f>
        <v>Beschikbaarheid kandidaat 
(minimaal aantal uur per week)</v>
      </c>
      <c r="B37" s="704"/>
      <c r="C37" s="308" t="str">
        <f>IF('Aanvraag inhuur'!C135="","",'Aanvraag inhuur'!C135)</f>
        <v/>
      </c>
      <c r="D37" s="348"/>
      <c r="E37" s="722" t="s">
        <v>586</v>
      </c>
      <c r="F37" s="723"/>
      <c r="G37" s="723"/>
      <c r="H37" s="303"/>
      <c r="I37" s="11"/>
      <c r="K37" s="301"/>
    </row>
    <row r="38" spans="1:11" x14ac:dyDescent="0.2">
      <c r="A38" s="716" t="s">
        <v>508</v>
      </c>
      <c r="B38" s="717"/>
      <c r="C38" s="305" t="s">
        <v>30</v>
      </c>
      <c r="D38" s="307"/>
      <c r="E38" s="718"/>
      <c r="F38" s="718"/>
      <c r="G38" s="719"/>
      <c r="H38" s="303"/>
      <c r="I38" s="30"/>
      <c r="K38" s="301"/>
    </row>
    <row r="39" spans="1:11" ht="27.75" customHeight="1" x14ac:dyDescent="0.2">
      <c r="A39" s="720" t="str">
        <f>IF('Aanvraag inhuur'!C137="","",'Aanvraag inhuur'!C137)</f>
        <v/>
      </c>
      <c r="B39" s="721"/>
      <c r="C39" s="308" t="str">
        <f>IF('Aanvraag inhuur'!F137="","",'Aanvraag inhuur'!F137)</f>
        <v/>
      </c>
      <c r="D39" s="347"/>
      <c r="E39" s="701"/>
      <c r="F39" s="701"/>
      <c r="G39" s="701"/>
      <c r="H39" s="303"/>
      <c r="I39" s="11"/>
      <c r="K39" s="301"/>
    </row>
    <row r="40" spans="1:11" ht="27.75" customHeight="1" x14ac:dyDescent="0.2">
      <c r="A40" s="720" t="str">
        <f>IF('Aanvraag inhuur'!C138="","",'Aanvraag inhuur'!C138)</f>
        <v/>
      </c>
      <c r="B40" s="721"/>
      <c r="C40" s="308" t="str">
        <f>IF('Aanvraag inhuur'!F138="","",'Aanvraag inhuur'!F138)</f>
        <v/>
      </c>
      <c r="D40" s="347"/>
      <c r="E40" s="701"/>
      <c r="F40" s="701"/>
      <c r="G40" s="701"/>
      <c r="H40" s="303"/>
      <c r="I40" s="11"/>
      <c r="K40" s="301"/>
    </row>
    <row r="41" spans="1:11" ht="27.75" customHeight="1" x14ac:dyDescent="0.2">
      <c r="A41" s="720" t="str">
        <f>IF('Aanvraag inhuur'!C139="","",'Aanvraag inhuur'!C139)</f>
        <v/>
      </c>
      <c r="B41" s="721"/>
      <c r="C41" s="308" t="str">
        <f>IF('Aanvraag inhuur'!F139="","",'Aanvraag inhuur'!F139)</f>
        <v/>
      </c>
      <c r="D41" s="347"/>
      <c r="E41" s="701"/>
      <c r="F41" s="701"/>
      <c r="G41" s="701"/>
      <c r="H41" s="303"/>
      <c r="I41" s="11"/>
      <c r="K41" s="301"/>
    </row>
    <row r="42" spans="1:11" ht="27.75" customHeight="1" x14ac:dyDescent="0.2">
      <c r="A42" s="720" t="str">
        <f>IF('Aanvraag inhuur'!C140="","",'Aanvraag inhuur'!C140)</f>
        <v/>
      </c>
      <c r="B42" s="721"/>
      <c r="C42" s="308" t="str">
        <f>IF('Aanvraag inhuur'!F140="","",'Aanvraag inhuur'!F140)</f>
        <v/>
      </c>
      <c r="D42" s="347"/>
      <c r="E42" s="701"/>
      <c r="F42" s="701"/>
      <c r="G42" s="701"/>
      <c r="H42" s="303"/>
      <c r="I42" s="11"/>
      <c r="K42" s="301"/>
    </row>
    <row r="43" spans="1:11" ht="27.75" customHeight="1" x14ac:dyDescent="0.2">
      <c r="A43" s="720" t="str">
        <f>IF('Aanvraag inhuur'!C141="","",'Aanvraag inhuur'!C141)</f>
        <v/>
      </c>
      <c r="B43" s="721"/>
      <c r="C43" s="308" t="str">
        <f>IF('Aanvraag inhuur'!F141="","",'Aanvraag inhuur'!F141)</f>
        <v/>
      </c>
      <c r="D43" s="347"/>
      <c r="E43" s="701"/>
      <c r="F43" s="701"/>
      <c r="G43" s="701"/>
      <c r="H43" s="303"/>
      <c r="I43" s="11"/>
      <c r="K43" s="301"/>
    </row>
    <row r="44" spans="1:11" ht="45.75" customHeight="1" x14ac:dyDescent="0.2">
      <c r="A44" s="716" t="s">
        <v>567</v>
      </c>
      <c r="B44" s="717"/>
      <c r="C44" s="305" t="s">
        <v>30</v>
      </c>
      <c r="D44" s="307"/>
      <c r="E44" s="718"/>
      <c r="F44" s="718"/>
      <c r="G44" s="719"/>
      <c r="H44" s="303"/>
      <c r="I44" s="30"/>
      <c r="K44" s="301"/>
    </row>
    <row r="45" spans="1:11" ht="27.75" customHeight="1" x14ac:dyDescent="0.2">
      <c r="A45" s="720" t="str">
        <f>IF('Aanvraag inhuur'!C143="","",'Aanvraag inhuur'!C143)</f>
        <v/>
      </c>
      <c r="B45" s="721"/>
      <c r="C45" s="308" t="str">
        <f>IF('Aanvraag inhuur'!F143="","",'Aanvraag inhuur'!F143)</f>
        <v/>
      </c>
      <c r="D45" s="347"/>
      <c r="E45" s="701"/>
      <c r="F45" s="701"/>
      <c r="G45" s="701"/>
      <c r="H45" s="303"/>
      <c r="I45" s="11"/>
      <c r="K45" s="301"/>
    </row>
    <row r="46" spans="1:11" ht="27.75" customHeight="1" x14ac:dyDescent="0.2">
      <c r="A46" s="720" t="str">
        <f>IF('Aanvraag inhuur'!C144="","",'Aanvraag inhuur'!C144)</f>
        <v/>
      </c>
      <c r="B46" s="721"/>
      <c r="C46" s="308" t="str">
        <f>IF('Aanvraag inhuur'!F144="","",'Aanvraag inhuur'!F144)</f>
        <v/>
      </c>
      <c r="D46" s="347"/>
      <c r="E46" s="701"/>
      <c r="F46" s="701"/>
      <c r="G46" s="701"/>
      <c r="H46" s="303"/>
      <c r="I46" s="11"/>
      <c r="K46" s="301"/>
    </row>
    <row r="47" spans="1:11" ht="27.75" customHeight="1" x14ac:dyDescent="0.2">
      <c r="A47" s="720" t="str">
        <f>IF('Aanvraag inhuur'!C145="","",'Aanvraag inhuur'!C145)</f>
        <v/>
      </c>
      <c r="B47" s="721"/>
      <c r="C47" s="308" t="str">
        <f>IF('Aanvraag inhuur'!F145="","",'Aanvraag inhuur'!F145)</f>
        <v/>
      </c>
      <c r="D47" s="347"/>
      <c r="E47" s="701"/>
      <c r="F47" s="701"/>
      <c r="G47" s="701"/>
      <c r="H47" s="303"/>
      <c r="I47" s="11"/>
      <c r="K47" s="301"/>
    </row>
    <row r="48" spans="1:11" ht="27.75" customHeight="1" x14ac:dyDescent="0.2">
      <c r="A48" s="720" t="str">
        <f>IF('Aanvraag inhuur'!C146="","",'Aanvraag inhuur'!C146)</f>
        <v/>
      </c>
      <c r="B48" s="721"/>
      <c r="C48" s="308" t="str">
        <f>IF('Aanvraag inhuur'!F146="","",'Aanvraag inhuur'!F146)</f>
        <v/>
      </c>
      <c r="D48" s="347"/>
      <c r="E48" s="701"/>
      <c r="F48" s="701"/>
      <c r="G48" s="701"/>
      <c r="H48" s="303"/>
      <c r="I48" s="11"/>
      <c r="K48" s="301"/>
    </row>
    <row r="49" spans="1:11" ht="27.75" customHeight="1" x14ac:dyDescent="0.2">
      <c r="A49" s="720" t="str">
        <f>IF('Aanvraag inhuur'!C147="","",'Aanvraag inhuur'!C147)</f>
        <v/>
      </c>
      <c r="B49" s="721"/>
      <c r="C49" s="308" t="str">
        <f>IF('Aanvraag inhuur'!F147="","",'Aanvraag inhuur'!F147)</f>
        <v/>
      </c>
      <c r="D49" s="347"/>
      <c r="E49" s="701"/>
      <c r="F49" s="701"/>
      <c r="G49" s="701"/>
      <c r="H49" s="303"/>
      <c r="I49" s="11"/>
      <c r="K49" s="301"/>
    </row>
    <row r="50" spans="1:11" ht="27.75" customHeight="1" x14ac:dyDescent="0.2">
      <c r="A50" s="720" t="str">
        <f>IF('Aanvraag inhuur'!C148="","",'Aanvraag inhuur'!C148)</f>
        <v/>
      </c>
      <c r="B50" s="721"/>
      <c r="C50" s="308" t="str">
        <f>IF('Aanvraag inhuur'!F148="","",'Aanvraag inhuur'!F148)</f>
        <v/>
      </c>
      <c r="D50" s="347"/>
      <c r="E50" s="701"/>
      <c r="F50" s="701"/>
      <c r="G50" s="701"/>
      <c r="H50" s="303"/>
      <c r="I50" s="11"/>
      <c r="K50" s="301"/>
    </row>
    <row r="51" spans="1:11" x14ac:dyDescent="0.2">
      <c r="A51" s="19"/>
      <c r="B51" s="302"/>
      <c r="C51" s="302" t="s">
        <v>569</v>
      </c>
      <c r="D51" s="302"/>
      <c r="E51" s="302"/>
      <c r="F51" s="302"/>
      <c r="G51" s="302"/>
      <c r="H51" s="20"/>
      <c r="I51" s="11"/>
      <c r="K51" s="593"/>
    </row>
    <row r="52" spans="1:11" ht="106.5" customHeight="1" x14ac:dyDescent="0.2">
      <c r="A52" s="713" t="s">
        <v>571</v>
      </c>
      <c r="B52" s="714"/>
      <c r="C52" s="304" t="s">
        <v>524</v>
      </c>
      <c r="D52" s="309" t="s">
        <v>582</v>
      </c>
      <c r="E52" s="715" t="s">
        <v>578</v>
      </c>
      <c r="F52" s="715"/>
      <c r="G52" s="715"/>
      <c r="H52" s="303"/>
      <c r="I52" s="11"/>
      <c r="K52" s="593"/>
    </row>
    <row r="53" spans="1:11" ht="45.75" customHeight="1" x14ac:dyDescent="0.2">
      <c r="A53" s="716" t="s">
        <v>572</v>
      </c>
      <c r="B53" s="717"/>
      <c r="C53" s="305" t="s">
        <v>573</v>
      </c>
      <c r="D53" s="322" t="str">
        <f>IF('Aanvraag inhuur'!C75="","",'Aanvraag inhuur'!C75)</f>
        <v/>
      </c>
      <c r="E53" s="718"/>
      <c r="F53" s="718"/>
      <c r="G53" s="719"/>
      <c r="H53" s="303"/>
      <c r="I53" s="30"/>
      <c r="K53" s="301"/>
    </row>
    <row r="54" spans="1:11" x14ac:dyDescent="0.2">
      <c r="A54" s="704" t="str">
        <f>IF('Aanvraag inhuur'!C152="","",'Aanvraag inhuur'!C152)</f>
        <v/>
      </c>
      <c r="B54" s="704"/>
      <c r="C54" s="308" t="str">
        <f>IF('Aanvraag inhuur'!F152="","",'Aanvraag inhuur'!F152)</f>
        <v/>
      </c>
      <c r="D54" s="311" t="str">
        <f>IF('Aanvraag inhuur'!H152="","",'Aanvraag inhuur'!H152)</f>
        <v/>
      </c>
      <c r="E54" s="701"/>
      <c r="F54" s="701"/>
      <c r="G54" s="701"/>
      <c r="H54" s="303"/>
      <c r="I54" s="11"/>
      <c r="K54" s="301"/>
    </row>
    <row r="55" spans="1:11" ht="27.75" customHeight="1" x14ac:dyDescent="0.2">
      <c r="A55" s="704" t="str">
        <f>IF('Aanvraag inhuur'!C153="","",'Aanvraag inhuur'!C153)</f>
        <v/>
      </c>
      <c r="B55" s="704"/>
      <c r="C55" s="308" t="str">
        <f>IF('Aanvraag inhuur'!F153="","",'Aanvraag inhuur'!F153)</f>
        <v/>
      </c>
      <c r="D55" s="311" t="str">
        <f>IF('Aanvraag inhuur'!H153="","",'Aanvraag inhuur'!H153)</f>
        <v/>
      </c>
      <c r="E55" s="701"/>
      <c r="F55" s="701"/>
      <c r="G55" s="701"/>
      <c r="H55" s="303"/>
      <c r="I55" s="11"/>
      <c r="K55" s="301"/>
    </row>
    <row r="56" spans="1:11" ht="27.75" customHeight="1" x14ac:dyDescent="0.2">
      <c r="A56" s="704" t="str">
        <f>IF('Aanvraag inhuur'!C154="","",'Aanvraag inhuur'!C154)</f>
        <v/>
      </c>
      <c r="B56" s="704"/>
      <c r="C56" s="308" t="str">
        <f>IF('Aanvraag inhuur'!F154="","",'Aanvraag inhuur'!F154)</f>
        <v/>
      </c>
      <c r="D56" s="311" t="str">
        <f>IF('Aanvraag inhuur'!H154="","",'Aanvraag inhuur'!H154)</f>
        <v/>
      </c>
      <c r="E56" s="701"/>
      <c r="F56" s="701"/>
      <c r="G56" s="701"/>
      <c r="H56" s="303"/>
      <c r="I56" s="11"/>
      <c r="K56" s="301"/>
    </row>
    <row r="57" spans="1:11" ht="27.75" customHeight="1" x14ac:dyDescent="0.2">
      <c r="A57" s="704" t="str">
        <f>IF('Aanvraag inhuur'!C155="","",'Aanvraag inhuur'!C155)</f>
        <v/>
      </c>
      <c r="B57" s="704"/>
      <c r="C57" s="308" t="str">
        <f>IF('Aanvraag inhuur'!F155="","",'Aanvraag inhuur'!F155)</f>
        <v/>
      </c>
      <c r="D57" s="311" t="str">
        <f>IF('Aanvraag inhuur'!H155="","",'Aanvraag inhuur'!H155)</f>
        <v/>
      </c>
      <c r="E57" s="701"/>
      <c r="F57" s="701"/>
      <c r="G57" s="701"/>
      <c r="H57" s="303"/>
      <c r="I57" s="11"/>
      <c r="K57" s="301"/>
    </row>
    <row r="58" spans="1:11" ht="27.75" customHeight="1" x14ac:dyDescent="0.2">
      <c r="A58" s="704" t="str">
        <f>IF('Aanvraag inhuur'!C156="","",'Aanvraag inhuur'!C156)</f>
        <v/>
      </c>
      <c r="B58" s="704"/>
      <c r="C58" s="308" t="str">
        <f>IF('Aanvraag inhuur'!F156="","",'Aanvraag inhuur'!F156)</f>
        <v/>
      </c>
      <c r="D58" s="311" t="str">
        <f>IF('Aanvraag inhuur'!H156="","",'Aanvraag inhuur'!H156)</f>
        <v/>
      </c>
      <c r="E58" s="701"/>
      <c r="F58" s="701"/>
      <c r="G58" s="701"/>
      <c r="H58" s="303"/>
      <c r="I58" s="11"/>
      <c r="K58" s="301"/>
    </row>
    <row r="59" spans="1:11" ht="27.75" customHeight="1" x14ac:dyDescent="0.2">
      <c r="A59" s="704" t="str">
        <f>IF('Aanvraag inhuur'!C157="","",'Aanvraag inhuur'!C157)</f>
        <v/>
      </c>
      <c r="B59" s="704"/>
      <c r="C59" s="308" t="str">
        <f>IF('Aanvraag inhuur'!F157="","",'Aanvraag inhuur'!F157)</f>
        <v/>
      </c>
      <c r="D59" s="311" t="str">
        <f>IF('Aanvraag inhuur'!H157="","",'Aanvraag inhuur'!H157)</f>
        <v/>
      </c>
      <c r="E59" s="701"/>
      <c r="F59" s="701"/>
      <c r="G59" s="701"/>
      <c r="H59" s="303"/>
      <c r="I59" s="11"/>
      <c r="K59" s="301"/>
    </row>
    <row r="60" spans="1:11" ht="27.75" customHeight="1" x14ac:dyDescent="0.2">
      <c r="A60" s="704" t="str">
        <f>IF('Aanvraag inhuur'!C158="","",'Aanvraag inhuur'!C158)</f>
        <v/>
      </c>
      <c r="B60" s="704"/>
      <c r="C60" s="308" t="str">
        <f>IF('Aanvraag inhuur'!F158="","",'Aanvraag inhuur'!F158)</f>
        <v/>
      </c>
      <c r="D60" s="311" t="str">
        <f>IF('Aanvraag inhuur'!H158="","",'Aanvraag inhuur'!H158)</f>
        <v/>
      </c>
      <c r="E60" s="701"/>
      <c r="F60" s="701"/>
      <c r="G60" s="701"/>
      <c r="H60" s="303"/>
      <c r="I60" s="11"/>
      <c r="K60" s="301"/>
    </row>
    <row r="61" spans="1:11" ht="27.75" customHeight="1" x14ac:dyDescent="0.2">
      <c r="A61" s="704" t="str">
        <f>IF('Aanvraag inhuur'!C159="","",'Aanvraag inhuur'!C159)</f>
        <v/>
      </c>
      <c r="B61" s="704"/>
      <c r="C61" s="308" t="str">
        <f>IF('Aanvraag inhuur'!F159="","",'Aanvraag inhuur'!F159)</f>
        <v/>
      </c>
      <c r="D61" s="311" t="str">
        <f>IF('Aanvraag inhuur'!H159="","",'Aanvraag inhuur'!H159)</f>
        <v/>
      </c>
      <c r="E61" s="701"/>
      <c r="F61" s="701"/>
      <c r="G61" s="701"/>
      <c r="H61" s="303"/>
      <c r="I61" s="11"/>
      <c r="K61" s="301"/>
    </row>
    <row r="62" spans="1:11" ht="45.75" customHeight="1" x14ac:dyDescent="0.2">
      <c r="A62" s="709" t="s">
        <v>576</v>
      </c>
      <c r="B62" s="710"/>
      <c r="C62" s="312" t="s">
        <v>573</v>
      </c>
      <c r="D62" s="323" t="str">
        <f>IF('Aanvraag inhuur'!C76="","",'Aanvraag inhuur'!C76)</f>
        <v/>
      </c>
      <c r="E62" s="711"/>
      <c r="F62" s="711"/>
      <c r="G62" s="712"/>
      <c r="H62" s="303"/>
      <c r="I62" s="30"/>
      <c r="K62" s="301"/>
    </row>
    <row r="63" spans="1:11" ht="27.75" customHeight="1" x14ac:dyDescent="0.2">
      <c r="A63" s="704" t="str">
        <f>IF('Aanvraag inhuur'!C162="","",'Aanvraag inhuur'!C162)</f>
        <v/>
      </c>
      <c r="B63" s="704"/>
      <c r="C63" s="308" t="str">
        <f>IF('Aanvraag inhuur'!F162="","",'Aanvraag inhuur'!F162)</f>
        <v/>
      </c>
      <c r="D63" s="310" t="str">
        <f>IF('Aanvraag inhuur'!H162="","",'Aanvraag inhuur'!H162)</f>
        <v/>
      </c>
      <c r="E63" s="701"/>
      <c r="F63" s="701"/>
      <c r="G63" s="701"/>
      <c r="H63" s="303"/>
      <c r="I63" s="11"/>
      <c r="K63" s="301"/>
    </row>
    <row r="64" spans="1:11" ht="27.75" customHeight="1" x14ac:dyDescent="0.2">
      <c r="A64" s="704" t="str">
        <f>IF('Aanvraag inhuur'!C163="","",'Aanvraag inhuur'!C163)</f>
        <v/>
      </c>
      <c r="B64" s="704"/>
      <c r="C64" s="308" t="str">
        <f>IF('Aanvraag inhuur'!F163="","",'Aanvraag inhuur'!F163)</f>
        <v/>
      </c>
      <c r="D64" s="310" t="str">
        <f>IF('Aanvraag inhuur'!H163="","",'Aanvraag inhuur'!H163)</f>
        <v/>
      </c>
      <c r="E64" s="701"/>
      <c r="F64" s="701"/>
      <c r="G64" s="701"/>
      <c r="H64" s="303"/>
      <c r="I64" s="11"/>
      <c r="K64" s="301"/>
    </row>
    <row r="65" spans="1:11" ht="27.75" customHeight="1" x14ac:dyDescent="0.2">
      <c r="A65" s="704" t="str">
        <f>IF('Aanvraag inhuur'!C164="","",'Aanvraag inhuur'!C164)</f>
        <v/>
      </c>
      <c r="B65" s="704"/>
      <c r="C65" s="308" t="str">
        <f>IF('Aanvraag inhuur'!F164="","",'Aanvraag inhuur'!F164)</f>
        <v/>
      </c>
      <c r="D65" s="310" t="str">
        <f>IF('Aanvraag inhuur'!H164="","",'Aanvraag inhuur'!H164)</f>
        <v/>
      </c>
      <c r="E65" s="701"/>
      <c r="F65" s="701"/>
      <c r="G65" s="701"/>
      <c r="H65" s="303"/>
      <c r="I65" s="11"/>
      <c r="K65" s="301"/>
    </row>
    <row r="66" spans="1:11" ht="27.75" customHeight="1" x14ac:dyDescent="0.2">
      <c r="A66" s="704" t="str">
        <f>IF('Aanvraag inhuur'!C165="","",'Aanvraag inhuur'!C165)</f>
        <v/>
      </c>
      <c r="B66" s="704"/>
      <c r="C66" s="308" t="str">
        <f>IF('Aanvraag inhuur'!F165="","",'Aanvraag inhuur'!F165)</f>
        <v/>
      </c>
      <c r="D66" s="310" t="str">
        <f>IF('Aanvraag inhuur'!H165="","",'Aanvraag inhuur'!H165)</f>
        <v/>
      </c>
      <c r="E66" s="701"/>
      <c r="F66" s="701"/>
      <c r="G66" s="701"/>
      <c r="H66" s="303"/>
      <c r="I66" s="11"/>
      <c r="K66" s="301"/>
    </row>
    <row r="67" spans="1:11" ht="27.75" customHeight="1" x14ac:dyDescent="0.2">
      <c r="A67" s="704" t="str">
        <f>IF('Aanvraag inhuur'!C166="","",'Aanvraag inhuur'!C166)</f>
        <v/>
      </c>
      <c r="B67" s="704"/>
      <c r="C67" s="308" t="str">
        <f>IF('Aanvraag inhuur'!F166="","",'Aanvraag inhuur'!F166)</f>
        <v/>
      </c>
      <c r="D67" s="310" t="str">
        <f>IF('Aanvraag inhuur'!H166="","",'Aanvraag inhuur'!H166)</f>
        <v/>
      </c>
      <c r="E67" s="701"/>
      <c r="F67" s="701"/>
      <c r="G67" s="701"/>
      <c r="H67" s="303"/>
      <c r="I67" s="11"/>
      <c r="K67" s="301"/>
    </row>
    <row r="68" spans="1:11" ht="27.75" customHeight="1" thickBot="1" x14ac:dyDescent="0.25">
      <c r="A68" s="705" t="str">
        <f>IF('Aanvraag inhuur'!C167="","",'Aanvraag inhuur'!C167)</f>
        <v/>
      </c>
      <c r="B68" s="705"/>
      <c r="C68" s="314" t="str">
        <f>IF('Aanvraag inhuur'!F167="","",'Aanvraag inhuur'!F167)</f>
        <v/>
      </c>
      <c r="D68" s="315" t="str">
        <f>IF('Aanvraag inhuur'!H167="","",'Aanvraag inhuur'!H167)</f>
        <v/>
      </c>
      <c r="E68" s="706"/>
      <c r="F68" s="706"/>
      <c r="G68" s="706"/>
      <c r="H68" s="303"/>
      <c r="I68" s="11"/>
      <c r="K68" s="301"/>
    </row>
    <row r="69" spans="1:11" ht="27.75" customHeight="1" x14ac:dyDescent="0.2">
      <c r="A69" s="707" t="str">
        <f>IF('Aanvraag inhuur'!C168="","",'Aanvraag inhuur'!C168)</f>
        <v/>
      </c>
      <c r="B69" s="707"/>
      <c r="C69" s="313" t="str">
        <f>IF('Aanvraag inhuur'!F168="","",'Aanvraag inhuur'!F168)</f>
        <v/>
      </c>
      <c r="D69" s="316" t="str">
        <f>IF('Aanvraag inhuur'!H168="","",'Aanvraag inhuur'!H168)</f>
        <v/>
      </c>
      <c r="E69" s="708"/>
      <c r="F69" s="708"/>
      <c r="G69" s="708"/>
      <c r="H69" s="303"/>
      <c r="I69" s="11"/>
      <c r="K69" s="301"/>
    </row>
    <row r="70" spans="1:11" ht="27.75" customHeight="1" x14ac:dyDescent="0.2">
      <c r="A70" s="704" t="str">
        <f>IF('Aanvraag inhuur'!C169="","",'Aanvraag inhuur'!C169)</f>
        <v/>
      </c>
      <c r="B70" s="704"/>
      <c r="C70" s="308" t="str">
        <f>IF('Aanvraag inhuur'!F169="","",'Aanvraag inhuur'!F169)</f>
        <v/>
      </c>
      <c r="D70" s="310" t="str">
        <f>IF('Aanvraag inhuur'!H169="","",'Aanvraag inhuur'!H169)</f>
        <v/>
      </c>
      <c r="E70" s="701"/>
      <c r="F70" s="701"/>
      <c r="G70" s="701"/>
      <c r="H70" s="303"/>
      <c r="I70" s="11"/>
      <c r="K70" s="301"/>
    </row>
    <row r="71" spans="1:11" ht="27.75" customHeight="1" x14ac:dyDescent="0.2">
      <c r="A71" s="704" t="str">
        <f>IF('Aanvraag inhuur'!C170="","",'Aanvraag inhuur'!C170)</f>
        <v/>
      </c>
      <c r="B71" s="704"/>
      <c r="C71" s="308" t="str">
        <f>IF('Aanvraag inhuur'!F170="","",'Aanvraag inhuur'!F170)</f>
        <v/>
      </c>
      <c r="D71" s="310" t="str">
        <f>IF('Aanvraag inhuur'!H170="","",'Aanvraag inhuur'!H170)</f>
        <v/>
      </c>
      <c r="E71" s="701"/>
      <c r="F71" s="701"/>
      <c r="G71" s="701"/>
      <c r="H71" s="303"/>
      <c r="I71" s="11"/>
      <c r="K71" s="301"/>
    </row>
    <row r="72" spans="1:11" ht="15" customHeight="1" x14ac:dyDescent="0.2">
      <c r="A72" s="702" t="s">
        <v>577</v>
      </c>
      <c r="B72" s="702"/>
      <c r="C72" s="702"/>
      <c r="D72" s="320" t="str">
        <f>IF('Aanvraag inhuur'!C77="","",'Aanvraag inhuur'!C77)</f>
        <v/>
      </c>
      <c r="E72" s="700"/>
      <c r="F72" s="700"/>
      <c r="G72" s="700"/>
      <c r="H72" s="303"/>
      <c r="I72" s="11"/>
      <c r="K72" s="301"/>
    </row>
    <row r="73" spans="1:11" ht="27.75" customHeight="1" x14ac:dyDescent="0.2">
      <c r="A73" s="703" t="str">
        <f>IF('Aanvraag inhuur'!C173="","",'Aanvraag inhuur'!C173)</f>
        <v/>
      </c>
      <c r="B73" s="703"/>
      <c r="C73" s="703"/>
      <c r="D73" s="383">
        <f>IF('Aanvraag inhuur'!H173="","",'Aanvraag inhuur'!H173)</f>
        <v>0</v>
      </c>
      <c r="E73" s="701"/>
      <c r="F73" s="701"/>
      <c r="G73" s="701"/>
      <c r="H73" s="303"/>
      <c r="I73" s="11"/>
      <c r="K73" s="301"/>
    </row>
    <row r="74" spans="1:11" ht="15" customHeight="1" x14ac:dyDescent="0.2">
      <c r="A74" s="702" t="s">
        <v>574</v>
      </c>
      <c r="B74" s="702"/>
      <c r="C74" s="702"/>
      <c r="D74" s="320" t="str">
        <f>IF('Aanvraag inhuur'!C74="","",'Aanvraag inhuur'!C74)</f>
        <v/>
      </c>
      <c r="E74" s="700"/>
      <c r="F74" s="700"/>
      <c r="G74" s="700"/>
      <c r="H74" s="303"/>
      <c r="I74" s="11"/>
      <c r="K74" s="301"/>
    </row>
    <row r="75" spans="1:11" ht="27.75" customHeight="1" x14ac:dyDescent="0.2">
      <c r="A75" s="703" t="str">
        <f>IF('Aanvraag inhuur'!C175="","",'Aanvraag inhuur'!C175)</f>
        <v/>
      </c>
      <c r="B75" s="703"/>
      <c r="C75" s="703"/>
      <c r="D75" s="383">
        <f>IF('Aanvraag inhuur'!H175="","",'Aanvraag inhuur'!H175)</f>
        <v>0</v>
      </c>
      <c r="E75" s="701"/>
      <c r="F75" s="701"/>
      <c r="G75" s="701"/>
      <c r="H75" s="303"/>
      <c r="I75" s="11"/>
      <c r="K75" s="301"/>
    </row>
    <row r="76" spans="1:11" ht="15" customHeight="1" x14ac:dyDescent="0.2">
      <c r="A76" s="702" t="s">
        <v>575</v>
      </c>
      <c r="B76" s="702"/>
      <c r="C76" s="702"/>
      <c r="D76" s="320" t="str">
        <f>IF('Aanvraag inhuur'!C78="","",'Aanvraag inhuur'!C78)</f>
        <v/>
      </c>
      <c r="E76" s="700"/>
      <c r="F76" s="700"/>
      <c r="G76" s="700"/>
      <c r="H76" s="303"/>
      <c r="I76" s="11"/>
      <c r="K76" s="301"/>
    </row>
    <row r="77" spans="1:11" ht="27.75" customHeight="1" x14ac:dyDescent="0.2">
      <c r="A77" s="703" t="str">
        <f>IF('Aanvraag inhuur'!C177="","",'Aanvraag inhuur'!C177)</f>
        <v/>
      </c>
      <c r="B77" s="703"/>
      <c r="C77" s="703"/>
      <c r="D77" s="383">
        <f>IF('Aanvraag inhuur'!H177="","",'Aanvraag inhuur'!H177)</f>
        <v>0</v>
      </c>
      <c r="E77" s="701"/>
      <c r="F77" s="701"/>
      <c r="G77" s="701"/>
      <c r="H77" s="303"/>
      <c r="I77" s="11"/>
      <c r="K77" s="301"/>
    </row>
    <row r="80" spans="1:11" hidden="1" x14ac:dyDescent="0.2">
      <c r="A80" s="89" t="s">
        <v>547</v>
      </c>
    </row>
    <row r="81" spans="1:1" hidden="1" x14ac:dyDescent="0.2">
      <c r="A81" s="89" t="s">
        <v>348</v>
      </c>
    </row>
  </sheetData>
  <sheetProtection algorithmName="SHA-512" hashValue="aNYBADCqxoY+h3OrTsTsG/kzPeq2DvuGwBKEX3RlxeqhyxDEGDUJMUJpU+S0wIF2zbqjR5L0++6sjEPZUmfbqw==" saltValue="WeB9IvWzep+LhbzSSGmAyA==" spinCount="100000" sheet="1" objects="1" scenarios="1"/>
  <mergeCells count="148">
    <mergeCell ref="C4:E4"/>
    <mergeCell ref="A1:B1"/>
    <mergeCell ref="G1:H1"/>
    <mergeCell ref="D1:E1"/>
    <mergeCell ref="A2:B2"/>
    <mergeCell ref="B6:C6"/>
    <mergeCell ref="B7:C7"/>
    <mergeCell ref="B8:C8"/>
    <mergeCell ref="B9:C9"/>
    <mergeCell ref="D2:G2"/>
    <mergeCell ref="D3:G3"/>
    <mergeCell ref="K22:K23"/>
    <mergeCell ref="A23:B23"/>
    <mergeCell ref="A25:B25"/>
    <mergeCell ref="A26:B26"/>
    <mergeCell ref="E23:G23"/>
    <mergeCell ref="C10:E10"/>
    <mergeCell ref="D20:F20"/>
    <mergeCell ref="A19:G19"/>
    <mergeCell ref="K6:K10"/>
    <mergeCell ref="D12:G12"/>
    <mergeCell ref="A12:C12"/>
    <mergeCell ref="A20:C20"/>
    <mergeCell ref="F6:G6"/>
    <mergeCell ref="F7:G7"/>
    <mergeCell ref="F8:G8"/>
    <mergeCell ref="F9:G9"/>
    <mergeCell ref="D6:E6"/>
    <mergeCell ref="D7:E7"/>
    <mergeCell ref="D8:E8"/>
    <mergeCell ref="D9:E9"/>
    <mergeCell ref="A17:C17"/>
    <mergeCell ref="D17:G17"/>
    <mergeCell ref="A13:C13"/>
    <mergeCell ref="A14:C14"/>
    <mergeCell ref="A28:B28"/>
    <mergeCell ref="E24:G24"/>
    <mergeCell ref="E25:G25"/>
    <mergeCell ref="E26:G26"/>
    <mergeCell ref="A24:B24"/>
    <mergeCell ref="A21:C21"/>
    <mergeCell ref="D21:E21"/>
    <mergeCell ref="F21:G21"/>
    <mergeCell ref="E27:G27"/>
    <mergeCell ref="E28:G28"/>
    <mergeCell ref="A15:C15"/>
    <mergeCell ref="A16:C16"/>
    <mergeCell ref="D13:G13"/>
    <mergeCell ref="D14:G14"/>
    <mergeCell ref="D15:G15"/>
    <mergeCell ref="D16:G16"/>
    <mergeCell ref="A27:B27"/>
    <mergeCell ref="A39:B39"/>
    <mergeCell ref="E39:G39"/>
    <mergeCell ref="A34:B34"/>
    <mergeCell ref="E34:G34"/>
    <mergeCell ref="A35:B35"/>
    <mergeCell ref="E35:G35"/>
    <mergeCell ref="A36:B36"/>
    <mergeCell ref="A31:B31"/>
    <mergeCell ref="E31:G31"/>
    <mergeCell ref="A32:B32"/>
    <mergeCell ref="E32:G32"/>
    <mergeCell ref="A33:B33"/>
    <mergeCell ref="E33:G33"/>
    <mergeCell ref="A38:B38"/>
    <mergeCell ref="E38:G38"/>
    <mergeCell ref="A30:B30"/>
    <mergeCell ref="E30:G30"/>
    <mergeCell ref="A29:B29"/>
    <mergeCell ref="E29:G29"/>
    <mergeCell ref="A46:B46"/>
    <mergeCell ref="E46:G46"/>
    <mergeCell ref="A47:B47"/>
    <mergeCell ref="E47:G47"/>
    <mergeCell ref="A48:B48"/>
    <mergeCell ref="E48:G48"/>
    <mergeCell ref="A43:B43"/>
    <mergeCell ref="E43:G43"/>
    <mergeCell ref="A44:B44"/>
    <mergeCell ref="E44:G44"/>
    <mergeCell ref="A45:B45"/>
    <mergeCell ref="E45:G45"/>
    <mergeCell ref="A40:B40"/>
    <mergeCell ref="E40:G40"/>
    <mergeCell ref="A41:B41"/>
    <mergeCell ref="E41:G41"/>
    <mergeCell ref="A42:B42"/>
    <mergeCell ref="E42:G42"/>
    <mergeCell ref="A37:B37"/>
    <mergeCell ref="E37:G37"/>
    <mergeCell ref="K51:K52"/>
    <mergeCell ref="A52:B52"/>
    <mergeCell ref="E52:G52"/>
    <mergeCell ref="A54:B54"/>
    <mergeCell ref="E54:G54"/>
    <mergeCell ref="A53:B53"/>
    <mergeCell ref="E53:G53"/>
    <mergeCell ref="A49:B49"/>
    <mergeCell ref="E49:G49"/>
    <mergeCell ref="A50:B50"/>
    <mergeCell ref="E50:G50"/>
    <mergeCell ref="A58:B58"/>
    <mergeCell ref="E58:G58"/>
    <mergeCell ref="A59:B59"/>
    <mergeCell ref="E59:G59"/>
    <mergeCell ref="A60:B60"/>
    <mergeCell ref="E60:G60"/>
    <mergeCell ref="A55:B55"/>
    <mergeCell ref="E55:G55"/>
    <mergeCell ref="A56:B56"/>
    <mergeCell ref="E56:G56"/>
    <mergeCell ref="A57:B57"/>
    <mergeCell ref="E57:G57"/>
    <mergeCell ref="A64:B64"/>
    <mergeCell ref="E64:G64"/>
    <mergeCell ref="A65:B65"/>
    <mergeCell ref="E65:G65"/>
    <mergeCell ref="A66:B66"/>
    <mergeCell ref="E66:G66"/>
    <mergeCell ref="A61:B61"/>
    <mergeCell ref="E61:G61"/>
    <mergeCell ref="A62:B62"/>
    <mergeCell ref="E62:G62"/>
    <mergeCell ref="A63:B63"/>
    <mergeCell ref="E63:G63"/>
    <mergeCell ref="A70:B70"/>
    <mergeCell ref="E70:G70"/>
    <mergeCell ref="A71:B71"/>
    <mergeCell ref="E71:G71"/>
    <mergeCell ref="E72:G72"/>
    <mergeCell ref="A67:B67"/>
    <mergeCell ref="E67:G67"/>
    <mergeCell ref="A68:B68"/>
    <mergeCell ref="E68:G68"/>
    <mergeCell ref="A69:B69"/>
    <mergeCell ref="E69:G69"/>
    <mergeCell ref="E76:G76"/>
    <mergeCell ref="E77:G77"/>
    <mergeCell ref="A72:C72"/>
    <mergeCell ref="A74:C74"/>
    <mergeCell ref="A76:C76"/>
    <mergeCell ref="A73:C73"/>
    <mergeCell ref="A75:C75"/>
    <mergeCell ref="A77:C77"/>
    <mergeCell ref="E73:G73"/>
    <mergeCell ref="E74:G74"/>
    <mergeCell ref="E75:G75"/>
  </mergeCells>
  <conditionalFormatting sqref="I29:I30 I27 I32:I35 I37 I39:I43 I45:I50 I54:I61 I63:I72 I1:I8 I22:I23 I78:I1048576 I17">
    <cfRule type="cellIs" dxfId="1542" priority="91" operator="greaterThan">
      <formula>"'"</formula>
    </cfRule>
  </conditionalFormatting>
  <conditionalFormatting sqref="I11:I13">
    <cfRule type="cellIs" dxfId="1541" priority="76" operator="greaterThan">
      <formula>"'"</formula>
    </cfRule>
  </conditionalFormatting>
  <conditionalFormatting sqref="I10">
    <cfRule type="cellIs" dxfId="1540" priority="75" operator="greaterThan">
      <formula>"'"</formula>
    </cfRule>
  </conditionalFormatting>
  <conditionalFormatting sqref="I14">
    <cfRule type="cellIs" dxfId="1539" priority="74" operator="greaterThan">
      <formula>"'"</formula>
    </cfRule>
  </conditionalFormatting>
  <conditionalFormatting sqref="I28">
    <cfRule type="cellIs" dxfId="1538" priority="68" operator="greaterThan">
      <formula>"'"</formula>
    </cfRule>
  </conditionalFormatting>
  <conditionalFormatting sqref="I9">
    <cfRule type="cellIs" dxfId="1537" priority="69" operator="greaterThan">
      <formula>"'"</formula>
    </cfRule>
  </conditionalFormatting>
  <conditionalFormatting sqref="I15">
    <cfRule type="cellIs" dxfId="1536" priority="61" operator="greaterThan">
      <formula>"'"</formula>
    </cfRule>
  </conditionalFormatting>
  <conditionalFormatting sqref="I16">
    <cfRule type="cellIs" dxfId="1535" priority="60" operator="greaterThan">
      <formula>"'"</formula>
    </cfRule>
  </conditionalFormatting>
  <conditionalFormatting sqref="I25:I26">
    <cfRule type="cellIs" dxfId="1534" priority="21" operator="greaterThan">
      <formula>"'"</formula>
    </cfRule>
  </conditionalFormatting>
  <conditionalFormatting sqref="I24">
    <cfRule type="cellIs" dxfId="1533" priority="20" operator="greaterThan">
      <formula>"'"</formula>
    </cfRule>
  </conditionalFormatting>
  <conditionalFormatting sqref="I31">
    <cfRule type="cellIs" dxfId="1532" priority="17" operator="greaterThan">
      <formula>"'"</formula>
    </cfRule>
  </conditionalFormatting>
  <conditionalFormatting sqref="I36">
    <cfRule type="cellIs" dxfId="1531" priority="16" operator="greaterThan">
      <formula>"'"</formula>
    </cfRule>
  </conditionalFormatting>
  <conditionalFormatting sqref="I38">
    <cfRule type="cellIs" dxfId="1530" priority="15" operator="greaterThan">
      <formula>"'"</formula>
    </cfRule>
  </conditionalFormatting>
  <conditionalFormatting sqref="I44">
    <cfRule type="cellIs" dxfId="1529" priority="14" operator="greaterThan">
      <formula>"'"</formula>
    </cfRule>
  </conditionalFormatting>
  <conditionalFormatting sqref="I51:I52">
    <cfRule type="cellIs" dxfId="1528" priority="13" operator="greaterThan">
      <formula>"'"</formula>
    </cfRule>
  </conditionalFormatting>
  <conditionalFormatting sqref="I53">
    <cfRule type="cellIs" dxfId="1527" priority="12" operator="greaterThan">
      <formula>"'"</formula>
    </cfRule>
  </conditionalFormatting>
  <conditionalFormatting sqref="I62">
    <cfRule type="cellIs" dxfId="1526" priority="11" operator="greaterThan">
      <formula>"'"</formula>
    </cfRule>
  </conditionalFormatting>
  <conditionalFormatting sqref="I73 I75">
    <cfRule type="cellIs" dxfId="1525" priority="10" operator="greaterThan">
      <formula>"'"</formula>
    </cfRule>
  </conditionalFormatting>
  <conditionalFormatting sqref="I77">
    <cfRule type="cellIs" dxfId="1524" priority="9" operator="greaterThan">
      <formula>"'"</formula>
    </cfRule>
  </conditionalFormatting>
  <conditionalFormatting sqref="I74">
    <cfRule type="cellIs" dxfId="1523" priority="8" operator="greaterThan">
      <formula>"'"</formula>
    </cfRule>
  </conditionalFormatting>
  <conditionalFormatting sqref="I76">
    <cfRule type="cellIs" dxfId="1522" priority="7" operator="greaterThan">
      <formula>"'"</formula>
    </cfRule>
  </conditionalFormatting>
  <conditionalFormatting sqref="I20:I21">
    <cfRule type="cellIs" dxfId="1521" priority="5" operator="greaterThan">
      <formula>"'"</formula>
    </cfRule>
  </conditionalFormatting>
  <conditionalFormatting sqref="I19">
    <cfRule type="cellIs" dxfId="1520" priority="4" operator="greaterThan">
      <formula>"'"</formula>
    </cfRule>
  </conditionalFormatting>
  <conditionalFormatting sqref="I18">
    <cfRule type="cellIs" dxfId="1519" priority="3" operator="greaterThan">
      <formula>"'"</formula>
    </cfRule>
  </conditionalFormatting>
  <dataValidations count="1">
    <dataValidation type="list" allowBlank="1" showInputMessage="1" showErrorMessage="1" sqref="D25:D30 D32:D35 D39:D43 D45:D50" xr:uid="{00000000-0002-0000-0A00-000000000000}">
      <formula1>$A$79:$A$81</formula1>
    </dataValidation>
  </dataValidations>
  <pageMargins left="0.7" right="0.7" top="0.75" bottom="0.75" header="0.3" footer="0.3"/>
  <pageSetup paperSize="9" scale="50" orientation="portrait" r:id="rId1"/>
  <rowBreaks count="1" manualBreakCount="1">
    <brk id="50"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G88"/>
  <sheetViews>
    <sheetView zoomScale="70" zoomScaleNormal="70" zoomScaleSheetLayoutView="55" workbookViewId="0">
      <pane xSplit="4" ySplit="4" topLeftCell="E5" activePane="bottomRight" state="frozen"/>
      <selection activeCell="K14" sqref="K14"/>
      <selection pane="topRight" activeCell="K14" sqref="K14"/>
      <selection pane="bottomLeft" activeCell="K14" sqref="K14"/>
      <selection pane="bottomRight" activeCell="C50" sqref="C50"/>
    </sheetView>
  </sheetViews>
  <sheetFormatPr defaultRowHeight="15.75" x14ac:dyDescent="0.25"/>
  <cols>
    <col min="1" max="1" width="0.625" style="326" customWidth="1"/>
    <col min="2" max="2" width="39" style="326" customWidth="1"/>
    <col min="3" max="3" width="28.25" style="326" customWidth="1"/>
    <col min="4" max="4" width="11.25" style="326" customWidth="1"/>
    <col min="5" max="5" width="8.625" style="326" customWidth="1"/>
    <col min="6" max="6" width="24.875" style="326" customWidth="1"/>
    <col min="7" max="7" width="8.625" style="326" hidden="1" customWidth="1"/>
    <col min="8" max="8" width="24.875" style="326" hidden="1" customWidth="1"/>
    <col min="9" max="9" width="8.625" style="326" customWidth="1"/>
    <col min="10" max="10" width="24.875" style="326" customWidth="1"/>
    <col min="11" max="11" width="8.625" style="326" hidden="1" customWidth="1"/>
    <col min="12" max="12" width="24.875" style="326" hidden="1" customWidth="1"/>
    <col min="13" max="13" width="8.625" style="326" customWidth="1"/>
    <col min="14" max="14" width="24.875" style="326" customWidth="1"/>
    <col min="15" max="15" width="8.625" style="326" hidden="1" customWidth="1"/>
    <col min="16" max="16" width="24.875" style="326" hidden="1" customWidth="1"/>
    <col min="17" max="17" width="8.625" style="326" customWidth="1"/>
    <col min="18" max="18" width="24.875" style="326" customWidth="1"/>
    <col min="19" max="19" width="8.625" style="326" hidden="1" customWidth="1"/>
    <col min="20" max="20" width="24.875" style="326" hidden="1" customWidth="1"/>
    <col min="21" max="21" width="8.625" style="326" customWidth="1"/>
    <col min="22" max="22" width="24.875" style="326" customWidth="1"/>
    <col min="23" max="23" width="8.625" style="326" hidden="1" customWidth="1"/>
    <col min="24" max="24" width="24.875" style="326" hidden="1" customWidth="1"/>
    <col min="25" max="25" width="8.625" style="326" customWidth="1"/>
    <col min="26" max="26" width="24.875" style="326" customWidth="1"/>
    <col min="27" max="27" width="8.625" style="326" hidden="1" customWidth="1"/>
    <col min="28" max="28" width="24.875" style="326" hidden="1" customWidth="1"/>
    <col min="29" max="29" width="8.625" style="326" customWidth="1"/>
    <col min="30" max="30" width="24.875" style="326" customWidth="1"/>
    <col min="31" max="31" width="8.625" style="326" hidden="1" customWidth="1"/>
    <col min="32" max="32" width="24.875" style="326" hidden="1" customWidth="1"/>
    <col min="33" max="16384" width="9" style="326"/>
  </cols>
  <sheetData>
    <row r="1" spans="2:32" x14ac:dyDescent="0.25">
      <c r="B1" s="333" t="s">
        <v>154</v>
      </c>
      <c r="C1" s="341" t="str">
        <f>IF('Aanvraag inhuur'!D1="","",'Aanvraag inhuur'!D1)</f>
        <v/>
      </c>
      <c r="D1" s="331"/>
      <c r="E1" s="767" t="s">
        <v>596</v>
      </c>
      <c r="F1" s="767"/>
      <c r="G1" s="767"/>
      <c r="H1" s="767"/>
      <c r="I1" s="754" t="str">
        <f>IF('Aanvraag inhuur'!C43="","",'Aanvraag inhuur'!C43)</f>
        <v/>
      </c>
      <c r="J1" s="754"/>
      <c r="K1" s="403"/>
      <c r="L1" s="403"/>
      <c r="M1" s="403"/>
      <c r="N1" s="416" t="str">
        <f>IF('Aanvraag inhuur'!C36="Cluster","Teamlid 1","")</f>
        <v/>
      </c>
      <c r="R1" s="325" t="s">
        <v>648</v>
      </c>
    </row>
    <row r="2" spans="2:32" ht="45" customHeight="1" x14ac:dyDescent="0.25">
      <c r="B2" s="327" t="s">
        <v>548</v>
      </c>
      <c r="C2" s="327" t="s">
        <v>524</v>
      </c>
      <c r="D2" s="327" t="s">
        <v>530</v>
      </c>
      <c r="E2" s="747" t="s">
        <v>655</v>
      </c>
      <c r="F2" s="748"/>
      <c r="G2" s="747" t="s">
        <v>656</v>
      </c>
      <c r="H2" s="748"/>
      <c r="I2" s="769" t="s">
        <v>519</v>
      </c>
      <c r="J2" s="769"/>
      <c r="K2" s="769" t="s">
        <v>657</v>
      </c>
      <c r="L2" s="769"/>
      <c r="M2" s="769" t="s">
        <v>520</v>
      </c>
      <c r="N2" s="769"/>
      <c r="O2" s="747" t="s">
        <v>658</v>
      </c>
      <c r="P2" s="748"/>
      <c r="Q2" s="747" t="s">
        <v>521</v>
      </c>
      <c r="R2" s="748"/>
      <c r="S2" s="747" t="s">
        <v>659</v>
      </c>
      <c r="T2" s="748"/>
      <c r="U2" s="747" t="s">
        <v>522</v>
      </c>
      <c r="V2" s="748"/>
      <c r="W2" s="747" t="s">
        <v>660</v>
      </c>
      <c r="X2" s="748"/>
      <c r="Y2" s="747" t="s">
        <v>523</v>
      </c>
      <c r="Z2" s="748"/>
      <c r="AA2" s="747" t="s">
        <v>661</v>
      </c>
      <c r="AB2" s="748"/>
      <c r="AC2" s="747" t="s">
        <v>663</v>
      </c>
      <c r="AD2" s="748"/>
      <c r="AE2" s="747" t="s">
        <v>662</v>
      </c>
      <c r="AF2" s="748"/>
    </row>
    <row r="3" spans="2:32" x14ac:dyDescent="0.25">
      <c r="B3" s="779" t="s">
        <v>540</v>
      </c>
      <c r="C3" s="780"/>
      <c r="D3" s="781"/>
      <c r="E3" s="749"/>
      <c r="F3" s="750"/>
      <c r="G3" s="749"/>
      <c r="H3" s="750"/>
      <c r="I3" s="749"/>
      <c r="J3" s="750"/>
      <c r="K3" s="749"/>
      <c r="L3" s="750"/>
      <c r="M3" s="749"/>
      <c r="N3" s="750"/>
      <c r="O3" s="749"/>
      <c r="P3" s="750"/>
      <c r="Q3" s="749"/>
      <c r="R3" s="750"/>
      <c r="S3" s="749"/>
      <c r="T3" s="750"/>
      <c r="U3" s="749"/>
      <c r="V3" s="750"/>
      <c r="W3" s="749"/>
      <c r="X3" s="750"/>
      <c r="Y3" s="749"/>
      <c r="Z3" s="750"/>
      <c r="AA3" s="749"/>
      <c r="AB3" s="750"/>
      <c r="AC3" s="749"/>
      <c r="AD3" s="750"/>
      <c r="AE3" s="749"/>
      <c r="AF3" s="750"/>
    </row>
    <row r="4" spans="2:32" x14ac:dyDescent="0.25">
      <c r="B4" s="770" t="s">
        <v>545</v>
      </c>
      <c r="C4" s="771"/>
      <c r="D4" s="772"/>
      <c r="E4" s="328" t="s">
        <v>525</v>
      </c>
      <c r="F4" s="328" t="s">
        <v>544</v>
      </c>
      <c r="G4" s="328" t="s">
        <v>525</v>
      </c>
      <c r="H4" s="328" t="s">
        <v>544</v>
      </c>
      <c r="I4" s="328" t="s">
        <v>525</v>
      </c>
      <c r="J4" s="328" t="s">
        <v>544</v>
      </c>
      <c r="K4" s="328" t="s">
        <v>525</v>
      </c>
      <c r="L4" s="328" t="s">
        <v>544</v>
      </c>
      <c r="M4" s="328" t="s">
        <v>525</v>
      </c>
      <c r="N4" s="328" t="s">
        <v>544</v>
      </c>
      <c r="O4" s="328" t="s">
        <v>525</v>
      </c>
      <c r="P4" s="328" t="s">
        <v>544</v>
      </c>
      <c r="Q4" s="328" t="s">
        <v>525</v>
      </c>
      <c r="R4" s="328" t="s">
        <v>544</v>
      </c>
      <c r="S4" s="328" t="s">
        <v>525</v>
      </c>
      <c r="T4" s="328" t="s">
        <v>544</v>
      </c>
      <c r="U4" s="328" t="s">
        <v>525</v>
      </c>
      <c r="V4" s="328" t="s">
        <v>544</v>
      </c>
      <c r="W4" s="328" t="s">
        <v>525</v>
      </c>
      <c r="X4" s="328" t="s">
        <v>544</v>
      </c>
      <c r="Y4" s="328" t="s">
        <v>525</v>
      </c>
      <c r="Z4" s="328" t="s">
        <v>544</v>
      </c>
      <c r="AA4" s="328" t="s">
        <v>525</v>
      </c>
      <c r="AB4" s="328" t="s">
        <v>544</v>
      </c>
      <c r="AC4" s="328" t="s">
        <v>525</v>
      </c>
      <c r="AD4" s="328" t="s">
        <v>544</v>
      </c>
      <c r="AE4" s="328" t="s">
        <v>525</v>
      </c>
      <c r="AF4" s="328" t="s">
        <v>544</v>
      </c>
    </row>
    <row r="5" spans="2:32" ht="15.75" customHeight="1" x14ac:dyDescent="0.25">
      <c r="B5" s="778" t="s">
        <v>543</v>
      </c>
      <c r="C5" s="778"/>
      <c r="D5" s="329" t="str">
        <f>IF('Aanvraag inhuur'!C72="","",'Aanvraag inhuur'!C72)</f>
        <v/>
      </c>
      <c r="E5" s="330" t="str">
        <f>IF(F5="","",IF('Samenvatting beoordeling P1'!D4="Uitsluiten","UITGESL",(($D$5*(MIN($F$88,$H$88,$J$88,$L$88,$N$88,$P$88,$R$88,$T$88,$V$88,$X$88,$Z$88,$AB$88,$AD$88,$AF$88)/F5)))))</f>
        <v/>
      </c>
      <c r="F5" s="345"/>
      <c r="G5" s="330" t="str">
        <f>IF(H5="","",IF('Samenvatting beoordeling P1'!E4="Uitsluiten","UITGESL",(($D$5*(MIN($F$88,$H$88,$J$88,$L$88,$N$88,$P$88,$R$88,$T$88,$V$88,$X$88,$Z$88,$AB$88,$AD$88,$AF$88)/H5)))))</f>
        <v/>
      </c>
      <c r="H5" s="345"/>
      <c r="I5" s="330" t="str">
        <f>IF(J5="","",IF('Samenvatting beoordeling P1'!F4="Uitsluiten","UITGESL",(($D$5*(MIN($F$88,$H$88,$J$88,$L$88,$N$88,$P$88,$R$88,$T$88,$V$88,$X$88,$Z$88,$AB$88,$AD$88,$AF$88)/J5)))))</f>
        <v/>
      </c>
      <c r="J5" s="345"/>
      <c r="K5" s="330" t="str">
        <f>IF(L5="","",IF('Samenvatting beoordeling P1'!G4="Uitsluiten","UITGESL",(($D$5*(MIN($F$88,$H$88,$J$88,$L$88,$N$88,$P$88,$R$88,$T$88,$V$88,$X$88,$Z$88,$AB$88,$AD$88,$AF$88)/L5)))))</f>
        <v/>
      </c>
      <c r="L5" s="345"/>
      <c r="M5" s="330" t="str">
        <f>IF(N5="","",IF('Samenvatting beoordeling P1'!H4="Uitsluiten","UITGESL",(($D$5*(MIN($F$88,$H$88,$J$88,$L$88,$N$88,$P$88,$R$88,$T$88,$V$88,$X$88,$Z$88,$AB$88,$AD$88,$AF$88)/N5)))))</f>
        <v/>
      </c>
      <c r="N5" s="345"/>
      <c r="O5" s="330" t="str">
        <f>IF(P5="","",IF('Samenvatting beoordeling P1'!I4="Uitsluiten","UITGESL",(($D$5*(MIN($F$88,$H$88,$J$88,$L$88,$N$88,$P$88,$R$88,$T$88,$V$88,$X$88,$Z$88,$AB$88,$AD$88,$AF$88)/P5)))))</f>
        <v/>
      </c>
      <c r="P5" s="345"/>
      <c r="Q5" s="330" t="str">
        <f>IF(R5="","",IF('Samenvatting beoordeling P1'!J4="Uitsluiten","UITGESL",(($D$5*(MIN($F$88,$H$88,$J$88,$L$88,$N$88,$P$88,$R$88,$T$88,$V$88,$X$88,$Z$88,$AB$88,$AD$88,$AF$88)/R5)))))</f>
        <v/>
      </c>
      <c r="R5" s="345"/>
      <c r="S5" s="330" t="str">
        <f>IF(T5="","",IF('Samenvatting beoordeling P1'!K4="Uitsluiten","UITGESL",(($D$5*(MIN($F$88,$H$88,$J$88,$L$88,$N$88,$P$88,$R$88,$T$88,$V$88,$X$88,$Z$88,$AB$88,$AD$88,$AF$88)/T5)))))</f>
        <v/>
      </c>
      <c r="T5" s="345"/>
      <c r="U5" s="330" t="str">
        <f>IF(V5="","",IF('Samenvatting beoordeling P1'!L4="Uitsluiten","UITGESL",(($D$5*(MIN($F$88,$H$88,$J$88,$L$88,$N$88,$P$88,$R$88,$T$88,$V$88,$X$88,$Z$88,$AB$88,$AD$88,$AF$88)/V5)))))</f>
        <v/>
      </c>
      <c r="V5" s="345"/>
      <c r="W5" s="330" t="str">
        <f>IF(X5="","",IF('Samenvatting beoordeling P1'!M4="Uitsluiten","UITGESL",(($D$5*(MIN($F$88,$H$88,$J$88,$L$88,$N$88,$P$88,$R$88,$T$88,$V$88,$X$88,$Z$88,$AB$88,$AD$88,$AF$88)/X5)))))</f>
        <v/>
      </c>
      <c r="X5" s="345"/>
      <c r="Y5" s="330" t="str">
        <f>IF(Z5="","",IF('Samenvatting beoordeling P1'!N4="Uitsluiten","UITGESL",(($D$5*(MIN($F$88,$H$88,$J$88,$L$88,$N$88,$P$88,$R$88,$T$88,$V$88,$X$88,$Z$88,$AB$88,$AD$88,$AF$88)/Z5)))))</f>
        <v/>
      </c>
      <c r="Z5" s="345"/>
      <c r="AA5" s="330" t="str">
        <f>IF(AB5="","",IF('Samenvatting beoordeling P1'!O4="Uitsluiten","UITGESL",(($D$5*(MIN($F$88,$H$88,$J$88,$L$88,$N$88,$P$88,$R$88,$T$88,$V$88,$X$88,$Z$88,$AB$88,$AD$88,$AF$88)/AB5)))))</f>
        <v/>
      </c>
      <c r="AB5" s="345"/>
      <c r="AC5" s="330" t="str">
        <f>IF(AD5="","",IF('Samenvatting beoordeling P1'!P4="Uitsluiten","UITGESL",(($D$5*(MIN($F$88,$H$88,$J$88,$L$88,$N$88,$P$88,$R$88,$T$88,$V$88,$X$88,$Z$88,$AB$88,$AD$88,$AF$88)/AD5)))))</f>
        <v/>
      </c>
      <c r="AD5" s="345"/>
      <c r="AE5" s="330" t="str">
        <f>IF(AF5="","",IF('Samenvatting beoordeling P1'!Q4="Uitsluiten","UITGESL",(($D$5*(MIN($F$88,$H$88,$J$88,$L$88,$N$88,$P$88,$R$88,$T$88,$V$88,$X$88,$Z$88,$AB$88,$AD$88,$AF$88)/AF5)))))</f>
        <v/>
      </c>
      <c r="AF5" s="345"/>
    </row>
    <row r="6" spans="2:32" x14ac:dyDescent="0.25">
      <c r="B6" s="773" t="s">
        <v>527</v>
      </c>
      <c r="C6" s="773"/>
      <c r="D6" s="773"/>
      <c r="E6" s="328" t="s">
        <v>546</v>
      </c>
      <c r="F6" s="328" t="s">
        <v>541</v>
      </c>
      <c r="G6" s="328" t="s">
        <v>546</v>
      </c>
      <c r="H6" s="328"/>
      <c r="I6" s="328" t="s">
        <v>546</v>
      </c>
      <c r="J6" s="328" t="s">
        <v>541</v>
      </c>
      <c r="K6" s="328" t="s">
        <v>546</v>
      </c>
      <c r="L6" s="328"/>
      <c r="M6" s="328" t="s">
        <v>546</v>
      </c>
      <c r="N6" s="328" t="s">
        <v>541</v>
      </c>
      <c r="O6" s="328" t="s">
        <v>546</v>
      </c>
      <c r="P6" s="328"/>
      <c r="Q6" s="328" t="s">
        <v>546</v>
      </c>
      <c r="R6" s="328" t="s">
        <v>541</v>
      </c>
      <c r="S6" s="328" t="s">
        <v>546</v>
      </c>
      <c r="T6" s="328"/>
      <c r="U6" s="328" t="s">
        <v>546</v>
      </c>
      <c r="V6" s="328" t="s">
        <v>541</v>
      </c>
      <c r="W6" s="328" t="s">
        <v>546</v>
      </c>
      <c r="X6" s="328"/>
      <c r="Y6" s="328" t="s">
        <v>546</v>
      </c>
      <c r="Z6" s="328" t="s">
        <v>541</v>
      </c>
      <c r="AA6" s="328" t="s">
        <v>546</v>
      </c>
      <c r="AB6" s="328"/>
      <c r="AC6" s="328" t="s">
        <v>546</v>
      </c>
      <c r="AD6" s="328" t="s">
        <v>541</v>
      </c>
      <c r="AE6" s="328" t="s">
        <v>546</v>
      </c>
      <c r="AF6" s="328"/>
    </row>
    <row r="7" spans="2:32" ht="31.5" customHeight="1" x14ac:dyDescent="0.25">
      <c r="B7" s="331" t="str">
        <f>IF('Aanvraag inhuur'!C123="","",'Aanvraag inhuur'!C123)</f>
        <v/>
      </c>
      <c r="C7" s="331" t="str">
        <f>IF('Aanvraag inhuur'!F123="","",'Aanvraag inhuur'!F123)</f>
        <v/>
      </c>
      <c r="D7" s="331" t="str">
        <f>IF(B7="","","K.O.")</f>
        <v/>
      </c>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row>
    <row r="8" spans="2:32" ht="31.5" customHeight="1" x14ac:dyDescent="0.25">
      <c r="B8" s="331" t="str">
        <f>IF('Aanvraag inhuur'!C124="","",'Aanvraag inhuur'!C124)</f>
        <v/>
      </c>
      <c r="C8" s="331" t="str">
        <f>IF('Aanvraag inhuur'!F124="","",'Aanvraag inhuur'!F124)</f>
        <v/>
      </c>
      <c r="D8" s="331" t="str">
        <f t="shared" ref="D8:D12" si="0">IF(B8="","","K.O.")</f>
        <v/>
      </c>
      <c r="E8" s="346"/>
      <c r="F8" s="346"/>
      <c r="G8" s="346"/>
      <c r="H8" s="346"/>
      <c r="I8" s="346"/>
      <c r="J8" s="346"/>
      <c r="K8" s="346"/>
      <c r="L8" s="346"/>
      <c r="M8" s="346"/>
      <c r="N8" s="346"/>
      <c r="O8" s="346"/>
      <c r="P8" s="346"/>
      <c r="Q8" s="346"/>
      <c r="R8" s="346"/>
      <c r="S8" s="346"/>
      <c r="T8" s="346"/>
      <c r="U8" s="346"/>
      <c r="V8" s="346"/>
      <c r="W8" s="346"/>
      <c r="X8" s="346"/>
      <c r="Y8" s="346"/>
      <c r="Z8" s="346"/>
      <c r="AA8" s="346"/>
      <c r="AB8" s="346"/>
      <c r="AC8" s="346"/>
      <c r="AD8" s="346"/>
      <c r="AE8" s="346"/>
      <c r="AF8" s="346"/>
    </row>
    <row r="9" spans="2:32" ht="31.5" customHeight="1" x14ac:dyDescent="0.25">
      <c r="B9" s="331" t="str">
        <f>IF('Aanvraag inhuur'!C125="","",'Aanvraag inhuur'!C125)</f>
        <v/>
      </c>
      <c r="C9" s="331" t="str">
        <f>IF('Aanvraag inhuur'!F125="","",'Aanvraag inhuur'!F125)</f>
        <v/>
      </c>
      <c r="D9" s="331" t="str">
        <f t="shared" si="0"/>
        <v/>
      </c>
      <c r="E9" s="346"/>
      <c r="F9" s="346"/>
      <c r="G9" s="346"/>
      <c r="H9" s="346"/>
      <c r="I9" s="346"/>
      <c r="J9" s="346"/>
      <c r="K9" s="346"/>
      <c r="L9" s="346"/>
      <c r="M9" s="346"/>
      <c r="N9" s="346"/>
      <c r="O9" s="346"/>
      <c r="P9" s="346"/>
      <c r="Q9" s="346"/>
      <c r="R9" s="346"/>
      <c r="S9" s="346"/>
      <c r="T9" s="346"/>
      <c r="U9" s="346"/>
      <c r="V9" s="346"/>
      <c r="W9" s="346"/>
      <c r="X9" s="346"/>
      <c r="Y9" s="346"/>
      <c r="Z9" s="346"/>
      <c r="AA9" s="346"/>
      <c r="AB9" s="346"/>
      <c r="AC9" s="346"/>
      <c r="AD9" s="346"/>
      <c r="AE9" s="346"/>
      <c r="AF9" s="346"/>
    </row>
    <row r="10" spans="2:32" ht="31.5" customHeight="1" x14ac:dyDescent="0.25">
      <c r="B10" s="331" t="str">
        <f>IF('Aanvraag inhuur'!C126="","",'Aanvraag inhuur'!C126)</f>
        <v/>
      </c>
      <c r="C10" s="331" t="str">
        <f>IF('Aanvraag inhuur'!F126="","",'Aanvraag inhuur'!F126)</f>
        <v/>
      </c>
      <c r="D10" s="331" t="str">
        <f t="shared" si="0"/>
        <v/>
      </c>
      <c r="E10" s="346"/>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6"/>
    </row>
    <row r="11" spans="2:32" ht="31.5" customHeight="1" x14ac:dyDescent="0.25">
      <c r="B11" s="331" t="str">
        <f>IF('Aanvraag inhuur'!C127="","",'Aanvraag inhuur'!C127)</f>
        <v/>
      </c>
      <c r="C11" s="331" t="str">
        <f>IF('Aanvraag inhuur'!F127="","",'Aanvraag inhuur'!F127)</f>
        <v/>
      </c>
      <c r="D11" s="331" t="str">
        <f t="shared" si="0"/>
        <v/>
      </c>
      <c r="E11" s="346"/>
      <c r="F11" s="346"/>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row>
    <row r="12" spans="2:32" ht="31.5" customHeight="1" x14ac:dyDescent="0.25">
      <c r="B12" s="331" t="str">
        <f>IF('Aanvraag inhuur'!C128="","",'Aanvraag inhuur'!C128)</f>
        <v/>
      </c>
      <c r="C12" s="331" t="str">
        <f>IF('Aanvraag inhuur'!F128="","",'Aanvraag inhuur'!F128)</f>
        <v/>
      </c>
      <c r="D12" s="331" t="str">
        <f t="shared" si="0"/>
        <v/>
      </c>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row>
    <row r="13" spans="2:32" x14ac:dyDescent="0.25">
      <c r="B13" s="773" t="s">
        <v>528</v>
      </c>
      <c r="C13" s="773"/>
      <c r="D13" s="773"/>
      <c r="E13" s="328" t="s">
        <v>546</v>
      </c>
      <c r="F13" s="328" t="s">
        <v>541</v>
      </c>
      <c r="G13" s="328" t="s">
        <v>546</v>
      </c>
      <c r="H13" s="328"/>
      <c r="I13" s="328" t="s">
        <v>546</v>
      </c>
      <c r="J13" s="328" t="s">
        <v>541</v>
      </c>
      <c r="K13" s="328" t="s">
        <v>546</v>
      </c>
      <c r="L13" s="328"/>
      <c r="M13" s="328" t="s">
        <v>546</v>
      </c>
      <c r="N13" s="328" t="s">
        <v>541</v>
      </c>
      <c r="O13" s="328" t="s">
        <v>546</v>
      </c>
      <c r="P13" s="328"/>
      <c r="Q13" s="328" t="s">
        <v>546</v>
      </c>
      <c r="R13" s="328" t="s">
        <v>541</v>
      </c>
      <c r="S13" s="328" t="s">
        <v>546</v>
      </c>
      <c r="T13" s="328"/>
      <c r="U13" s="328" t="s">
        <v>546</v>
      </c>
      <c r="V13" s="328" t="s">
        <v>541</v>
      </c>
      <c r="W13" s="328" t="s">
        <v>546</v>
      </c>
      <c r="X13" s="328"/>
      <c r="Y13" s="328" t="s">
        <v>546</v>
      </c>
      <c r="Z13" s="328" t="s">
        <v>541</v>
      </c>
      <c r="AA13" s="328" t="s">
        <v>546</v>
      </c>
      <c r="AB13" s="328"/>
      <c r="AC13" s="328" t="s">
        <v>546</v>
      </c>
      <c r="AD13" s="328" t="s">
        <v>541</v>
      </c>
      <c r="AE13" s="328" t="s">
        <v>546</v>
      </c>
      <c r="AF13" s="328"/>
    </row>
    <row r="14" spans="2:32" ht="32.25" customHeight="1" x14ac:dyDescent="0.25">
      <c r="B14" s="331" t="str">
        <f>IF('Aanvraag inhuur'!C130="","",'Aanvraag inhuur'!C130)</f>
        <v/>
      </c>
      <c r="C14" s="331" t="str">
        <f>IF('Aanvraag inhuur'!F130="","",'Aanvraag inhuur'!F130)</f>
        <v/>
      </c>
      <c r="D14" s="331" t="str">
        <f>IF(B14="","","K.O.")</f>
        <v/>
      </c>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row>
    <row r="15" spans="2:32" ht="32.25" customHeight="1" x14ac:dyDescent="0.25">
      <c r="B15" s="331" t="str">
        <f>IF('Aanvraag inhuur'!C131="","",'Aanvraag inhuur'!C131)</f>
        <v/>
      </c>
      <c r="C15" s="331" t="str">
        <f>IF('Aanvraag inhuur'!F131="","",'Aanvraag inhuur'!F131)</f>
        <v/>
      </c>
      <c r="D15" s="331" t="str">
        <f t="shared" ref="D15:D32" si="1">IF(B15="","","K.O.")</f>
        <v/>
      </c>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row>
    <row r="16" spans="2:32" ht="32.25" customHeight="1" x14ac:dyDescent="0.25">
      <c r="B16" s="331" t="str">
        <f>IF('Aanvraag inhuur'!C132="","",'Aanvraag inhuur'!C132)</f>
        <v/>
      </c>
      <c r="C16" s="331" t="str">
        <f>IF('Aanvraag inhuur'!F132="","",'Aanvraag inhuur'!F132)</f>
        <v/>
      </c>
      <c r="D16" s="331" t="str">
        <f t="shared" si="1"/>
        <v/>
      </c>
      <c r="E16" s="346"/>
      <c r="F16" s="346"/>
      <c r="G16" s="346"/>
      <c r="H16" s="346"/>
      <c r="I16" s="346"/>
      <c r="J16" s="346"/>
      <c r="K16" s="346"/>
      <c r="L16" s="346"/>
      <c r="M16" s="346"/>
      <c r="N16" s="346"/>
      <c r="O16" s="346"/>
      <c r="P16" s="346"/>
      <c r="Q16" s="346"/>
      <c r="R16" s="346"/>
      <c r="S16" s="346"/>
      <c r="T16" s="346"/>
      <c r="U16" s="346"/>
      <c r="V16" s="346"/>
      <c r="W16" s="346"/>
      <c r="X16" s="346"/>
      <c r="Y16" s="346"/>
      <c r="Z16" s="346"/>
      <c r="AA16" s="346"/>
      <c r="AB16" s="346"/>
      <c r="AC16" s="346"/>
      <c r="AD16" s="346"/>
      <c r="AE16" s="346"/>
      <c r="AF16" s="346"/>
    </row>
    <row r="17" spans="2:32" ht="32.25" customHeight="1" x14ac:dyDescent="0.25">
      <c r="B17" s="331" t="str">
        <f>IF('Aanvraag inhuur'!C133="","",'Aanvraag inhuur'!C133)</f>
        <v/>
      </c>
      <c r="C17" s="331" t="str">
        <f>IF('Aanvraag inhuur'!F133="","",'Aanvraag inhuur'!F133)</f>
        <v/>
      </c>
      <c r="D17" s="331" t="str">
        <f t="shared" si="1"/>
        <v/>
      </c>
      <c r="E17" s="346"/>
      <c r="F17" s="346"/>
      <c r="G17" s="346"/>
      <c r="H17" s="346"/>
      <c r="I17" s="346"/>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46"/>
    </row>
    <row r="18" spans="2:32" x14ac:dyDescent="0.25">
      <c r="B18" s="773" t="s">
        <v>529</v>
      </c>
      <c r="C18" s="773"/>
      <c r="D18" s="773"/>
      <c r="E18" s="328" t="s">
        <v>546</v>
      </c>
      <c r="F18" s="328" t="s">
        <v>541</v>
      </c>
      <c r="G18" s="328" t="s">
        <v>546</v>
      </c>
      <c r="H18" s="328"/>
      <c r="I18" s="328" t="s">
        <v>546</v>
      </c>
      <c r="J18" s="328" t="s">
        <v>541</v>
      </c>
      <c r="K18" s="328" t="s">
        <v>546</v>
      </c>
      <c r="L18" s="328"/>
      <c r="M18" s="328" t="s">
        <v>546</v>
      </c>
      <c r="N18" s="328" t="s">
        <v>541</v>
      </c>
      <c r="O18" s="328" t="s">
        <v>546</v>
      </c>
      <c r="P18" s="328"/>
      <c r="Q18" s="328" t="s">
        <v>546</v>
      </c>
      <c r="R18" s="328" t="s">
        <v>541</v>
      </c>
      <c r="S18" s="328" t="s">
        <v>546</v>
      </c>
      <c r="T18" s="328"/>
      <c r="U18" s="328" t="s">
        <v>546</v>
      </c>
      <c r="V18" s="328" t="s">
        <v>541</v>
      </c>
      <c r="W18" s="328" t="s">
        <v>546</v>
      </c>
      <c r="X18" s="328"/>
      <c r="Y18" s="328" t="s">
        <v>546</v>
      </c>
      <c r="Z18" s="328" t="s">
        <v>541</v>
      </c>
      <c r="AA18" s="328" t="s">
        <v>546</v>
      </c>
      <c r="AB18" s="328"/>
      <c r="AC18" s="328" t="s">
        <v>546</v>
      </c>
      <c r="AD18" s="328" t="s">
        <v>541</v>
      </c>
      <c r="AE18" s="328" t="s">
        <v>546</v>
      </c>
      <c r="AF18" s="328"/>
    </row>
    <row r="19" spans="2:32" ht="32.25" customHeight="1" x14ac:dyDescent="0.25">
      <c r="B19" s="331">
        <f>'Aanvraag inhuur'!C135</f>
        <v>0</v>
      </c>
      <c r="C19" s="331" t="s">
        <v>531</v>
      </c>
      <c r="D19" s="331" t="str">
        <f t="shared" si="1"/>
        <v>K.O.</v>
      </c>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row>
    <row r="20" spans="2:32" x14ac:dyDescent="0.25">
      <c r="B20" s="773" t="s">
        <v>533</v>
      </c>
      <c r="C20" s="773"/>
      <c r="D20" s="773"/>
      <c r="E20" s="328" t="s">
        <v>546</v>
      </c>
      <c r="F20" s="328" t="s">
        <v>541</v>
      </c>
      <c r="G20" s="328" t="s">
        <v>546</v>
      </c>
      <c r="H20" s="328"/>
      <c r="I20" s="328" t="s">
        <v>546</v>
      </c>
      <c r="J20" s="328" t="s">
        <v>541</v>
      </c>
      <c r="K20" s="328" t="s">
        <v>546</v>
      </c>
      <c r="L20" s="328"/>
      <c r="M20" s="328" t="s">
        <v>546</v>
      </c>
      <c r="N20" s="328" t="s">
        <v>541</v>
      </c>
      <c r="O20" s="328" t="s">
        <v>546</v>
      </c>
      <c r="P20" s="328"/>
      <c r="Q20" s="328" t="s">
        <v>546</v>
      </c>
      <c r="R20" s="328" t="s">
        <v>541</v>
      </c>
      <c r="S20" s="328" t="s">
        <v>546</v>
      </c>
      <c r="T20" s="328"/>
      <c r="U20" s="328" t="s">
        <v>546</v>
      </c>
      <c r="V20" s="328" t="s">
        <v>541</v>
      </c>
      <c r="W20" s="328" t="s">
        <v>546</v>
      </c>
      <c r="X20" s="328"/>
      <c r="Y20" s="328" t="s">
        <v>546</v>
      </c>
      <c r="Z20" s="328" t="s">
        <v>541</v>
      </c>
      <c r="AA20" s="328" t="s">
        <v>546</v>
      </c>
      <c r="AB20" s="328"/>
      <c r="AC20" s="328" t="s">
        <v>546</v>
      </c>
      <c r="AD20" s="328" t="s">
        <v>541</v>
      </c>
      <c r="AE20" s="328" t="s">
        <v>546</v>
      </c>
      <c r="AF20" s="328"/>
    </row>
    <row r="21" spans="2:32" ht="31.5" customHeight="1" x14ac:dyDescent="0.25">
      <c r="B21" s="331" t="str">
        <f>'Aanvraag inhuur'!C137</f>
        <v/>
      </c>
      <c r="C21" s="331" t="str">
        <f>IF('Aanvraag inhuur'!F137="","",'Aanvraag inhuur'!F137)</f>
        <v/>
      </c>
      <c r="D21" s="331" t="str">
        <f t="shared" si="1"/>
        <v/>
      </c>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c r="AE21" s="346"/>
      <c r="AF21" s="346"/>
    </row>
    <row r="22" spans="2:32" ht="31.5" customHeight="1" x14ac:dyDescent="0.25">
      <c r="B22" s="331" t="str">
        <f>'Aanvraag inhuur'!C138</f>
        <v/>
      </c>
      <c r="C22" s="331" t="str">
        <f>IF('Aanvraag inhuur'!F138="","",'Aanvraag inhuur'!F138)</f>
        <v/>
      </c>
      <c r="D22" s="331" t="str">
        <f t="shared" si="1"/>
        <v/>
      </c>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row>
    <row r="23" spans="2:32" ht="31.5" customHeight="1" x14ac:dyDescent="0.25">
      <c r="B23" s="331" t="str">
        <f>'Aanvraag inhuur'!C139</f>
        <v/>
      </c>
      <c r="C23" s="331" t="str">
        <f>IF('Aanvraag inhuur'!F139="","",'Aanvraag inhuur'!F139)</f>
        <v/>
      </c>
      <c r="D23" s="331" t="str">
        <f t="shared" si="1"/>
        <v/>
      </c>
      <c r="E23" s="346"/>
      <c r="F23" s="346"/>
      <c r="G23" s="346"/>
      <c r="H23" s="346"/>
      <c r="I23" s="346"/>
      <c r="J23" s="346"/>
      <c r="K23" s="346"/>
      <c r="L23" s="346"/>
      <c r="M23" s="346"/>
      <c r="N23" s="346"/>
      <c r="O23" s="346"/>
      <c r="P23" s="346"/>
      <c r="Q23" s="346"/>
      <c r="R23" s="346"/>
      <c r="S23" s="346"/>
      <c r="T23" s="346"/>
      <c r="U23" s="346"/>
      <c r="V23" s="346"/>
      <c r="W23" s="346"/>
      <c r="X23" s="346"/>
      <c r="Y23" s="346"/>
      <c r="Z23" s="346"/>
      <c r="AA23" s="346"/>
      <c r="AB23" s="346"/>
      <c r="AC23" s="346"/>
      <c r="AD23" s="346"/>
      <c r="AE23" s="346"/>
      <c r="AF23" s="346"/>
    </row>
    <row r="24" spans="2:32" ht="31.5" customHeight="1" x14ac:dyDescent="0.25">
      <c r="B24" s="331" t="str">
        <f>'Aanvraag inhuur'!C140</f>
        <v/>
      </c>
      <c r="C24" s="331" t="str">
        <f>IF('Aanvraag inhuur'!F140="","",'Aanvraag inhuur'!F140)</f>
        <v/>
      </c>
      <c r="D24" s="331" t="str">
        <f t="shared" si="1"/>
        <v/>
      </c>
      <c r="E24" s="346"/>
      <c r="F24" s="346"/>
      <c r="G24" s="346"/>
      <c r="H24" s="346"/>
      <c r="I24" s="346"/>
      <c r="J24" s="346"/>
      <c r="K24" s="346"/>
      <c r="L24" s="346"/>
      <c r="M24" s="346"/>
      <c r="N24" s="346"/>
      <c r="O24" s="346"/>
      <c r="P24" s="346"/>
      <c r="Q24" s="346"/>
      <c r="R24" s="346"/>
      <c r="S24" s="346"/>
      <c r="T24" s="346"/>
      <c r="U24" s="346"/>
      <c r="V24" s="346"/>
      <c r="W24" s="346"/>
      <c r="X24" s="346"/>
      <c r="Y24" s="346"/>
      <c r="Z24" s="346"/>
      <c r="AA24" s="346"/>
      <c r="AB24" s="346"/>
      <c r="AC24" s="346"/>
      <c r="AD24" s="346"/>
      <c r="AE24" s="346"/>
      <c r="AF24" s="346"/>
    </row>
    <row r="25" spans="2:32" ht="31.5" customHeight="1" x14ac:dyDescent="0.25">
      <c r="B25" s="331" t="str">
        <f>'Aanvraag inhuur'!C141</f>
        <v/>
      </c>
      <c r="C25" s="331" t="str">
        <f>IF('Aanvraag inhuur'!F141="","",'Aanvraag inhuur'!F141)</f>
        <v/>
      </c>
      <c r="D25" s="331" t="str">
        <f t="shared" si="1"/>
        <v/>
      </c>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s="346"/>
    </row>
    <row r="26" spans="2:32" x14ac:dyDescent="0.25">
      <c r="B26" s="773" t="s">
        <v>534</v>
      </c>
      <c r="C26" s="773"/>
      <c r="D26" s="773"/>
      <c r="E26" s="328" t="s">
        <v>546</v>
      </c>
      <c r="F26" s="328" t="s">
        <v>541</v>
      </c>
      <c r="G26" s="328" t="s">
        <v>546</v>
      </c>
      <c r="H26" s="328"/>
      <c r="I26" s="328" t="s">
        <v>546</v>
      </c>
      <c r="J26" s="328" t="s">
        <v>541</v>
      </c>
      <c r="K26" s="328" t="s">
        <v>546</v>
      </c>
      <c r="L26" s="328"/>
      <c r="M26" s="328" t="s">
        <v>546</v>
      </c>
      <c r="N26" s="328" t="s">
        <v>541</v>
      </c>
      <c r="O26" s="328" t="s">
        <v>546</v>
      </c>
      <c r="P26" s="328"/>
      <c r="Q26" s="328" t="s">
        <v>546</v>
      </c>
      <c r="R26" s="328" t="s">
        <v>541</v>
      </c>
      <c r="S26" s="328" t="s">
        <v>546</v>
      </c>
      <c r="T26" s="328"/>
      <c r="U26" s="328" t="s">
        <v>546</v>
      </c>
      <c r="V26" s="328" t="s">
        <v>541</v>
      </c>
      <c r="W26" s="328" t="s">
        <v>546</v>
      </c>
      <c r="X26" s="328"/>
      <c r="Y26" s="328" t="s">
        <v>546</v>
      </c>
      <c r="Z26" s="328" t="s">
        <v>541</v>
      </c>
      <c r="AA26" s="328" t="s">
        <v>546</v>
      </c>
      <c r="AB26" s="328"/>
      <c r="AC26" s="328" t="s">
        <v>546</v>
      </c>
      <c r="AD26" s="328" t="s">
        <v>541</v>
      </c>
      <c r="AE26" s="328" t="s">
        <v>546</v>
      </c>
      <c r="AF26" s="328"/>
    </row>
    <row r="27" spans="2:32" ht="32.25" customHeight="1" x14ac:dyDescent="0.25">
      <c r="B27" s="331" t="str">
        <f>IF('Aanvraag inhuur'!C143="","",'Aanvraag inhuur'!C143)</f>
        <v/>
      </c>
      <c r="C27" s="331" t="str">
        <f>IF('Aanvraag inhuur'!F143="","",'Aanvraag inhuur'!F143)</f>
        <v/>
      </c>
      <c r="D27" s="331" t="str">
        <f t="shared" si="1"/>
        <v/>
      </c>
      <c r="E27" s="346"/>
      <c r="F27" s="346"/>
      <c r="G27" s="346"/>
      <c r="H27" s="346"/>
      <c r="I27" s="346"/>
      <c r="J27" s="346"/>
      <c r="K27" s="346"/>
      <c r="L27" s="346"/>
      <c r="M27" s="346"/>
      <c r="N27" s="346"/>
      <c r="O27" s="346"/>
      <c r="P27" s="346"/>
      <c r="Q27" s="346"/>
      <c r="R27" s="346"/>
      <c r="S27" s="346"/>
      <c r="T27" s="346"/>
      <c r="U27" s="346"/>
      <c r="V27" s="346"/>
      <c r="W27" s="346"/>
      <c r="X27" s="346"/>
      <c r="Y27" s="346"/>
      <c r="Z27" s="346"/>
      <c r="AA27" s="346"/>
      <c r="AB27" s="346"/>
      <c r="AC27" s="346"/>
      <c r="AD27" s="346"/>
      <c r="AE27" s="346"/>
      <c r="AF27" s="346"/>
    </row>
    <row r="28" spans="2:32" ht="32.25" customHeight="1" x14ac:dyDescent="0.25">
      <c r="B28" s="331" t="str">
        <f>IF('Aanvraag inhuur'!C144="","",'Aanvraag inhuur'!C144)</f>
        <v/>
      </c>
      <c r="C28" s="331" t="str">
        <f>IF('Aanvraag inhuur'!F144="","",'Aanvraag inhuur'!F144)</f>
        <v/>
      </c>
      <c r="D28" s="331" t="str">
        <f t="shared" si="1"/>
        <v/>
      </c>
      <c r="E28" s="346"/>
      <c r="F28" s="346"/>
      <c r="G28" s="346"/>
      <c r="H28" s="346"/>
      <c r="I28" s="346"/>
      <c r="J28" s="346"/>
      <c r="K28" s="346"/>
      <c r="L28" s="346"/>
      <c r="M28" s="346"/>
      <c r="N28" s="346"/>
      <c r="O28" s="346"/>
      <c r="P28" s="346"/>
      <c r="Q28" s="346"/>
      <c r="R28" s="346"/>
      <c r="S28" s="346"/>
      <c r="T28" s="346"/>
      <c r="U28" s="346"/>
      <c r="V28" s="346"/>
      <c r="W28" s="346"/>
      <c r="X28" s="346"/>
      <c r="Y28" s="346"/>
      <c r="Z28" s="346"/>
      <c r="AA28" s="346"/>
      <c r="AB28" s="346"/>
      <c r="AC28" s="346"/>
      <c r="AD28" s="346"/>
      <c r="AE28" s="346"/>
      <c r="AF28" s="346"/>
    </row>
    <row r="29" spans="2:32" ht="32.25" customHeight="1" x14ac:dyDescent="0.25">
      <c r="B29" s="331" t="str">
        <f>IF('Aanvraag inhuur'!C145="","",'Aanvraag inhuur'!C145)</f>
        <v/>
      </c>
      <c r="C29" s="331" t="str">
        <f>IF('Aanvraag inhuur'!F145="","",'Aanvraag inhuur'!F145)</f>
        <v/>
      </c>
      <c r="D29" s="331" t="str">
        <f t="shared" si="1"/>
        <v/>
      </c>
      <c r="E29" s="346"/>
      <c r="F29" s="346"/>
      <c r="G29" s="346"/>
      <c r="H29" s="346"/>
      <c r="I29" s="346"/>
      <c r="J29" s="346"/>
      <c r="K29" s="346"/>
      <c r="L29" s="346"/>
      <c r="M29" s="346"/>
      <c r="N29" s="346"/>
      <c r="O29" s="346"/>
      <c r="P29" s="346"/>
      <c r="Q29" s="346"/>
      <c r="R29" s="346"/>
      <c r="S29" s="346"/>
      <c r="T29" s="346"/>
      <c r="U29" s="346"/>
      <c r="V29" s="346"/>
      <c r="W29" s="346"/>
      <c r="X29" s="346"/>
      <c r="Y29" s="346"/>
      <c r="Z29" s="346"/>
      <c r="AA29" s="346"/>
      <c r="AB29" s="346"/>
      <c r="AC29" s="346"/>
      <c r="AD29" s="346"/>
      <c r="AE29" s="346"/>
      <c r="AF29" s="346"/>
    </row>
    <row r="30" spans="2:32" ht="32.25" customHeight="1" x14ac:dyDescent="0.25">
      <c r="B30" s="331" t="str">
        <f>IF('Aanvraag inhuur'!C146="","",'Aanvraag inhuur'!C146)</f>
        <v/>
      </c>
      <c r="C30" s="331" t="str">
        <f>IF('Aanvraag inhuur'!F146="","",'Aanvraag inhuur'!F146)</f>
        <v/>
      </c>
      <c r="D30" s="331" t="str">
        <f t="shared" si="1"/>
        <v/>
      </c>
      <c r="E30" s="346"/>
      <c r="F30" s="346"/>
      <c r="G30" s="346"/>
      <c r="H30" s="346"/>
      <c r="I30" s="346"/>
      <c r="J30" s="346"/>
      <c r="K30" s="346"/>
      <c r="L30" s="346"/>
      <c r="M30" s="346"/>
      <c r="N30" s="346"/>
      <c r="O30" s="346"/>
      <c r="P30" s="346"/>
      <c r="Q30" s="346"/>
      <c r="R30" s="346"/>
      <c r="S30" s="346"/>
      <c r="T30" s="346"/>
      <c r="U30" s="346"/>
      <c r="V30" s="346"/>
      <c r="W30" s="346"/>
      <c r="X30" s="346"/>
      <c r="Y30" s="346"/>
      <c r="Z30" s="346"/>
      <c r="AA30" s="346"/>
      <c r="AB30" s="346"/>
      <c r="AC30" s="346"/>
      <c r="AD30" s="346"/>
      <c r="AE30" s="346"/>
      <c r="AF30" s="346"/>
    </row>
    <row r="31" spans="2:32" ht="32.25" customHeight="1" x14ac:dyDescent="0.25">
      <c r="B31" s="331" t="str">
        <f>IF('Aanvraag inhuur'!C147="","",'Aanvraag inhuur'!C147)</f>
        <v/>
      </c>
      <c r="C31" s="331" t="str">
        <f>IF('Aanvraag inhuur'!F147="","",'Aanvraag inhuur'!F147)</f>
        <v/>
      </c>
      <c r="D31" s="331" t="str">
        <f t="shared" si="1"/>
        <v/>
      </c>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6"/>
    </row>
    <row r="32" spans="2:32" ht="32.25" customHeight="1" x14ac:dyDescent="0.25">
      <c r="B32" s="331" t="str">
        <f>IF('Aanvraag inhuur'!C148="","",'Aanvraag inhuur'!C148)</f>
        <v/>
      </c>
      <c r="C32" s="331" t="str">
        <f>IF('Aanvraag inhuur'!F148="","",'Aanvraag inhuur'!F148)</f>
        <v/>
      </c>
      <c r="D32" s="331" t="str">
        <f t="shared" si="1"/>
        <v/>
      </c>
      <c r="E32" s="346"/>
      <c r="F32" s="346"/>
      <c r="G32" s="346"/>
      <c r="H32" s="346"/>
      <c r="I32" s="346"/>
      <c r="J32" s="346"/>
      <c r="K32" s="346"/>
      <c r="L32" s="346"/>
      <c r="M32" s="346"/>
      <c r="N32" s="346"/>
      <c r="O32" s="346"/>
      <c r="P32" s="346"/>
      <c r="Q32" s="346"/>
      <c r="R32" s="346"/>
      <c r="S32" s="346"/>
      <c r="T32" s="346"/>
      <c r="U32" s="346"/>
      <c r="V32" s="346"/>
      <c r="W32" s="346"/>
      <c r="X32" s="346"/>
      <c r="Y32" s="346"/>
      <c r="Z32" s="346"/>
      <c r="AA32" s="346"/>
      <c r="AB32" s="346"/>
      <c r="AC32" s="346"/>
      <c r="AD32" s="346"/>
      <c r="AE32" s="346"/>
      <c r="AF32" s="346"/>
    </row>
    <row r="33" spans="2:32" x14ac:dyDescent="0.25">
      <c r="B33" s="770" t="s">
        <v>532</v>
      </c>
      <c r="C33" s="771"/>
      <c r="D33" s="772"/>
      <c r="E33" s="328" t="s">
        <v>525</v>
      </c>
      <c r="F33" s="328" t="s">
        <v>541</v>
      </c>
      <c r="G33" s="328"/>
      <c r="H33" s="328"/>
      <c r="I33" s="328" t="s">
        <v>525</v>
      </c>
      <c r="J33" s="328" t="s">
        <v>541</v>
      </c>
      <c r="K33" s="328"/>
      <c r="L33" s="328"/>
      <c r="M33" s="328" t="s">
        <v>525</v>
      </c>
      <c r="N33" s="328" t="s">
        <v>526</v>
      </c>
      <c r="O33" s="328"/>
      <c r="P33" s="328"/>
      <c r="Q33" s="328" t="s">
        <v>525</v>
      </c>
      <c r="R33" s="328" t="s">
        <v>526</v>
      </c>
      <c r="S33" s="328"/>
      <c r="T33" s="328"/>
      <c r="U33" s="328" t="s">
        <v>525</v>
      </c>
      <c r="V33" s="328" t="s">
        <v>526</v>
      </c>
      <c r="W33" s="328"/>
      <c r="X33" s="328"/>
      <c r="Y33" s="328" t="s">
        <v>525</v>
      </c>
      <c r="Z33" s="328" t="s">
        <v>526</v>
      </c>
      <c r="AA33" s="328"/>
      <c r="AB33" s="328"/>
      <c r="AC33" s="328" t="s">
        <v>525</v>
      </c>
      <c r="AD33" s="328" t="s">
        <v>526</v>
      </c>
      <c r="AE33" s="328"/>
      <c r="AF33" s="328"/>
    </row>
    <row r="34" spans="2:32" ht="32.25" customHeight="1" x14ac:dyDescent="0.25">
      <c r="B34" s="331" t="str">
        <f>IF('Aanvraag inhuur'!C152="","",'Aanvraag inhuur'!C152)</f>
        <v/>
      </c>
      <c r="C34" s="331" t="str">
        <f>IF('Aanvraag inhuur'!F152="","",'Aanvraag inhuur'!F152)</f>
        <v/>
      </c>
      <c r="D34" s="331" t="str">
        <f>IF('Aanvraag inhuur'!H152="","",'Aanvraag inhuur'!H152)</f>
        <v/>
      </c>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row>
    <row r="35" spans="2:32" ht="32.25" customHeight="1" x14ac:dyDescent="0.25">
      <c r="B35" s="331" t="str">
        <f>IF('Aanvraag inhuur'!C153="","",'Aanvraag inhuur'!C153)</f>
        <v/>
      </c>
      <c r="C35" s="331" t="str">
        <f>IF('Aanvraag inhuur'!F153="","",'Aanvraag inhuur'!F153)</f>
        <v/>
      </c>
      <c r="D35" s="331" t="str">
        <f>IF('Aanvraag inhuur'!H153="","",'Aanvraag inhuur'!H153)</f>
        <v/>
      </c>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row>
    <row r="36" spans="2:32" ht="32.25" customHeight="1" x14ac:dyDescent="0.25">
      <c r="B36" s="331" t="str">
        <f>IF('Aanvraag inhuur'!C154="","",'Aanvraag inhuur'!C154)</f>
        <v/>
      </c>
      <c r="C36" s="331" t="str">
        <f>IF('Aanvraag inhuur'!F154="","",'Aanvraag inhuur'!F154)</f>
        <v/>
      </c>
      <c r="D36" s="331" t="str">
        <f>IF('Aanvraag inhuur'!H154="","",'Aanvraag inhuur'!H154)</f>
        <v/>
      </c>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row>
    <row r="37" spans="2:32" ht="32.25" customHeight="1" x14ac:dyDescent="0.25">
      <c r="B37" s="331" t="str">
        <f>IF('Aanvraag inhuur'!C155="","",'Aanvraag inhuur'!C155)</f>
        <v/>
      </c>
      <c r="C37" s="331" t="str">
        <f>IF('Aanvraag inhuur'!F155="","",'Aanvraag inhuur'!F155)</f>
        <v/>
      </c>
      <c r="D37" s="331" t="str">
        <f>IF('Aanvraag inhuur'!H155="","",'Aanvraag inhuur'!H155)</f>
        <v/>
      </c>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row>
    <row r="38" spans="2:32" ht="32.25" customHeight="1" x14ac:dyDescent="0.25">
      <c r="B38" s="331" t="str">
        <f>IF('Aanvraag inhuur'!C156="","",'Aanvraag inhuur'!C156)</f>
        <v/>
      </c>
      <c r="C38" s="331" t="str">
        <f>IF('Aanvraag inhuur'!F156="","",'Aanvraag inhuur'!F156)</f>
        <v/>
      </c>
      <c r="D38" s="331" t="str">
        <f>IF('Aanvraag inhuur'!H156="","",'Aanvraag inhuur'!H156)</f>
        <v/>
      </c>
      <c r="E38" s="346"/>
      <c r="F38" s="346"/>
      <c r="G38" s="346"/>
      <c r="H38" s="346"/>
      <c r="I38" s="346"/>
      <c r="J38" s="346"/>
      <c r="K38" s="346"/>
      <c r="L38" s="346"/>
      <c r="M38" s="346"/>
      <c r="N38" s="346"/>
      <c r="O38" s="346"/>
      <c r="P38" s="346"/>
      <c r="Q38" s="346"/>
      <c r="R38" s="346"/>
      <c r="S38" s="346"/>
      <c r="T38" s="346"/>
      <c r="U38" s="346"/>
      <c r="V38" s="346"/>
      <c r="W38" s="346"/>
      <c r="X38" s="346"/>
      <c r="Y38" s="346"/>
      <c r="Z38" s="346"/>
      <c r="AA38" s="346"/>
      <c r="AB38" s="346"/>
      <c r="AC38" s="346"/>
      <c r="AD38" s="346"/>
      <c r="AE38" s="346"/>
      <c r="AF38" s="346"/>
    </row>
    <row r="39" spans="2:32" ht="32.25" customHeight="1" x14ac:dyDescent="0.25">
      <c r="B39" s="331" t="str">
        <f>IF('Aanvraag inhuur'!C157="","",'Aanvraag inhuur'!C157)</f>
        <v/>
      </c>
      <c r="C39" s="331" t="str">
        <f>IF('Aanvraag inhuur'!F157="","",'Aanvraag inhuur'!F157)</f>
        <v/>
      </c>
      <c r="D39" s="331" t="str">
        <f>IF('Aanvraag inhuur'!H157="","",'Aanvraag inhuur'!H157)</f>
        <v/>
      </c>
      <c r="E39" s="346"/>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row>
    <row r="40" spans="2:32" ht="32.25" customHeight="1" x14ac:dyDescent="0.25">
      <c r="B40" s="331" t="str">
        <f>IF('Aanvraag inhuur'!C158="","",'Aanvraag inhuur'!C158)</f>
        <v/>
      </c>
      <c r="C40" s="331" t="str">
        <f>IF('Aanvraag inhuur'!F158="","",'Aanvraag inhuur'!F158)</f>
        <v/>
      </c>
      <c r="D40" s="331" t="str">
        <f>IF('Aanvraag inhuur'!H158="","",'Aanvraag inhuur'!H158)</f>
        <v/>
      </c>
      <c r="E40" s="346"/>
      <c r="F40" s="346"/>
      <c r="G40" s="346"/>
      <c r="H40" s="346"/>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6"/>
      <c r="AF40" s="346"/>
    </row>
    <row r="41" spans="2:32" ht="32.25" customHeight="1" x14ac:dyDescent="0.25">
      <c r="B41" s="331" t="str">
        <f>IF('Aanvraag inhuur'!C159="","",'Aanvraag inhuur'!C159)</f>
        <v/>
      </c>
      <c r="C41" s="331" t="str">
        <f>IF('Aanvraag inhuur'!F159="","",'Aanvraag inhuur'!F159)</f>
        <v/>
      </c>
      <c r="D41" s="331" t="str">
        <f>IF('Aanvraag inhuur'!H159="","",'Aanvraag inhuur'!H159)</f>
        <v/>
      </c>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row>
    <row r="42" spans="2:32" ht="15.75" customHeight="1" x14ac:dyDescent="0.25">
      <c r="B42" s="770" t="s">
        <v>535</v>
      </c>
      <c r="C42" s="771"/>
      <c r="D42" s="772"/>
      <c r="E42" s="328" t="s">
        <v>525</v>
      </c>
      <c r="F42" s="328" t="s">
        <v>541</v>
      </c>
      <c r="G42" s="328"/>
      <c r="H42" s="328"/>
      <c r="I42" s="328" t="s">
        <v>525</v>
      </c>
      <c r="J42" s="328" t="s">
        <v>541</v>
      </c>
      <c r="K42" s="328"/>
      <c r="L42" s="328"/>
      <c r="M42" s="328" t="s">
        <v>525</v>
      </c>
      <c r="N42" s="328" t="s">
        <v>541</v>
      </c>
      <c r="O42" s="328"/>
      <c r="P42" s="328"/>
      <c r="Q42" s="328" t="s">
        <v>525</v>
      </c>
      <c r="R42" s="328" t="s">
        <v>541</v>
      </c>
      <c r="S42" s="328"/>
      <c r="T42" s="328"/>
      <c r="U42" s="328" t="s">
        <v>525</v>
      </c>
      <c r="V42" s="328" t="s">
        <v>541</v>
      </c>
      <c r="W42" s="328"/>
      <c r="X42" s="328"/>
      <c r="Y42" s="328" t="s">
        <v>525</v>
      </c>
      <c r="Z42" s="328" t="s">
        <v>541</v>
      </c>
      <c r="AA42" s="328"/>
      <c r="AB42" s="328"/>
      <c r="AC42" s="328" t="s">
        <v>525</v>
      </c>
      <c r="AD42" s="328" t="s">
        <v>541</v>
      </c>
      <c r="AE42" s="328"/>
      <c r="AF42" s="328"/>
    </row>
    <row r="43" spans="2:32" ht="32.25" customHeight="1" x14ac:dyDescent="0.25">
      <c r="B43" s="331" t="str">
        <f>IF('Aanvraag inhuur'!C162="","",'Aanvraag inhuur'!C162)</f>
        <v/>
      </c>
      <c r="C43" s="331" t="str">
        <f>IF('Aanvraag inhuur'!F162="","",'Aanvraag inhuur'!F162)</f>
        <v/>
      </c>
      <c r="D43" s="331" t="str">
        <f>IF('Aanvraag inhuur'!H162="","",'Aanvraag inhuur'!H162)</f>
        <v/>
      </c>
      <c r="E43" s="346"/>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6"/>
    </row>
    <row r="44" spans="2:32" ht="32.25" customHeight="1" x14ac:dyDescent="0.25">
      <c r="B44" s="331" t="str">
        <f>IF('Aanvraag inhuur'!C163="","",'Aanvraag inhuur'!C163)</f>
        <v/>
      </c>
      <c r="C44" s="331" t="str">
        <f>IF('Aanvraag inhuur'!F163="","",'Aanvraag inhuur'!F163)</f>
        <v/>
      </c>
      <c r="D44" s="331" t="str">
        <f>IF('Aanvraag inhuur'!H163="","",'Aanvraag inhuur'!H163)</f>
        <v/>
      </c>
      <c r="E44" s="346"/>
      <c r="F44" s="346"/>
      <c r="G44" s="346"/>
      <c r="H44" s="346"/>
      <c r="I44" s="346"/>
      <c r="J44" s="346"/>
      <c r="K44" s="346"/>
      <c r="L44" s="346"/>
      <c r="M44" s="346"/>
      <c r="N44" s="346"/>
      <c r="O44" s="346"/>
      <c r="P44" s="346"/>
      <c r="Q44" s="346"/>
      <c r="R44" s="346"/>
      <c r="S44" s="346"/>
      <c r="T44" s="346"/>
      <c r="U44" s="346"/>
      <c r="V44" s="346"/>
      <c r="W44" s="346"/>
      <c r="X44" s="346"/>
      <c r="Y44" s="346"/>
      <c r="Z44" s="346"/>
      <c r="AA44" s="346"/>
      <c r="AB44" s="346"/>
      <c r="AC44" s="346"/>
      <c r="AD44" s="346"/>
      <c r="AE44" s="346"/>
      <c r="AF44" s="346"/>
    </row>
    <row r="45" spans="2:32" ht="32.25" customHeight="1" x14ac:dyDescent="0.25">
      <c r="B45" s="331" t="str">
        <f>IF('Aanvraag inhuur'!C164="","",'Aanvraag inhuur'!C164)</f>
        <v/>
      </c>
      <c r="C45" s="331" t="str">
        <f>IF('Aanvraag inhuur'!F164="","",'Aanvraag inhuur'!F164)</f>
        <v/>
      </c>
      <c r="D45" s="331" t="str">
        <f>IF('Aanvraag inhuur'!H164="","",'Aanvraag inhuur'!H164)</f>
        <v/>
      </c>
      <c r="E45" s="346"/>
      <c r="F45" s="346"/>
      <c r="G45" s="346"/>
      <c r="H45" s="346"/>
      <c r="I45" s="346"/>
      <c r="J45" s="346"/>
      <c r="K45" s="346"/>
      <c r="L45" s="346"/>
      <c r="M45" s="346"/>
      <c r="N45" s="346"/>
      <c r="O45" s="346"/>
      <c r="P45" s="346"/>
      <c r="Q45" s="346"/>
      <c r="R45" s="346"/>
      <c r="S45" s="346"/>
      <c r="T45" s="346"/>
      <c r="U45" s="346"/>
      <c r="V45" s="346"/>
      <c r="W45" s="346"/>
      <c r="X45" s="346"/>
      <c r="Y45" s="346"/>
      <c r="Z45" s="346"/>
      <c r="AA45" s="346"/>
      <c r="AB45" s="346"/>
      <c r="AC45" s="346"/>
      <c r="AD45" s="346"/>
      <c r="AE45" s="346"/>
      <c r="AF45" s="346"/>
    </row>
    <row r="46" spans="2:32" ht="32.25" customHeight="1" x14ac:dyDescent="0.25">
      <c r="B46" s="331" t="str">
        <f>IF('Aanvraag inhuur'!C165="","",'Aanvraag inhuur'!C165)</f>
        <v/>
      </c>
      <c r="C46" s="331" t="str">
        <f>IF('Aanvraag inhuur'!F165="","",'Aanvraag inhuur'!F165)</f>
        <v/>
      </c>
      <c r="D46" s="331" t="str">
        <f>IF('Aanvraag inhuur'!H165="","",'Aanvraag inhuur'!H165)</f>
        <v/>
      </c>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row>
    <row r="47" spans="2:32" ht="32.25" customHeight="1" x14ac:dyDescent="0.25">
      <c r="B47" s="331" t="str">
        <f>IF('Aanvraag inhuur'!C166="","",'Aanvraag inhuur'!C166)</f>
        <v/>
      </c>
      <c r="C47" s="331" t="str">
        <f>IF('Aanvraag inhuur'!F166="","",'Aanvraag inhuur'!F166)</f>
        <v/>
      </c>
      <c r="D47" s="331" t="str">
        <f>IF('Aanvraag inhuur'!H166="","",'Aanvraag inhuur'!H166)</f>
        <v/>
      </c>
      <c r="E47" s="346"/>
      <c r="F47" s="346"/>
      <c r="G47" s="346"/>
      <c r="H47" s="346"/>
      <c r="I47" s="346"/>
      <c r="J47" s="346"/>
      <c r="K47" s="346"/>
      <c r="L47" s="346"/>
      <c r="M47" s="346"/>
      <c r="N47" s="346"/>
      <c r="O47" s="346"/>
      <c r="P47" s="346"/>
      <c r="Q47" s="346"/>
      <c r="R47" s="346"/>
      <c r="S47" s="346"/>
      <c r="T47" s="346"/>
      <c r="U47" s="346"/>
      <c r="V47" s="346"/>
      <c r="W47" s="346"/>
      <c r="X47" s="346"/>
      <c r="Y47" s="346"/>
      <c r="Z47" s="346"/>
      <c r="AA47" s="346"/>
      <c r="AB47" s="346"/>
      <c r="AC47" s="346"/>
      <c r="AD47" s="346"/>
      <c r="AE47" s="346"/>
      <c r="AF47" s="346"/>
    </row>
    <row r="48" spans="2:32" ht="32.25" customHeight="1" x14ac:dyDescent="0.25">
      <c r="B48" s="331" t="str">
        <f>IF('Aanvraag inhuur'!C167="","",'Aanvraag inhuur'!C167)</f>
        <v/>
      </c>
      <c r="C48" s="331" t="str">
        <f>IF('Aanvraag inhuur'!F167="","",'Aanvraag inhuur'!F167)</f>
        <v/>
      </c>
      <c r="D48" s="331" t="str">
        <f>IF('Aanvraag inhuur'!H167="","",'Aanvraag inhuur'!H167)</f>
        <v/>
      </c>
      <c r="E48" s="346"/>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row>
    <row r="49" spans="2:32" ht="15.75" customHeight="1" x14ac:dyDescent="0.25">
      <c r="B49" s="770" t="s">
        <v>536</v>
      </c>
      <c r="C49" s="771"/>
      <c r="D49" s="772"/>
      <c r="E49" s="328" t="s">
        <v>525</v>
      </c>
      <c r="F49" s="328" t="s">
        <v>541</v>
      </c>
      <c r="G49" s="328"/>
      <c r="H49" s="328"/>
      <c r="I49" s="328" t="s">
        <v>525</v>
      </c>
      <c r="J49" s="328" t="s">
        <v>541</v>
      </c>
      <c r="K49" s="328"/>
      <c r="L49" s="328"/>
      <c r="M49" s="328" t="s">
        <v>525</v>
      </c>
      <c r="N49" s="328" t="s">
        <v>541</v>
      </c>
      <c r="O49" s="328"/>
      <c r="P49" s="328"/>
      <c r="Q49" s="328" t="s">
        <v>525</v>
      </c>
      <c r="R49" s="328" t="s">
        <v>541</v>
      </c>
      <c r="S49" s="328"/>
      <c r="T49" s="328"/>
      <c r="U49" s="328" t="s">
        <v>525</v>
      </c>
      <c r="V49" s="328" t="s">
        <v>541</v>
      </c>
      <c r="W49" s="328"/>
      <c r="X49" s="328"/>
      <c r="Y49" s="328" t="s">
        <v>525</v>
      </c>
      <c r="Z49" s="328" t="s">
        <v>541</v>
      </c>
      <c r="AA49" s="328"/>
      <c r="AB49" s="328"/>
      <c r="AC49" s="328" t="s">
        <v>525</v>
      </c>
      <c r="AD49" s="328" t="s">
        <v>541</v>
      </c>
      <c r="AE49" s="328"/>
      <c r="AF49" s="328"/>
    </row>
    <row r="50" spans="2:32" ht="32.25" customHeight="1" x14ac:dyDescent="0.25">
      <c r="B50" s="331" t="str">
        <f>IF('Aanvraag inhuur'!C168="","",'Aanvraag inhuur'!C168)</f>
        <v/>
      </c>
      <c r="C50" s="331" t="str">
        <f>IF('Aanvraag inhuur'!F168="","",'Aanvraag inhuur'!F168)</f>
        <v/>
      </c>
      <c r="D50" s="331" t="str">
        <f>IF('Aanvraag inhuur'!H168="","",'Aanvraag inhuur'!H168)</f>
        <v/>
      </c>
      <c r="E50" s="346"/>
      <c r="F50" s="346"/>
      <c r="G50" s="346"/>
      <c r="H50" s="346"/>
      <c r="I50" s="346"/>
      <c r="J50" s="346"/>
      <c r="K50" s="346"/>
      <c r="L50" s="346"/>
      <c r="M50" s="346"/>
      <c r="N50" s="346"/>
      <c r="O50" s="346"/>
      <c r="P50" s="346"/>
      <c r="Q50" s="346"/>
      <c r="R50" s="346"/>
      <c r="S50" s="346"/>
      <c r="T50" s="346"/>
      <c r="U50" s="346"/>
      <c r="V50" s="346"/>
      <c r="W50" s="346"/>
      <c r="X50" s="346"/>
      <c r="Y50" s="346"/>
      <c r="Z50" s="346"/>
      <c r="AA50" s="346"/>
      <c r="AB50" s="346"/>
      <c r="AC50" s="346"/>
      <c r="AD50" s="346"/>
      <c r="AE50" s="346"/>
      <c r="AF50" s="346"/>
    </row>
    <row r="51" spans="2:32" ht="33" customHeight="1" x14ac:dyDescent="0.25">
      <c r="B51" s="331" t="str">
        <f>IF('Aanvraag inhuur'!C169="","",'Aanvraag inhuur'!C169)</f>
        <v/>
      </c>
      <c r="C51" s="331" t="str">
        <f>IF('Aanvraag inhuur'!F169="","",'Aanvraag inhuur'!F169)</f>
        <v/>
      </c>
      <c r="D51" s="331" t="str">
        <f>IF('Aanvraag inhuur'!H169="","",'Aanvraag inhuur'!H169)</f>
        <v/>
      </c>
      <c r="E51" s="346"/>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6"/>
    </row>
    <row r="52" spans="2:32" ht="32.25" customHeight="1" x14ac:dyDescent="0.25">
      <c r="B52" s="331" t="str">
        <f>IF('Aanvraag inhuur'!C170="","",'Aanvraag inhuur'!C170)</f>
        <v/>
      </c>
      <c r="C52" s="331" t="str">
        <f>IF('Aanvraag inhuur'!F170="","",'Aanvraag inhuur'!F170)</f>
        <v/>
      </c>
      <c r="D52" s="331" t="str">
        <f>IF('Aanvraag inhuur'!H170="","",'Aanvraag inhuur'!H170)</f>
        <v/>
      </c>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row>
    <row r="53" spans="2:32" ht="15.75" customHeight="1" x14ac:dyDescent="0.25">
      <c r="B53" s="770" t="s">
        <v>587</v>
      </c>
      <c r="C53" s="771"/>
      <c r="D53" s="772"/>
      <c r="E53" s="328" t="s">
        <v>525</v>
      </c>
      <c r="F53" s="328" t="s">
        <v>541</v>
      </c>
      <c r="G53" s="328"/>
      <c r="H53" s="328"/>
      <c r="I53" s="328" t="s">
        <v>525</v>
      </c>
      <c r="J53" s="328" t="s">
        <v>541</v>
      </c>
      <c r="K53" s="328"/>
      <c r="L53" s="328"/>
      <c r="M53" s="328" t="s">
        <v>525</v>
      </c>
      <c r="N53" s="328" t="s">
        <v>541</v>
      </c>
      <c r="O53" s="328"/>
      <c r="P53" s="328"/>
      <c r="Q53" s="328" t="s">
        <v>525</v>
      </c>
      <c r="R53" s="328" t="s">
        <v>541</v>
      </c>
      <c r="S53" s="328"/>
      <c r="T53" s="328"/>
      <c r="U53" s="328" t="s">
        <v>525</v>
      </c>
      <c r="V53" s="328" t="s">
        <v>541</v>
      </c>
      <c r="W53" s="328"/>
      <c r="X53" s="328"/>
      <c r="Y53" s="328" t="s">
        <v>525</v>
      </c>
      <c r="Z53" s="328" t="s">
        <v>541</v>
      </c>
      <c r="AA53" s="328"/>
      <c r="AB53" s="328"/>
      <c r="AC53" s="328" t="s">
        <v>525</v>
      </c>
      <c r="AD53" s="328" t="s">
        <v>541</v>
      </c>
      <c r="AE53" s="328"/>
      <c r="AF53" s="328"/>
    </row>
    <row r="54" spans="2:32" ht="32.25" customHeight="1" x14ac:dyDescent="0.25">
      <c r="B54" s="774" t="str">
        <f>IF('Aanvraag inhuur'!C173="","",'Aanvraag inhuur'!C173)</f>
        <v/>
      </c>
      <c r="C54" s="775"/>
      <c r="D54" s="331">
        <f>IF('Aanvraag inhuur'!H173="","",'Aanvraag inhuur'!H173)</f>
        <v>0</v>
      </c>
      <c r="E54" s="346"/>
      <c r="F54" s="346"/>
      <c r="G54" s="346"/>
      <c r="H54" s="346"/>
      <c r="I54" s="346"/>
      <c r="J54" s="346"/>
      <c r="K54" s="346"/>
      <c r="L54" s="346"/>
      <c r="M54" s="346"/>
      <c r="N54" s="346"/>
      <c r="O54" s="346"/>
      <c r="P54" s="346"/>
      <c r="Q54" s="346"/>
      <c r="R54" s="346"/>
      <c r="S54" s="346"/>
      <c r="T54" s="346"/>
      <c r="U54" s="346"/>
      <c r="V54" s="346"/>
      <c r="W54" s="346"/>
      <c r="X54" s="346"/>
      <c r="Y54" s="346"/>
      <c r="Z54" s="346"/>
      <c r="AA54" s="346"/>
      <c r="AB54" s="346"/>
      <c r="AC54" s="346"/>
      <c r="AD54" s="346"/>
      <c r="AE54" s="346"/>
      <c r="AF54" s="346"/>
    </row>
    <row r="55" spans="2:32" ht="15.75" customHeight="1" x14ac:dyDescent="0.25">
      <c r="B55" s="770" t="s">
        <v>588</v>
      </c>
      <c r="C55" s="771"/>
      <c r="D55" s="772"/>
      <c r="E55" s="328" t="s">
        <v>525</v>
      </c>
      <c r="F55" s="328" t="s">
        <v>541</v>
      </c>
      <c r="G55" s="328"/>
      <c r="H55" s="328"/>
      <c r="I55" s="328" t="s">
        <v>525</v>
      </c>
      <c r="J55" s="328" t="s">
        <v>541</v>
      </c>
      <c r="K55" s="328"/>
      <c r="L55" s="328"/>
      <c r="M55" s="328" t="s">
        <v>525</v>
      </c>
      <c r="N55" s="328" t="s">
        <v>541</v>
      </c>
      <c r="O55" s="328"/>
      <c r="P55" s="328"/>
      <c r="Q55" s="328" t="s">
        <v>525</v>
      </c>
      <c r="R55" s="328" t="s">
        <v>541</v>
      </c>
      <c r="S55" s="328"/>
      <c r="T55" s="328"/>
      <c r="U55" s="328" t="s">
        <v>525</v>
      </c>
      <c r="V55" s="328" t="s">
        <v>541</v>
      </c>
      <c r="W55" s="328"/>
      <c r="X55" s="328"/>
      <c r="Y55" s="328" t="s">
        <v>525</v>
      </c>
      <c r="Z55" s="328" t="s">
        <v>541</v>
      </c>
      <c r="AA55" s="328"/>
      <c r="AB55" s="328"/>
      <c r="AC55" s="328" t="s">
        <v>525</v>
      </c>
      <c r="AD55" s="328" t="s">
        <v>541</v>
      </c>
      <c r="AE55" s="328"/>
      <c r="AF55" s="328"/>
    </row>
    <row r="56" spans="2:32" ht="32.25" customHeight="1" x14ac:dyDescent="0.25">
      <c r="B56" s="774" t="str">
        <f>IF('Aanvraag inhuur'!C175="","",'Aanvraag inhuur'!C175)</f>
        <v/>
      </c>
      <c r="C56" s="775"/>
      <c r="D56" s="331">
        <f>IF('Aanvraag inhuur'!H175="","",'Aanvraag inhuur'!H175)</f>
        <v>0</v>
      </c>
      <c r="E56" s="346"/>
      <c r="F56" s="346"/>
      <c r="G56" s="346"/>
      <c r="H56" s="346"/>
      <c r="I56" s="346"/>
      <c r="J56" s="346"/>
      <c r="K56" s="346"/>
      <c r="L56" s="346"/>
      <c r="M56" s="346"/>
      <c r="N56" s="346"/>
      <c r="O56" s="346"/>
      <c r="P56" s="346"/>
      <c r="Q56" s="346"/>
      <c r="R56" s="346"/>
      <c r="S56" s="346"/>
      <c r="T56" s="346"/>
      <c r="U56" s="346"/>
      <c r="V56" s="346"/>
      <c r="W56" s="346"/>
      <c r="X56" s="346"/>
      <c r="Y56" s="346"/>
      <c r="Z56" s="346"/>
      <c r="AA56" s="346"/>
      <c r="AB56" s="346"/>
      <c r="AC56" s="346"/>
      <c r="AD56" s="346"/>
      <c r="AE56" s="346"/>
      <c r="AF56" s="346"/>
    </row>
    <row r="57" spans="2:32" ht="15.75" customHeight="1" x14ac:dyDescent="0.25">
      <c r="B57" s="770" t="s">
        <v>589</v>
      </c>
      <c r="C57" s="771"/>
      <c r="D57" s="772"/>
      <c r="E57" s="328" t="s">
        <v>525</v>
      </c>
      <c r="F57" s="328" t="s">
        <v>541</v>
      </c>
      <c r="G57" s="328"/>
      <c r="H57" s="328"/>
      <c r="I57" s="328" t="s">
        <v>525</v>
      </c>
      <c r="J57" s="328" t="s">
        <v>541</v>
      </c>
      <c r="K57" s="328"/>
      <c r="L57" s="328"/>
      <c r="M57" s="328" t="s">
        <v>525</v>
      </c>
      <c r="N57" s="328" t="s">
        <v>541</v>
      </c>
      <c r="O57" s="328"/>
      <c r="P57" s="328"/>
      <c r="Q57" s="328" t="s">
        <v>525</v>
      </c>
      <c r="R57" s="328" t="s">
        <v>541</v>
      </c>
      <c r="S57" s="328"/>
      <c r="T57" s="328"/>
      <c r="U57" s="328" t="s">
        <v>525</v>
      </c>
      <c r="V57" s="328" t="s">
        <v>541</v>
      </c>
      <c r="W57" s="328"/>
      <c r="X57" s="328"/>
      <c r="Y57" s="328" t="s">
        <v>525</v>
      </c>
      <c r="Z57" s="328" t="s">
        <v>541</v>
      </c>
      <c r="AA57" s="328"/>
      <c r="AB57" s="328"/>
      <c r="AC57" s="328" t="s">
        <v>525</v>
      </c>
      <c r="AD57" s="328" t="s">
        <v>541</v>
      </c>
      <c r="AE57" s="328"/>
      <c r="AF57" s="328"/>
    </row>
    <row r="58" spans="2:32" ht="32.25" customHeight="1" x14ac:dyDescent="0.25">
      <c r="B58" s="774" t="str">
        <f>IF('Aanvraag inhuur'!C177="","",'Aanvraag inhuur'!C177)</f>
        <v/>
      </c>
      <c r="C58" s="775"/>
      <c r="D58" s="331">
        <f>IF('Aanvraag inhuur'!H177="","",'Aanvraag inhuur'!H177)</f>
        <v>0</v>
      </c>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row>
    <row r="59" spans="2:32" s="325" customFormat="1" ht="15.75" customHeight="1" x14ac:dyDescent="0.25">
      <c r="B59" s="757" t="s">
        <v>590</v>
      </c>
      <c r="C59" s="757"/>
      <c r="D59" s="757"/>
      <c r="E59" s="332">
        <f>SUM(E58,E56,E54,E52,E51,E50,E48,E47,E46,E45,E44,E43,E34:E41,E5)</f>
        <v>0</v>
      </c>
      <c r="F59" s="353"/>
      <c r="G59" s="332">
        <f>SUM(G58,G56,G54,G52,G51,G50,G48,G47,G46,G45,G44,G43,G34:G41,G5)</f>
        <v>0</v>
      </c>
      <c r="H59" s="353"/>
      <c r="I59" s="332">
        <f>SUM(I58,I56,I54,I52,I51,I50,I48,I47,I46,I45,I44,I43,I34:I41,I5)</f>
        <v>0</v>
      </c>
      <c r="J59" s="353"/>
      <c r="K59" s="332">
        <f>SUM(K58,K56,K54,K52,K51,K50,K48,K47,K46,K45,K44,K43,K34:K41,K5)</f>
        <v>0</v>
      </c>
      <c r="L59" s="353"/>
      <c r="M59" s="332">
        <f>SUM(M58,M56,M54,M52,M51,M50,M48,M47,M46,M45,M44,M43,M34:M41,M5)</f>
        <v>0</v>
      </c>
      <c r="N59" s="353"/>
      <c r="O59" s="332">
        <f>SUM(O58,O56,O54,O52,O51,O50,O48,O47,O46,O45,O44,O43,O34:O41,O5)</f>
        <v>0</v>
      </c>
      <c r="P59" s="353"/>
      <c r="Q59" s="332">
        <f>SUM(Q58,Q56,Q54,Q52,Q51,Q50,Q48,Q47,Q46,Q45,Q44,Q43,Q34:Q41,Q5)</f>
        <v>0</v>
      </c>
      <c r="R59" s="353"/>
      <c r="S59" s="332">
        <f>SUM(S58,S56,S54,S52,S51,S50,S48,S47,S46,S45,S44,S43,S34:S41,S5)</f>
        <v>0</v>
      </c>
      <c r="T59" s="353"/>
      <c r="U59" s="332">
        <f>SUM(U58,U56,U54,U52,U51,U50,U48,U47,U46,U45,U44,U43,U34:U41,U5)</f>
        <v>0</v>
      </c>
      <c r="V59" s="353"/>
      <c r="W59" s="332">
        <f>SUM(W58,W56,W54,W52,W51,W50,W48,W47,W46,W45,W44,W43,W34:W41,W5)</f>
        <v>0</v>
      </c>
      <c r="X59" s="353"/>
      <c r="Y59" s="332">
        <f>SUM(Y58,Y56,Y54,Y52,Y51,Y50,Y48,Y47,Y46,Y45,Y44,Y43,Y34:Y41,Y5)</f>
        <v>0</v>
      </c>
      <c r="Z59" s="353"/>
      <c r="AA59" s="332">
        <f>SUM(AA58,AA56,AA54,AA52,AA51,AA50,AA48,AA47,AA46,AA45,AA44,AA43,AA34:AA41,AA5)</f>
        <v>0</v>
      </c>
      <c r="AB59" s="353"/>
      <c r="AC59" s="332">
        <f>SUM(AC58,AC56,AC54,AC52,AC51,AC50,AC48,AC47,AC46,AC45,AC44,AC43,AC34:AC41,AC5)</f>
        <v>0</v>
      </c>
      <c r="AD59" s="353"/>
      <c r="AE59" s="332">
        <f>SUM(AE58,AE56,AE54,AE52,AE51,AE50,AE48,AE47,AE46,AE45,AE44,AE43,AE34:AE41,AE5)</f>
        <v>0</v>
      </c>
      <c r="AF59" s="353"/>
    </row>
    <row r="60" spans="2:32" s="325" customFormat="1" ht="5.25" customHeight="1" x14ac:dyDescent="0.25">
      <c r="B60" s="336"/>
      <c r="C60" s="337"/>
      <c r="D60" s="337"/>
      <c r="E60" s="338"/>
      <c r="F60" s="339"/>
      <c r="G60" s="338"/>
      <c r="H60" s="339"/>
      <c r="I60" s="338"/>
      <c r="J60" s="339"/>
      <c r="K60" s="338"/>
      <c r="L60" s="339"/>
      <c r="M60" s="338"/>
      <c r="N60" s="340"/>
      <c r="O60" s="338"/>
      <c r="P60" s="339"/>
      <c r="Q60" s="338"/>
      <c r="R60" s="340"/>
      <c r="S60" s="338"/>
      <c r="T60" s="339"/>
      <c r="U60" s="338"/>
      <c r="V60" s="340"/>
      <c r="W60" s="338"/>
      <c r="X60" s="339"/>
      <c r="Y60" s="338"/>
      <c r="Z60" s="340"/>
      <c r="AA60" s="338"/>
      <c r="AB60" s="339"/>
      <c r="AC60" s="338"/>
      <c r="AD60" s="340"/>
      <c r="AE60" s="338"/>
      <c r="AF60" s="339"/>
    </row>
    <row r="61" spans="2:32" ht="16.5" customHeight="1" x14ac:dyDescent="0.25">
      <c r="B61" s="768" t="s">
        <v>611</v>
      </c>
      <c r="C61" s="768"/>
      <c r="D61" s="768"/>
      <c r="E61" s="342"/>
      <c r="F61" s="343"/>
      <c r="G61" s="342"/>
      <c r="H61" s="343"/>
      <c r="I61" s="343"/>
      <c r="J61" s="343"/>
      <c r="K61" s="342"/>
      <c r="L61" s="343"/>
      <c r="M61" s="343"/>
      <c r="N61" s="343"/>
      <c r="O61" s="342"/>
      <c r="P61" s="343"/>
      <c r="Q61" s="343"/>
      <c r="R61" s="343"/>
      <c r="S61" s="342"/>
      <c r="T61" s="343"/>
      <c r="U61" s="343"/>
      <c r="V61" s="343"/>
      <c r="W61" s="342"/>
      <c r="X61" s="343"/>
      <c r="Y61" s="343"/>
      <c r="Z61" s="343"/>
      <c r="AA61" s="342"/>
      <c r="AB61" s="343"/>
      <c r="AC61" s="343"/>
      <c r="AD61" s="344"/>
      <c r="AE61" s="342"/>
      <c r="AF61" s="343"/>
    </row>
    <row r="62" spans="2:32" ht="15.75" customHeight="1" x14ac:dyDescent="0.25">
      <c r="B62" s="770" t="s">
        <v>538</v>
      </c>
      <c r="C62" s="771"/>
      <c r="D62" s="772"/>
      <c r="E62" s="328" t="s">
        <v>525</v>
      </c>
      <c r="F62" s="328" t="s">
        <v>542</v>
      </c>
      <c r="G62" s="328"/>
      <c r="H62" s="328"/>
      <c r="I62" s="328" t="s">
        <v>525</v>
      </c>
      <c r="J62" s="328" t="s">
        <v>542</v>
      </c>
      <c r="K62" s="328"/>
      <c r="L62" s="328"/>
      <c r="M62" s="328" t="s">
        <v>525</v>
      </c>
      <c r="N62" s="328" t="s">
        <v>542</v>
      </c>
      <c r="O62" s="328"/>
      <c r="P62" s="328"/>
      <c r="Q62" s="328" t="s">
        <v>525</v>
      </c>
      <c r="R62" s="328" t="s">
        <v>542</v>
      </c>
      <c r="S62" s="328"/>
      <c r="T62" s="328"/>
      <c r="U62" s="328" t="s">
        <v>525</v>
      </c>
      <c r="V62" s="328" t="s">
        <v>542</v>
      </c>
      <c r="W62" s="328"/>
      <c r="X62" s="328"/>
      <c r="Y62" s="328" t="s">
        <v>525</v>
      </c>
      <c r="Z62" s="328" t="s">
        <v>542</v>
      </c>
      <c r="AA62" s="328"/>
      <c r="AB62" s="328"/>
      <c r="AC62" s="328" t="s">
        <v>525</v>
      </c>
      <c r="AD62" s="328" t="s">
        <v>542</v>
      </c>
      <c r="AE62" s="328"/>
      <c r="AF62" s="328"/>
    </row>
    <row r="63" spans="2:32" ht="124.5" customHeight="1" x14ac:dyDescent="0.25">
      <c r="B63" s="776" t="str">
        <f>IF('Aanvraag inhuur'!C184="","",'Aanvraag inhuur'!C184)</f>
        <v/>
      </c>
      <c r="C63" s="777"/>
      <c r="D63" s="331">
        <f>IF('Aanvraag inhuur'!H184="","",'Aanvraag inhuur'!H184)</f>
        <v>0</v>
      </c>
      <c r="E63" s="346"/>
      <c r="F63" s="346"/>
      <c r="G63" s="346"/>
      <c r="H63" s="346"/>
      <c r="I63" s="346"/>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6"/>
    </row>
    <row r="64" spans="2:32" ht="31.5" x14ac:dyDescent="0.25">
      <c r="B64" s="770" t="s">
        <v>539</v>
      </c>
      <c r="C64" s="771"/>
      <c r="D64" s="772"/>
      <c r="E64" s="328" t="s">
        <v>525</v>
      </c>
      <c r="F64" s="328" t="s">
        <v>593</v>
      </c>
      <c r="G64" s="328"/>
      <c r="H64" s="328"/>
      <c r="I64" s="328" t="s">
        <v>525</v>
      </c>
      <c r="J64" s="328" t="s">
        <v>593</v>
      </c>
      <c r="K64" s="328"/>
      <c r="L64" s="328"/>
      <c r="M64" s="328" t="s">
        <v>525</v>
      </c>
      <c r="N64" s="328" t="s">
        <v>593</v>
      </c>
      <c r="O64" s="328"/>
      <c r="P64" s="328"/>
      <c r="Q64" s="328" t="s">
        <v>525</v>
      </c>
      <c r="R64" s="328" t="s">
        <v>593</v>
      </c>
      <c r="S64" s="328"/>
      <c r="T64" s="328"/>
      <c r="U64" s="328" t="s">
        <v>525</v>
      </c>
      <c r="V64" s="328" t="s">
        <v>593</v>
      </c>
      <c r="W64" s="328"/>
      <c r="X64" s="328"/>
      <c r="Y64" s="328" t="s">
        <v>525</v>
      </c>
      <c r="Z64" s="328" t="s">
        <v>593</v>
      </c>
      <c r="AA64" s="328"/>
      <c r="AB64" s="328"/>
      <c r="AC64" s="328" t="s">
        <v>525</v>
      </c>
      <c r="AD64" s="328" t="s">
        <v>593</v>
      </c>
      <c r="AE64" s="328"/>
      <c r="AF64" s="328"/>
    </row>
    <row r="65" spans="2:33" ht="32.25" customHeight="1" x14ac:dyDescent="0.25">
      <c r="B65" s="331" t="str">
        <f>IF('Aanvraag inhuur'!C186="","",'Aanvraag inhuur'!C186)</f>
        <v/>
      </c>
      <c r="C65" s="331" t="str">
        <f>IF('Aanvraag inhuur'!E186="","",'Aanvraag inhuur'!E186)</f>
        <v/>
      </c>
      <c r="D65" s="764">
        <f>IF('Aanvraag inhuur'!H186="","",'Aanvraag inhuur'!H186)</f>
        <v>0</v>
      </c>
      <c r="E65" s="751"/>
      <c r="F65" s="346"/>
      <c r="G65" s="751"/>
      <c r="H65" s="346"/>
      <c r="I65" s="751"/>
      <c r="J65" s="346"/>
      <c r="K65" s="751"/>
      <c r="L65" s="346"/>
      <c r="M65" s="751"/>
      <c r="N65" s="346"/>
      <c r="O65" s="751"/>
      <c r="P65" s="346"/>
      <c r="Q65" s="751"/>
      <c r="R65" s="346"/>
      <c r="S65" s="751"/>
      <c r="T65" s="346"/>
      <c r="U65" s="751"/>
      <c r="V65" s="346"/>
      <c r="W65" s="751"/>
      <c r="X65" s="346"/>
      <c r="Y65" s="751"/>
      <c r="Z65" s="346"/>
      <c r="AA65" s="751"/>
      <c r="AB65" s="346"/>
      <c r="AC65" s="751"/>
      <c r="AD65" s="346"/>
      <c r="AE65" s="751"/>
      <c r="AF65" s="346"/>
    </row>
    <row r="66" spans="2:33" ht="32.25" customHeight="1" x14ac:dyDescent="0.25">
      <c r="B66" s="331" t="str">
        <f>IF('Aanvraag inhuur'!C187="","",'Aanvraag inhuur'!C187)</f>
        <v/>
      </c>
      <c r="C66" s="331" t="str">
        <f>IF('Aanvraag inhuur'!E187="","",'Aanvraag inhuur'!E187)</f>
        <v/>
      </c>
      <c r="D66" s="765"/>
      <c r="E66" s="752"/>
      <c r="F66" s="346"/>
      <c r="G66" s="752"/>
      <c r="H66" s="346"/>
      <c r="I66" s="752"/>
      <c r="J66" s="346"/>
      <c r="K66" s="752"/>
      <c r="L66" s="346"/>
      <c r="M66" s="752"/>
      <c r="N66" s="346"/>
      <c r="O66" s="752"/>
      <c r="P66" s="346"/>
      <c r="Q66" s="752"/>
      <c r="R66" s="346"/>
      <c r="S66" s="752"/>
      <c r="T66" s="346"/>
      <c r="U66" s="752"/>
      <c r="V66" s="346"/>
      <c r="W66" s="752"/>
      <c r="X66" s="346"/>
      <c r="Y66" s="752"/>
      <c r="Z66" s="346"/>
      <c r="AA66" s="752"/>
      <c r="AB66" s="346"/>
      <c r="AC66" s="752"/>
      <c r="AD66" s="346"/>
      <c r="AE66" s="752"/>
      <c r="AF66" s="346"/>
    </row>
    <row r="67" spans="2:33" ht="32.25" customHeight="1" x14ac:dyDescent="0.25">
      <c r="B67" s="331" t="str">
        <f>IF('Aanvraag inhuur'!C188="","",'Aanvraag inhuur'!C188)</f>
        <v/>
      </c>
      <c r="C67" s="331" t="str">
        <f>IF('Aanvraag inhuur'!E188="","",'Aanvraag inhuur'!E188)</f>
        <v/>
      </c>
      <c r="D67" s="765"/>
      <c r="E67" s="752"/>
      <c r="F67" s="346"/>
      <c r="G67" s="752"/>
      <c r="H67" s="346"/>
      <c r="I67" s="752"/>
      <c r="J67" s="346"/>
      <c r="K67" s="752"/>
      <c r="L67" s="346"/>
      <c r="M67" s="752"/>
      <c r="N67" s="346"/>
      <c r="O67" s="752"/>
      <c r="P67" s="346"/>
      <c r="Q67" s="752"/>
      <c r="R67" s="346"/>
      <c r="S67" s="752"/>
      <c r="T67" s="346"/>
      <c r="U67" s="752"/>
      <c r="V67" s="346"/>
      <c r="W67" s="752"/>
      <c r="X67" s="346"/>
      <c r="Y67" s="752"/>
      <c r="Z67" s="346"/>
      <c r="AA67" s="752"/>
      <c r="AB67" s="346"/>
      <c r="AC67" s="752"/>
      <c r="AD67" s="346"/>
      <c r="AE67" s="752"/>
      <c r="AF67" s="346"/>
    </row>
    <row r="68" spans="2:33" ht="32.25" customHeight="1" x14ac:dyDescent="0.25">
      <c r="B68" s="331" t="str">
        <f>IF('Aanvraag inhuur'!C189="","",'Aanvraag inhuur'!C189)</f>
        <v/>
      </c>
      <c r="C68" s="331" t="str">
        <f>IF('Aanvraag inhuur'!E189="","",'Aanvraag inhuur'!E189)</f>
        <v/>
      </c>
      <c r="D68" s="765"/>
      <c r="E68" s="752"/>
      <c r="F68" s="346"/>
      <c r="G68" s="752"/>
      <c r="H68" s="346"/>
      <c r="I68" s="752"/>
      <c r="J68" s="346"/>
      <c r="K68" s="752"/>
      <c r="L68" s="346"/>
      <c r="M68" s="752"/>
      <c r="N68" s="346"/>
      <c r="O68" s="752"/>
      <c r="P68" s="346"/>
      <c r="Q68" s="752"/>
      <c r="R68" s="346"/>
      <c r="S68" s="752"/>
      <c r="T68" s="346"/>
      <c r="U68" s="752"/>
      <c r="V68" s="346"/>
      <c r="W68" s="752"/>
      <c r="X68" s="346"/>
      <c r="Y68" s="752"/>
      <c r="Z68" s="346"/>
      <c r="AA68" s="752"/>
      <c r="AB68" s="346"/>
      <c r="AC68" s="752"/>
      <c r="AD68" s="346"/>
      <c r="AE68" s="752"/>
      <c r="AF68" s="346"/>
    </row>
    <row r="69" spans="2:33" ht="32.25" customHeight="1" x14ac:dyDescent="0.25">
      <c r="B69" s="331" t="str">
        <f>IF('Aanvraag inhuur'!C190="","",'Aanvraag inhuur'!C190)</f>
        <v/>
      </c>
      <c r="C69" s="331" t="str">
        <f>IF('Aanvraag inhuur'!E190="","",'Aanvraag inhuur'!E190)</f>
        <v/>
      </c>
      <c r="D69" s="765"/>
      <c r="E69" s="752"/>
      <c r="F69" s="346"/>
      <c r="G69" s="752"/>
      <c r="H69" s="346"/>
      <c r="I69" s="752"/>
      <c r="J69" s="346"/>
      <c r="K69" s="752"/>
      <c r="L69" s="346"/>
      <c r="M69" s="752"/>
      <c r="N69" s="346"/>
      <c r="O69" s="752"/>
      <c r="P69" s="346"/>
      <c r="Q69" s="752"/>
      <c r="R69" s="346"/>
      <c r="S69" s="752"/>
      <c r="T69" s="346"/>
      <c r="U69" s="752"/>
      <c r="V69" s="346"/>
      <c r="W69" s="752"/>
      <c r="X69" s="346"/>
      <c r="Y69" s="752"/>
      <c r="Z69" s="346"/>
      <c r="AA69" s="752"/>
      <c r="AB69" s="346"/>
      <c r="AC69" s="752"/>
      <c r="AD69" s="346"/>
      <c r="AE69" s="752"/>
      <c r="AF69" s="346"/>
    </row>
    <row r="70" spans="2:33" ht="32.25" customHeight="1" x14ac:dyDescent="0.25">
      <c r="B70" s="331" t="str">
        <f>IF('Aanvraag inhuur'!C191="","",'Aanvraag inhuur'!C191)</f>
        <v/>
      </c>
      <c r="C70" s="331" t="str">
        <f>IF('Aanvraag inhuur'!E191="","",'Aanvraag inhuur'!E191)</f>
        <v/>
      </c>
      <c r="D70" s="765"/>
      <c r="E70" s="752"/>
      <c r="F70" s="346"/>
      <c r="G70" s="752"/>
      <c r="H70" s="346"/>
      <c r="I70" s="752"/>
      <c r="J70" s="346"/>
      <c r="K70" s="752"/>
      <c r="L70" s="346"/>
      <c r="M70" s="752"/>
      <c r="N70" s="346"/>
      <c r="O70" s="752"/>
      <c r="P70" s="346"/>
      <c r="Q70" s="752"/>
      <c r="R70" s="346"/>
      <c r="S70" s="752"/>
      <c r="T70" s="346"/>
      <c r="U70" s="752"/>
      <c r="V70" s="346"/>
      <c r="W70" s="752"/>
      <c r="X70" s="346"/>
      <c r="Y70" s="752"/>
      <c r="Z70" s="346"/>
      <c r="AA70" s="752"/>
      <c r="AB70" s="346"/>
      <c r="AC70" s="752"/>
      <c r="AD70" s="346"/>
      <c r="AE70" s="752"/>
      <c r="AF70" s="346"/>
    </row>
    <row r="71" spans="2:33" ht="32.25" customHeight="1" x14ac:dyDescent="0.25">
      <c r="B71" s="331" t="str">
        <f>IF('Aanvraag inhuur'!C192="","",'Aanvraag inhuur'!C192)</f>
        <v/>
      </c>
      <c r="C71" s="331" t="str">
        <f>IF('Aanvraag inhuur'!E192="","",'Aanvraag inhuur'!E192)</f>
        <v/>
      </c>
      <c r="D71" s="765"/>
      <c r="E71" s="752"/>
      <c r="F71" s="346"/>
      <c r="G71" s="752"/>
      <c r="H71" s="346"/>
      <c r="I71" s="752"/>
      <c r="J71" s="346"/>
      <c r="K71" s="752"/>
      <c r="L71" s="346"/>
      <c r="M71" s="752"/>
      <c r="N71" s="346"/>
      <c r="O71" s="752"/>
      <c r="P71" s="346"/>
      <c r="Q71" s="752"/>
      <c r="R71" s="346"/>
      <c r="S71" s="752"/>
      <c r="T71" s="346"/>
      <c r="U71" s="752"/>
      <c r="V71" s="346"/>
      <c r="W71" s="752"/>
      <c r="X71" s="346"/>
      <c r="Y71" s="752"/>
      <c r="Z71" s="346"/>
      <c r="AA71" s="752"/>
      <c r="AB71" s="346"/>
      <c r="AC71" s="752"/>
      <c r="AD71" s="346"/>
      <c r="AE71" s="752"/>
      <c r="AF71" s="346"/>
    </row>
    <row r="72" spans="2:33" ht="32.25" customHeight="1" x14ac:dyDescent="0.25">
      <c r="B72" s="331" t="str">
        <f>IF('Aanvraag inhuur'!C193="","",'Aanvraag inhuur'!C193)</f>
        <v/>
      </c>
      <c r="C72" s="331" t="str">
        <f>IF('Aanvraag inhuur'!E193="","",'Aanvraag inhuur'!E193)</f>
        <v/>
      </c>
      <c r="D72" s="766"/>
      <c r="E72" s="753"/>
      <c r="F72" s="346"/>
      <c r="G72" s="753"/>
      <c r="H72" s="346"/>
      <c r="I72" s="753"/>
      <c r="J72" s="346"/>
      <c r="K72" s="753"/>
      <c r="L72" s="346"/>
      <c r="M72" s="753"/>
      <c r="N72" s="346"/>
      <c r="O72" s="753"/>
      <c r="P72" s="346"/>
      <c r="Q72" s="753"/>
      <c r="R72" s="346"/>
      <c r="S72" s="753"/>
      <c r="T72" s="346"/>
      <c r="U72" s="753"/>
      <c r="V72" s="346"/>
      <c r="W72" s="753"/>
      <c r="X72" s="346"/>
      <c r="Y72" s="753"/>
      <c r="Z72" s="346"/>
      <c r="AA72" s="753"/>
      <c r="AB72" s="346"/>
      <c r="AC72" s="753"/>
      <c r="AD72" s="346"/>
      <c r="AE72" s="753"/>
      <c r="AF72" s="346"/>
    </row>
    <row r="73" spans="2:33" x14ac:dyDescent="0.25">
      <c r="B73" s="758" t="s">
        <v>591</v>
      </c>
      <c r="C73" s="759"/>
      <c r="D73" s="760"/>
      <c r="E73" s="332">
        <f>SUM(E65,E63)</f>
        <v>0</v>
      </c>
      <c r="F73" s="331"/>
      <c r="G73" s="332">
        <f>SUM(G65,G63)</f>
        <v>0</v>
      </c>
      <c r="H73" s="331"/>
      <c r="I73" s="332">
        <f>SUM(I65,I63)</f>
        <v>0</v>
      </c>
      <c r="J73" s="331"/>
      <c r="K73" s="332">
        <f>SUM(K65,K63)</f>
        <v>0</v>
      </c>
      <c r="L73" s="331"/>
      <c r="M73" s="332">
        <f>SUM(M65,M63)</f>
        <v>0</v>
      </c>
      <c r="N73" s="331"/>
      <c r="O73" s="332">
        <f>SUM(O65,O63)</f>
        <v>0</v>
      </c>
      <c r="P73" s="331"/>
      <c r="Q73" s="332">
        <f>SUM(Q65,Q63)</f>
        <v>0</v>
      </c>
      <c r="R73" s="331"/>
      <c r="S73" s="332">
        <f>SUM(S65,S63)</f>
        <v>0</v>
      </c>
      <c r="T73" s="331"/>
      <c r="U73" s="332">
        <f>SUM(U65,U63)</f>
        <v>0</v>
      </c>
      <c r="V73" s="331"/>
      <c r="W73" s="332">
        <f>SUM(W65,W63)</f>
        <v>0</v>
      </c>
      <c r="X73" s="331"/>
      <c r="Y73" s="332">
        <f>SUM(Y65,Y63)</f>
        <v>0</v>
      </c>
      <c r="Z73" s="331"/>
      <c r="AA73" s="332">
        <f>SUM(AA65,AA63)</f>
        <v>0</v>
      </c>
      <c r="AB73" s="331"/>
      <c r="AC73" s="332">
        <f>SUM(AC65,AC63)</f>
        <v>0</v>
      </c>
      <c r="AD73" s="331"/>
      <c r="AE73" s="332">
        <f>SUM(AE65,AE63)</f>
        <v>0</v>
      </c>
      <c r="AF73" s="331"/>
    </row>
    <row r="74" spans="2:33" s="325" customFormat="1" ht="18.75" x14ac:dyDescent="0.25">
      <c r="B74" s="761" t="s">
        <v>592</v>
      </c>
      <c r="C74" s="762"/>
      <c r="D74" s="763"/>
      <c r="E74" s="334">
        <f>SUM(E73,E59)</f>
        <v>0</v>
      </c>
      <c r="F74" s="335"/>
      <c r="G74" s="334">
        <f>SUM(G73,G59)</f>
        <v>0</v>
      </c>
      <c r="H74" s="335"/>
      <c r="I74" s="334">
        <f>SUM(I73,I59)</f>
        <v>0</v>
      </c>
      <c r="J74" s="335"/>
      <c r="K74" s="334">
        <f>SUM(K73,K59)</f>
        <v>0</v>
      </c>
      <c r="L74" s="335"/>
      <c r="M74" s="334">
        <f>SUM(M73,M59)</f>
        <v>0</v>
      </c>
      <c r="N74" s="335"/>
      <c r="O74" s="334">
        <f>SUM(O73,O59)</f>
        <v>0</v>
      </c>
      <c r="P74" s="335"/>
      <c r="Q74" s="334">
        <f>SUM(Q73,Q59)</f>
        <v>0</v>
      </c>
      <c r="R74" s="335"/>
      <c r="S74" s="334">
        <f>SUM(S73,S59)</f>
        <v>0</v>
      </c>
      <c r="T74" s="335"/>
      <c r="U74" s="334">
        <f>SUM(U73,U59)</f>
        <v>0</v>
      </c>
      <c r="V74" s="335"/>
      <c r="W74" s="334">
        <f>SUM(W73,W59)</f>
        <v>0</v>
      </c>
      <c r="X74" s="335"/>
      <c r="Y74" s="334">
        <f>SUM(Y73,Y59)</f>
        <v>0</v>
      </c>
      <c r="Z74" s="335"/>
      <c r="AA74" s="334">
        <f>SUM(AA73,AA59)</f>
        <v>0</v>
      </c>
      <c r="AB74" s="335"/>
      <c r="AC74" s="334">
        <f>SUM(AC73,AC59)</f>
        <v>0</v>
      </c>
      <c r="AD74" s="335"/>
      <c r="AE74" s="334">
        <f>SUM(AE73,AE59)</f>
        <v>0</v>
      </c>
      <c r="AF74" s="335"/>
    </row>
    <row r="76" spans="2:33" x14ac:dyDescent="0.25">
      <c r="B76" s="349" t="s">
        <v>603</v>
      </c>
      <c r="C76" s="349" t="s">
        <v>514</v>
      </c>
      <c r="D76" s="756" t="s">
        <v>602</v>
      </c>
      <c r="E76" s="756"/>
      <c r="F76" s="756"/>
      <c r="G76" s="421"/>
      <c r="H76" s="421"/>
      <c r="J76" s="757" t="s">
        <v>605</v>
      </c>
      <c r="K76" s="757"/>
      <c r="L76" s="757"/>
      <c r="M76" s="757"/>
      <c r="N76" s="757"/>
      <c r="O76" s="353" t="s">
        <v>604</v>
      </c>
      <c r="P76" s="336"/>
      <c r="Q76" s="409"/>
      <c r="R76" s="409"/>
      <c r="S76" s="336"/>
      <c r="T76" s="336"/>
      <c r="U76" s="409"/>
      <c r="V76" s="409"/>
      <c r="W76" s="336"/>
      <c r="X76" s="336"/>
      <c r="Y76" s="409"/>
      <c r="Z76" s="409"/>
      <c r="AA76" s="336"/>
      <c r="AB76" s="336"/>
      <c r="AC76" s="409"/>
      <c r="AD76" s="409"/>
      <c r="AE76" s="336"/>
      <c r="AF76" s="336"/>
      <c r="AG76" s="419"/>
    </row>
    <row r="77" spans="2:33" x14ac:dyDescent="0.25">
      <c r="B77" s="331" t="s">
        <v>601</v>
      </c>
      <c r="C77" s="331" t="str">
        <f>IF('Aanvraag inhuur'!C15="","",'Aanvraag inhuur'!C15)</f>
        <v/>
      </c>
      <c r="D77" s="755" t="str">
        <f>IF('Aanvraag inhuur'!D15="","",'Aanvraag inhuur'!D15)</f>
        <v/>
      </c>
      <c r="E77" s="755"/>
      <c r="F77" s="755"/>
      <c r="G77" s="418"/>
      <c r="H77" s="418"/>
      <c r="J77" s="755" t="str">
        <f>'Aanvraag inhuur'!B72</f>
        <v>1. Tarief</v>
      </c>
      <c r="K77" s="755"/>
      <c r="L77" s="755"/>
      <c r="M77" s="755"/>
      <c r="N77" s="755"/>
      <c r="O77" s="351">
        <f>'Aanvraag inhuur'!C72</f>
        <v>0</v>
      </c>
      <c r="P77" s="420"/>
      <c r="Q77" s="409"/>
      <c r="R77" s="409"/>
      <c r="S77" s="420"/>
      <c r="T77" s="420"/>
      <c r="U77" s="409"/>
      <c r="V77" s="409"/>
      <c r="W77" s="420"/>
      <c r="X77" s="420"/>
      <c r="Y77" s="409"/>
      <c r="Z77" s="409"/>
      <c r="AA77" s="420"/>
      <c r="AB77" s="420"/>
      <c r="AC77" s="409"/>
      <c r="AD77" s="409"/>
      <c r="AE77" s="420"/>
      <c r="AF77" s="420"/>
      <c r="AG77" s="419"/>
    </row>
    <row r="78" spans="2:33" ht="15.75" customHeight="1" x14ac:dyDescent="0.25">
      <c r="B78" s="404" t="s">
        <v>600</v>
      </c>
      <c r="C78" s="331"/>
      <c r="D78" s="755"/>
      <c r="E78" s="755"/>
      <c r="F78" s="755"/>
      <c r="G78" s="418"/>
      <c r="H78" s="418"/>
      <c r="J78" s="755" t="str">
        <f>'Aanvraag inhuur'!B74</f>
        <v>2. Duurzaamheidsaspecten bij inzet</v>
      </c>
      <c r="K78" s="755"/>
      <c r="L78" s="755"/>
      <c r="M78" s="755"/>
      <c r="N78" s="755"/>
      <c r="O78" s="351">
        <f>'Aanvraag inhuur'!C74</f>
        <v>0</v>
      </c>
      <c r="P78" s="418"/>
      <c r="Q78" s="415"/>
      <c r="R78" s="415"/>
      <c r="S78" s="418"/>
      <c r="T78" s="418"/>
      <c r="U78" s="415"/>
      <c r="V78" s="415"/>
      <c r="W78" s="418"/>
      <c r="X78" s="418"/>
      <c r="Y78" s="415"/>
      <c r="Z78" s="415"/>
      <c r="AA78" s="418"/>
      <c r="AB78" s="418"/>
      <c r="AC78" s="415"/>
      <c r="AD78" s="415"/>
      <c r="AE78" s="418"/>
      <c r="AF78" s="418"/>
    </row>
    <row r="79" spans="2:33" ht="15.75" customHeight="1" x14ac:dyDescent="0.25">
      <c r="B79" s="350" t="s">
        <v>504</v>
      </c>
      <c r="C79" s="331" t="str">
        <f>IF('Aanvraag inhuur'!C18="","",'Aanvraag inhuur'!C18)</f>
        <v/>
      </c>
      <c r="D79" s="755" t="str">
        <f>IF('Aanvraag inhuur'!D18="","",'Aanvraag inhuur'!D18)</f>
        <v/>
      </c>
      <c r="E79" s="755"/>
      <c r="F79" s="755"/>
      <c r="G79" s="418"/>
      <c r="H79" s="418"/>
      <c r="J79" s="755" t="str">
        <f>'Aanvraag inhuur'!B75</f>
        <v>3. Relevante werkervaring</v>
      </c>
      <c r="K79" s="755"/>
      <c r="L79" s="755"/>
      <c r="M79" s="755"/>
      <c r="N79" s="755"/>
      <c r="O79" s="351">
        <f>'Aanvraag inhuur'!C75</f>
        <v>0</v>
      </c>
      <c r="P79" s="418"/>
      <c r="Q79" s="415"/>
      <c r="R79" s="415"/>
      <c r="S79" s="418"/>
      <c r="T79" s="418"/>
      <c r="U79" s="415"/>
      <c r="V79" s="415"/>
      <c r="W79" s="418"/>
      <c r="X79" s="418"/>
      <c r="Y79" s="415"/>
      <c r="Z79" s="415"/>
      <c r="AA79" s="418"/>
      <c r="AB79" s="418"/>
      <c r="AC79" s="415"/>
      <c r="AD79" s="415"/>
      <c r="AE79" s="418"/>
      <c r="AF79" s="418"/>
    </row>
    <row r="80" spans="2:33" ht="32.25" customHeight="1" x14ac:dyDescent="0.25">
      <c r="B80" s="350" t="s">
        <v>505</v>
      </c>
      <c r="C80" s="331" t="str">
        <f>IF('Aanvraag inhuur'!C19="","",'Aanvraag inhuur'!C19)</f>
        <v/>
      </c>
      <c r="D80" s="755" t="str">
        <f>IF('Aanvraag inhuur'!D19="","",'Aanvraag inhuur'!D19)</f>
        <v/>
      </c>
      <c r="E80" s="755"/>
      <c r="F80" s="755"/>
      <c r="G80" s="418"/>
      <c r="H80" s="418"/>
      <c r="J80" s="755" t="str">
        <f>'Aanvraag inhuur'!B76</f>
        <v>4. Kennis, opleidingen, fysieke gesteldheid, fysieke prestaties en geestesgesteldheid</v>
      </c>
      <c r="K80" s="755"/>
      <c r="L80" s="755"/>
      <c r="M80" s="755"/>
      <c r="N80" s="755"/>
      <c r="O80" s="351">
        <f>'Aanvraag inhuur'!C76</f>
        <v>0</v>
      </c>
      <c r="P80" s="418"/>
      <c r="Q80" s="415"/>
      <c r="R80" s="415"/>
      <c r="S80" s="418"/>
      <c r="T80" s="418"/>
      <c r="U80" s="415"/>
      <c r="V80" s="415"/>
      <c r="W80" s="418"/>
      <c r="X80" s="418"/>
      <c r="Y80" s="415"/>
      <c r="Z80" s="415"/>
      <c r="AA80" s="418"/>
      <c r="AB80" s="418"/>
      <c r="AC80" s="415"/>
      <c r="AD80" s="415"/>
      <c r="AE80" s="418"/>
      <c r="AF80" s="418"/>
    </row>
    <row r="81" spans="2:32" ht="15.75" customHeight="1" x14ac:dyDescent="0.25">
      <c r="B81" s="350" t="s">
        <v>506</v>
      </c>
      <c r="C81" s="331" t="str">
        <f>IF('Aanvraag inhuur'!C20="","",'Aanvraag inhuur'!C20)</f>
        <v/>
      </c>
      <c r="D81" s="755" t="str">
        <f>IF('Aanvraag inhuur'!D20="","",'Aanvraag inhuur'!D20)</f>
        <v/>
      </c>
      <c r="E81" s="755"/>
      <c r="F81" s="755"/>
      <c r="G81" s="418"/>
      <c r="H81" s="418"/>
      <c r="J81" s="755" t="str">
        <f>'Aanvraag inhuur'!B77</f>
        <v>5. Beschikbaarheid kandidaat</v>
      </c>
      <c r="K81" s="755"/>
      <c r="L81" s="755"/>
      <c r="M81" s="755"/>
      <c r="N81" s="755"/>
      <c r="O81" s="351">
        <f>'Aanvraag inhuur'!C77</f>
        <v>0</v>
      </c>
      <c r="P81" s="418"/>
      <c r="Q81" s="415"/>
      <c r="R81" s="415"/>
      <c r="S81" s="418"/>
      <c r="T81" s="418"/>
      <c r="U81" s="415"/>
      <c r="V81" s="415"/>
      <c r="W81" s="418"/>
      <c r="X81" s="418"/>
      <c r="Y81" s="415"/>
      <c r="Z81" s="415"/>
      <c r="AA81" s="418"/>
      <c r="AB81" s="418"/>
      <c r="AC81" s="415"/>
      <c r="AD81" s="415"/>
      <c r="AE81" s="418"/>
      <c r="AF81" s="418"/>
    </row>
    <row r="82" spans="2:32" ht="15.75" customHeight="1" x14ac:dyDescent="0.25">
      <c r="B82" s="350" t="s">
        <v>507</v>
      </c>
      <c r="C82" s="331" t="str">
        <f>IF('Aanvraag inhuur'!C21="","",'Aanvraag inhuur'!C21)</f>
        <v/>
      </c>
      <c r="D82" s="755" t="str">
        <f>IF('Aanvraag inhuur'!D21="","",'Aanvraag inhuur'!D21)</f>
        <v/>
      </c>
      <c r="E82" s="755"/>
      <c r="F82" s="755"/>
      <c r="G82" s="418"/>
      <c r="H82" s="418"/>
      <c r="J82" s="755" t="str">
        <f>'Aanvraag inhuur'!B78</f>
        <v>6. Social Return kandidaat</v>
      </c>
      <c r="K82" s="755"/>
      <c r="L82" s="755"/>
      <c r="M82" s="755"/>
      <c r="N82" s="755"/>
      <c r="O82" s="351">
        <f>'Aanvraag inhuur'!C78</f>
        <v>0</v>
      </c>
      <c r="P82" s="418"/>
      <c r="Q82" s="415"/>
      <c r="R82" s="415"/>
      <c r="S82" s="418"/>
      <c r="T82" s="418"/>
      <c r="U82" s="415"/>
      <c r="V82" s="415"/>
      <c r="W82" s="418"/>
      <c r="X82" s="418"/>
      <c r="Y82" s="415"/>
      <c r="Z82" s="415"/>
      <c r="AA82" s="418"/>
      <c r="AB82" s="418"/>
      <c r="AC82" s="415"/>
      <c r="AD82" s="415"/>
      <c r="AE82" s="418"/>
      <c r="AF82" s="418"/>
    </row>
    <row r="83" spans="2:32" ht="15.75" customHeight="1" x14ac:dyDescent="0.25">
      <c r="J83" s="755" t="str">
        <f>'Aanvraag inhuur'!B79</f>
        <v>7. Mate waarin de kandidaat de opdracht begrijpt</v>
      </c>
      <c r="K83" s="755"/>
      <c r="L83" s="755"/>
      <c r="M83" s="755"/>
      <c r="N83" s="755"/>
      <c r="O83" s="351">
        <f>'Aanvraag inhuur'!C79</f>
        <v>0</v>
      </c>
      <c r="P83" s="418"/>
      <c r="Q83" s="415"/>
      <c r="R83" s="415"/>
      <c r="S83" s="418"/>
      <c r="T83" s="418"/>
      <c r="U83" s="415"/>
      <c r="V83" s="415"/>
      <c r="W83" s="418"/>
      <c r="X83" s="418"/>
      <c r="Y83" s="415"/>
      <c r="Z83" s="415"/>
      <c r="AA83" s="418"/>
      <c r="AB83" s="418"/>
      <c r="AC83" s="415"/>
      <c r="AD83" s="415"/>
      <c r="AE83" s="418"/>
      <c r="AF83" s="418"/>
    </row>
    <row r="84" spans="2:32" ht="15.75" customHeight="1" x14ac:dyDescent="0.25">
      <c r="J84" s="755" t="str">
        <f>'Aanvraag inhuur'!B80</f>
        <v xml:space="preserve">8. Of de kandidaat de juiste competenties heeft. (Competentiewoordenboek)
</v>
      </c>
      <c r="K84" s="755"/>
      <c r="L84" s="755"/>
      <c r="M84" s="755"/>
      <c r="N84" s="755"/>
      <c r="O84" s="351">
        <f>'Aanvraag inhuur'!C80</f>
        <v>0</v>
      </c>
      <c r="P84" s="418"/>
      <c r="Q84" s="415"/>
      <c r="R84" s="415"/>
      <c r="S84" s="418"/>
      <c r="T84" s="418"/>
      <c r="U84" s="415"/>
      <c r="V84" s="415"/>
      <c r="W84" s="418"/>
      <c r="X84" s="418"/>
      <c r="Y84" s="415"/>
      <c r="Z84" s="415"/>
      <c r="AA84" s="418"/>
      <c r="AB84" s="418"/>
      <c r="AC84" s="415"/>
      <c r="AD84" s="415"/>
      <c r="AE84" s="418"/>
      <c r="AF84" s="418"/>
    </row>
    <row r="85" spans="2:32" ht="15.75" customHeight="1" x14ac:dyDescent="0.25">
      <c r="J85" s="755" t="str">
        <f>'Aanvraag inhuur'!B81</f>
        <v>Totaal</v>
      </c>
      <c r="K85" s="755"/>
      <c r="L85" s="755"/>
      <c r="M85" s="755"/>
      <c r="N85" s="755"/>
      <c r="O85" s="352">
        <f>'Aanvraag inhuur'!C81</f>
        <v>0</v>
      </c>
      <c r="P85" s="418"/>
      <c r="Q85" s="415"/>
      <c r="R85" s="415"/>
      <c r="S85" s="418"/>
      <c r="T85" s="418"/>
      <c r="U85" s="415"/>
      <c r="V85" s="415"/>
      <c r="W85" s="418"/>
      <c r="X85" s="418"/>
      <c r="Y85" s="415"/>
      <c r="Z85" s="415"/>
      <c r="AA85" s="418"/>
      <c r="AB85" s="418"/>
      <c r="AC85" s="415"/>
      <c r="AD85" s="415"/>
      <c r="AE85" s="418"/>
      <c r="AF85" s="418"/>
    </row>
    <row r="86" spans="2:32" hidden="1" x14ac:dyDescent="0.25"/>
    <row r="87" spans="2:32" hidden="1" x14ac:dyDescent="0.25">
      <c r="B87" s="326" t="s">
        <v>547</v>
      </c>
    </row>
    <row r="88" spans="2:32" hidden="1" x14ac:dyDescent="0.25">
      <c r="B88" s="326" t="s">
        <v>348</v>
      </c>
      <c r="E88" s="331">
        <f>COUNTIF(E6:E32,"nee")</f>
        <v>0</v>
      </c>
      <c r="F88" s="331" t="str">
        <f>IF('Samenvatting beoordeling P1'!D4="Uitsluiten","",IF('Samenvatting beoordeling P1'!D4="","",F5))</f>
        <v/>
      </c>
      <c r="G88" s="331">
        <f>COUNTIF(G6:G32,"nee")</f>
        <v>0</v>
      </c>
      <c r="H88" s="331" t="str">
        <f>IF('Samenvatting beoordeling P1'!E4="Uitsluiten","",IF('Samenvatting beoordeling P1'!E4="","",H5))</f>
        <v/>
      </c>
      <c r="I88" s="331">
        <f t="shared" ref="I88:AC88" si="2">COUNTIF(I6:I32,"nee")</f>
        <v>0</v>
      </c>
      <c r="J88" s="331" t="str">
        <f>IF('Samenvatting beoordeling P1'!F4="Uitsluiten","",IF('Samenvatting beoordeling P1'!F4="","",J5))</f>
        <v/>
      </c>
      <c r="K88" s="331">
        <f>COUNTIF(K6:K32,"nee")</f>
        <v>0</v>
      </c>
      <c r="L88" s="331" t="str">
        <f>IF('Samenvatting beoordeling P1'!G4="Uitsluiten","",IF('Samenvatting beoordeling P1'!G4="","",L5))</f>
        <v/>
      </c>
      <c r="M88" s="331">
        <f t="shared" si="2"/>
        <v>0</v>
      </c>
      <c r="N88" s="331" t="str">
        <f>IF('Samenvatting beoordeling P1'!H4="Uitsluiten","",IF('Samenvatting beoordeling P1'!H4="","",N5))</f>
        <v/>
      </c>
      <c r="O88" s="331">
        <f>COUNTIF(O6:O32,"nee")</f>
        <v>0</v>
      </c>
      <c r="P88" s="331" t="str">
        <f>IF('Samenvatting beoordeling P1'!I4="Uitsluiten","",IF('Samenvatting beoordeling P1'!I4="","",P5))</f>
        <v/>
      </c>
      <c r="Q88" s="331">
        <f t="shared" si="2"/>
        <v>0</v>
      </c>
      <c r="R88" s="331" t="str">
        <f>IF('Samenvatting beoordeling P1'!J4="Uitsluiten","",IF('Samenvatting beoordeling P1'!J4="","",R5))</f>
        <v/>
      </c>
      <c r="S88" s="331">
        <f>COUNTIF(S6:S32,"nee")</f>
        <v>0</v>
      </c>
      <c r="T88" s="331" t="str">
        <f>IF('Samenvatting beoordeling P1'!K4="Uitsluiten","",IF('Samenvatting beoordeling P1'!K4="","",T5))</f>
        <v/>
      </c>
      <c r="U88" s="331">
        <f t="shared" si="2"/>
        <v>0</v>
      </c>
      <c r="V88" s="331" t="str">
        <f>IF('Samenvatting beoordeling P1'!L4="Uitsluiten","",IF('Samenvatting beoordeling P1'!L4="","",V5))</f>
        <v/>
      </c>
      <c r="W88" s="331">
        <f>COUNTIF(W6:W32,"nee")</f>
        <v>0</v>
      </c>
      <c r="X88" s="331" t="str">
        <f>IF('Samenvatting beoordeling P1'!M4="Uitsluiten","",IF('Samenvatting beoordeling P1'!M4="","",X5))</f>
        <v/>
      </c>
      <c r="Y88" s="331">
        <f t="shared" si="2"/>
        <v>0</v>
      </c>
      <c r="Z88" s="331" t="str">
        <f>IF('Samenvatting beoordeling P1'!N4="Uitsluiten","",IF('Samenvatting beoordeling P1'!N4="","",Z5))</f>
        <v/>
      </c>
      <c r="AA88" s="331">
        <f>COUNTIF(AA6:AA32,"nee")</f>
        <v>0</v>
      </c>
      <c r="AB88" s="331" t="str">
        <f>IF('Samenvatting beoordeling P1'!O4="Uitsluiten","",IF('Samenvatting beoordeling P1'!O4="","",AB5))</f>
        <v/>
      </c>
      <c r="AC88" s="331">
        <f t="shared" si="2"/>
        <v>0</v>
      </c>
      <c r="AD88" s="331" t="str">
        <f>IF('Samenvatting beoordeling P1'!P4="Uitsluiten","",IF('Samenvatting beoordeling P1'!P4="","",AD5))</f>
        <v/>
      </c>
      <c r="AE88" s="331">
        <f>COUNTIF(AE6:AE32,"nee")</f>
        <v>0</v>
      </c>
      <c r="AF88" s="331" t="str">
        <f>IF('Samenvatting beoordeling P1'!Q4="Uitsluiten","",IF('Samenvatting beoordeling P1'!Q4="","",AF5))</f>
        <v/>
      </c>
    </row>
  </sheetData>
  <sheetProtection algorithmName="SHA-512" hashValue="a+k7cgEk58zZ/vFn62rEL0igN0N+eybgDEf6Y+FXbQREsTE4GQtC+7x4LY+a7VmDwhz51mz7C8y/G+L0I3M7Zg==" saltValue="vuxtTcF+5vd6VyBJArhMVQ==" spinCount="100000" sheet="1" objects="1" scenarios="1" formatRows="0"/>
  <mergeCells count="87">
    <mergeCell ref="AC2:AD2"/>
    <mergeCell ref="B6:D6"/>
    <mergeCell ref="B13:D13"/>
    <mergeCell ref="B18:D18"/>
    <mergeCell ref="B20:D20"/>
    <mergeCell ref="U3:V3"/>
    <mergeCell ref="Y3:Z3"/>
    <mergeCell ref="AC3:AD3"/>
    <mergeCell ref="E2:F2"/>
    <mergeCell ref="I2:J2"/>
    <mergeCell ref="M2:N2"/>
    <mergeCell ref="Q3:R3"/>
    <mergeCell ref="B4:D4"/>
    <mergeCell ref="B5:C5"/>
    <mergeCell ref="B3:D3"/>
    <mergeCell ref="E3:F3"/>
    <mergeCell ref="Q2:R2"/>
    <mergeCell ref="U2:V2"/>
    <mergeCell ref="Y2:Z2"/>
    <mergeCell ref="B64:D64"/>
    <mergeCell ref="B33:D33"/>
    <mergeCell ref="B42:D42"/>
    <mergeCell ref="B49:D49"/>
    <mergeCell ref="B26:D26"/>
    <mergeCell ref="B58:C58"/>
    <mergeCell ref="B63:C63"/>
    <mergeCell ref="B54:C54"/>
    <mergeCell ref="B56:C56"/>
    <mergeCell ref="B53:D53"/>
    <mergeCell ref="B55:D55"/>
    <mergeCell ref="B57:D57"/>
    <mergeCell ref="B62:D62"/>
    <mergeCell ref="E1:F1"/>
    <mergeCell ref="B61:D61"/>
    <mergeCell ref="I65:I72"/>
    <mergeCell ref="M65:M72"/>
    <mergeCell ref="E65:E72"/>
    <mergeCell ref="I3:J3"/>
    <mergeCell ref="M3:N3"/>
    <mergeCell ref="G1:H1"/>
    <mergeCell ref="G2:H2"/>
    <mergeCell ref="G3:H3"/>
    <mergeCell ref="K2:L2"/>
    <mergeCell ref="K3:L3"/>
    <mergeCell ref="AC65:AC72"/>
    <mergeCell ref="B59:D59"/>
    <mergeCell ref="B73:D73"/>
    <mergeCell ref="B74:D74"/>
    <mergeCell ref="Q65:Q72"/>
    <mergeCell ref="U65:U72"/>
    <mergeCell ref="Y65:Y72"/>
    <mergeCell ref="D65:D72"/>
    <mergeCell ref="G65:G72"/>
    <mergeCell ref="K65:K72"/>
    <mergeCell ref="J82:N82"/>
    <mergeCell ref="J83:N83"/>
    <mergeCell ref="J84:N84"/>
    <mergeCell ref="J85:N85"/>
    <mergeCell ref="J76:N76"/>
    <mergeCell ref="J77:N77"/>
    <mergeCell ref="J78:N78"/>
    <mergeCell ref="J79:N79"/>
    <mergeCell ref="J80:N80"/>
    <mergeCell ref="J81:N81"/>
    <mergeCell ref="D81:F81"/>
    <mergeCell ref="D82:F82"/>
    <mergeCell ref="D76:F76"/>
    <mergeCell ref="D77:F77"/>
    <mergeCell ref="D78:F78"/>
    <mergeCell ref="D79:F79"/>
    <mergeCell ref="D80:F80"/>
    <mergeCell ref="AE2:AF2"/>
    <mergeCell ref="AE3:AF3"/>
    <mergeCell ref="AE65:AE72"/>
    <mergeCell ref="I1:J1"/>
    <mergeCell ref="W2:X2"/>
    <mergeCell ref="W3:X3"/>
    <mergeCell ref="W65:W72"/>
    <mergeCell ref="AA2:AB2"/>
    <mergeCell ref="AA3:AB3"/>
    <mergeCell ref="AA65:AA72"/>
    <mergeCell ref="O2:P2"/>
    <mergeCell ref="O3:P3"/>
    <mergeCell ref="O65:O72"/>
    <mergeCell ref="S2:T2"/>
    <mergeCell ref="S3:T3"/>
    <mergeCell ref="S65:S72"/>
  </mergeCells>
  <conditionalFormatting sqref="I5 E5 M5 Q5 U5 Y5 AC5">
    <cfRule type="containsText" dxfId="1518" priority="504" operator="containsText" text="UITGESL">
      <formula>NOT(ISERROR(SEARCH("UITGESL",E5)))</formula>
    </cfRule>
  </conditionalFormatting>
  <conditionalFormatting sqref="AE5">
    <cfRule type="containsText" dxfId="1517" priority="379" operator="containsText" text="UITGESL">
      <formula>NOT(ISERROR(SEARCH("UITGESL",AE5)))</formula>
    </cfRule>
  </conditionalFormatting>
  <conditionalFormatting sqref="G5">
    <cfRule type="containsText" dxfId="1516" priority="385" operator="containsText" text="UITGESL">
      <formula>NOT(ISERROR(SEARCH("UITGESL",G5)))</formula>
    </cfRule>
  </conditionalFormatting>
  <conditionalFormatting sqref="K5">
    <cfRule type="containsText" dxfId="1515" priority="384" operator="containsText" text="UITGESL">
      <formula>NOT(ISERROR(SEARCH("UITGESL",K5)))</formula>
    </cfRule>
  </conditionalFormatting>
  <conditionalFormatting sqref="O5">
    <cfRule type="containsText" dxfId="1514" priority="383" operator="containsText" text="UITGESL">
      <formula>NOT(ISERROR(SEARCH("UITGESL",O5)))</formula>
    </cfRule>
  </conditionalFormatting>
  <conditionalFormatting sqref="S5">
    <cfRule type="containsText" dxfId="1513" priority="382" operator="containsText" text="UITGESL">
      <formula>NOT(ISERROR(SEARCH("UITGESL",S5)))</formula>
    </cfRule>
  </conditionalFormatting>
  <conditionalFormatting sqref="W5">
    <cfRule type="containsText" dxfId="1512" priority="381" operator="containsText" text="UITGESL">
      <formula>NOT(ISERROR(SEARCH("UITGESL",W5)))</formula>
    </cfRule>
  </conditionalFormatting>
  <conditionalFormatting sqref="AA5">
    <cfRule type="containsText" dxfId="1511" priority="380" operator="containsText" text="UITGESL">
      <formula>NOT(ISERROR(SEARCH("UITGESL",AA5)))</formula>
    </cfRule>
  </conditionalFormatting>
  <conditionalFormatting sqref="E7:E12">
    <cfRule type="cellIs" dxfId="1510" priority="195" operator="equal">
      <formula>"Ja"</formula>
    </cfRule>
    <cfRule type="cellIs" dxfId="1509" priority="196" operator="equal">
      <formula>"Nee"</formula>
    </cfRule>
  </conditionalFormatting>
  <conditionalFormatting sqref="E14:E17">
    <cfRule type="cellIs" dxfId="1508" priority="193" operator="equal">
      <formula>"Ja"</formula>
    </cfRule>
    <cfRule type="cellIs" dxfId="1507" priority="194" operator="equal">
      <formula>"Nee"</formula>
    </cfRule>
  </conditionalFormatting>
  <conditionalFormatting sqref="E21:E22">
    <cfRule type="cellIs" dxfId="1506" priority="191" operator="equal">
      <formula>"Ja"</formula>
    </cfRule>
    <cfRule type="cellIs" dxfId="1505" priority="192" operator="equal">
      <formula>"Nee"</formula>
    </cfRule>
  </conditionalFormatting>
  <conditionalFormatting sqref="E23">
    <cfRule type="cellIs" dxfId="1504" priority="189" operator="equal">
      <formula>"Ja"</formula>
    </cfRule>
    <cfRule type="cellIs" dxfId="1503" priority="190" operator="equal">
      <formula>"Nee"</formula>
    </cfRule>
  </conditionalFormatting>
  <conditionalFormatting sqref="E24:E25">
    <cfRule type="cellIs" dxfId="1502" priority="187" operator="equal">
      <formula>"Ja"</formula>
    </cfRule>
    <cfRule type="cellIs" dxfId="1501" priority="188" operator="equal">
      <formula>"Nee"</formula>
    </cfRule>
  </conditionalFormatting>
  <conditionalFormatting sqref="E27:E32">
    <cfRule type="cellIs" dxfId="1500" priority="185" operator="equal">
      <formula>"Ja"</formula>
    </cfRule>
    <cfRule type="cellIs" dxfId="1499" priority="186" operator="equal">
      <formula>"Nee"</formula>
    </cfRule>
  </conditionalFormatting>
  <conditionalFormatting sqref="E19">
    <cfRule type="cellIs" dxfId="1498" priority="183" operator="equal">
      <formula>"Ja"</formula>
    </cfRule>
    <cfRule type="cellIs" dxfId="1497" priority="184" operator="equal">
      <formula>"Nee"</formula>
    </cfRule>
  </conditionalFormatting>
  <conditionalFormatting sqref="G7:G12">
    <cfRule type="cellIs" dxfId="1496" priority="181" operator="equal">
      <formula>"Ja"</formula>
    </cfRule>
    <cfRule type="cellIs" dxfId="1495" priority="182" operator="equal">
      <formula>"Nee"</formula>
    </cfRule>
  </conditionalFormatting>
  <conditionalFormatting sqref="G14:G17">
    <cfRule type="cellIs" dxfId="1494" priority="179" operator="equal">
      <formula>"Ja"</formula>
    </cfRule>
    <cfRule type="cellIs" dxfId="1493" priority="180" operator="equal">
      <formula>"Nee"</formula>
    </cfRule>
  </conditionalFormatting>
  <conditionalFormatting sqref="G21:G22">
    <cfRule type="cellIs" dxfId="1492" priority="177" operator="equal">
      <formula>"Ja"</formula>
    </cfRule>
    <cfRule type="cellIs" dxfId="1491" priority="178" operator="equal">
      <formula>"Nee"</formula>
    </cfRule>
  </conditionalFormatting>
  <conditionalFormatting sqref="G23">
    <cfRule type="cellIs" dxfId="1490" priority="175" operator="equal">
      <formula>"Ja"</formula>
    </cfRule>
    <cfRule type="cellIs" dxfId="1489" priority="176" operator="equal">
      <formula>"Nee"</formula>
    </cfRule>
  </conditionalFormatting>
  <conditionalFormatting sqref="G24:G25">
    <cfRule type="cellIs" dxfId="1488" priority="173" operator="equal">
      <formula>"Ja"</formula>
    </cfRule>
    <cfRule type="cellIs" dxfId="1487" priority="174" operator="equal">
      <formula>"Nee"</formula>
    </cfRule>
  </conditionalFormatting>
  <conditionalFormatting sqref="G27:G32">
    <cfRule type="cellIs" dxfId="1486" priority="171" operator="equal">
      <formula>"Ja"</formula>
    </cfRule>
    <cfRule type="cellIs" dxfId="1485" priority="172" operator="equal">
      <formula>"Nee"</formula>
    </cfRule>
  </conditionalFormatting>
  <conditionalFormatting sqref="G19">
    <cfRule type="cellIs" dxfId="1484" priority="169" operator="equal">
      <formula>"Ja"</formula>
    </cfRule>
    <cfRule type="cellIs" dxfId="1483" priority="170" operator="equal">
      <formula>"Nee"</formula>
    </cfRule>
  </conditionalFormatting>
  <conditionalFormatting sqref="I7:I12">
    <cfRule type="cellIs" dxfId="1482" priority="167" operator="equal">
      <formula>"Ja"</formula>
    </cfRule>
    <cfRule type="cellIs" dxfId="1481" priority="168" operator="equal">
      <formula>"Nee"</formula>
    </cfRule>
  </conditionalFormatting>
  <conditionalFormatting sqref="I14:I17">
    <cfRule type="cellIs" dxfId="1480" priority="165" operator="equal">
      <formula>"Ja"</formula>
    </cfRule>
    <cfRule type="cellIs" dxfId="1479" priority="166" operator="equal">
      <formula>"Nee"</formula>
    </cfRule>
  </conditionalFormatting>
  <conditionalFormatting sqref="I21:I22">
    <cfRule type="cellIs" dxfId="1478" priority="163" operator="equal">
      <formula>"Ja"</formula>
    </cfRule>
    <cfRule type="cellIs" dxfId="1477" priority="164" operator="equal">
      <formula>"Nee"</formula>
    </cfRule>
  </conditionalFormatting>
  <conditionalFormatting sqref="I23">
    <cfRule type="cellIs" dxfId="1476" priority="161" operator="equal">
      <formula>"Ja"</formula>
    </cfRule>
    <cfRule type="cellIs" dxfId="1475" priority="162" operator="equal">
      <formula>"Nee"</formula>
    </cfRule>
  </conditionalFormatting>
  <conditionalFormatting sqref="I24:I25">
    <cfRule type="cellIs" dxfId="1474" priority="159" operator="equal">
      <formula>"Ja"</formula>
    </cfRule>
    <cfRule type="cellIs" dxfId="1473" priority="160" operator="equal">
      <formula>"Nee"</formula>
    </cfRule>
  </conditionalFormatting>
  <conditionalFormatting sqref="I27:I32">
    <cfRule type="cellIs" dxfId="1472" priority="157" operator="equal">
      <formula>"Ja"</formula>
    </cfRule>
    <cfRule type="cellIs" dxfId="1471" priority="158" operator="equal">
      <formula>"Nee"</formula>
    </cfRule>
  </conditionalFormatting>
  <conditionalFormatting sqref="I19">
    <cfRule type="cellIs" dxfId="1470" priority="155" operator="equal">
      <formula>"Ja"</formula>
    </cfRule>
    <cfRule type="cellIs" dxfId="1469" priority="156" operator="equal">
      <formula>"Nee"</formula>
    </cfRule>
  </conditionalFormatting>
  <conditionalFormatting sqref="K7:K12">
    <cfRule type="cellIs" dxfId="1468" priority="153" operator="equal">
      <formula>"Ja"</formula>
    </cfRule>
    <cfRule type="cellIs" dxfId="1467" priority="154" operator="equal">
      <formula>"Nee"</formula>
    </cfRule>
  </conditionalFormatting>
  <conditionalFormatting sqref="K14:K17">
    <cfRule type="cellIs" dxfId="1466" priority="151" operator="equal">
      <formula>"Ja"</formula>
    </cfRule>
    <cfRule type="cellIs" dxfId="1465" priority="152" operator="equal">
      <formula>"Nee"</formula>
    </cfRule>
  </conditionalFormatting>
  <conditionalFormatting sqref="K21:K22">
    <cfRule type="cellIs" dxfId="1464" priority="149" operator="equal">
      <formula>"Ja"</formula>
    </cfRule>
    <cfRule type="cellIs" dxfId="1463" priority="150" operator="equal">
      <formula>"Nee"</formula>
    </cfRule>
  </conditionalFormatting>
  <conditionalFormatting sqref="K23">
    <cfRule type="cellIs" dxfId="1462" priority="147" operator="equal">
      <formula>"Ja"</formula>
    </cfRule>
    <cfRule type="cellIs" dxfId="1461" priority="148" operator="equal">
      <formula>"Nee"</formula>
    </cfRule>
  </conditionalFormatting>
  <conditionalFormatting sqref="K24:K25">
    <cfRule type="cellIs" dxfId="1460" priority="145" operator="equal">
      <formula>"Ja"</formula>
    </cfRule>
    <cfRule type="cellIs" dxfId="1459" priority="146" operator="equal">
      <formula>"Nee"</formula>
    </cfRule>
  </conditionalFormatting>
  <conditionalFormatting sqref="K27:K32">
    <cfRule type="cellIs" dxfId="1458" priority="143" operator="equal">
      <formula>"Ja"</formula>
    </cfRule>
    <cfRule type="cellIs" dxfId="1457" priority="144" operator="equal">
      <formula>"Nee"</formula>
    </cfRule>
  </conditionalFormatting>
  <conditionalFormatting sqref="K19">
    <cfRule type="cellIs" dxfId="1456" priority="141" operator="equal">
      <formula>"Ja"</formula>
    </cfRule>
    <cfRule type="cellIs" dxfId="1455" priority="142" operator="equal">
      <formula>"Nee"</formula>
    </cfRule>
  </conditionalFormatting>
  <conditionalFormatting sqref="M7:M12">
    <cfRule type="cellIs" dxfId="1454" priority="139" operator="equal">
      <formula>"Ja"</formula>
    </cfRule>
    <cfRule type="cellIs" dxfId="1453" priority="140" operator="equal">
      <formula>"Nee"</formula>
    </cfRule>
  </conditionalFormatting>
  <conditionalFormatting sqref="M14:M17">
    <cfRule type="cellIs" dxfId="1452" priority="137" operator="equal">
      <formula>"Ja"</formula>
    </cfRule>
    <cfRule type="cellIs" dxfId="1451" priority="138" operator="equal">
      <formula>"Nee"</formula>
    </cfRule>
  </conditionalFormatting>
  <conditionalFormatting sqref="M21:M22">
    <cfRule type="cellIs" dxfId="1450" priority="135" operator="equal">
      <formula>"Ja"</formula>
    </cfRule>
    <cfRule type="cellIs" dxfId="1449" priority="136" operator="equal">
      <formula>"Nee"</formula>
    </cfRule>
  </conditionalFormatting>
  <conditionalFormatting sqref="M23">
    <cfRule type="cellIs" dxfId="1448" priority="133" operator="equal">
      <formula>"Ja"</formula>
    </cfRule>
    <cfRule type="cellIs" dxfId="1447" priority="134" operator="equal">
      <formula>"Nee"</formula>
    </cfRule>
  </conditionalFormatting>
  <conditionalFormatting sqref="M24:M25">
    <cfRule type="cellIs" dxfId="1446" priority="131" operator="equal">
      <formula>"Ja"</formula>
    </cfRule>
    <cfRule type="cellIs" dxfId="1445" priority="132" operator="equal">
      <formula>"Nee"</formula>
    </cfRule>
  </conditionalFormatting>
  <conditionalFormatting sqref="M27:M32">
    <cfRule type="cellIs" dxfId="1444" priority="129" operator="equal">
      <formula>"Ja"</formula>
    </cfRule>
    <cfRule type="cellIs" dxfId="1443" priority="130" operator="equal">
      <formula>"Nee"</formula>
    </cfRule>
  </conditionalFormatting>
  <conditionalFormatting sqref="M19">
    <cfRule type="cellIs" dxfId="1442" priority="127" operator="equal">
      <formula>"Ja"</formula>
    </cfRule>
    <cfRule type="cellIs" dxfId="1441" priority="128" operator="equal">
      <formula>"Nee"</formula>
    </cfRule>
  </conditionalFormatting>
  <conditionalFormatting sqref="O7:O12">
    <cfRule type="cellIs" dxfId="1440" priority="125" operator="equal">
      <formula>"Ja"</formula>
    </cfRule>
    <cfRule type="cellIs" dxfId="1439" priority="126" operator="equal">
      <formula>"Nee"</formula>
    </cfRule>
  </conditionalFormatting>
  <conditionalFormatting sqref="O14:O17">
    <cfRule type="cellIs" dxfId="1438" priority="123" operator="equal">
      <formula>"Ja"</formula>
    </cfRule>
    <cfRule type="cellIs" dxfId="1437" priority="124" operator="equal">
      <formula>"Nee"</formula>
    </cfRule>
  </conditionalFormatting>
  <conditionalFormatting sqref="O21:O22">
    <cfRule type="cellIs" dxfId="1436" priority="121" operator="equal">
      <formula>"Ja"</formula>
    </cfRule>
    <cfRule type="cellIs" dxfId="1435" priority="122" operator="equal">
      <formula>"Nee"</formula>
    </cfRule>
  </conditionalFormatting>
  <conditionalFormatting sqref="O23">
    <cfRule type="cellIs" dxfId="1434" priority="119" operator="equal">
      <formula>"Ja"</formula>
    </cfRule>
    <cfRule type="cellIs" dxfId="1433" priority="120" operator="equal">
      <formula>"Nee"</formula>
    </cfRule>
  </conditionalFormatting>
  <conditionalFormatting sqref="O24:O25">
    <cfRule type="cellIs" dxfId="1432" priority="117" operator="equal">
      <formula>"Ja"</formula>
    </cfRule>
    <cfRule type="cellIs" dxfId="1431" priority="118" operator="equal">
      <formula>"Nee"</formula>
    </cfRule>
  </conditionalFormatting>
  <conditionalFormatting sqref="O27:O32">
    <cfRule type="cellIs" dxfId="1430" priority="115" operator="equal">
      <formula>"Ja"</formula>
    </cfRule>
    <cfRule type="cellIs" dxfId="1429" priority="116" operator="equal">
      <formula>"Nee"</formula>
    </cfRule>
  </conditionalFormatting>
  <conditionalFormatting sqref="O19">
    <cfRule type="cellIs" dxfId="1428" priority="113" operator="equal">
      <formula>"Ja"</formula>
    </cfRule>
    <cfRule type="cellIs" dxfId="1427" priority="114" operator="equal">
      <formula>"Nee"</formula>
    </cfRule>
  </conditionalFormatting>
  <conditionalFormatting sqref="Q7:Q12">
    <cfRule type="cellIs" dxfId="1426" priority="111" operator="equal">
      <formula>"Ja"</formula>
    </cfRule>
    <cfRule type="cellIs" dxfId="1425" priority="112" operator="equal">
      <formula>"Nee"</formula>
    </cfRule>
  </conditionalFormatting>
  <conditionalFormatting sqref="Q14:Q17">
    <cfRule type="cellIs" dxfId="1424" priority="109" operator="equal">
      <formula>"Ja"</formula>
    </cfRule>
    <cfRule type="cellIs" dxfId="1423" priority="110" operator="equal">
      <formula>"Nee"</formula>
    </cfRule>
  </conditionalFormatting>
  <conditionalFormatting sqref="Q21:Q22">
    <cfRule type="cellIs" dxfId="1422" priority="107" operator="equal">
      <formula>"Ja"</formula>
    </cfRule>
    <cfRule type="cellIs" dxfId="1421" priority="108" operator="equal">
      <formula>"Nee"</formula>
    </cfRule>
  </conditionalFormatting>
  <conditionalFormatting sqref="Q23">
    <cfRule type="cellIs" dxfId="1420" priority="105" operator="equal">
      <formula>"Ja"</formula>
    </cfRule>
    <cfRule type="cellIs" dxfId="1419" priority="106" operator="equal">
      <formula>"Nee"</formula>
    </cfRule>
  </conditionalFormatting>
  <conditionalFormatting sqref="Q24:Q25">
    <cfRule type="cellIs" dxfId="1418" priority="103" operator="equal">
      <formula>"Ja"</formula>
    </cfRule>
    <cfRule type="cellIs" dxfId="1417" priority="104" operator="equal">
      <formula>"Nee"</formula>
    </cfRule>
  </conditionalFormatting>
  <conditionalFormatting sqref="Q27:Q32">
    <cfRule type="cellIs" dxfId="1416" priority="101" operator="equal">
      <formula>"Ja"</formula>
    </cfRule>
    <cfRule type="cellIs" dxfId="1415" priority="102" operator="equal">
      <formula>"Nee"</formula>
    </cfRule>
  </conditionalFormatting>
  <conditionalFormatting sqref="Q19">
    <cfRule type="cellIs" dxfId="1414" priority="99" operator="equal">
      <formula>"Ja"</formula>
    </cfRule>
    <cfRule type="cellIs" dxfId="1413" priority="100" operator="equal">
      <formula>"Nee"</formula>
    </cfRule>
  </conditionalFormatting>
  <conditionalFormatting sqref="S7:S12">
    <cfRule type="cellIs" dxfId="1412" priority="97" operator="equal">
      <formula>"Ja"</formula>
    </cfRule>
    <cfRule type="cellIs" dxfId="1411" priority="98" operator="equal">
      <formula>"Nee"</formula>
    </cfRule>
  </conditionalFormatting>
  <conditionalFormatting sqref="S14:S17">
    <cfRule type="cellIs" dxfId="1410" priority="95" operator="equal">
      <formula>"Ja"</formula>
    </cfRule>
    <cfRule type="cellIs" dxfId="1409" priority="96" operator="equal">
      <formula>"Nee"</formula>
    </cfRule>
  </conditionalFormatting>
  <conditionalFormatting sqref="S21:S22">
    <cfRule type="cellIs" dxfId="1408" priority="93" operator="equal">
      <formula>"Ja"</formula>
    </cfRule>
    <cfRule type="cellIs" dxfId="1407" priority="94" operator="equal">
      <formula>"Nee"</formula>
    </cfRule>
  </conditionalFormatting>
  <conditionalFormatting sqref="S23">
    <cfRule type="cellIs" dxfId="1406" priority="91" operator="equal">
      <formula>"Ja"</formula>
    </cfRule>
    <cfRule type="cellIs" dxfId="1405" priority="92" operator="equal">
      <formula>"Nee"</formula>
    </cfRule>
  </conditionalFormatting>
  <conditionalFormatting sqref="S24:S25">
    <cfRule type="cellIs" dxfId="1404" priority="89" operator="equal">
      <formula>"Ja"</formula>
    </cfRule>
    <cfRule type="cellIs" dxfId="1403" priority="90" operator="equal">
      <formula>"Nee"</formula>
    </cfRule>
  </conditionalFormatting>
  <conditionalFormatting sqref="S27:S32">
    <cfRule type="cellIs" dxfId="1402" priority="87" operator="equal">
      <formula>"Ja"</formula>
    </cfRule>
    <cfRule type="cellIs" dxfId="1401" priority="88" operator="equal">
      <formula>"Nee"</formula>
    </cfRule>
  </conditionalFormatting>
  <conditionalFormatting sqref="S19">
    <cfRule type="cellIs" dxfId="1400" priority="85" operator="equal">
      <formula>"Ja"</formula>
    </cfRule>
    <cfRule type="cellIs" dxfId="1399" priority="86" operator="equal">
      <formula>"Nee"</formula>
    </cfRule>
  </conditionalFormatting>
  <conditionalFormatting sqref="U7:U12">
    <cfRule type="cellIs" dxfId="1398" priority="83" operator="equal">
      <formula>"Ja"</formula>
    </cfRule>
    <cfRule type="cellIs" dxfId="1397" priority="84" operator="equal">
      <formula>"Nee"</formula>
    </cfRule>
  </conditionalFormatting>
  <conditionalFormatting sqref="U14:U17">
    <cfRule type="cellIs" dxfId="1396" priority="81" operator="equal">
      <formula>"Ja"</formula>
    </cfRule>
    <cfRule type="cellIs" dxfId="1395" priority="82" operator="equal">
      <formula>"Nee"</formula>
    </cfRule>
  </conditionalFormatting>
  <conditionalFormatting sqref="U21:U22">
    <cfRule type="cellIs" dxfId="1394" priority="79" operator="equal">
      <formula>"Ja"</formula>
    </cfRule>
    <cfRule type="cellIs" dxfId="1393" priority="80" operator="equal">
      <formula>"Nee"</formula>
    </cfRule>
  </conditionalFormatting>
  <conditionalFormatting sqref="U23">
    <cfRule type="cellIs" dxfId="1392" priority="77" operator="equal">
      <formula>"Ja"</formula>
    </cfRule>
    <cfRule type="cellIs" dxfId="1391" priority="78" operator="equal">
      <formula>"Nee"</formula>
    </cfRule>
  </conditionalFormatting>
  <conditionalFormatting sqref="U24:U25">
    <cfRule type="cellIs" dxfId="1390" priority="75" operator="equal">
      <formula>"Ja"</formula>
    </cfRule>
    <cfRule type="cellIs" dxfId="1389" priority="76" operator="equal">
      <formula>"Nee"</formula>
    </cfRule>
  </conditionalFormatting>
  <conditionalFormatting sqref="U27:U32">
    <cfRule type="cellIs" dxfId="1388" priority="73" operator="equal">
      <formula>"Ja"</formula>
    </cfRule>
    <cfRule type="cellIs" dxfId="1387" priority="74" operator="equal">
      <formula>"Nee"</formula>
    </cfRule>
  </conditionalFormatting>
  <conditionalFormatting sqref="U19">
    <cfRule type="cellIs" dxfId="1386" priority="71" operator="equal">
      <formula>"Ja"</formula>
    </cfRule>
    <cfRule type="cellIs" dxfId="1385" priority="72" operator="equal">
      <formula>"Nee"</formula>
    </cfRule>
  </conditionalFormatting>
  <conditionalFormatting sqref="W7:W12">
    <cfRule type="cellIs" dxfId="1384" priority="69" operator="equal">
      <formula>"Ja"</formula>
    </cfRule>
    <cfRule type="cellIs" dxfId="1383" priority="70" operator="equal">
      <formula>"Nee"</formula>
    </cfRule>
  </conditionalFormatting>
  <conditionalFormatting sqref="W14:W17">
    <cfRule type="cellIs" dxfId="1382" priority="67" operator="equal">
      <formula>"Ja"</formula>
    </cfRule>
    <cfRule type="cellIs" dxfId="1381" priority="68" operator="equal">
      <formula>"Nee"</formula>
    </cfRule>
  </conditionalFormatting>
  <conditionalFormatting sqref="W21:W22">
    <cfRule type="cellIs" dxfId="1380" priority="65" operator="equal">
      <formula>"Ja"</formula>
    </cfRule>
    <cfRule type="cellIs" dxfId="1379" priority="66" operator="equal">
      <formula>"Nee"</formula>
    </cfRule>
  </conditionalFormatting>
  <conditionalFormatting sqref="W23">
    <cfRule type="cellIs" dxfId="1378" priority="63" operator="equal">
      <formula>"Ja"</formula>
    </cfRule>
    <cfRule type="cellIs" dxfId="1377" priority="64" operator="equal">
      <formula>"Nee"</formula>
    </cfRule>
  </conditionalFormatting>
  <conditionalFormatting sqref="W24:W25">
    <cfRule type="cellIs" dxfId="1376" priority="61" operator="equal">
      <formula>"Ja"</formula>
    </cfRule>
    <cfRule type="cellIs" dxfId="1375" priority="62" operator="equal">
      <formula>"Nee"</formula>
    </cfRule>
  </conditionalFormatting>
  <conditionalFormatting sqref="W27:W32">
    <cfRule type="cellIs" dxfId="1374" priority="59" operator="equal">
      <formula>"Ja"</formula>
    </cfRule>
    <cfRule type="cellIs" dxfId="1373" priority="60" operator="equal">
      <formula>"Nee"</formula>
    </cfRule>
  </conditionalFormatting>
  <conditionalFormatting sqref="W19">
    <cfRule type="cellIs" dxfId="1372" priority="57" operator="equal">
      <formula>"Ja"</formula>
    </cfRule>
    <cfRule type="cellIs" dxfId="1371" priority="58" operator="equal">
      <formula>"Nee"</formula>
    </cfRule>
  </conditionalFormatting>
  <conditionalFormatting sqref="Y7:Y12">
    <cfRule type="cellIs" dxfId="1370" priority="55" operator="equal">
      <formula>"Ja"</formula>
    </cfRule>
    <cfRule type="cellIs" dxfId="1369" priority="56" operator="equal">
      <formula>"Nee"</formula>
    </cfRule>
  </conditionalFormatting>
  <conditionalFormatting sqref="Y14:Y17">
    <cfRule type="cellIs" dxfId="1368" priority="53" operator="equal">
      <formula>"Ja"</formula>
    </cfRule>
    <cfRule type="cellIs" dxfId="1367" priority="54" operator="equal">
      <formula>"Nee"</formula>
    </cfRule>
  </conditionalFormatting>
  <conditionalFormatting sqref="Y21:Y22">
    <cfRule type="cellIs" dxfId="1366" priority="51" operator="equal">
      <formula>"Ja"</formula>
    </cfRule>
    <cfRule type="cellIs" dxfId="1365" priority="52" operator="equal">
      <formula>"Nee"</formula>
    </cfRule>
  </conditionalFormatting>
  <conditionalFormatting sqref="Y23">
    <cfRule type="cellIs" dxfId="1364" priority="49" operator="equal">
      <formula>"Ja"</formula>
    </cfRule>
    <cfRule type="cellIs" dxfId="1363" priority="50" operator="equal">
      <formula>"Nee"</formula>
    </cfRule>
  </conditionalFormatting>
  <conditionalFormatting sqref="Y24:Y25">
    <cfRule type="cellIs" dxfId="1362" priority="47" operator="equal">
      <formula>"Ja"</formula>
    </cfRule>
    <cfRule type="cellIs" dxfId="1361" priority="48" operator="equal">
      <formula>"Nee"</formula>
    </cfRule>
  </conditionalFormatting>
  <conditionalFormatting sqref="Y27:Y32">
    <cfRule type="cellIs" dxfId="1360" priority="45" operator="equal">
      <formula>"Ja"</formula>
    </cfRule>
    <cfRule type="cellIs" dxfId="1359" priority="46" operator="equal">
      <formula>"Nee"</formula>
    </cfRule>
  </conditionalFormatting>
  <conditionalFormatting sqref="Y19">
    <cfRule type="cellIs" dxfId="1358" priority="43" operator="equal">
      <formula>"Ja"</formula>
    </cfRule>
    <cfRule type="cellIs" dxfId="1357" priority="44" operator="equal">
      <formula>"Nee"</formula>
    </cfRule>
  </conditionalFormatting>
  <conditionalFormatting sqref="AA7:AA12">
    <cfRule type="cellIs" dxfId="1356" priority="41" operator="equal">
      <formula>"Ja"</formula>
    </cfRule>
    <cfRule type="cellIs" dxfId="1355" priority="42" operator="equal">
      <formula>"Nee"</formula>
    </cfRule>
  </conditionalFormatting>
  <conditionalFormatting sqref="AA14:AA17">
    <cfRule type="cellIs" dxfId="1354" priority="39" operator="equal">
      <formula>"Ja"</formula>
    </cfRule>
    <cfRule type="cellIs" dxfId="1353" priority="40" operator="equal">
      <formula>"Nee"</formula>
    </cfRule>
  </conditionalFormatting>
  <conditionalFormatting sqref="AA21:AA22">
    <cfRule type="cellIs" dxfId="1352" priority="37" operator="equal">
      <formula>"Ja"</formula>
    </cfRule>
    <cfRule type="cellIs" dxfId="1351" priority="38" operator="equal">
      <formula>"Nee"</formula>
    </cfRule>
  </conditionalFormatting>
  <conditionalFormatting sqref="AA23">
    <cfRule type="cellIs" dxfId="1350" priority="35" operator="equal">
      <formula>"Ja"</formula>
    </cfRule>
    <cfRule type="cellIs" dxfId="1349" priority="36" operator="equal">
      <formula>"Nee"</formula>
    </cfRule>
  </conditionalFormatting>
  <conditionalFormatting sqref="AA24:AA25">
    <cfRule type="cellIs" dxfId="1348" priority="33" operator="equal">
      <formula>"Ja"</formula>
    </cfRule>
    <cfRule type="cellIs" dxfId="1347" priority="34" operator="equal">
      <formula>"Nee"</formula>
    </cfRule>
  </conditionalFormatting>
  <conditionalFormatting sqref="AA27:AA32">
    <cfRule type="cellIs" dxfId="1346" priority="31" operator="equal">
      <formula>"Ja"</formula>
    </cfRule>
    <cfRule type="cellIs" dxfId="1345" priority="32" operator="equal">
      <formula>"Nee"</formula>
    </cfRule>
  </conditionalFormatting>
  <conditionalFormatting sqref="AA19">
    <cfRule type="cellIs" dxfId="1344" priority="29" operator="equal">
      <formula>"Ja"</formula>
    </cfRule>
    <cfRule type="cellIs" dxfId="1343" priority="30" operator="equal">
      <formula>"Nee"</formula>
    </cfRule>
  </conditionalFormatting>
  <conditionalFormatting sqref="AC7:AC12">
    <cfRule type="cellIs" dxfId="1342" priority="27" operator="equal">
      <formula>"Ja"</formula>
    </cfRule>
    <cfRule type="cellIs" dxfId="1341" priority="28" operator="equal">
      <formula>"Nee"</formula>
    </cfRule>
  </conditionalFormatting>
  <conditionalFormatting sqref="AC14:AC17">
    <cfRule type="cellIs" dxfId="1340" priority="25" operator="equal">
      <formula>"Ja"</formula>
    </cfRule>
    <cfRule type="cellIs" dxfId="1339" priority="26" operator="equal">
      <formula>"Nee"</formula>
    </cfRule>
  </conditionalFormatting>
  <conditionalFormatting sqref="AC21:AC22">
    <cfRule type="cellIs" dxfId="1338" priority="23" operator="equal">
      <formula>"Ja"</formula>
    </cfRule>
    <cfRule type="cellIs" dxfId="1337" priority="24" operator="equal">
      <formula>"Nee"</formula>
    </cfRule>
  </conditionalFormatting>
  <conditionalFormatting sqref="AC23">
    <cfRule type="cellIs" dxfId="1336" priority="21" operator="equal">
      <formula>"Ja"</formula>
    </cfRule>
    <cfRule type="cellIs" dxfId="1335" priority="22" operator="equal">
      <formula>"Nee"</formula>
    </cfRule>
  </conditionalFormatting>
  <conditionalFormatting sqref="AC24:AC25">
    <cfRule type="cellIs" dxfId="1334" priority="19" operator="equal">
      <formula>"Ja"</formula>
    </cfRule>
    <cfRule type="cellIs" dxfId="1333" priority="20" operator="equal">
      <formula>"Nee"</formula>
    </cfRule>
  </conditionalFormatting>
  <conditionalFormatting sqref="AC27:AC32">
    <cfRule type="cellIs" dxfId="1332" priority="17" operator="equal">
      <formula>"Ja"</formula>
    </cfRule>
    <cfRule type="cellIs" dxfId="1331" priority="18" operator="equal">
      <formula>"Nee"</formula>
    </cfRule>
  </conditionalFormatting>
  <conditionalFormatting sqref="AC19">
    <cfRule type="cellIs" dxfId="1330" priority="15" operator="equal">
      <formula>"Ja"</formula>
    </cfRule>
    <cfRule type="cellIs" dxfId="1329" priority="16" operator="equal">
      <formula>"Nee"</formula>
    </cfRule>
  </conditionalFormatting>
  <conditionalFormatting sqref="AE7:AE12">
    <cfRule type="cellIs" dxfId="1328" priority="13" operator="equal">
      <formula>"Ja"</formula>
    </cfRule>
    <cfRule type="cellIs" dxfId="1327" priority="14" operator="equal">
      <formula>"Nee"</formula>
    </cfRule>
  </conditionalFormatting>
  <conditionalFormatting sqref="AE14:AE17">
    <cfRule type="cellIs" dxfId="1326" priority="11" operator="equal">
      <formula>"Ja"</formula>
    </cfRule>
    <cfRule type="cellIs" dxfId="1325" priority="12" operator="equal">
      <formula>"Nee"</formula>
    </cfRule>
  </conditionalFormatting>
  <conditionalFormatting sqref="AE21:AE22">
    <cfRule type="cellIs" dxfId="1324" priority="9" operator="equal">
      <formula>"Ja"</formula>
    </cfRule>
    <cfRule type="cellIs" dxfId="1323" priority="10" operator="equal">
      <formula>"Nee"</formula>
    </cfRule>
  </conditionalFormatting>
  <conditionalFormatting sqref="AE23">
    <cfRule type="cellIs" dxfId="1322" priority="7" operator="equal">
      <formula>"Ja"</formula>
    </cfRule>
    <cfRule type="cellIs" dxfId="1321" priority="8" operator="equal">
      <formula>"Nee"</formula>
    </cfRule>
  </conditionalFormatting>
  <conditionalFormatting sqref="AE24:AE25">
    <cfRule type="cellIs" dxfId="1320" priority="5" operator="equal">
      <formula>"Ja"</formula>
    </cfRule>
    <cfRule type="cellIs" dxfId="1319" priority="6" operator="equal">
      <formula>"Nee"</formula>
    </cfRule>
  </conditionalFormatting>
  <conditionalFormatting sqref="AE27:AE32">
    <cfRule type="cellIs" dxfId="1318" priority="3" operator="equal">
      <formula>"Ja"</formula>
    </cfRule>
    <cfRule type="cellIs" dxfId="1317" priority="4" operator="equal">
      <formula>"Nee"</formula>
    </cfRule>
  </conditionalFormatting>
  <conditionalFormatting sqref="AE19">
    <cfRule type="cellIs" dxfId="1316" priority="1" operator="equal">
      <formula>"Ja"</formula>
    </cfRule>
    <cfRule type="cellIs" dxfId="1315" priority="2" operator="equal">
      <formula>"Nee"</formula>
    </cfRule>
  </conditionalFormatting>
  <dataValidations count="1">
    <dataValidation type="list" errorStyle="warning" allowBlank="1" showInputMessage="1" showErrorMessage="1" errorTitle="Let op!" error="Voer &quot;Ja&quot; of &quot; Nee&quot; in" sqref="G7:G12 G14:G17 G21:G25 G27:G32 K7:K12 K14:K17 K21:K25 K27:K32 O7:O12 O14:O17 O21:O25 O27:O32 S7:S12 S14:S17 S21:S25 S27:S32 W7:W12 W14:W17 W21:W25 W27:W32 AA7:AA12 AA14:AA17 AA21:AA25 AA27:AA32 E7:E12 E14:E17 E21:E25 E27:E32 E19 G19 K19 O19 S19 W19 AA19 I7:I12 I14:I17 I21:I25 I27:I32 I19 M7:M12 M14:M17 M21:M25 M27:M32 M19 Q7:Q12 Q14:Q17 Q21:Q25 Q27:Q32 Q19 U7:U12 U14:U17 U21:U25 U27:U32 U19 Y7:Y12 Y14:Y17 Y21:Y25 Y27:Y32 Y19 AC7:AC12 AC14:AC17 AC21:AC25 AC27:AC32 AC19 AE7:AE12 AE14:AE17 AE21:AE25 AE27:AE32 AE19" xr:uid="{00000000-0002-0000-0B00-000000000000}">
      <formula1>$B$86:$B$88</formula1>
    </dataValidation>
  </dataValidations>
  <pageMargins left="0.7" right="0.7" top="0.75" bottom="0.75" header="0.3" footer="0.3"/>
  <pageSetup paperSize="8" scale="38" orientation="portrait" r:id="rId1"/>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Q14"/>
  <sheetViews>
    <sheetView zoomScaleNormal="100" workbookViewId="0">
      <selection activeCell="C6" sqref="C6"/>
    </sheetView>
  </sheetViews>
  <sheetFormatPr defaultRowHeight="15.75" x14ac:dyDescent="0.25"/>
  <cols>
    <col min="1" max="1" width="2.375" style="356" customWidth="1"/>
    <col min="2" max="2" width="41.5" style="356" customWidth="1"/>
    <col min="3" max="3" width="11.25" style="356" customWidth="1"/>
    <col min="4" max="4" width="20.875" style="356" customWidth="1"/>
    <col min="5" max="5" width="20.875" style="356" hidden="1" customWidth="1"/>
    <col min="6" max="6" width="20.875" style="356" customWidth="1"/>
    <col min="7" max="7" width="20.875" style="356" hidden="1" customWidth="1"/>
    <col min="8" max="8" width="20.875" style="356" customWidth="1"/>
    <col min="9" max="9" width="20.875" style="356" hidden="1" customWidth="1"/>
    <col min="10" max="10" width="20.875" style="356" customWidth="1"/>
    <col min="11" max="11" width="20.875" style="356" hidden="1" customWidth="1"/>
    <col min="12" max="12" width="20.875" style="356" customWidth="1"/>
    <col min="13" max="13" width="20.875" style="356" hidden="1" customWidth="1"/>
    <col min="14" max="14" width="20.875" style="356" customWidth="1"/>
    <col min="15" max="15" width="20.875" style="356" hidden="1" customWidth="1"/>
    <col min="16" max="16" width="20.875" style="356" customWidth="1"/>
    <col min="17" max="17" width="20.875" style="356" hidden="1" customWidth="1"/>
    <col min="18" max="16384" width="9" style="356"/>
  </cols>
  <sheetData>
    <row r="1" spans="2:17" x14ac:dyDescent="0.25">
      <c r="B1" s="414" t="s">
        <v>651</v>
      </c>
      <c r="D1" s="424" t="str">
        <f>IF('Aanvraag inhuur'!C36="Cluster","Teamlid 1","")</f>
        <v/>
      </c>
    </row>
    <row r="2" spans="2:17" s="326" customFormat="1" ht="91.5" customHeight="1" x14ac:dyDescent="0.25">
      <c r="B2" s="327" t="s">
        <v>594</v>
      </c>
      <c r="C2" s="395" t="s">
        <v>643</v>
      </c>
      <c r="D2" s="327" t="str">
        <f>'Beoordelingsmatrix P1'!E2</f>
        <v>Nederlands Centrum voor Interim-Management B.V. (NCIM)</v>
      </c>
      <c r="E2" s="327" t="str">
        <f>'Beoordelingsmatrix P1'!G2</f>
        <v>Nederlands Centrum voor Interim-Management B.V. (NCIM) CV2</v>
      </c>
      <c r="F2" s="327" t="str">
        <f>'Beoordelingsmatrix P1'!I2</f>
        <v>Combinatie Caesar Accounts (penvoerder), Bergler Nederland, Pimarox Infrastructure Solutions.</v>
      </c>
      <c r="G2" s="327" t="str">
        <f>'Beoordelingsmatrix P1'!K2</f>
        <v>Combinatie Caesar Accounts (penvoerder), Bergler Nederland, Pimarox Infrastructure Solutions. CV2</v>
      </c>
      <c r="H2" s="327" t="str">
        <f>'Beoordelingsmatrix P1'!M2</f>
        <v>Combinatie Cimsolutions B.V. (penvoerder), SLTN IT Professionals B.V., Verdonck, Klooster &amp; Associates B.V.</v>
      </c>
      <c r="I2" s="327" t="str">
        <f>'Beoordelingsmatrix P1'!O2</f>
        <v>Combinatie Cimsolutions B.V. (penvoerder), SLTN IT Professionals B.V., Verdonck, Klooster &amp; Associates B.V. CV2</v>
      </c>
      <c r="J2" s="327" t="str">
        <f>'Beoordelingsmatrix P1'!Q2</f>
        <v>De Staffing Groep Nederland B.V.</v>
      </c>
      <c r="K2" s="327" t="str">
        <f>'Beoordelingsmatrix P1'!S2</f>
        <v>De Staffing Groep Nederland B.V. CV2</v>
      </c>
      <c r="L2" s="327" t="str">
        <f>'Beoordelingsmatrix P1'!U2</f>
        <v>LINKIT B.V.</v>
      </c>
      <c r="M2" s="327" t="str">
        <f>'Beoordelingsmatrix P1'!W2</f>
        <v>LINKIT B.V. CV2</v>
      </c>
      <c r="N2" s="327" t="str">
        <f>'Beoordelingsmatrix P1'!Y2</f>
        <v>Between B.V.</v>
      </c>
      <c r="O2" s="327" t="str">
        <f>'Beoordelingsmatrix P1'!AA2</f>
        <v>Between B.V. CV2</v>
      </c>
      <c r="P2" s="327" t="str">
        <f>'Beoordelingsmatrix P1'!AC2</f>
        <v>Combinatie Myler BV (penvoerder), CGI Nederland BV.</v>
      </c>
      <c r="Q2" s="327" t="str">
        <f>'Beoordelingsmatrix P1'!AE2</f>
        <v>Combinatie Myler BV (penvoerder), CGI Nederland BV. CV2</v>
      </c>
    </row>
    <row r="3" spans="2:17" s="326" customFormat="1" x14ac:dyDescent="0.25">
      <c r="B3" s="327" t="s">
        <v>672</v>
      </c>
      <c r="C3" s="395"/>
      <c r="D3" s="425" t="str">
        <f>IF('Beoordelingsmatrix P1'!E3="","",'Beoordelingsmatrix P1'!E3)</f>
        <v/>
      </c>
      <c r="E3" s="425" t="str">
        <f>IF('Beoordelingsmatrix P1'!G3="","",'Beoordelingsmatrix P1'!G3)</f>
        <v/>
      </c>
      <c r="F3" s="425" t="str">
        <f>IF('Beoordelingsmatrix P1'!I3="","",'Beoordelingsmatrix P1'!I3)</f>
        <v/>
      </c>
      <c r="G3" s="425" t="str">
        <f>IF('Beoordelingsmatrix P1'!K3="","",'Beoordelingsmatrix P1'!K3)</f>
        <v/>
      </c>
      <c r="H3" s="425" t="str">
        <f>IF('Beoordelingsmatrix P1'!M3="","",'Beoordelingsmatrix P1'!M3)</f>
        <v/>
      </c>
      <c r="I3" s="425" t="str">
        <f>IF('Beoordelingsmatrix P1'!O3="","",'Beoordelingsmatrix P1'!O3)</f>
        <v/>
      </c>
      <c r="J3" s="425" t="str">
        <f>IF('Beoordelingsmatrix P1'!Q3="","",'Beoordelingsmatrix P1'!Q3)</f>
        <v/>
      </c>
      <c r="K3" s="425" t="str">
        <f>IF('Beoordelingsmatrix P1'!S3="","",'Beoordelingsmatrix P1'!S3)</f>
        <v/>
      </c>
      <c r="L3" s="425" t="str">
        <f>IF('Beoordelingsmatrix P1'!U3="","",'Beoordelingsmatrix P1'!U3)</f>
        <v/>
      </c>
      <c r="M3" s="425" t="str">
        <f>IF('Beoordelingsmatrix P1'!W3="","",'Beoordelingsmatrix P1'!W3)</f>
        <v/>
      </c>
      <c r="N3" s="425" t="str">
        <f>IF('Beoordelingsmatrix P1'!Y3="","",'Beoordelingsmatrix P1'!Y3)</f>
        <v/>
      </c>
      <c r="O3" s="425" t="str">
        <f>IF('Beoordelingsmatrix P1'!AA3="","",'Beoordelingsmatrix P1'!AA3)</f>
        <v/>
      </c>
      <c r="P3" s="425" t="str">
        <f>IF('Beoordelingsmatrix P1'!AC3="","",'Beoordelingsmatrix P1'!AC3)</f>
        <v/>
      </c>
      <c r="Q3" s="425" t="str">
        <f>IF('Beoordelingsmatrix P1'!AE3="","",'Beoordelingsmatrix P1'!AE3)</f>
        <v/>
      </c>
    </row>
    <row r="4" spans="2:17" x14ac:dyDescent="0.25">
      <c r="B4" s="354" t="s">
        <v>610</v>
      </c>
      <c r="C4" s="399"/>
      <c r="D4" s="355" t="str">
        <f>IF('Beoordelingsmatrix P1'!E88&gt;0,"Uitsluiten",IF('Beoordelingsmatrix P1'!F5&gt;0,"Voldoet",""))</f>
        <v/>
      </c>
      <c r="E4" s="355" t="str">
        <f>IF('Beoordelingsmatrix P1'!G88&gt;0,"Uitsluiten",IF('Beoordelingsmatrix P1'!H5&gt;0,"Voldoet",""))</f>
        <v/>
      </c>
      <c r="F4" s="355" t="str">
        <f>IF('Beoordelingsmatrix P1'!I88&gt;0,"Uitsluiten",IF('Beoordelingsmatrix P1'!J5&gt;0,"Voldoet",""))</f>
        <v/>
      </c>
      <c r="G4" s="355" t="str">
        <f>IF('Beoordelingsmatrix P1'!K88&gt;0,"Uitsluiten",IF('Beoordelingsmatrix P1'!L5&gt;0,"Voldoet",""))</f>
        <v/>
      </c>
      <c r="H4" s="355" t="str">
        <f>IF('Beoordelingsmatrix P1'!M88&gt;0,"Uitsluiten",IF('Beoordelingsmatrix P1'!N5&gt;0,"Voldoet",""))</f>
        <v/>
      </c>
      <c r="I4" s="355" t="str">
        <f>IF('Beoordelingsmatrix P1'!O88&gt;0,"Uitsluiten",IF('Beoordelingsmatrix P1'!P5&gt;0,"Voldoet",""))</f>
        <v/>
      </c>
      <c r="J4" s="355" t="str">
        <f>IF('Beoordelingsmatrix P1'!Q88&gt;0,"Uitsluiten",IF('Beoordelingsmatrix P1'!R5&gt;0,"Voldoet",""))</f>
        <v/>
      </c>
      <c r="K4" s="355" t="str">
        <f>IF('Beoordelingsmatrix P1'!S88&gt;0,"Uitsluiten",IF('Beoordelingsmatrix P1'!T5&gt;0,"Voldoet",""))</f>
        <v/>
      </c>
      <c r="L4" s="355" t="str">
        <f>IF('Beoordelingsmatrix P1'!U88&gt;0,"Uitsluiten",IF('Beoordelingsmatrix P1'!V5&gt;0,"Voldoet",""))</f>
        <v/>
      </c>
      <c r="M4" s="355" t="str">
        <f>IF('Beoordelingsmatrix P1'!W88&gt;0,"Uitsluiten",IF('Beoordelingsmatrix P1'!X5&gt;0,"Voldoet",""))</f>
        <v/>
      </c>
      <c r="N4" s="355" t="str">
        <f>IF('Beoordelingsmatrix P1'!Y88&gt;0,"Uitsluiten",IF('Beoordelingsmatrix P1'!Z5&gt;0,"Voldoet",""))</f>
        <v/>
      </c>
      <c r="O4" s="355" t="str">
        <f>IF('Beoordelingsmatrix P1'!AA88&gt;0,"Uitsluiten",IF('Beoordelingsmatrix P1'!AB5&gt;0,"Voldoet",""))</f>
        <v/>
      </c>
      <c r="P4" s="355" t="str">
        <f>IF('Beoordelingsmatrix P1'!AC88&gt;0,"Uitsluiten",IF('Beoordelingsmatrix P1'!AD5&gt;0,"Voldoet",""))</f>
        <v/>
      </c>
      <c r="Q4" s="355" t="str">
        <f>IF('Beoordelingsmatrix P1'!AE88&gt;0,"Uitsluiten",IF('Beoordelingsmatrix P1'!AF5&gt;0,"Voldoet",""))</f>
        <v/>
      </c>
    </row>
    <row r="5" spans="2:17" x14ac:dyDescent="0.25">
      <c r="B5" s="354" t="s">
        <v>583</v>
      </c>
      <c r="C5" s="396">
        <f>'Beoordelingsmatrix P1'!O77</f>
        <v>0</v>
      </c>
      <c r="D5" s="355" t="str">
        <f>IF(D$4="Uitsluiten","",'Beoordelingsmatrix P1'!E5)</f>
        <v/>
      </c>
      <c r="E5" s="355" t="str">
        <f>IF(E$4="Uitsluiten","",'Beoordelingsmatrix P1'!G5)</f>
        <v/>
      </c>
      <c r="F5" s="355" t="str">
        <f>IF(F$4="Uitsluiten","",'Beoordelingsmatrix P1'!I5)</f>
        <v/>
      </c>
      <c r="G5" s="355" t="str">
        <f>IF(G$4="Uitsluiten","",'Beoordelingsmatrix P1'!K5)</f>
        <v/>
      </c>
      <c r="H5" s="355" t="str">
        <f>IF(H$4="Uitsluiten","",'Beoordelingsmatrix P1'!M5)</f>
        <v/>
      </c>
      <c r="I5" s="355" t="str">
        <f>IF(I$4="Uitsluiten","",'Beoordelingsmatrix P1'!O5)</f>
        <v/>
      </c>
      <c r="J5" s="355" t="str">
        <f>IF(J$4="Uitsluiten","",'Beoordelingsmatrix P1'!Q5)</f>
        <v/>
      </c>
      <c r="K5" s="355" t="str">
        <f>IF(K$4="Uitsluiten","",'Beoordelingsmatrix P1'!S5)</f>
        <v/>
      </c>
      <c r="L5" s="355" t="str">
        <f>IF(L$4="Uitsluiten","",'Beoordelingsmatrix P1'!U5)</f>
        <v/>
      </c>
      <c r="M5" s="355" t="str">
        <f>IF(M$4="Uitsluiten","",'Beoordelingsmatrix P1'!W5)</f>
        <v/>
      </c>
      <c r="N5" s="355" t="str">
        <f>IF(N$4="Uitsluiten","",'Beoordelingsmatrix P1'!Y5)</f>
        <v/>
      </c>
      <c r="O5" s="355" t="str">
        <f>IF(O$4="Uitsluiten","",'Beoordelingsmatrix P1'!AA5)</f>
        <v/>
      </c>
      <c r="P5" s="355" t="str">
        <f>IF(P$4="Uitsluiten","",'Beoordelingsmatrix P1'!AC5)</f>
        <v/>
      </c>
      <c r="Q5" s="355" t="str">
        <f>IF(Q$4="Uitsluiten","",'Beoordelingsmatrix P1'!AE5)</f>
        <v/>
      </c>
    </row>
    <row r="6" spans="2:17" x14ac:dyDescent="0.25">
      <c r="B6" s="354" t="s">
        <v>595</v>
      </c>
      <c r="C6" s="396">
        <f>SUM('Beoordelingsmatrix P1'!O78:O82)</f>
        <v>0</v>
      </c>
      <c r="D6" s="355" t="str">
        <f>IF(D$4="Uitsluiten","",IF(D5="","",'Beoordelingsmatrix P1'!E59-D5))</f>
        <v/>
      </c>
      <c r="E6" s="355" t="str">
        <f>IF(E$4="Uitsluiten","",IF(E5="","",'Beoordelingsmatrix P1'!G59-E5))</f>
        <v/>
      </c>
      <c r="F6" s="355" t="str">
        <f>IF(F$4="Uitsluiten","",IF(F5="","",'Beoordelingsmatrix P1'!I59-F5))</f>
        <v/>
      </c>
      <c r="G6" s="355" t="str">
        <f>IF(G$4="Uitsluiten","",IF(G5="","",'Beoordelingsmatrix P1'!K59-G5))</f>
        <v/>
      </c>
      <c r="H6" s="355" t="str">
        <f>IF(H$4="Uitsluiten","",IF(H5="","",'Beoordelingsmatrix P1'!M59-H5))</f>
        <v/>
      </c>
      <c r="I6" s="355" t="str">
        <f>IF(I$4="Uitsluiten","",IF(I5="","",'Beoordelingsmatrix P1'!O59-I5))</f>
        <v/>
      </c>
      <c r="J6" s="355" t="str">
        <f>IF(J$4="Uitsluiten","",IF(J5="","",'Beoordelingsmatrix P1'!Q59-J5))</f>
        <v/>
      </c>
      <c r="K6" s="355" t="str">
        <f>IF(K$4="Uitsluiten","",IF(K5="","",'Beoordelingsmatrix P1'!S59-K5))</f>
        <v/>
      </c>
      <c r="L6" s="355" t="str">
        <f>IF(L$4="Uitsluiten","",IF(L5="","",'Beoordelingsmatrix P1'!U59-L5))</f>
        <v/>
      </c>
      <c r="M6" s="355" t="str">
        <f>IF(M$4="Uitsluiten","",IF(M5="","",'Beoordelingsmatrix P1'!W59-M5))</f>
        <v/>
      </c>
      <c r="N6" s="355" t="str">
        <f>IF(N$4="Uitsluiten","",IF(N5="","",'Beoordelingsmatrix P1'!Y59-N5))</f>
        <v/>
      </c>
      <c r="O6" s="355" t="str">
        <f>IF(O$4="Uitsluiten","",IF(O5="","",'Beoordelingsmatrix P1'!AA59-O5))</f>
        <v/>
      </c>
      <c r="P6" s="355" t="str">
        <f>IF(P$4="Uitsluiten","",IF(P5="","",'Beoordelingsmatrix P1'!AC59-P5))</f>
        <v/>
      </c>
      <c r="Q6" s="355" t="str">
        <f>IF(Q$4="Uitsluiten","",IF(Q5="","",'Beoordelingsmatrix P1'!AE59-Q5))</f>
        <v/>
      </c>
    </row>
    <row r="7" spans="2:17" x14ac:dyDescent="0.25">
      <c r="B7" s="354" t="s">
        <v>598</v>
      </c>
      <c r="C7" s="396">
        <f>SUM(C5:C6)</f>
        <v>0</v>
      </c>
      <c r="D7" s="355" t="str">
        <f>IF(D$4="Uitsluiten","",IF(D$4="","",SUM(D5:D6)))</f>
        <v/>
      </c>
      <c r="E7" s="355" t="str">
        <f>IF(E$4="Uitsluiten","",IF(E$4="","",SUM(E5:E6)))</f>
        <v/>
      </c>
      <c r="F7" s="355" t="str">
        <f t="shared" ref="F7:Q7" si="0">IF(F$4="Uitsluiten","",IF(F$4="","",SUM(F5:F6)))</f>
        <v/>
      </c>
      <c r="G7" s="355" t="str">
        <f t="shared" si="0"/>
        <v/>
      </c>
      <c r="H7" s="355" t="str">
        <f t="shared" si="0"/>
        <v/>
      </c>
      <c r="I7" s="355" t="str">
        <f t="shared" si="0"/>
        <v/>
      </c>
      <c r="J7" s="355" t="str">
        <f t="shared" si="0"/>
        <v/>
      </c>
      <c r="K7" s="355" t="str">
        <f t="shared" si="0"/>
        <v/>
      </c>
      <c r="L7" s="355" t="str">
        <f t="shared" si="0"/>
        <v/>
      </c>
      <c r="M7" s="355" t="str">
        <f t="shared" si="0"/>
        <v/>
      </c>
      <c r="N7" s="355" t="str">
        <f t="shared" si="0"/>
        <v/>
      </c>
      <c r="O7" s="355" t="str">
        <f t="shared" si="0"/>
        <v/>
      </c>
      <c r="P7" s="355" t="str">
        <f t="shared" si="0"/>
        <v/>
      </c>
      <c r="Q7" s="355" t="str">
        <f t="shared" si="0"/>
        <v/>
      </c>
    </row>
    <row r="8" spans="2:17" x14ac:dyDescent="0.25">
      <c r="B8" s="354" t="s">
        <v>599</v>
      </c>
      <c r="C8" s="399"/>
      <c r="D8" s="354" t="str">
        <f>IF(D$4="Uitsluiten","",IF(D4="","",RANK(D7,$D$7:$Q$7,0)))</f>
        <v/>
      </c>
      <c r="E8" s="354" t="str">
        <f t="shared" ref="E8:G8" si="1">IF(E$4="Uitsluiten","",IF(E4="","",RANK(E7,$D$7:$Q$7,0)))</f>
        <v/>
      </c>
      <c r="F8" s="354" t="str">
        <f t="shared" si="1"/>
        <v/>
      </c>
      <c r="G8" s="354" t="str">
        <f t="shared" si="1"/>
        <v/>
      </c>
      <c r="H8" s="354" t="str">
        <f t="shared" ref="H8" si="2">IF(H$4="Uitsluiten","",IF(H4="","",RANK(H7,$D$7:$Q$7,0)))</f>
        <v/>
      </c>
      <c r="I8" s="354" t="str">
        <f t="shared" ref="I8:J8" si="3">IF(I$4="Uitsluiten","",IF(I4="","",RANK(I7,$D$7:$Q$7,0)))</f>
        <v/>
      </c>
      <c r="J8" s="354" t="str">
        <f t="shared" si="3"/>
        <v/>
      </c>
      <c r="K8" s="354" t="str">
        <f t="shared" ref="K8" si="4">IF(K$4="Uitsluiten","",IF(K4="","",RANK(K7,$D$7:$Q$7,0)))</f>
        <v/>
      </c>
      <c r="L8" s="354" t="str">
        <f t="shared" ref="L8:M8" si="5">IF(L$4="Uitsluiten","",IF(L4="","",RANK(L7,$D$7:$Q$7,0)))</f>
        <v/>
      </c>
      <c r="M8" s="354" t="str">
        <f t="shared" si="5"/>
        <v/>
      </c>
      <c r="N8" s="354" t="str">
        <f t="shared" ref="N8" si="6">IF(N$4="Uitsluiten","",IF(N4="","",RANK(N7,$D$7:$Q$7,0)))</f>
        <v/>
      </c>
      <c r="O8" s="354" t="str">
        <f t="shared" ref="O8:P8" si="7">IF(O$4="Uitsluiten","",IF(O4="","",RANK(O7,$D$7:$Q$7,0)))</f>
        <v/>
      </c>
      <c r="P8" s="354" t="str">
        <f t="shared" si="7"/>
        <v/>
      </c>
      <c r="Q8" s="354" t="str">
        <f t="shared" ref="Q8" si="8">IF(Q$4="Uitsluiten","",IF(Q4="","",RANK(Q7,$D$7:$Q$7,0)))</f>
        <v/>
      </c>
    </row>
    <row r="9" spans="2:17" x14ac:dyDescent="0.25">
      <c r="B9" s="357" t="s">
        <v>607</v>
      </c>
      <c r="C9" s="399"/>
      <c r="D9" s="354" t="str">
        <f>IF(D$4="Uitsluiten","NVT",IF(D4="","NVT",IF(AND(D8&lt;='Aanvraag inhuur'!$C$181,(D7+SUM('Beoordelingsmatrix P1'!$D$63,'Beoordelingsmatrix P1'!$D$65)&gt;MAX($D$7:$P$7))),"Ja","Nee")))</f>
        <v>NVT</v>
      </c>
      <c r="E9" s="354" t="str">
        <f>IF(E$4="Uitsluiten","NVT",IF(E4="","NVT",IF(AND(E8&lt;='Aanvraag inhuur'!$C$181,(E7+SUM('Beoordelingsmatrix P1'!$D$63,'Beoordelingsmatrix P1'!$D$65)&gt;MAX($D$7:$P$7))),"Ja","Nee")))</f>
        <v>NVT</v>
      </c>
      <c r="F9" s="354" t="str">
        <f>IF(F$4="Uitsluiten","NVT",IF(F4="","NVT",IF(AND(F8&lt;='Aanvraag inhuur'!$C$181,(F7+SUM('Beoordelingsmatrix P1'!$D$63,'Beoordelingsmatrix P1'!$D$65)&gt;MAX($D$7:$P$7))),"Ja","Nee")))</f>
        <v>NVT</v>
      </c>
      <c r="G9" s="354" t="str">
        <f>IF(G$4="Uitsluiten","NVT",IF(G4="","NVT",IF(AND(G8&lt;='Aanvraag inhuur'!$C$181,(G7+SUM('Beoordelingsmatrix P1'!$D$63,'Beoordelingsmatrix P1'!$D$65)&gt;MAX($D$7:$P$7))),"Ja","Nee")))</f>
        <v>NVT</v>
      </c>
      <c r="H9" s="354" t="str">
        <f>IF(H$4="Uitsluiten","NVT",IF(H4="","NVT",IF(AND(H8&lt;='Aanvraag inhuur'!$C$181,(H7+SUM('Beoordelingsmatrix P1'!$D$63,'Beoordelingsmatrix P1'!$D$65)&gt;MAX($D$7:$P$7))),"Ja","Nee")))</f>
        <v>NVT</v>
      </c>
      <c r="I9" s="354" t="str">
        <f>IF(I$4="Uitsluiten","NVT",IF(I4="","NVT",IF(AND(I8&lt;='Aanvraag inhuur'!$C$181,(I7+SUM('Beoordelingsmatrix P1'!$D$63,'Beoordelingsmatrix P1'!$D$65)&gt;MAX($D$7:$P$7))),"Ja","Nee")))</f>
        <v>NVT</v>
      </c>
      <c r="J9" s="354" t="str">
        <f>IF(J$4="Uitsluiten","NVT",IF(J4="","NVT",IF(AND(J8&lt;='Aanvraag inhuur'!$C$181,(J7+SUM('Beoordelingsmatrix P1'!$D$63,'Beoordelingsmatrix P1'!$D$65)&gt;MAX($D$7:$P$7))),"Ja","Nee")))</f>
        <v>NVT</v>
      </c>
      <c r="K9" s="354" t="str">
        <f>IF(K$4="Uitsluiten","NVT",IF(K4="","NVT",IF(AND(K8&lt;='Aanvraag inhuur'!$C$181,(K7+SUM('Beoordelingsmatrix P1'!$D$63,'Beoordelingsmatrix P1'!$D$65)&gt;MAX($D$7:$P$7))),"Ja","Nee")))</f>
        <v>NVT</v>
      </c>
      <c r="L9" s="354" t="str">
        <f>IF(L$4="Uitsluiten","NVT",IF(L4="","NVT",IF(AND(L8&lt;='Aanvraag inhuur'!$C$181,(L7+SUM('Beoordelingsmatrix P1'!$D$63,'Beoordelingsmatrix P1'!$D$65)&gt;MAX($D$7:$P$7))),"Ja","Nee")))</f>
        <v>NVT</v>
      </c>
      <c r="M9" s="354" t="str">
        <f>IF(M$4="Uitsluiten","NVT",IF(M4="","NVT",IF(AND(M8&lt;='Aanvraag inhuur'!$C$181,(M7+SUM('Beoordelingsmatrix P1'!$D$63,'Beoordelingsmatrix P1'!$D$65)&gt;MAX($D$7:$P$7))),"Ja","Nee")))</f>
        <v>NVT</v>
      </c>
      <c r="N9" s="354" t="str">
        <f>IF(N$4="Uitsluiten","NVT",IF(N4="","NVT",IF(AND(N8&lt;='Aanvraag inhuur'!$C$181,(N7+SUM('Beoordelingsmatrix P1'!$D$63,'Beoordelingsmatrix P1'!$D$65)&gt;MAX($D$7:$P$7))),"Ja","Nee")))</f>
        <v>NVT</v>
      </c>
      <c r="O9" s="354" t="str">
        <f>IF(O$4="Uitsluiten","NVT",IF(O4="","NVT",IF(AND(O8&lt;='Aanvraag inhuur'!$C$181,(O7+SUM('Beoordelingsmatrix P1'!$D$63,'Beoordelingsmatrix P1'!$D$65)&gt;MAX($D$7:$P$7))),"Ja","Nee")))</f>
        <v>NVT</v>
      </c>
      <c r="P9" s="354" t="str">
        <f>IF(P$4="Uitsluiten","NVT",IF(P4="","NVT",IF(AND(P8&lt;='Aanvraag inhuur'!$C$181,(P7+SUM('Beoordelingsmatrix P1'!$D$63,'Beoordelingsmatrix P1'!$D$65)&gt;MAX($D$7:$P$7))),"Ja","Nee")))</f>
        <v>NVT</v>
      </c>
      <c r="Q9" s="354" t="str">
        <f>IF(Q$4="Uitsluiten","NVT",IF(Q4="","NVT",IF(AND(Q8&lt;='Aanvraag inhuur'!$C$181,(Q7+SUM('Beoordelingsmatrix P1'!$D$63,'Beoordelingsmatrix P1'!$D$65)&gt;MAX($D$7:$P$7))),"Ja","Nee")))</f>
        <v>NVT</v>
      </c>
    </row>
    <row r="10" spans="2:17" ht="12.75" customHeight="1" x14ac:dyDescent="0.25">
      <c r="B10" s="361"/>
      <c r="C10" s="397"/>
      <c r="D10" s="361"/>
      <c r="E10" s="361"/>
      <c r="F10" s="361"/>
      <c r="G10" s="361"/>
      <c r="H10" s="361"/>
      <c r="I10" s="361"/>
      <c r="J10" s="361"/>
      <c r="K10" s="361"/>
      <c r="L10" s="361"/>
      <c r="M10" s="361"/>
      <c r="N10" s="361"/>
      <c r="O10" s="361"/>
      <c r="P10" s="361"/>
      <c r="Q10" s="361"/>
    </row>
    <row r="11" spans="2:17" x14ac:dyDescent="0.25">
      <c r="B11" s="354" t="s">
        <v>608</v>
      </c>
      <c r="C11" s="396">
        <f>SUM('Beoordelingsmatrix P1'!O83:O84)</f>
        <v>0</v>
      </c>
      <c r="D11" s="355" t="str">
        <f>IF(D$4="Uitsluiten","",IF(D4="","",'Beoordelingsmatrix P1'!E73))</f>
        <v/>
      </c>
      <c r="E11" s="355" t="str">
        <f>IF(E$4="Uitsluiten","",IF(E4="","",'Beoordelingsmatrix P1'!G73))</f>
        <v/>
      </c>
      <c r="F11" s="355" t="str">
        <f>IF(F$4="Uitsluiten","",IF(F4="","",'Beoordelingsmatrix P1'!I73))</f>
        <v/>
      </c>
      <c r="G11" s="355" t="str">
        <f>IF(G$4="Uitsluiten","",IF(G4="","",'Beoordelingsmatrix P1'!K73))</f>
        <v/>
      </c>
      <c r="H11" s="355" t="str">
        <f>IF(H$4="Uitsluiten","",IF(H4="","",'Beoordelingsmatrix P1'!M73))</f>
        <v/>
      </c>
      <c r="I11" s="355" t="str">
        <f>IF(I$4="Uitsluiten","",IF(I4="","",'Beoordelingsmatrix P1'!O73))</f>
        <v/>
      </c>
      <c r="J11" s="355" t="str">
        <f>IF(J$4="Uitsluiten","",IF(J4="","",'Beoordelingsmatrix P1'!Q73))</f>
        <v/>
      </c>
      <c r="K11" s="355" t="str">
        <f>IF(K$4="Uitsluiten","",IF(K4="","",'Beoordelingsmatrix P1'!S73))</f>
        <v/>
      </c>
      <c r="L11" s="355" t="str">
        <f>IF(L$4="Uitsluiten","",IF(L4="","",'Beoordelingsmatrix P1'!U73))</f>
        <v/>
      </c>
      <c r="M11" s="355" t="str">
        <f>IF(M$4="Uitsluiten","",IF(M4="","",'Beoordelingsmatrix P1'!W73))</f>
        <v/>
      </c>
      <c r="N11" s="355" t="str">
        <f>IF(N$4="Uitsluiten","",IF(N4="","",'Beoordelingsmatrix P1'!Y73))</f>
        <v/>
      </c>
      <c r="O11" s="355" t="str">
        <f>IF(O$4="Uitsluiten","",IF(O4="","",'Beoordelingsmatrix P1'!AA73))</f>
        <v/>
      </c>
      <c r="P11" s="355" t="str">
        <f>IF(P$4="Uitsluiten","",IF(P4="","",'Beoordelingsmatrix P1'!AC73))</f>
        <v/>
      </c>
      <c r="Q11" s="355" t="str">
        <f>IF(Q$4="Uitsluiten","",IF(Q4="","",'Beoordelingsmatrix P1'!AE73))</f>
        <v/>
      </c>
    </row>
    <row r="12" spans="2:17" x14ac:dyDescent="0.25">
      <c r="B12" s="358" t="s">
        <v>609</v>
      </c>
      <c r="C12" s="398">
        <f>SUM('Beoordelingsmatrix P1'!O77:O84)</f>
        <v>0</v>
      </c>
      <c r="D12" s="359" t="str">
        <f>IF(D$4="Uitsluiten","",IF(D4="","",'Beoordelingsmatrix P1'!E74))</f>
        <v/>
      </c>
      <c r="E12" s="359" t="str">
        <f>IF(E$4="Uitsluiten","",IF(E4="","",'Beoordelingsmatrix P1'!G74))</f>
        <v/>
      </c>
      <c r="F12" s="359" t="str">
        <f>IF(F$4="Uitsluiten","",IF(F4="","",'Beoordelingsmatrix P1'!I74))</f>
        <v/>
      </c>
      <c r="G12" s="359" t="str">
        <f>IF(G$4="Uitsluiten","",IF(G4="","",'Beoordelingsmatrix P1'!K74))</f>
        <v/>
      </c>
      <c r="H12" s="359" t="str">
        <f>IF(H$4="Uitsluiten","",IF(H4="","",'Beoordelingsmatrix P1'!M74))</f>
        <v/>
      </c>
      <c r="I12" s="359" t="str">
        <f>IF(I$4="Uitsluiten","",IF(I4="","",'Beoordelingsmatrix P1'!O74))</f>
        <v/>
      </c>
      <c r="J12" s="359" t="str">
        <f>IF(J$4="Uitsluiten","",IF(J4="","",'Beoordelingsmatrix P1'!Q74))</f>
        <v/>
      </c>
      <c r="K12" s="359" t="str">
        <f>IF(K$4="Uitsluiten","",IF(K4="","",'Beoordelingsmatrix P1'!S74))</f>
        <v/>
      </c>
      <c r="L12" s="359" t="str">
        <f>IF(L$4="Uitsluiten","",IF(L4="","",'Beoordelingsmatrix P1'!U74))</f>
        <v/>
      </c>
      <c r="M12" s="359" t="str">
        <f>IF(M$4="Uitsluiten","",IF(M4="","",'Beoordelingsmatrix P1'!W74))</f>
        <v/>
      </c>
      <c r="N12" s="359" t="str">
        <f>IF(N$4="Uitsluiten","",IF(N4="","",'Beoordelingsmatrix P1'!Y74))</f>
        <v/>
      </c>
      <c r="O12" s="359" t="str">
        <f>IF(O$4="Uitsluiten","",IF(O4="","",'Beoordelingsmatrix P1'!AA74))</f>
        <v/>
      </c>
      <c r="P12" s="359" t="str">
        <f>IF(P$4="Uitsluiten","",IF(P4="","",'Beoordelingsmatrix P1'!AC74))</f>
        <v/>
      </c>
      <c r="Q12" s="359" t="str">
        <f>IF(Q$4="Uitsluiten","",IF(Q4="","",'Beoordelingsmatrix P1'!AE74))</f>
        <v/>
      </c>
    </row>
    <row r="13" spans="2:17" x14ac:dyDescent="0.25">
      <c r="B13" s="358" t="s">
        <v>652</v>
      </c>
      <c r="C13" s="399"/>
      <c r="D13" s="354" t="str">
        <f>IF(D$4="Uitsluiten","",IF(D4="","",RANK(D12,$D$12:$Q$12,0)))</f>
        <v/>
      </c>
      <c r="E13" s="354" t="str">
        <f t="shared" ref="E13:Q13" si="9">IF(E$4="Uitsluiten","",IF(E4="","",RANK(E12,$D$12:$Q$12,0)))</f>
        <v/>
      </c>
      <c r="F13" s="354" t="str">
        <f t="shared" si="9"/>
        <v/>
      </c>
      <c r="G13" s="354" t="str">
        <f t="shared" si="9"/>
        <v/>
      </c>
      <c r="H13" s="354" t="str">
        <f t="shared" si="9"/>
        <v/>
      </c>
      <c r="I13" s="354" t="str">
        <f t="shared" si="9"/>
        <v/>
      </c>
      <c r="J13" s="354" t="str">
        <f t="shared" si="9"/>
        <v/>
      </c>
      <c r="K13" s="354" t="str">
        <f t="shared" si="9"/>
        <v/>
      </c>
      <c r="L13" s="354" t="str">
        <f t="shared" si="9"/>
        <v/>
      </c>
      <c r="M13" s="354" t="str">
        <f t="shared" si="9"/>
        <v/>
      </c>
      <c r="N13" s="354" t="str">
        <f t="shared" si="9"/>
        <v/>
      </c>
      <c r="O13" s="354" t="str">
        <f t="shared" si="9"/>
        <v/>
      </c>
      <c r="P13" s="354" t="str">
        <f t="shared" si="9"/>
        <v/>
      </c>
      <c r="Q13" s="354" t="str">
        <f t="shared" si="9"/>
        <v/>
      </c>
    </row>
    <row r="14" spans="2:17" ht="31.5" x14ac:dyDescent="0.25">
      <c r="B14" s="360" t="s">
        <v>644</v>
      </c>
      <c r="C14" s="400"/>
      <c r="D14" s="360" t="str">
        <f>IF(D9="Ja","Reeds uitgenodigd",IF(D4="Uitsluiten","Reeds uitgesloten",IF(D4="","NVT",IF((D7+(SUM('Aanvraag inhuur'!$C$79:$C$80)))&gt;=(MAX('Samenvatting beoordeling P1'!$D$12:$Q$12)),"Ja","Nee"))))</f>
        <v>NVT</v>
      </c>
      <c r="E14" s="360" t="str">
        <f>IF(E9="Ja","Reeds uitgenodigd",IF(E4="Uitsluiten","Reeds uitgesloten",IF(E4="","NVT",IF((E7+(SUM('Aanvraag inhuur'!$C$79:$C$80)))&gt;=(MAX('Samenvatting beoordeling P1'!$D$12:$Q$12)),"Ja","Nee"))))</f>
        <v>NVT</v>
      </c>
      <c r="F14" s="360" t="str">
        <f>IF(F9="Ja","Reeds uitgenodigd",IF(F4="Uitsluiten","Reeds uitgesloten",IF(F4="","NVT",IF((F7+(SUM('Aanvraag inhuur'!$C$79:$C$80)))&gt;=(MAX('Samenvatting beoordeling P1'!$D$12:$Q$12)),"Ja","Nee"))))</f>
        <v>NVT</v>
      </c>
      <c r="G14" s="360" t="str">
        <f>IF(G9="Ja","Reeds uitgenodigd",IF(G4="Uitsluiten","Reeds uitgesloten",IF(G4="","NVT",IF((G7+(SUM('Aanvraag inhuur'!$C$79:$C$80)))&gt;=(MAX('Samenvatting beoordeling P1'!$D$12:$Q$12)),"Ja","Nee"))))</f>
        <v>NVT</v>
      </c>
      <c r="H14" s="360" t="str">
        <f>IF(H9="Ja","Reeds uitgenodigd",IF(H4="Uitsluiten","Reeds uitgesloten",IF(H4="","NVT",IF((H7+(SUM('Aanvraag inhuur'!$C$79:$C$80)))&gt;=(MAX('Samenvatting beoordeling P1'!$D$12:$Q$12)),"Ja","Nee"))))</f>
        <v>NVT</v>
      </c>
      <c r="I14" s="360" t="str">
        <f>IF(I9="Ja","Reeds uitgenodigd",IF(I4="Uitsluiten","Reeds uitgesloten",IF(I4="","NVT",IF((I7+(SUM('Aanvraag inhuur'!$C$79:$C$80)))&gt;=(MAX('Samenvatting beoordeling P1'!$D$12:$Q$12)),"Ja","Nee"))))</f>
        <v>NVT</v>
      </c>
      <c r="J14" s="360" t="str">
        <f>IF(J9="Ja","Reeds uitgenodigd",IF(J4="Uitsluiten","Reeds uitgesloten",IF(J4="","NVT",IF((J7+(SUM('Aanvraag inhuur'!$C$79:$C$80)))&gt;=(MAX('Samenvatting beoordeling P1'!$D$12:$Q$12)),"Ja","Nee"))))</f>
        <v>NVT</v>
      </c>
      <c r="K14" s="360" t="str">
        <f>IF(K9="Ja","Reeds uitgenodigd",IF(K4="Uitsluiten","Reeds uitgesloten",IF(K4="","NVT",IF((K7+(SUM('Aanvraag inhuur'!$C$79:$C$80)))&gt;=(MAX('Samenvatting beoordeling P1'!$D$12:$Q$12)),"Ja","Nee"))))</f>
        <v>NVT</v>
      </c>
      <c r="L14" s="360" t="str">
        <f>IF(L9="Ja","Reeds uitgenodigd",IF(L4="Uitsluiten","Reeds uitgesloten",IF(L4="","NVT",IF((L7+(SUM('Aanvraag inhuur'!$C$79:$C$80)))&gt;=(MAX('Samenvatting beoordeling P1'!$D$12:$Q$12)),"Ja","Nee"))))</f>
        <v>NVT</v>
      </c>
      <c r="M14" s="360" t="str">
        <f>IF(M9="Ja","Reeds uitgenodigd",IF(M4="Uitsluiten","Reeds uitgesloten",IF(M4="","NVT",IF((M7+(SUM('Aanvraag inhuur'!$C$79:$C$80)))&gt;=(MAX('Samenvatting beoordeling P1'!$D$12:$Q$12)),"Ja","Nee"))))</f>
        <v>NVT</v>
      </c>
      <c r="N14" s="360" t="str">
        <f>IF(N9="Ja","Reeds uitgenodigd",IF(N4="Uitsluiten","Reeds uitgesloten",IF(N4="","NVT",IF((N7+(SUM('Aanvraag inhuur'!$C$79:$C$80)))&gt;=(MAX('Samenvatting beoordeling P1'!$D$12:$Q$12)),"Ja","Nee"))))</f>
        <v>NVT</v>
      </c>
      <c r="O14" s="360" t="str">
        <f>IF(O9="Ja","Reeds uitgenodigd",IF(O4="Uitsluiten","Reeds uitgesloten",IF(O4="","NVT",IF((O7+(SUM('Aanvraag inhuur'!$C$79:$C$80)))&gt;=(MAX('Samenvatting beoordeling P1'!$D$12:$Q$12)),"Ja","Nee"))))</f>
        <v>NVT</v>
      </c>
      <c r="P14" s="360" t="str">
        <f>IF(P9="Ja","Reeds uitgenodigd",IF(P4="Uitsluiten","Reeds uitgesloten",IF(P4="","NVT",IF((P7+(SUM('Aanvraag inhuur'!$C$79:$C$80)))&gt;=(MAX('Samenvatting beoordeling P1'!$D$12:$Q$12)),"Ja","Nee"))))</f>
        <v>NVT</v>
      </c>
      <c r="Q14" s="360" t="str">
        <f>IF(Q9="Ja","Reeds uitgenodigd",IF(Q4="Uitsluiten","Reeds uitgesloten",IF(Q4="","NVT",IF((Q7+(SUM('Aanvraag inhuur'!$C$79:$C$80)))&gt;=(MAX('Samenvatting beoordeling P1'!$D$12:$Q$12)),"Ja","Nee"))))</f>
        <v>NVT</v>
      </c>
    </row>
  </sheetData>
  <sheetProtection algorithmName="SHA-512" hashValue="3Dm2bxNhvi9riNYfZJEpZXD39hJQGF4N7z8MfO0/qL3iMBgQa68Q/znmVN6Pk/AQBS431SYimwfgvM/mtCeG9A==" saltValue="0SEmBekRIoDw17GNTQiXbg==" spinCount="100000" sheet="1" objects="1" scenarios="1"/>
  <conditionalFormatting sqref="F4">
    <cfRule type="cellIs" dxfId="1314" priority="54" operator="equal">
      <formula>"""Uitsluiten"""</formula>
    </cfRule>
  </conditionalFormatting>
  <conditionalFormatting sqref="D4 F4">
    <cfRule type="containsText" dxfId="1313" priority="49" operator="containsText" text="Voldoet">
      <formula>NOT(ISERROR(SEARCH("Voldoet",D4)))</formula>
    </cfRule>
    <cfRule type="containsText" dxfId="1312" priority="50" operator="containsText" text="Uitsluiten">
      <formula>NOT(ISERROR(SEARCH("Uitsluiten",D4)))</formula>
    </cfRule>
  </conditionalFormatting>
  <conditionalFormatting sqref="D9:Q9">
    <cfRule type="containsText" dxfId="1311" priority="45" operator="containsText" text="NVT">
      <formula>NOT(ISERROR(SEARCH("NVT",D9)))</formula>
    </cfRule>
    <cfRule type="containsText" dxfId="1310" priority="46" operator="containsText" text="Nee">
      <formula>NOT(ISERROR(SEARCH("Nee",D9)))</formula>
    </cfRule>
    <cfRule type="containsText" dxfId="1309" priority="47" operator="containsText" text="Ja">
      <formula>NOT(ISERROR(SEARCH("Ja",D9)))</formula>
    </cfRule>
  </conditionalFormatting>
  <conditionalFormatting sqref="D14:Q14">
    <cfRule type="containsText" dxfId="1308" priority="41" operator="containsText" text="Reeds uitgesloten">
      <formula>NOT(ISERROR(SEARCH("Reeds uitgesloten",D14)))</formula>
    </cfRule>
    <cfRule type="containsText" dxfId="1307" priority="42" operator="containsText" text="Ja">
      <formula>NOT(ISERROR(SEARCH("Ja",D14)))</formula>
    </cfRule>
    <cfRule type="containsText" dxfId="1306" priority="43" operator="containsText" text="NVT">
      <formula>NOT(ISERROR(SEARCH("NVT",D14)))</formula>
    </cfRule>
    <cfRule type="containsText" dxfId="1305" priority="44" operator="containsText" text="Nee">
      <formula>NOT(ISERROR(SEARCH("Nee",D14)))</formula>
    </cfRule>
  </conditionalFormatting>
  <conditionalFormatting sqref="E4">
    <cfRule type="containsText" dxfId="1304" priority="39" operator="containsText" text="Voldoet">
      <formula>NOT(ISERROR(SEARCH("Voldoet",E4)))</formula>
    </cfRule>
    <cfRule type="containsText" dxfId="1303" priority="40" operator="containsText" text="Uitsluiten">
      <formula>NOT(ISERROR(SEARCH("Uitsluiten",E4)))</formula>
    </cfRule>
  </conditionalFormatting>
  <conditionalFormatting sqref="G4:Q4">
    <cfRule type="containsText" dxfId="1302" priority="30" operator="containsText" text="Voldoet">
      <formula>NOT(ISERROR(SEARCH("Voldoet",G4)))</formula>
    </cfRule>
    <cfRule type="containsText" dxfId="1301" priority="31" operator="containsText" text="Uitsluiten">
      <formula>NOT(ISERROR(SEARCH("Uitsluiten",G4)))</formula>
    </cfRule>
  </conditionalFormatting>
  <pageMargins left="0.7" right="0.7" top="0.75" bottom="0.75" header="0.3" footer="0.3"/>
  <pageSetup paperSize="9" scale="60" orientation="landscape" r:id="rId1"/>
  <extLst>
    <ext xmlns:x14="http://schemas.microsoft.com/office/spreadsheetml/2009/9/main" uri="{78C0D931-6437-407d-A8EE-F0AAD7539E65}">
      <x14:conditionalFormattings>
        <x14:conditionalFormatting xmlns:xm="http://schemas.microsoft.com/office/excel/2006/main">
          <x14:cfRule type="expression" priority="53" id="{30EF1713-97F3-4B08-8DE1-D134E114921F}">
            <xm:f>'Beoordelingsmatrix P1'!$I$88&gt;0</xm:f>
            <x14:dxf>
              <fill>
                <patternFill>
                  <bgColor rgb="FFFF0000"/>
                </patternFill>
              </fill>
            </x14:dxf>
          </x14:cfRule>
          <xm:sqref>F4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X89"/>
  <sheetViews>
    <sheetView zoomScale="85" zoomScaleNormal="85" zoomScaleSheetLayoutView="70" workbookViewId="0">
      <selection activeCell="O1" sqref="O1:P1048576"/>
    </sheetView>
  </sheetViews>
  <sheetFormatPr defaultRowHeight="15.75" x14ac:dyDescent="0.25"/>
  <cols>
    <col min="1" max="1" width="0.625" style="326" customWidth="1"/>
    <col min="2" max="2" width="39" style="326" customWidth="1"/>
    <col min="3" max="3" width="28.25" style="326" customWidth="1"/>
    <col min="4" max="4" width="11" style="326" customWidth="1"/>
    <col min="5" max="5" width="8.625" style="326" customWidth="1"/>
    <col min="6" max="6" width="24.875" style="326" customWidth="1"/>
    <col min="7" max="7" width="8.625" style="326" hidden="1" customWidth="1"/>
    <col min="8" max="8" width="24.875" style="326" hidden="1" customWidth="1"/>
    <col min="9" max="9" width="8.625" style="326" customWidth="1"/>
    <col min="10" max="10" width="24.875" style="326" customWidth="1"/>
    <col min="11" max="11" width="8.625" style="326" hidden="1" customWidth="1"/>
    <col min="12" max="12" width="24.875" style="326" hidden="1" customWidth="1"/>
    <col min="13" max="13" width="8.625" style="326" customWidth="1"/>
    <col min="14" max="14" width="24.875" style="326" customWidth="1"/>
    <col min="15" max="15" width="8.625" style="326" hidden="1" customWidth="1"/>
    <col min="16" max="16" width="24.875" style="326" hidden="1" customWidth="1"/>
    <col min="17" max="17" width="8.625" style="326" customWidth="1"/>
    <col min="18" max="18" width="24.875" style="326" customWidth="1"/>
    <col min="19" max="19" width="8.625" style="326" customWidth="1"/>
    <col min="20" max="20" width="24.875" style="326" customWidth="1"/>
    <col min="21" max="21" width="8.625" style="326" customWidth="1"/>
    <col min="22" max="22" width="24.875" style="326" customWidth="1"/>
    <col min="23" max="23" width="8.625" style="326" customWidth="1"/>
    <col min="24" max="24" width="24.875" style="326" customWidth="1"/>
    <col min="25" max="16384" width="9" style="326"/>
  </cols>
  <sheetData>
    <row r="1" spans="2:24" x14ac:dyDescent="0.25">
      <c r="B1" s="333" t="s">
        <v>154</v>
      </c>
      <c r="C1" s="341" t="str">
        <f>IF('Aanvraag inhuur'!D1="","",'Aanvraag inhuur'!D1)</f>
        <v/>
      </c>
      <c r="D1" s="331"/>
      <c r="E1" s="767" t="s">
        <v>596</v>
      </c>
      <c r="F1" s="767"/>
      <c r="G1" s="767"/>
      <c r="H1" s="767"/>
      <c r="I1" s="783" t="str">
        <f>IF('Aanvraag inhuur'!C43="","",'Aanvraag inhuur'!C43)</f>
        <v/>
      </c>
      <c r="J1" s="784"/>
      <c r="K1" s="325"/>
      <c r="L1" s="325"/>
      <c r="M1" s="325"/>
      <c r="N1" s="325" t="s">
        <v>649</v>
      </c>
      <c r="O1" s="325"/>
      <c r="P1" s="325"/>
    </row>
    <row r="2" spans="2:24" ht="45" customHeight="1" x14ac:dyDescent="0.25">
      <c r="B2" s="327" t="s">
        <v>548</v>
      </c>
      <c r="C2" s="327" t="s">
        <v>524</v>
      </c>
      <c r="D2" s="327" t="s">
        <v>530</v>
      </c>
      <c r="E2" s="747" t="s">
        <v>645</v>
      </c>
      <c r="F2" s="748"/>
      <c r="G2" s="747" t="s">
        <v>666</v>
      </c>
      <c r="H2" s="748"/>
      <c r="I2" s="747" t="s">
        <v>646</v>
      </c>
      <c r="J2" s="748"/>
      <c r="K2" s="747" t="s">
        <v>665</v>
      </c>
      <c r="L2" s="748"/>
      <c r="M2" s="747" t="s">
        <v>647</v>
      </c>
      <c r="N2" s="748"/>
      <c r="O2" s="747" t="s">
        <v>664</v>
      </c>
      <c r="P2" s="748"/>
      <c r="Q2" s="785"/>
      <c r="R2" s="785"/>
      <c r="S2" s="785"/>
      <c r="T2" s="785"/>
      <c r="U2" s="785"/>
      <c r="V2" s="785"/>
      <c r="W2" s="785"/>
      <c r="X2" s="785"/>
    </row>
    <row r="3" spans="2:24" x14ac:dyDescent="0.25">
      <c r="B3" s="779" t="s">
        <v>540</v>
      </c>
      <c r="C3" s="780"/>
      <c r="D3" s="781"/>
      <c r="E3" s="749"/>
      <c r="F3" s="750"/>
      <c r="G3" s="749"/>
      <c r="H3" s="750"/>
      <c r="I3" s="749"/>
      <c r="J3" s="750"/>
      <c r="K3" s="749"/>
      <c r="L3" s="750"/>
      <c r="M3" s="749"/>
      <c r="N3" s="750"/>
      <c r="O3" s="749"/>
      <c r="P3" s="750"/>
      <c r="Q3" s="786"/>
      <c r="R3" s="786"/>
      <c r="S3" s="786"/>
      <c r="T3" s="786"/>
      <c r="U3" s="786"/>
      <c r="V3" s="786"/>
      <c r="W3" s="786"/>
      <c r="X3" s="786"/>
    </row>
    <row r="4" spans="2:24" x14ac:dyDescent="0.25">
      <c r="B4" s="770" t="s">
        <v>545</v>
      </c>
      <c r="C4" s="771"/>
      <c r="D4" s="772"/>
      <c r="E4" s="328" t="s">
        <v>525</v>
      </c>
      <c r="F4" s="328" t="s">
        <v>544</v>
      </c>
      <c r="G4" s="328" t="s">
        <v>525</v>
      </c>
      <c r="H4" s="328" t="s">
        <v>544</v>
      </c>
      <c r="I4" s="328" t="s">
        <v>525</v>
      </c>
      <c r="J4" s="328" t="s">
        <v>544</v>
      </c>
      <c r="K4" s="328" t="s">
        <v>525</v>
      </c>
      <c r="L4" s="328" t="s">
        <v>544</v>
      </c>
      <c r="M4" s="328" t="s">
        <v>525</v>
      </c>
      <c r="N4" s="328" t="s">
        <v>544</v>
      </c>
      <c r="O4" s="328" t="s">
        <v>525</v>
      </c>
      <c r="P4" s="328" t="s">
        <v>544</v>
      </c>
      <c r="Q4" s="405"/>
      <c r="R4" s="405"/>
      <c r="S4" s="405"/>
      <c r="T4" s="405"/>
      <c r="U4" s="405"/>
      <c r="V4" s="405"/>
      <c r="W4" s="405"/>
      <c r="X4" s="405"/>
    </row>
    <row r="5" spans="2:24" ht="15.75" customHeight="1" x14ac:dyDescent="0.25">
      <c r="B5" s="778" t="s">
        <v>543</v>
      </c>
      <c r="C5" s="778"/>
      <c r="D5" s="329" t="str">
        <f>IF('Aanvraag inhuur'!C72="","",'Aanvraag inhuur'!C72)</f>
        <v/>
      </c>
      <c r="E5" s="330" t="str">
        <f>IF(F5="","",IF('Samenvatting beoordeling P2'!D4="Uitsluiten","UITGESL",(($D$5*(MIN($F$88,$H$88,$J$88,$L$88,$N$88,$P$88)/F5)))))</f>
        <v/>
      </c>
      <c r="F5" s="345"/>
      <c r="G5" s="330" t="str">
        <f>IF(H5="","",IF('Samenvatting beoordeling P2'!H4="Uitsluiten","UITGESL",(($D$5*(MIN($F$88,$H$88,$J$88,$L$88,$N$88,$P$88)/H5)))))</f>
        <v/>
      </c>
      <c r="H5" s="345"/>
      <c r="I5" s="330" t="str">
        <f>IF(J5="","",IF('Samenvatting beoordeling P2'!J4="Uitsluiten","UITGESL",(($D$5*(MIN($F$88,$H$88,$J$88,$L$88,$N$88,$P$88)/J5)))))</f>
        <v/>
      </c>
      <c r="J5" s="345"/>
      <c r="K5" s="330" t="str">
        <f>IF(L5="","",IF('Samenvatting beoordeling P2'!L4="Uitsluiten","UITGESL",(($D$5*(MIN($F$88,$H$88,$J$88,$L$88,$N$88,$P$88)/L5)))))</f>
        <v/>
      </c>
      <c r="L5" s="345"/>
      <c r="M5" s="330" t="str">
        <f>IF(N5="","",IF('Samenvatting beoordeling P2'!N4="Uitsluiten","UITGESL",(($D$5*(MIN($F$88,$H$88,$J$88,$L$88,$N$88,$P$88)/N5)))))</f>
        <v/>
      </c>
      <c r="N5" s="345"/>
      <c r="O5" s="330" t="str">
        <f>IF(P5="","",IF('Samenvatting beoordeling P2'!J4="Uitsluiten","UITGESL",(($D$5*(MIN($F$88,$H$88,$J$88,$L$88,$N$88,$P$88)/P5)))))</f>
        <v/>
      </c>
      <c r="P5" s="345"/>
      <c r="Q5" s="406"/>
      <c r="R5" s="407"/>
      <c r="S5" s="406"/>
      <c r="T5" s="407"/>
      <c r="U5" s="406"/>
      <c r="V5" s="407"/>
      <c r="W5" s="406"/>
      <c r="X5" s="407"/>
    </row>
    <row r="6" spans="2:24" x14ac:dyDescent="0.25">
      <c r="B6" s="773" t="s">
        <v>527</v>
      </c>
      <c r="C6" s="773"/>
      <c r="D6" s="773"/>
      <c r="E6" s="328" t="s">
        <v>546</v>
      </c>
      <c r="F6" s="328" t="s">
        <v>541</v>
      </c>
      <c r="G6" s="328" t="s">
        <v>546</v>
      </c>
      <c r="H6" s="328" t="s">
        <v>541</v>
      </c>
      <c r="I6" s="328" t="s">
        <v>546</v>
      </c>
      <c r="J6" s="328" t="s">
        <v>541</v>
      </c>
      <c r="K6" s="328" t="s">
        <v>546</v>
      </c>
      <c r="L6" s="328" t="s">
        <v>541</v>
      </c>
      <c r="M6" s="328" t="s">
        <v>546</v>
      </c>
      <c r="N6" s="328" t="s">
        <v>541</v>
      </c>
      <c r="O6" s="328" t="s">
        <v>546</v>
      </c>
      <c r="P6" s="328" t="s">
        <v>541</v>
      </c>
      <c r="Q6" s="405"/>
      <c r="R6" s="405"/>
      <c r="S6" s="405"/>
      <c r="T6" s="405"/>
      <c r="U6" s="405"/>
      <c r="V6" s="405"/>
      <c r="W6" s="405"/>
      <c r="X6" s="405"/>
    </row>
    <row r="7" spans="2:24" ht="31.5" customHeight="1" x14ac:dyDescent="0.25">
      <c r="B7" s="331" t="str">
        <f>IF('Aanvraag inhuur'!C123="","",'Aanvraag inhuur'!C123)</f>
        <v/>
      </c>
      <c r="C7" s="331" t="str">
        <f>IF('Aanvraag inhuur'!F123="","",'Aanvraag inhuur'!F123)</f>
        <v/>
      </c>
      <c r="D7" s="331" t="str">
        <f>IF(B7="","","K.O.")</f>
        <v/>
      </c>
      <c r="E7" s="346"/>
      <c r="F7" s="346"/>
      <c r="G7" s="346"/>
      <c r="H7" s="346"/>
      <c r="I7" s="346"/>
      <c r="J7" s="346"/>
      <c r="K7" s="346"/>
      <c r="L7" s="346"/>
      <c r="M7" s="346"/>
      <c r="N7" s="346"/>
      <c r="O7" s="346"/>
      <c r="P7" s="346"/>
      <c r="Q7" s="408"/>
      <c r="R7" s="408"/>
      <c r="S7" s="408"/>
      <c r="T7" s="408"/>
      <c r="U7" s="408"/>
      <c r="V7" s="408"/>
      <c r="W7" s="408"/>
      <c r="X7" s="408"/>
    </row>
    <row r="8" spans="2:24" ht="31.5" customHeight="1" x14ac:dyDescent="0.25">
      <c r="B8" s="331" t="str">
        <f>IF('Aanvraag inhuur'!C124="","",'Aanvraag inhuur'!C124)</f>
        <v/>
      </c>
      <c r="C8" s="331" t="str">
        <f>IF('Aanvraag inhuur'!F124="","",'Aanvraag inhuur'!F124)</f>
        <v/>
      </c>
      <c r="D8" s="331" t="str">
        <f t="shared" ref="D8:D12" si="0">IF(B8="","","K.O.")</f>
        <v/>
      </c>
      <c r="E8" s="346"/>
      <c r="F8" s="346"/>
      <c r="G8" s="346"/>
      <c r="H8" s="346"/>
      <c r="I8" s="346"/>
      <c r="J8" s="346"/>
      <c r="K8" s="346"/>
      <c r="L8" s="346"/>
      <c r="M8" s="346"/>
      <c r="N8" s="346"/>
      <c r="O8" s="346"/>
      <c r="P8" s="346"/>
      <c r="Q8" s="408"/>
      <c r="R8" s="408"/>
      <c r="S8" s="408"/>
      <c r="T8" s="408"/>
      <c r="U8" s="408"/>
      <c r="V8" s="408"/>
      <c r="W8" s="408"/>
      <c r="X8" s="408"/>
    </row>
    <row r="9" spans="2:24" ht="31.5" customHeight="1" x14ac:dyDescent="0.25">
      <c r="B9" s="331" t="str">
        <f>IF('Aanvraag inhuur'!C125="","",'Aanvraag inhuur'!C125)</f>
        <v/>
      </c>
      <c r="C9" s="331" t="str">
        <f>IF('Aanvraag inhuur'!F125="","",'Aanvraag inhuur'!F125)</f>
        <v/>
      </c>
      <c r="D9" s="331" t="str">
        <f t="shared" si="0"/>
        <v/>
      </c>
      <c r="E9" s="346"/>
      <c r="F9" s="346"/>
      <c r="G9" s="346"/>
      <c r="H9" s="346"/>
      <c r="I9" s="346"/>
      <c r="J9" s="346"/>
      <c r="K9" s="346"/>
      <c r="L9" s="346"/>
      <c r="M9" s="346"/>
      <c r="N9" s="346"/>
      <c r="O9" s="346"/>
      <c r="P9" s="346"/>
      <c r="Q9" s="408"/>
      <c r="R9" s="408"/>
      <c r="S9" s="408"/>
      <c r="T9" s="408"/>
      <c r="U9" s="408"/>
      <c r="V9" s="408"/>
      <c r="W9" s="408"/>
      <c r="X9" s="408"/>
    </row>
    <row r="10" spans="2:24" ht="31.5" customHeight="1" x14ac:dyDescent="0.25">
      <c r="B10" s="331" t="str">
        <f>IF('Aanvraag inhuur'!C126="","",'Aanvraag inhuur'!C126)</f>
        <v/>
      </c>
      <c r="C10" s="331" t="str">
        <f>IF('Aanvraag inhuur'!F126="","",'Aanvraag inhuur'!F126)</f>
        <v/>
      </c>
      <c r="D10" s="331" t="str">
        <f t="shared" si="0"/>
        <v/>
      </c>
      <c r="E10" s="346"/>
      <c r="F10" s="346"/>
      <c r="G10" s="346"/>
      <c r="H10" s="346"/>
      <c r="I10" s="346"/>
      <c r="J10" s="346"/>
      <c r="K10" s="346"/>
      <c r="L10" s="346"/>
      <c r="M10" s="346"/>
      <c r="N10" s="346"/>
      <c r="O10" s="346"/>
      <c r="P10" s="346"/>
      <c r="Q10" s="408"/>
      <c r="R10" s="408"/>
      <c r="S10" s="408"/>
      <c r="T10" s="408"/>
      <c r="U10" s="408"/>
      <c r="V10" s="408"/>
      <c r="W10" s="408"/>
      <c r="X10" s="408"/>
    </row>
    <row r="11" spans="2:24" ht="31.5" customHeight="1" x14ac:dyDescent="0.25">
      <c r="B11" s="331" t="str">
        <f>IF('Aanvraag inhuur'!C127="","",'Aanvraag inhuur'!C127)</f>
        <v/>
      </c>
      <c r="C11" s="331" t="str">
        <f>IF('Aanvraag inhuur'!F127="","",'Aanvraag inhuur'!F127)</f>
        <v/>
      </c>
      <c r="D11" s="331" t="str">
        <f t="shared" si="0"/>
        <v/>
      </c>
      <c r="E11" s="346"/>
      <c r="F11" s="346"/>
      <c r="G11" s="346"/>
      <c r="H11" s="346"/>
      <c r="I11" s="346"/>
      <c r="J11" s="346"/>
      <c r="K11" s="346"/>
      <c r="L11" s="346"/>
      <c r="M11" s="346"/>
      <c r="N11" s="346"/>
      <c r="O11" s="346"/>
      <c r="P11" s="346"/>
      <c r="Q11" s="408"/>
      <c r="R11" s="408"/>
      <c r="S11" s="408"/>
      <c r="T11" s="408"/>
      <c r="U11" s="408"/>
      <c r="V11" s="408"/>
      <c r="W11" s="408"/>
      <c r="X11" s="408"/>
    </row>
    <row r="12" spans="2:24" ht="31.5" customHeight="1" x14ac:dyDescent="0.25">
      <c r="B12" s="331" t="str">
        <f>IF('Aanvraag inhuur'!C128="","",'Aanvraag inhuur'!C128)</f>
        <v/>
      </c>
      <c r="C12" s="331" t="str">
        <f>IF('Aanvraag inhuur'!F128="","",'Aanvraag inhuur'!F128)</f>
        <v/>
      </c>
      <c r="D12" s="331" t="str">
        <f t="shared" si="0"/>
        <v/>
      </c>
      <c r="E12" s="346"/>
      <c r="F12" s="346"/>
      <c r="G12" s="346"/>
      <c r="H12" s="346"/>
      <c r="I12" s="346"/>
      <c r="J12" s="346"/>
      <c r="K12" s="346"/>
      <c r="L12" s="346"/>
      <c r="M12" s="346"/>
      <c r="N12" s="346"/>
      <c r="O12" s="346"/>
      <c r="P12" s="346"/>
      <c r="Q12" s="408"/>
      <c r="R12" s="408"/>
      <c r="S12" s="408"/>
      <c r="T12" s="408"/>
      <c r="U12" s="408"/>
      <c r="V12" s="408"/>
      <c r="W12" s="408"/>
      <c r="X12" s="408"/>
    </row>
    <row r="13" spans="2:24" x14ac:dyDescent="0.25">
      <c r="B13" s="773" t="s">
        <v>528</v>
      </c>
      <c r="C13" s="773"/>
      <c r="D13" s="773"/>
      <c r="E13" s="328" t="s">
        <v>546</v>
      </c>
      <c r="F13" s="328" t="s">
        <v>541</v>
      </c>
      <c r="G13" s="328" t="s">
        <v>546</v>
      </c>
      <c r="H13" s="328" t="s">
        <v>541</v>
      </c>
      <c r="I13" s="328" t="s">
        <v>546</v>
      </c>
      <c r="J13" s="328" t="s">
        <v>541</v>
      </c>
      <c r="K13" s="328" t="s">
        <v>546</v>
      </c>
      <c r="L13" s="328" t="s">
        <v>541</v>
      </c>
      <c r="M13" s="328" t="s">
        <v>546</v>
      </c>
      <c r="N13" s="328" t="s">
        <v>541</v>
      </c>
      <c r="O13" s="328" t="s">
        <v>546</v>
      </c>
      <c r="P13" s="328" t="s">
        <v>541</v>
      </c>
      <c r="Q13" s="405"/>
      <c r="R13" s="405"/>
      <c r="S13" s="405"/>
      <c r="T13" s="405"/>
      <c r="U13" s="405"/>
      <c r="V13" s="405"/>
      <c r="W13" s="405"/>
      <c r="X13" s="405"/>
    </row>
    <row r="14" spans="2:24" ht="32.25" customHeight="1" x14ac:dyDescent="0.25">
      <c r="B14" s="331" t="str">
        <f>IF('Aanvraag inhuur'!C130="","",'Aanvraag inhuur'!C130)</f>
        <v/>
      </c>
      <c r="C14" s="331" t="str">
        <f>IF('Aanvraag inhuur'!F130="","",'Aanvraag inhuur'!F130)</f>
        <v/>
      </c>
      <c r="D14" s="331" t="str">
        <f>IF(B14="","","K.O.")</f>
        <v/>
      </c>
      <c r="E14" s="346"/>
      <c r="F14" s="346"/>
      <c r="G14" s="346"/>
      <c r="H14" s="346"/>
      <c r="I14" s="346"/>
      <c r="J14" s="346"/>
      <c r="K14" s="346"/>
      <c r="L14" s="346"/>
      <c r="M14" s="346"/>
      <c r="N14" s="346"/>
      <c r="O14" s="346"/>
      <c r="P14" s="346"/>
      <c r="Q14" s="408"/>
      <c r="R14" s="408"/>
      <c r="S14" s="408"/>
      <c r="T14" s="408"/>
      <c r="U14" s="408"/>
      <c r="V14" s="408"/>
      <c r="W14" s="408"/>
      <c r="X14" s="408"/>
    </row>
    <row r="15" spans="2:24" ht="32.25" customHeight="1" x14ac:dyDescent="0.25">
      <c r="B15" s="331" t="str">
        <f>IF('Aanvraag inhuur'!C131="","",'Aanvraag inhuur'!C131)</f>
        <v/>
      </c>
      <c r="C15" s="331" t="str">
        <f>IF('Aanvraag inhuur'!F131="","",'Aanvraag inhuur'!F131)</f>
        <v/>
      </c>
      <c r="D15" s="331" t="str">
        <f t="shared" ref="D15:D32" si="1">IF(B15="","","K.O.")</f>
        <v/>
      </c>
      <c r="E15" s="346"/>
      <c r="F15" s="346"/>
      <c r="G15" s="346"/>
      <c r="H15" s="346"/>
      <c r="I15" s="346"/>
      <c r="J15" s="346"/>
      <c r="K15" s="346"/>
      <c r="L15" s="346"/>
      <c r="M15" s="346"/>
      <c r="N15" s="346"/>
      <c r="O15" s="346"/>
      <c r="P15" s="346"/>
      <c r="Q15" s="408"/>
      <c r="R15" s="408"/>
      <c r="S15" s="408"/>
      <c r="T15" s="408"/>
      <c r="U15" s="408"/>
      <c r="V15" s="408"/>
      <c r="W15" s="408"/>
      <c r="X15" s="408"/>
    </row>
    <row r="16" spans="2:24" ht="32.25" customHeight="1" x14ac:dyDescent="0.25">
      <c r="B16" s="331" t="str">
        <f>IF('Aanvraag inhuur'!C132="","",'Aanvraag inhuur'!C132)</f>
        <v/>
      </c>
      <c r="C16" s="331" t="str">
        <f>IF('Aanvraag inhuur'!F132="","",'Aanvraag inhuur'!F132)</f>
        <v/>
      </c>
      <c r="D16" s="331" t="str">
        <f t="shared" si="1"/>
        <v/>
      </c>
      <c r="E16" s="346"/>
      <c r="F16" s="346"/>
      <c r="G16" s="346"/>
      <c r="H16" s="346"/>
      <c r="I16" s="346"/>
      <c r="J16" s="346"/>
      <c r="K16" s="346"/>
      <c r="L16" s="346"/>
      <c r="M16" s="346"/>
      <c r="N16" s="346"/>
      <c r="O16" s="346"/>
      <c r="P16" s="346"/>
      <c r="Q16" s="408"/>
      <c r="R16" s="408"/>
      <c r="S16" s="408"/>
      <c r="T16" s="408"/>
      <c r="U16" s="408"/>
      <c r="V16" s="408"/>
      <c r="W16" s="408"/>
      <c r="X16" s="408"/>
    </row>
    <row r="17" spans="2:24" ht="32.25" customHeight="1" x14ac:dyDescent="0.25">
      <c r="B17" s="331" t="str">
        <f>IF('Aanvraag inhuur'!C133="","",'Aanvraag inhuur'!C133)</f>
        <v/>
      </c>
      <c r="C17" s="331" t="str">
        <f>IF('Aanvraag inhuur'!F133="","",'Aanvraag inhuur'!F133)</f>
        <v/>
      </c>
      <c r="D17" s="331" t="str">
        <f t="shared" si="1"/>
        <v/>
      </c>
      <c r="E17" s="346"/>
      <c r="F17" s="346"/>
      <c r="G17" s="346"/>
      <c r="H17" s="346"/>
      <c r="I17" s="346"/>
      <c r="J17" s="346"/>
      <c r="K17" s="346"/>
      <c r="L17" s="346"/>
      <c r="M17" s="346"/>
      <c r="N17" s="346"/>
      <c r="O17" s="346"/>
      <c r="P17" s="346"/>
      <c r="Q17" s="408"/>
      <c r="R17" s="408"/>
      <c r="S17" s="408"/>
      <c r="T17" s="408"/>
      <c r="U17" s="408"/>
      <c r="V17" s="408"/>
      <c r="W17" s="408"/>
      <c r="X17" s="408"/>
    </row>
    <row r="18" spans="2:24" x14ac:dyDescent="0.25">
      <c r="B18" s="773" t="s">
        <v>529</v>
      </c>
      <c r="C18" s="773"/>
      <c r="D18" s="773"/>
      <c r="E18" s="328" t="s">
        <v>546</v>
      </c>
      <c r="F18" s="328" t="s">
        <v>541</v>
      </c>
      <c r="G18" s="328" t="s">
        <v>546</v>
      </c>
      <c r="H18" s="328" t="s">
        <v>541</v>
      </c>
      <c r="I18" s="328" t="s">
        <v>546</v>
      </c>
      <c r="J18" s="328" t="s">
        <v>541</v>
      </c>
      <c r="K18" s="328" t="s">
        <v>546</v>
      </c>
      <c r="L18" s="328" t="s">
        <v>541</v>
      </c>
      <c r="M18" s="328" t="s">
        <v>546</v>
      </c>
      <c r="N18" s="328" t="s">
        <v>541</v>
      </c>
      <c r="O18" s="328" t="s">
        <v>546</v>
      </c>
      <c r="P18" s="328" t="s">
        <v>541</v>
      </c>
      <c r="Q18" s="405"/>
      <c r="R18" s="405"/>
      <c r="S18" s="405"/>
      <c r="T18" s="405"/>
      <c r="U18" s="405"/>
      <c r="V18" s="405"/>
      <c r="W18" s="405"/>
      <c r="X18" s="405"/>
    </row>
    <row r="19" spans="2:24" ht="32.25" customHeight="1" x14ac:dyDescent="0.25">
      <c r="B19" s="331">
        <f>'Aanvraag inhuur'!C135</f>
        <v>0</v>
      </c>
      <c r="C19" s="331" t="s">
        <v>531</v>
      </c>
      <c r="D19" s="331" t="str">
        <f t="shared" si="1"/>
        <v>K.O.</v>
      </c>
      <c r="E19" s="346"/>
      <c r="F19" s="346"/>
      <c r="G19" s="346"/>
      <c r="H19" s="346"/>
      <c r="I19" s="346"/>
      <c r="J19" s="346"/>
      <c r="K19" s="346"/>
      <c r="L19" s="346"/>
      <c r="M19" s="346"/>
      <c r="N19" s="346"/>
      <c r="O19" s="346"/>
      <c r="P19" s="346"/>
      <c r="Q19" s="408"/>
      <c r="R19" s="408"/>
      <c r="S19" s="408"/>
      <c r="T19" s="408"/>
      <c r="U19" s="408"/>
      <c r="V19" s="408"/>
      <c r="W19" s="408"/>
      <c r="X19" s="408"/>
    </row>
    <row r="20" spans="2:24" x14ac:dyDescent="0.25">
      <c r="B20" s="773" t="s">
        <v>533</v>
      </c>
      <c r="C20" s="773"/>
      <c r="D20" s="773"/>
      <c r="E20" s="328" t="s">
        <v>546</v>
      </c>
      <c r="F20" s="328" t="s">
        <v>541</v>
      </c>
      <c r="G20" s="328" t="s">
        <v>546</v>
      </c>
      <c r="H20" s="328" t="s">
        <v>541</v>
      </c>
      <c r="I20" s="328" t="s">
        <v>546</v>
      </c>
      <c r="J20" s="328" t="s">
        <v>541</v>
      </c>
      <c r="K20" s="328" t="s">
        <v>546</v>
      </c>
      <c r="L20" s="328" t="s">
        <v>541</v>
      </c>
      <c r="M20" s="328" t="s">
        <v>546</v>
      </c>
      <c r="N20" s="328" t="s">
        <v>541</v>
      </c>
      <c r="O20" s="328" t="s">
        <v>546</v>
      </c>
      <c r="P20" s="328" t="s">
        <v>541</v>
      </c>
      <c r="Q20" s="405"/>
      <c r="R20" s="405"/>
      <c r="S20" s="405"/>
      <c r="T20" s="405"/>
      <c r="U20" s="405"/>
      <c r="V20" s="405"/>
      <c r="W20" s="405"/>
      <c r="X20" s="405"/>
    </row>
    <row r="21" spans="2:24" ht="31.5" customHeight="1" x14ac:dyDescent="0.25">
      <c r="B21" s="331" t="str">
        <f>'Aanvraag inhuur'!C137</f>
        <v/>
      </c>
      <c r="C21" s="331" t="str">
        <f>IF('Aanvraag inhuur'!F137="","",'Aanvraag inhuur'!F137)</f>
        <v/>
      </c>
      <c r="D21" s="331" t="str">
        <f t="shared" si="1"/>
        <v/>
      </c>
      <c r="E21" s="346"/>
      <c r="F21" s="346"/>
      <c r="G21" s="346"/>
      <c r="H21" s="346"/>
      <c r="I21" s="346"/>
      <c r="J21" s="346"/>
      <c r="K21" s="346"/>
      <c r="L21" s="346"/>
      <c r="M21" s="346"/>
      <c r="N21" s="346"/>
      <c r="O21" s="346"/>
      <c r="P21" s="346"/>
      <c r="Q21" s="408"/>
      <c r="R21" s="408"/>
      <c r="S21" s="408"/>
      <c r="T21" s="408"/>
      <c r="U21" s="408"/>
      <c r="V21" s="408"/>
      <c r="W21" s="408"/>
      <c r="X21" s="408"/>
    </row>
    <row r="22" spans="2:24" ht="31.5" customHeight="1" x14ac:dyDescent="0.25">
      <c r="B22" s="331" t="str">
        <f>'Aanvraag inhuur'!C138</f>
        <v/>
      </c>
      <c r="C22" s="331" t="str">
        <f>IF('Aanvraag inhuur'!F138="","",'Aanvraag inhuur'!F138)</f>
        <v/>
      </c>
      <c r="D22" s="331" t="str">
        <f t="shared" si="1"/>
        <v/>
      </c>
      <c r="E22" s="346"/>
      <c r="F22" s="346"/>
      <c r="G22" s="346"/>
      <c r="H22" s="346"/>
      <c r="I22" s="346"/>
      <c r="J22" s="346"/>
      <c r="K22" s="346"/>
      <c r="L22" s="346"/>
      <c r="M22" s="346"/>
      <c r="N22" s="346"/>
      <c r="O22" s="346"/>
      <c r="P22" s="346"/>
      <c r="Q22" s="408"/>
      <c r="R22" s="408"/>
      <c r="S22" s="408"/>
      <c r="T22" s="408"/>
      <c r="U22" s="408"/>
      <c r="V22" s="408"/>
      <c r="W22" s="408"/>
      <c r="X22" s="408"/>
    </row>
    <row r="23" spans="2:24" ht="31.5" customHeight="1" x14ac:dyDescent="0.25">
      <c r="B23" s="331" t="str">
        <f>'Aanvraag inhuur'!C139</f>
        <v/>
      </c>
      <c r="C23" s="331" t="str">
        <f>IF('Aanvraag inhuur'!F139="","",'Aanvraag inhuur'!F139)</f>
        <v/>
      </c>
      <c r="D23" s="331" t="str">
        <f t="shared" si="1"/>
        <v/>
      </c>
      <c r="E23" s="346"/>
      <c r="F23" s="346"/>
      <c r="G23" s="346"/>
      <c r="H23" s="346"/>
      <c r="I23" s="346"/>
      <c r="J23" s="346"/>
      <c r="K23" s="346"/>
      <c r="L23" s="346"/>
      <c r="M23" s="346"/>
      <c r="N23" s="346"/>
      <c r="O23" s="346"/>
      <c r="P23" s="346"/>
      <c r="Q23" s="408"/>
      <c r="R23" s="408"/>
      <c r="S23" s="408"/>
      <c r="T23" s="408"/>
      <c r="U23" s="408"/>
      <c r="V23" s="408"/>
      <c r="W23" s="408"/>
      <c r="X23" s="408"/>
    </row>
    <row r="24" spans="2:24" ht="31.5" customHeight="1" x14ac:dyDescent="0.25">
      <c r="B24" s="331" t="str">
        <f>'Aanvraag inhuur'!C140</f>
        <v/>
      </c>
      <c r="C24" s="331" t="str">
        <f>IF('Aanvraag inhuur'!F140="","",'Aanvraag inhuur'!F140)</f>
        <v/>
      </c>
      <c r="D24" s="331" t="str">
        <f t="shared" si="1"/>
        <v/>
      </c>
      <c r="E24" s="346"/>
      <c r="F24" s="346"/>
      <c r="G24" s="346"/>
      <c r="H24" s="346"/>
      <c r="I24" s="346"/>
      <c r="J24" s="346"/>
      <c r="K24" s="346"/>
      <c r="L24" s="346"/>
      <c r="M24" s="346"/>
      <c r="N24" s="346"/>
      <c r="O24" s="346"/>
      <c r="P24" s="346"/>
      <c r="Q24" s="408"/>
      <c r="R24" s="408"/>
      <c r="S24" s="408"/>
      <c r="T24" s="408"/>
      <c r="U24" s="408"/>
      <c r="V24" s="408"/>
      <c r="W24" s="408"/>
      <c r="X24" s="408"/>
    </row>
    <row r="25" spans="2:24" ht="31.5" customHeight="1" x14ac:dyDescent="0.25">
      <c r="B25" s="331" t="str">
        <f>'Aanvraag inhuur'!C141</f>
        <v/>
      </c>
      <c r="C25" s="331" t="str">
        <f>IF('Aanvraag inhuur'!F141="","",'Aanvraag inhuur'!F141)</f>
        <v/>
      </c>
      <c r="D25" s="331" t="str">
        <f t="shared" si="1"/>
        <v/>
      </c>
      <c r="E25" s="346"/>
      <c r="F25" s="346"/>
      <c r="G25" s="346"/>
      <c r="H25" s="346"/>
      <c r="I25" s="346"/>
      <c r="J25" s="346"/>
      <c r="K25" s="346"/>
      <c r="L25" s="346"/>
      <c r="M25" s="346"/>
      <c r="N25" s="346"/>
      <c r="O25" s="346"/>
      <c r="P25" s="346"/>
      <c r="Q25" s="408"/>
      <c r="R25" s="408"/>
      <c r="S25" s="408"/>
      <c r="T25" s="408"/>
      <c r="U25" s="408"/>
      <c r="V25" s="408"/>
      <c r="W25" s="408"/>
      <c r="X25" s="408"/>
    </row>
    <row r="26" spans="2:24" x14ac:dyDescent="0.25">
      <c r="B26" s="773" t="s">
        <v>534</v>
      </c>
      <c r="C26" s="773"/>
      <c r="D26" s="773"/>
      <c r="E26" s="328" t="s">
        <v>546</v>
      </c>
      <c r="F26" s="328" t="s">
        <v>541</v>
      </c>
      <c r="G26" s="328" t="s">
        <v>546</v>
      </c>
      <c r="H26" s="328" t="s">
        <v>541</v>
      </c>
      <c r="I26" s="328" t="s">
        <v>546</v>
      </c>
      <c r="J26" s="328" t="s">
        <v>541</v>
      </c>
      <c r="K26" s="328" t="s">
        <v>546</v>
      </c>
      <c r="L26" s="328" t="s">
        <v>541</v>
      </c>
      <c r="M26" s="328" t="s">
        <v>546</v>
      </c>
      <c r="N26" s="328" t="s">
        <v>541</v>
      </c>
      <c r="O26" s="328" t="s">
        <v>546</v>
      </c>
      <c r="P26" s="328" t="s">
        <v>541</v>
      </c>
      <c r="Q26" s="405"/>
      <c r="R26" s="405"/>
      <c r="S26" s="405"/>
      <c r="T26" s="405"/>
      <c r="U26" s="405"/>
      <c r="V26" s="405"/>
      <c r="W26" s="405"/>
      <c r="X26" s="405"/>
    </row>
    <row r="27" spans="2:24" ht="32.25" customHeight="1" x14ac:dyDescent="0.25">
      <c r="B27" s="331" t="str">
        <f>IF('Aanvraag inhuur'!C143="","",'Aanvraag inhuur'!C143)</f>
        <v/>
      </c>
      <c r="C27" s="331" t="str">
        <f>IF('Aanvraag inhuur'!F143="","",'Aanvraag inhuur'!F143)</f>
        <v/>
      </c>
      <c r="D27" s="331" t="str">
        <f t="shared" si="1"/>
        <v/>
      </c>
      <c r="E27" s="346"/>
      <c r="F27" s="346"/>
      <c r="G27" s="346"/>
      <c r="H27" s="346"/>
      <c r="I27" s="346"/>
      <c r="J27" s="346"/>
      <c r="K27" s="346"/>
      <c r="L27" s="346"/>
      <c r="M27" s="346"/>
      <c r="N27" s="346"/>
      <c r="O27" s="346"/>
      <c r="P27" s="346"/>
      <c r="Q27" s="408"/>
      <c r="R27" s="408"/>
      <c r="S27" s="408"/>
      <c r="T27" s="408"/>
      <c r="U27" s="408"/>
      <c r="V27" s="408"/>
      <c r="W27" s="408"/>
      <c r="X27" s="408"/>
    </row>
    <row r="28" spans="2:24" ht="32.25" customHeight="1" x14ac:dyDescent="0.25">
      <c r="B28" s="331" t="str">
        <f>IF('Aanvraag inhuur'!C144="","",'Aanvraag inhuur'!C144)</f>
        <v/>
      </c>
      <c r="C28" s="331" t="str">
        <f>IF('Aanvraag inhuur'!F144="","",'Aanvraag inhuur'!F144)</f>
        <v/>
      </c>
      <c r="D28" s="331" t="str">
        <f t="shared" si="1"/>
        <v/>
      </c>
      <c r="E28" s="346"/>
      <c r="F28" s="346"/>
      <c r="G28" s="346"/>
      <c r="H28" s="346"/>
      <c r="I28" s="346"/>
      <c r="J28" s="346"/>
      <c r="K28" s="346"/>
      <c r="L28" s="346"/>
      <c r="M28" s="346"/>
      <c r="N28" s="346"/>
      <c r="O28" s="346"/>
      <c r="P28" s="346"/>
      <c r="Q28" s="408"/>
      <c r="R28" s="408"/>
      <c r="S28" s="408"/>
      <c r="T28" s="408"/>
      <c r="U28" s="408"/>
      <c r="V28" s="408"/>
      <c r="W28" s="408"/>
      <c r="X28" s="408"/>
    </row>
    <row r="29" spans="2:24" ht="32.25" customHeight="1" x14ac:dyDescent="0.25">
      <c r="B29" s="331" t="str">
        <f>IF('Aanvraag inhuur'!C145="","",'Aanvraag inhuur'!C145)</f>
        <v/>
      </c>
      <c r="C29" s="331" t="str">
        <f>IF('Aanvraag inhuur'!F145="","",'Aanvraag inhuur'!F145)</f>
        <v/>
      </c>
      <c r="D29" s="331" t="str">
        <f t="shared" si="1"/>
        <v/>
      </c>
      <c r="E29" s="346"/>
      <c r="F29" s="346"/>
      <c r="G29" s="346"/>
      <c r="H29" s="346"/>
      <c r="I29" s="346"/>
      <c r="J29" s="346"/>
      <c r="K29" s="346"/>
      <c r="L29" s="346"/>
      <c r="M29" s="346"/>
      <c r="N29" s="346"/>
      <c r="O29" s="346"/>
      <c r="P29" s="346"/>
      <c r="Q29" s="408"/>
      <c r="R29" s="408"/>
      <c r="S29" s="408"/>
      <c r="T29" s="408"/>
      <c r="U29" s="408"/>
      <c r="V29" s="408"/>
      <c r="W29" s="408"/>
      <c r="X29" s="408"/>
    </row>
    <row r="30" spans="2:24" ht="32.25" customHeight="1" x14ac:dyDescent="0.25">
      <c r="B30" s="331" t="str">
        <f>IF('Aanvraag inhuur'!C146="","",'Aanvraag inhuur'!C146)</f>
        <v/>
      </c>
      <c r="C30" s="331" t="str">
        <f>IF('Aanvraag inhuur'!F146="","",'Aanvraag inhuur'!F146)</f>
        <v/>
      </c>
      <c r="D30" s="331" t="str">
        <f t="shared" si="1"/>
        <v/>
      </c>
      <c r="E30" s="346"/>
      <c r="F30" s="346"/>
      <c r="G30" s="346"/>
      <c r="H30" s="346"/>
      <c r="I30" s="346"/>
      <c r="J30" s="346"/>
      <c r="K30" s="346"/>
      <c r="L30" s="346"/>
      <c r="M30" s="346"/>
      <c r="N30" s="346"/>
      <c r="O30" s="346"/>
      <c r="P30" s="346"/>
      <c r="Q30" s="408"/>
      <c r="R30" s="408"/>
      <c r="S30" s="408"/>
      <c r="T30" s="408"/>
      <c r="U30" s="408"/>
      <c r="V30" s="408"/>
      <c r="W30" s="408"/>
      <c r="X30" s="408"/>
    </row>
    <row r="31" spans="2:24" ht="32.25" customHeight="1" x14ac:dyDescent="0.25">
      <c r="B31" s="331" t="str">
        <f>IF('Aanvraag inhuur'!C147="","",'Aanvraag inhuur'!C147)</f>
        <v/>
      </c>
      <c r="C31" s="331" t="str">
        <f>IF('Aanvraag inhuur'!F147="","",'Aanvraag inhuur'!F147)</f>
        <v/>
      </c>
      <c r="D31" s="331" t="str">
        <f t="shared" si="1"/>
        <v/>
      </c>
      <c r="E31" s="346"/>
      <c r="F31" s="346"/>
      <c r="G31" s="346"/>
      <c r="H31" s="346"/>
      <c r="I31" s="346"/>
      <c r="J31" s="346"/>
      <c r="K31" s="346"/>
      <c r="L31" s="346"/>
      <c r="M31" s="346"/>
      <c r="N31" s="346"/>
      <c r="O31" s="346"/>
      <c r="P31" s="346"/>
      <c r="Q31" s="408"/>
      <c r="R31" s="408"/>
      <c r="S31" s="408"/>
      <c r="T31" s="408"/>
      <c r="U31" s="408"/>
      <c r="V31" s="408"/>
      <c r="W31" s="408"/>
      <c r="X31" s="408"/>
    </row>
    <row r="32" spans="2:24" ht="32.25" customHeight="1" x14ac:dyDescent="0.25">
      <c r="B32" s="331" t="str">
        <f>IF('Aanvraag inhuur'!C148="","",'Aanvraag inhuur'!C148)</f>
        <v/>
      </c>
      <c r="C32" s="331" t="str">
        <f>IF('Aanvraag inhuur'!F148="","",'Aanvraag inhuur'!F148)</f>
        <v/>
      </c>
      <c r="D32" s="331" t="str">
        <f t="shared" si="1"/>
        <v/>
      </c>
      <c r="E32" s="346"/>
      <c r="F32" s="346"/>
      <c r="G32" s="346"/>
      <c r="H32" s="346"/>
      <c r="I32" s="346"/>
      <c r="J32" s="346"/>
      <c r="K32" s="346"/>
      <c r="L32" s="346"/>
      <c r="M32" s="346"/>
      <c r="N32" s="346"/>
      <c r="O32" s="346"/>
      <c r="P32" s="346"/>
      <c r="Q32" s="408"/>
      <c r="R32" s="408"/>
      <c r="S32" s="408"/>
      <c r="T32" s="408"/>
      <c r="U32" s="408"/>
      <c r="V32" s="408"/>
      <c r="W32" s="408"/>
      <c r="X32" s="408"/>
    </row>
    <row r="33" spans="2:24" x14ac:dyDescent="0.25">
      <c r="B33" s="770" t="s">
        <v>532</v>
      </c>
      <c r="C33" s="771"/>
      <c r="D33" s="772"/>
      <c r="E33" s="328" t="s">
        <v>525</v>
      </c>
      <c r="F33" s="328" t="s">
        <v>541</v>
      </c>
      <c r="G33" s="328" t="s">
        <v>525</v>
      </c>
      <c r="H33" s="328" t="s">
        <v>541</v>
      </c>
      <c r="I33" s="328" t="s">
        <v>525</v>
      </c>
      <c r="J33" s="328" t="s">
        <v>541</v>
      </c>
      <c r="K33" s="328" t="s">
        <v>525</v>
      </c>
      <c r="L33" s="328" t="s">
        <v>541</v>
      </c>
      <c r="M33" s="328" t="s">
        <v>525</v>
      </c>
      <c r="N33" s="328" t="s">
        <v>526</v>
      </c>
      <c r="O33" s="328" t="s">
        <v>525</v>
      </c>
      <c r="P33" s="328" t="s">
        <v>526</v>
      </c>
      <c r="Q33" s="405"/>
      <c r="R33" s="405"/>
      <c r="S33" s="405"/>
      <c r="T33" s="405"/>
      <c r="U33" s="405"/>
      <c r="V33" s="405"/>
      <c r="W33" s="405"/>
      <c r="X33" s="405"/>
    </row>
    <row r="34" spans="2:24" ht="32.25" customHeight="1" x14ac:dyDescent="0.25">
      <c r="B34" s="331" t="str">
        <f>IF('Aanvraag inhuur'!C152="","",'Aanvraag inhuur'!C152)</f>
        <v/>
      </c>
      <c r="C34" s="331" t="str">
        <f>IF('Aanvraag inhuur'!F152="","",'Aanvraag inhuur'!F152)</f>
        <v/>
      </c>
      <c r="D34" s="331" t="str">
        <f>IF('Aanvraag inhuur'!H152="","",'Aanvraag inhuur'!H152)</f>
        <v/>
      </c>
      <c r="E34" s="346"/>
      <c r="F34" s="346"/>
      <c r="G34" s="346"/>
      <c r="H34" s="346"/>
      <c r="I34" s="346"/>
      <c r="J34" s="346"/>
      <c r="K34" s="346"/>
      <c r="L34" s="346"/>
      <c r="M34" s="346"/>
      <c r="N34" s="346"/>
      <c r="O34" s="346"/>
      <c r="P34" s="346"/>
      <c r="Q34" s="408"/>
      <c r="R34" s="408"/>
      <c r="S34" s="408"/>
      <c r="T34" s="408"/>
      <c r="U34" s="408"/>
      <c r="V34" s="408"/>
      <c r="W34" s="408"/>
      <c r="X34" s="408"/>
    </row>
    <row r="35" spans="2:24" ht="32.25" customHeight="1" x14ac:dyDescent="0.25">
      <c r="B35" s="331" t="str">
        <f>IF('Aanvraag inhuur'!C153="","",'Aanvraag inhuur'!C153)</f>
        <v/>
      </c>
      <c r="C35" s="331" t="str">
        <f>IF('Aanvraag inhuur'!F153="","",'Aanvraag inhuur'!F153)</f>
        <v/>
      </c>
      <c r="D35" s="331" t="str">
        <f>IF('Aanvraag inhuur'!H153="","",'Aanvraag inhuur'!H153)</f>
        <v/>
      </c>
      <c r="E35" s="346"/>
      <c r="F35" s="346"/>
      <c r="G35" s="346"/>
      <c r="H35" s="346"/>
      <c r="I35" s="346"/>
      <c r="J35" s="346"/>
      <c r="K35" s="346"/>
      <c r="L35" s="346"/>
      <c r="M35" s="346"/>
      <c r="N35" s="346"/>
      <c r="O35" s="346"/>
      <c r="P35" s="346"/>
      <c r="Q35" s="408"/>
      <c r="R35" s="408"/>
      <c r="S35" s="408"/>
      <c r="T35" s="408"/>
      <c r="U35" s="408"/>
      <c r="V35" s="408"/>
      <c r="W35" s="408"/>
      <c r="X35" s="408"/>
    </row>
    <row r="36" spans="2:24" ht="32.25" customHeight="1" x14ac:dyDescent="0.25">
      <c r="B36" s="331" t="str">
        <f>IF('Aanvraag inhuur'!C154="","",'Aanvraag inhuur'!C154)</f>
        <v/>
      </c>
      <c r="C36" s="331" t="str">
        <f>IF('Aanvraag inhuur'!F154="","",'Aanvraag inhuur'!F154)</f>
        <v/>
      </c>
      <c r="D36" s="331" t="str">
        <f>IF('Aanvraag inhuur'!H154="","",'Aanvraag inhuur'!H154)</f>
        <v/>
      </c>
      <c r="E36" s="346"/>
      <c r="F36" s="346"/>
      <c r="G36" s="346"/>
      <c r="H36" s="346"/>
      <c r="I36" s="346"/>
      <c r="J36" s="346"/>
      <c r="K36" s="346"/>
      <c r="L36" s="346"/>
      <c r="M36" s="346"/>
      <c r="N36" s="346"/>
      <c r="O36" s="346"/>
      <c r="P36" s="346"/>
      <c r="Q36" s="408"/>
      <c r="R36" s="408"/>
      <c r="S36" s="408"/>
      <c r="T36" s="408"/>
      <c r="U36" s="408"/>
      <c r="V36" s="408"/>
      <c r="W36" s="408"/>
      <c r="X36" s="408"/>
    </row>
    <row r="37" spans="2:24" ht="32.25" customHeight="1" x14ac:dyDescent="0.25">
      <c r="B37" s="331" t="str">
        <f>IF('Aanvraag inhuur'!C155="","",'Aanvraag inhuur'!C155)</f>
        <v/>
      </c>
      <c r="C37" s="331" t="str">
        <f>IF('Aanvraag inhuur'!F155="","",'Aanvraag inhuur'!F155)</f>
        <v/>
      </c>
      <c r="D37" s="331" t="str">
        <f>IF('Aanvraag inhuur'!H155="","",'Aanvraag inhuur'!H155)</f>
        <v/>
      </c>
      <c r="E37" s="346"/>
      <c r="F37" s="346"/>
      <c r="G37" s="346"/>
      <c r="H37" s="346"/>
      <c r="I37" s="346"/>
      <c r="J37" s="346"/>
      <c r="K37" s="346"/>
      <c r="L37" s="346"/>
      <c r="M37" s="346"/>
      <c r="N37" s="346"/>
      <c r="O37" s="346"/>
      <c r="P37" s="346"/>
      <c r="Q37" s="408"/>
      <c r="R37" s="408"/>
      <c r="S37" s="408"/>
      <c r="T37" s="408"/>
      <c r="U37" s="408"/>
      <c r="V37" s="408"/>
      <c r="W37" s="408"/>
      <c r="X37" s="408"/>
    </row>
    <row r="38" spans="2:24" ht="32.25" customHeight="1" x14ac:dyDescent="0.25">
      <c r="B38" s="331" t="str">
        <f>IF('Aanvraag inhuur'!C156="","",'Aanvraag inhuur'!C156)</f>
        <v/>
      </c>
      <c r="C38" s="331" t="str">
        <f>IF('Aanvraag inhuur'!F156="","",'Aanvraag inhuur'!F156)</f>
        <v/>
      </c>
      <c r="D38" s="331" t="str">
        <f>IF('Aanvraag inhuur'!H156="","",'Aanvraag inhuur'!H156)</f>
        <v/>
      </c>
      <c r="E38" s="346"/>
      <c r="F38" s="346"/>
      <c r="G38" s="346"/>
      <c r="H38" s="346"/>
      <c r="I38" s="346"/>
      <c r="J38" s="346"/>
      <c r="K38" s="346"/>
      <c r="L38" s="346"/>
      <c r="M38" s="346"/>
      <c r="N38" s="346"/>
      <c r="O38" s="346"/>
      <c r="P38" s="346"/>
      <c r="Q38" s="408"/>
      <c r="R38" s="408"/>
      <c r="S38" s="408"/>
      <c r="T38" s="408"/>
      <c r="U38" s="408"/>
      <c r="V38" s="408"/>
      <c r="W38" s="408"/>
      <c r="X38" s="408"/>
    </row>
    <row r="39" spans="2:24" ht="32.25" customHeight="1" x14ac:dyDescent="0.25">
      <c r="B39" s="331" t="str">
        <f>IF('Aanvraag inhuur'!C157="","",'Aanvraag inhuur'!C157)</f>
        <v/>
      </c>
      <c r="C39" s="331" t="str">
        <f>IF('Aanvraag inhuur'!F157="","",'Aanvraag inhuur'!F157)</f>
        <v/>
      </c>
      <c r="D39" s="331" t="str">
        <f>IF('Aanvraag inhuur'!H157="","",'Aanvraag inhuur'!H157)</f>
        <v/>
      </c>
      <c r="E39" s="346"/>
      <c r="F39" s="346"/>
      <c r="G39" s="346"/>
      <c r="H39" s="346"/>
      <c r="I39" s="346"/>
      <c r="J39" s="346"/>
      <c r="K39" s="346"/>
      <c r="L39" s="346"/>
      <c r="M39" s="346"/>
      <c r="N39" s="346"/>
      <c r="O39" s="346"/>
      <c r="P39" s="346"/>
      <c r="Q39" s="408"/>
      <c r="R39" s="408"/>
      <c r="S39" s="408"/>
      <c r="T39" s="408"/>
      <c r="U39" s="408"/>
      <c r="V39" s="408"/>
      <c r="W39" s="408"/>
      <c r="X39" s="408"/>
    </row>
    <row r="40" spans="2:24" ht="32.25" customHeight="1" x14ac:dyDescent="0.25">
      <c r="B40" s="331" t="str">
        <f>IF('Aanvraag inhuur'!C158="","",'Aanvraag inhuur'!C158)</f>
        <v/>
      </c>
      <c r="C40" s="331" t="str">
        <f>IF('Aanvraag inhuur'!F158="","",'Aanvraag inhuur'!F158)</f>
        <v/>
      </c>
      <c r="D40" s="331" t="str">
        <f>IF('Aanvraag inhuur'!H158="","",'Aanvraag inhuur'!H158)</f>
        <v/>
      </c>
      <c r="E40" s="346"/>
      <c r="F40" s="346"/>
      <c r="G40" s="346"/>
      <c r="H40" s="346"/>
      <c r="I40" s="346"/>
      <c r="J40" s="346"/>
      <c r="K40" s="346"/>
      <c r="L40" s="346"/>
      <c r="M40" s="346"/>
      <c r="N40" s="346"/>
      <c r="O40" s="346"/>
      <c r="P40" s="346"/>
      <c r="Q40" s="408"/>
      <c r="R40" s="408"/>
      <c r="S40" s="408"/>
      <c r="T40" s="408"/>
      <c r="U40" s="408"/>
      <c r="V40" s="408"/>
      <c r="W40" s="408"/>
      <c r="X40" s="408"/>
    </row>
    <row r="41" spans="2:24" ht="32.25" customHeight="1" x14ac:dyDescent="0.25">
      <c r="B41" s="331" t="str">
        <f>IF('Aanvraag inhuur'!C159="","",'Aanvraag inhuur'!C159)</f>
        <v/>
      </c>
      <c r="C41" s="331" t="str">
        <f>IF('Aanvraag inhuur'!F159="","",'Aanvraag inhuur'!F159)</f>
        <v/>
      </c>
      <c r="D41" s="331" t="str">
        <f>IF('Aanvraag inhuur'!H159="","",'Aanvraag inhuur'!H159)</f>
        <v/>
      </c>
      <c r="E41" s="346"/>
      <c r="F41" s="346"/>
      <c r="G41" s="346"/>
      <c r="H41" s="346"/>
      <c r="I41" s="346"/>
      <c r="J41" s="346"/>
      <c r="K41" s="346"/>
      <c r="L41" s="346"/>
      <c r="M41" s="346"/>
      <c r="N41" s="346"/>
      <c r="O41" s="346"/>
      <c r="P41" s="346"/>
      <c r="Q41" s="408"/>
      <c r="R41" s="408"/>
      <c r="S41" s="408"/>
      <c r="T41" s="408"/>
      <c r="U41" s="408"/>
      <c r="V41" s="408"/>
      <c r="W41" s="408"/>
      <c r="X41" s="408"/>
    </row>
    <row r="42" spans="2:24" ht="15.75" customHeight="1" x14ac:dyDescent="0.25">
      <c r="B42" s="770" t="s">
        <v>535</v>
      </c>
      <c r="C42" s="771"/>
      <c r="D42" s="772"/>
      <c r="E42" s="328" t="s">
        <v>525</v>
      </c>
      <c r="F42" s="328" t="s">
        <v>541</v>
      </c>
      <c r="G42" s="328" t="s">
        <v>525</v>
      </c>
      <c r="H42" s="328" t="s">
        <v>541</v>
      </c>
      <c r="I42" s="328" t="s">
        <v>525</v>
      </c>
      <c r="J42" s="328" t="s">
        <v>541</v>
      </c>
      <c r="K42" s="328" t="s">
        <v>525</v>
      </c>
      <c r="L42" s="328" t="s">
        <v>541</v>
      </c>
      <c r="M42" s="328" t="s">
        <v>525</v>
      </c>
      <c r="N42" s="328" t="s">
        <v>541</v>
      </c>
      <c r="O42" s="328" t="s">
        <v>525</v>
      </c>
      <c r="P42" s="328" t="s">
        <v>541</v>
      </c>
      <c r="Q42" s="405"/>
      <c r="R42" s="405"/>
      <c r="S42" s="405"/>
      <c r="T42" s="405"/>
      <c r="U42" s="405"/>
      <c r="V42" s="405"/>
      <c r="W42" s="405"/>
      <c r="X42" s="405"/>
    </row>
    <row r="43" spans="2:24" ht="32.25" customHeight="1" x14ac:dyDescent="0.25">
      <c r="B43" s="331" t="str">
        <f>IF('Aanvraag inhuur'!C162="","",'Aanvraag inhuur'!C162)</f>
        <v/>
      </c>
      <c r="C43" s="331" t="str">
        <f>IF('Aanvraag inhuur'!F162="","",'Aanvraag inhuur'!F162)</f>
        <v/>
      </c>
      <c r="D43" s="331" t="str">
        <f>IF('Aanvraag inhuur'!H162="","",'Aanvraag inhuur'!H162)</f>
        <v/>
      </c>
      <c r="E43" s="346"/>
      <c r="F43" s="346"/>
      <c r="G43" s="346"/>
      <c r="H43" s="346"/>
      <c r="I43" s="346"/>
      <c r="J43" s="346"/>
      <c r="K43" s="346"/>
      <c r="L43" s="346"/>
      <c r="M43" s="346"/>
      <c r="N43" s="346"/>
      <c r="O43" s="346"/>
      <c r="P43" s="346"/>
      <c r="Q43" s="408"/>
      <c r="R43" s="408"/>
      <c r="S43" s="408"/>
      <c r="T43" s="408"/>
      <c r="U43" s="408"/>
      <c r="V43" s="408"/>
      <c r="W43" s="408"/>
      <c r="X43" s="408"/>
    </row>
    <row r="44" spans="2:24" ht="32.25" customHeight="1" x14ac:dyDescent="0.25">
      <c r="B44" s="331" t="str">
        <f>IF('Aanvraag inhuur'!C163="","",'Aanvraag inhuur'!C163)</f>
        <v/>
      </c>
      <c r="C44" s="331" t="str">
        <f>IF('Aanvraag inhuur'!F163="","",'Aanvraag inhuur'!F163)</f>
        <v/>
      </c>
      <c r="D44" s="331" t="str">
        <f>IF('Aanvraag inhuur'!H163="","",'Aanvraag inhuur'!H163)</f>
        <v/>
      </c>
      <c r="E44" s="346"/>
      <c r="F44" s="346"/>
      <c r="G44" s="346"/>
      <c r="H44" s="346"/>
      <c r="I44" s="346"/>
      <c r="J44" s="346"/>
      <c r="K44" s="346"/>
      <c r="L44" s="346"/>
      <c r="M44" s="346"/>
      <c r="N44" s="346"/>
      <c r="O44" s="346"/>
      <c r="P44" s="346"/>
      <c r="Q44" s="408"/>
      <c r="R44" s="408"/>
      <c r="S44" s="408"/>
      <c r="T44" s="408"/>
      <c r="U44" s="408"/>
      <c r="V44" s="408"/>
      <c r="W44" s="408"/>
      <c r="X44" s="408"/>
    </row>
    <row r="45" spans="2:24" ht="32.25" customHeight="1" x14ac:dyDescent="0.25">
      <c r="B45" s="331" t="str">
        <f>IF('Aanvraag inhuur'!C164="","",'Aanvraag inhuur'!C164)</f>
        <v/>
      </c>
      <c r="C45" s="331" t="str">
        <f>IF('Aanvraag inhuur'!F164="","",'Aanvraag inhuur'!F164)</f>
        <v/>
      </c>
      <c r="D45" s="331" t="str">
        <f>IF('Aanvraag inhuur'!H164="","",'Aanvraag inhuur'!H164)</f>
        <v/>
      </c>
      <c r="E45" s="346"/>
      <c r="F45" s="346"/>
      <c r="G45" s="346"/>
      <c r="H45" s="346"/>
      <c r="I45" s="346"/>
      <c r="J45" s="346"/>
      <c r="K45" s="346"/>
      <c r="L45" s="346"/>
      <c r="M45" s="346"/>
      <c r="N45" s="346"/>
      <c r="O45" s="346"/>
      <c r="P45" s="346"/>
      <c r="Q45" s="408"/>
      <c r="R45" s="408"/>
      <c r="S45" s="408"/>
      <c r="T45" s="408"/>
      <c r="U45" s="408"/>
      <c r="V45" s="408"/>
      <c r="W45" s="408"/>
      <c r="X45" s="408"/>
    </row>
    <row r="46" spans="2:24" ht="32.25" customHeight="1" x14ac:dyDescent="0.25">
      <c r="B46" s="331" t="str">
        <f>IF('Aanvraag inhuur'!C165="","",'Aanvraag inhuur'!C165)</f>
        <v/>
      </c>
      <c r="C46" s="331" t="str">
        <f>IF('Aanvraag inhuur'!F165="","",'Aanvraag inhuur'!F165)</f>
        <v/>
      </c>
      <c r="D46" s="331" t="str">
        <f>IF('Aanvraag inhuur'!H165="","",'Aanvraag inhuur'!H165)</f>
        <v/>
      </c>
      <c r="E46" s="346"/>
      <c r="F46" s="346"/>
      <c r="G46" s="346"/>
      <c r="H46" s="346"/>
      <c r="I46" s="346"/>
      <c r="J46" s="346"/>
      <c r="K46" s="346"/>
      <c r="L46" s="346"/>
      <c r="M46" s="346"/>
      <c r="N46" s="346"/>
      <c r="O46" s="346"/>
      <c r="P46" s="346"/>
      <c r="Q46" s="408"/>
      <c r="R46" s="408"/>
      <c r="S46" s="408"/>
      <c r="T46" s="408"/>
      <c r="U46" s="408"/>
      <c r="V46" s="408"/>
      <c r="W46" s="408"/>
      <c r="X46" s="408"/>
    </row>
    <row r="47" spans="2:24" ht="32.25" customHeight="1" x14ac:dyDescent="0.25">
      <c r="B47" s="331" t="str">
        <f>IF('Aanvraag inhuur'!C166="","",'Aanvraag inhuur'!C166)</f>
        <v/>
      </c>
      <c r="C47" s="331" t="str">
        <f>IF('Aanvraag inhuur'!F166="","",'Aanvraag inhuur'!F166)</f>
        <v/>
      </c>
      <c r="D47" s="331" t="str">
        <f>IF('Aanvraag inhuur'!H166="","",'Aanvraag inhuur'!H166)</f>
        <v/>
      </c>
      <c r="E47" s="346"/>
      <c r="F47" s="346"/>
      <c r="G47" s="346"/>
      <c r="H47" s="346"/>
      <c r="I47" s="346"/>
      <c r="J47" s="346"/>
      <c r="K47" s="346"/>
      <c r="L47" s="346"/>
      <c r="M47" s="346"/>
      <c r="N47" s="346"/>
      <c r="O47" s="346"/>
      <c r="P47" s="346"/>
      <c r="Q47" s="408"/>
      <c r="R47" s="408"/>
      <c r="S47" s="408"/>
      <c r="T47" s="408"/>
      <c r="U47" s="408"/>
      <c r="V47" s="408"/>
      <c r="W47" s="408"/>
      <c r="X47" s="408"/>
    </row>
    <row r="48" spans="2:24" ht="32.25" customHeight="1" x14ac:dyDescent="0.25">
      <c r="B48" s="331" t="str">
        <f>IF('Aanvraag inhuur'!C167="","",'Aanvraag inhuur'!C167)</f>
        <v/>
      </c>
      <c r="C48" s="331" t="str">
        <f>IF('Aanvraag inhuur'!F167="","",'Aanvraag inhuur'!F167)</f>
        <v/>
      </c>
      <c r="D48" s="331" t="str">
        <f>IF('Aanvraag inhuur'!H167="","",'Aanvraag inhuur'!H167)</f>
        <v/>
      </c>
      <c r="E48" s="346"/>
      <c r="F48" s="346"/>
      <c r="G48" s="346"/>
      <c r="H48" s="346"/>
      <c r="I48" s="346"/>
      <c r="J48" s="346"/>
      <c r="K48" s="346"/>
      <c r="L48" s="346"/>
      <c r="M48" s="346"/>
      <c r="N48" s="346"/>
      <c r="O48" s="346"/>
      <c r="P48" s="346"/>
      <c r="Q48" s="408"/>
      <c r="R48" s="408"/>
      <c r="S48" s="408"/>
      <c r="T48" s="408"/>
      <c r="U48" s="408"/>
      <c r="V48" s="408"/>
      <c r="W48" s="408"/>
      <c r="X48" s="408"/>
    </row>
    <row r="49" spans="2:24" ht="15.75" customHeight="1" x14ac:dyDescent="0.25">
      <c r="B49" s="770" t="s">
        <v>536</v>
      </c>
      <c r="C49" s="771"/>
      <c r="D49" s="772"/>
      <c r="E49" s="328" t="s">
        <v>525</v>
      </c>
      <c r="F49" s="328" t="s">
        <v>541</v>
      </c>
      <c r="G49" s="328" t="s">
        <v>525</v>
      </c>
      <c r="H49" s="328" t="s">
        <v>541</v>
      </c>
      <c r="I49" s="328" t="s">
        <v>525</v>
      </c>
      <c r="J49" s="328" t="s">
        <v>541</v>
      </c>
      <c r="K49" s="328" t="s">
        <v>525</v>
      </c>
      <c r="L49" s="328" t="s">
        <v>541</v>
      </c>
      <c r="M49" s="328" t="s">
        <v>525</v>
      </c>
      <c r="N49" s="328" t="s">
        <v>541</v>
      </c>
      <c r="O49" s="328" t="s">
        <v>525</v>
      </c>
      <c r="P49" s="328" t="s">
        <v>541</v>
      </c>
      <c r="Q49" s="405"/>
      <c r="R49" s="405"/>
      <c r="S49" s="405"/>
      <c r="T49" s="405"/>
      <c r="U49" s="405"/>
      <c r="V49" s="405"/>
      <c r="W49" s="405"/>
      <c r="X49" s="405"/>
    </row>
    <row r="50" spans="2:24" ht="32.25" customHeight="1" x14ac:dyDescent="0.25">
      <c r="B50" s="331" t="str">
        <f>IF('Aanvraag inhuur'!C168="","",'Aanvraag inhuur'!C168)</f>
        <v/>
      </c>
      <c r="C50" s="331" t="str">
        <f>IF('Aanvraag inhuur'!F168="","",'Aanvraag inhuur'!F168)</f>
        <v/>
      </c>
      <c r="D50" s="331" t="str">
        <f>IF('Aanvraag inhuur'!H168="","",'Aanvraag inhuur'!H168)</f>
        <v/>
      </c>
      <c r="E50" s="346"/>
      <c r="F50" s="346"/>
      <c r="G50" s="346"/>
      <c r="H50" s="346"/>
      <c r="I50" s="346"/>
      <c r="J50" s="346"/>
      <c r="K50" s="346"/>
      <c r="L50" s="346"/>
      <c r="M50" s="346"/>
      <c r="N50" s="346"/>
      <c r="O50" s="346"/>
      <c r="P50" s="346"/>
      <c r="Q50" s="408"/>
      <c r="R50" s="408"/>
      <c r="S50" s="408"/>
      <c r="T50" s="408"/>
      <c r="U50" s="408"/>
      <c r="V50" s="408"/>
      <c r="W50" s="408"/>
      <c r="X50" s="408"/>
    </row>
    <row r="51" spans="2:24" ht="32.25" customHeight="1" x14ac:dyDescent="0.25">
      <c r="B51" s="331" t="str">
        <f>IF('Aanvraag inhuur'!C169="","",'Aanvraag inhuur'!C169)</f>
        <v/>
      </c>
      <c r="C51" s="331" t="str">
        <f>IF('Aanvraag inhuur'!F169="","",'Aanvraag inhuur'!F169)</f>
        <v/>
      </c>
      <c r="D51" s="331" t="str">
        <f>IF('Aanvraag inhuur'!H169="","",'Aanvraag inhuur'!H169)</f>
        <v/>
      </c>
      <c r="E51" s="346"/>
      <c r="F51" s="346"/>
      <c r="G51" s="346"/>
      <c r="H51" s="346"/>
      <c r="I51" s="346"/>
      <c r="J51" s="346"/>
      <c r="K51" s="346"/>
      <c r="L51" s="346"/>
      <c r="M51" s="346"/>
      <c r="N51" s="346"/>
      <c r="O51" s="346"/>
      <c r="P51" s="346"/>
      <c r="Q51" s="408"/>
      <c r="R51" s="408"/>
      <c r="S51" s="408"/>
      <c r="T51" s="408"/>
      <c r="U51" s="408"/>
      <c r="V51" s="408"/>
      <c r="W51" s="408"/>
      <c r="X51" s="408"/>
    </row>
    <row r="52" spans="2:24" ht="32.25" customHeight="1" x14ac:dyDescent="0.25">
      <c r="B52" s="331" t="str">
        <f>IF('Aanvraag inhuur'!C170="","",'Aanvraag inhuur'!C170)</f>
        <v/>
      </c>
      <c r="C52" s="331" t="str">
        <f>IF('Aanvraag inhuur'!F170="","",'Aanvraag inhuur'!F170)</f>
        <v/>
      </c>
      <c r="D52" s="331" t="str">
        <f>IF('Aanvraag inhuur'!H170="","",'Aanvraag inhuur'!H170)</f>
        <v/>
      </c>
      <c r="E52" s="346"/>
      <c r="F52" s="346"/>
      <c r="G52" s="346"/>
      <c r="H52" s="346"/>
      <c r="I52" s="346"/>
      <c r="J52" s="346"/>
      <c r="K52" s="346"/>
      <c r="L52" s="346"/>
      <c r="M52" s="346"/>
      <c r="N52" s="346"/>
      <c r="O52" s="346"/>
      <c r="P52" s="346"/>
      <c r="Q52" s="408"/>
      <c r="R52" s="408"/>
      <c r="S52" s="408"/>
      <c r="T52" s="408"/>
      <c r="U52" s="408"/>
      <c r="V52" s="408"/>
      <c r="W52" s="408"/>
      <c r="X52" s="408"/>
    </row>
    <row r="53" spans="2:24" ht="15.75" customHeight="1" x14ac:dyDescent="0.25">
      <c r="B53" s="770" t="s">
        <v>587</v>
      </c>
      <c r="C53" s="771"/>
      <c r="D53" s="772"/>
      <c r="E53" s="328" t="s">
        <v>525</v>
      </c>
      <c r="F53" s="328" t="s">
        <v>541</v>
      </c>
      <c r="G53" s="328" t="s">
        <v>525</v>
      </c>
      <c r="H53" s="328" t="s">
        <v>541</v>
      </c>
      <c r="I53" s="328" t="s">
        <v>525</v>
      </c>
      <c r="J53" s="328" t="s">
        <v>541</v>
      </c>
      <c r="K53" s="328" t="s">
        <v>525</v>
      </c>
      <c r="L53" s="328" t="s">
        <v>541</v>
      </c>
      <c r="M53" s="328" t="s">
        <v>525</v>
      </c>
      <c r="N53" s="328" t="s">
        <v>541</v>
      </c>
      <c r="O53" s="328" t="s">
        <v>525</v>
      </c>
      <c r="P53" s="328" t="s">
        <v>541</v>
      </c>
      <c r="Q53" s="405"/>
      <c r="R53" s="405"/>
      <c r="S53" s="405"/>
      <c r="T53" s="405"/>
      <c r="U53" s="405"/>
      <c r="V53" s="405"/>
      <c r="W53" s="405"/>
      <c r="X53" s="405"/>
    </row>
    <row r="54" spans="2:24" ht="32.25" customHeight="1" x14ac:dyDescent="0.25">
      <c r="B54" s="774" t="str">
        <f>IF('Aanvraag inhuur'!C173="","",'Aanvraag inhuur'!C173)</f>
        <v/>
      </c>
      <c r="C54" s="775"/>
      <c r="D54" s="331">
        <f>IF('Aanvraag inhuur'!H173="","",'Aanvraag inhuur'!H173)</f>
        <v>0</v>
      </c>
      <c r="E54" s="346"/>
      <c r="F54" s="346"/>
      <c r="G54" s="346"/>
      <c r="H54" s="346"/>
      <c r="I54" s="346"/>
      <c r="J54" s="346"/>
      <c r="K54" s="346"/>
      <c r="L54" s="346"/>
      <c r="M54" s="346"/>
      <c r="N54" s="346"/>
      <c r="O54" s="346"/>
      <c r="P54" s="346"/>
      <c r="Q54" s="408"/>
      <c r="R54" s="408"/>
      <c r="S54" s="408"/>
      <c r="T54" s="408"/>
      <c r="U54" s="408"/>
      <c r="V54" s="408"/>
      <c r="W54" s="408"/>
      <c r="X54" s="408"/>
    </row>
    <row r="55" spans="2:24" ht="15.75" customHeight="1" x14ac:dyDescent="0.25">
      <c r="B55" s="770" t="s">
        <v>588</v>
      </c>
      <c r="C55" s="771"/>
      <c r="D55" s="772"/>
      <c r="E55" s="328" t="s">
        <v>525</v>
      </c>
      <c r="F55" s="328" t="s">
        <v>541</v>
      </c>
      <c r="G55" s="328" t="s">
        <v>525</v>
      </c>
      <c r="H55" s="328" t="s">
        <v>541</v>
      </c>
      <c r="I55" s="328" t="s">
        <v>525</v>
      </c>
      <c r="J55" s="328" t="s">
        <v>541</v>
      </c>
      <c r="K55" s="328" t="s">
        <v>525</v>
      </c>
      <c r="L55" s="328" t="s">
        <v>541</v>
      </c>
      <c r="M55" s="328" t="s">
        <v>525</v>
      </c>
      <c r="N55" s="328" t="s">
        <v>541</v>
      </c>
      <c r="O55" s="328" t="s">
        <v>525</v>
      </c>
      <c r="P55" s="328" t="s">
        <v>541</v>
      </c>
      <c r="Q55" s="405"/>
      <c r="R55" s="405"/>
      <c r="S55" s="405"/>
      <c r="T55" s="405"/>
      <c r="U55" s="405"/>
      <c r="V55" s="405"/>
      <c r="W55" s="405"/>
      <c r="X55" s="405"/>
    </row>
    <row r="56" spans="2:24" ht="32.25" customHeight="1" x14ac:dyDescent="0.25">
      <c r="B56" s="774" t="str">
        <f>IF('Aanvraag inhuur'!C175="","",'Aanvraag inhuur'!C175)</f>
        <v/>
      </c>
      <c r="C56" s="775"/>
      <c r="D56" s="331">
        <f>IF('Aanvraag inhuur'!H175="","",'Aanvraag inhuur'!H175)</f>
        <v>0</v>
      </c>
      <c r="E56" s="346"/>
      <c r="F56" s="346"/>
      <c r="G56" s="346"/>
      <c r="H56" s="346"/>
      <c r="I56" s="346"/>
      <c r="J56" s="346"/>
      <c r="K56" s="346"/>
      <c r="L56" s="346"/>
      <c r="M56" s="346"/>
      <c r="N56" s="346"/>
      <c r="O56" s="346"/>
      <c r="P56" s="346"/>
      <c r="Q56" s="408"/>
      <c r="R56" s="408"/>
      <c r="S56" s="408"/>
      <c r="T56" s="408"/>
      <c r="U56" s="408"/>
      <c r="V56" s="408"/>
      <c r="W56" s="408"/>
      <c r="X56" s="408"/>
    </row>
    <row r="57" spans="2:24" ht="15.75" customHeight="1" x14ac:dyDescent="0.25">
      <c r="B57" s="770" t="s">
        <v>589</v>
      </c>
      <c r="C57" s="771"/>
      <c r="D57" s="772"/>
      <c r="E57" s="328" t="s">
        <v>525</v>
      </c>
      <c r="F57" s="328" t="s">
        <v>541</v>
      </c>
      <c r="G57" s="328" t="s">
        <v>525</v>
      </c>
      <c r="H57" s="328" t="s">
        <v>541</v>
      </c>
      <c r="I57" s="328" t="s">
        <v>525</v>
      </c>
      <c r="J57" s="328" t="s">
        <v>541</v>
      </c>
      <c r="K57" s="328" t="s">
        <v>525</v>
      </c>
      <c r="L57" s="328" t="s">
        <v>541</v>
      </c>
      <c r="M57" s="328" t="s">
        <v>525</v>
      </c>
      <c r="N57" s="328" t="s">
        <v>541</v>
      </c>
      <c r="O57" s="328" t="s">
        <v>525</v>
      </c>
      <c r="P57" s="328" t="s">
        <v>541</v>
      </c>
      <c r="Q57" s="405"/>
      <c r="R57" s="405"/>
      <c r="S57" s="405"/>
      <c r="T57" s="405"/>
      <c r="U57" s="405"/>
      <c r="V57" s="405"/>
      <c r="W57" s="405"/>
      <c r="X57" s="405"/>
    </row>
    <row r="58" spans="2:24" ht="32.25" customHeight="1" x14ac:dyDescent="0.25">
      <c r="B58" s="774" t="str">
        <f>IF('Aanvraag inhuur'!C177="","",'Aanvraag inhuur'!C177)</f>
        <v/>
      </c>
      <c r="C58" s="775"/>
      <c r="D58" s="331">
        <f>IF('Aanvraag inhuur'!H177="","",'Aanvraag inhuur'!H177)</f>
        <v>0</v>
      </c>
      <c r="E58" s="346"/>
      <c r="F58" s="346"/>
      <c r="G58" s="346"/>
      <c r="H58" s="346"/>
      <c r="I58" s="346"/>
      <c r="J58" s="346"/>
      <c r="K58" s="346"/>
      <c r="L58" s="346"/>
      <c r="M58" s="346"/>
      <c r="N58" s="346"/>
      <c r="O58" s="346"/>
      <c r="P58" s="346"/>
      <c r="Q58" s="408"/>
      <c r="R58" s="408"/>
      <c r="S58" s="408"/>
      <c r="T58" s="408"/>
      <c r="U58" s="408"/>
      <c r="V58" s="408"/>
      <c r="W58" s="408"/>
      <c r="X58" s="408"/>
    </row>
    <row r="59" spans="2:24" s="325" customFormat="1" ht="15.75" customHeight="1" x14ac:dyDescent="0.25">
      <c r="B59" s="757" t="s">
        <v>590</v>
      </c>
      <c r="C59" s="757"/>
      <c r="D59" s="757"/>
      <c r="E59" s="332">
        <f>SUM(E58,E56,E54,E52,E51,E50,E48,E47,E46,E45,E44,E43,E34:E41,E5)</f>
        <v>0</v>
      </c>
      <c r="F59" s="353"/>
      <c r="G59" s="332">
        <f>SUM(G58,G56,G54,G52,G51,G50,G48,G47,G46,G45,G44,G43,G34:G41,G5)</f>
        <v>0</v>
      </c>
      <c r="H59" s="353"/>
      <c r="I59" s="332">
        <f>SUM(I58,I56,I54,I52,I51,I50,I48,I47,I46,I45,I44,I43,I34:I41,I5)</f>
        <v>0</v>
      </c>
      <c r="J59" s="353"/>
      <c r="K59" s="332">
        <f>SUM(K58,K56,K54,K52,K51,K50,K48,K47,K46,K45,K44,K43,K34:K41,K5)</f>
        <v>0</v>
      </c>
      <c r="L59" s="353"/>
      <c r="M59" s="332">
        <f>SUM(M58,M56,M54,M52,M51,M50,M48,M47,M46,M45,M44,M43,M34:M41,M5)</f>
        <v>0</v>
      </c>
      <c r="N59" s="353"/>
      <c r="O59" s="332">
        <f>SUM(O58,O56,O54,O52,O51,O50,O48,O47,O46,O45,O44,O43,O34:O41,O5)</f>
        <v>0</v>
      </c>
      <c r="P59" s="353"/>
      <c r="Q59" s="402"/>
      <c r="R59" s="403"/>
      <c r="S59" s="402"/>
      <c r="T59" s="403"/>
      <c r="U59" s="402"/>
      <c r="V59" s="403"/>
      <c r="W59" s="402"/>
      <c r="X59" s="403"/>
    </row>
    <row r="60" spans="2:24" s="325" customFormat="1" ht="5.25" customHeight="1" x14ac:dyDescent="0.25">
      <c r="B60" s="336"/>
      <c r="C60" s="337"/>
      <c r="D60" s="337"/>
      <c r="E60" s="338"/>
      <c r="F60" s="339"/>
      <c r="G60" s="338"/>
      <c r="H60" s="339"/>
      <c r="I60" s="338"/>
      <c r="J60" s="339"/>
      <c r="K60" s="338"/>
      <c r="L60" s="339"/>
      <c r="M60" s="338"/>
      <c r="N60" s="412"/>
      <c r="O60" s="338"/>
      <c r="P60" s="412"/>
      <c r="Q60" s="402"/>
      <c r="R60" s="403"/>
      <c r="S60" s="402"/>
      <c r="T60" s="403"/>
      <c r="U60" s="402"/>
      <c r="V60" s="403"/>
      <c r="W60" s="402"/>
      <c r="X60" s="403"/>
    </row>
    <row r="61" spans="2:24" ht="16.5" customHeight="1" x14ac:dyDescent="0.25">
      <c r="B61" s="768" t="s">
        <v>611</v>
      </c>
      <c r="C61" s="768"/>
      <c r="D61" s="768"/>
      <c r="E61" s="342"/>
      <c r="F61" s="343"/>
      <c r="G61" s="342"/>
      <c r="H61" s="343"/>
      <c r="I61" s="343"/>
      <c r="J61" s="343"/>
      <c r="K61" s="343"/>
      <c r="L61" s="343"/>
      <c r="M61" s="343"/>
      <c r="N61" s="344"/>
      <c r="O61" s="343"/>
      <c r="P61" s="344"/>
      <c r="Q61" s="409"/>
      <c r="R61" s="409"/>
      <c r="S61" s="409"/>
      <c r="T61" s="409"/>
      <c r="U61" s="409"/>
      <c r="V61" s="409"/>
      <c r="W61" s="409"/>
      <c r="X61" s="409"/>
    </row>
    <row r="62" spans="2:24" ht="15.75" customHeight="1" x14ac:dyDescent="0.25">
      <c r="B62" s="770" t="s">
        <v>538</v>
      </c>
      <c r="C62" s="771"/>
      <c r="D62" s="772"/>
      <c r="E62" s="328" t="s">
        <v>525</v>
      </c>
      <c r="F62" s="328" t="s">
        <v>542</v>
      </c>
      <c r="G62" s="328" t="s">
        <v>525</v>
      </c>
      <c r="H62" s="328" t="s">
        <v>542</v>
      </c>
      <c r="I62" s="328" t="s">
        <v>525</v>
      </c>
      <c r="J62" s="328" t="s">
        <v>542</v>
      </c>
      <c r="K62" s="328" t="s">
        <v>525</v>
      </c>
      <c r="L62" s="328" t="s">
        <v>542</v>
      </c>
      <c r="M62" s="328" t="s">
        <v>525</v>
      </c>
      <c r="N62" s="328" t="s">
        <v>542</v>
      </c>
      <c r="O62" s="328" t="s">
        <v>525</v>
      </c>
      <c r="P62" s="328" t="s">
        <v>542</v>
      </c>
      <c r="Q62" s="405"/>
      <c r="R62" s="405"/>
      <c r="S62" s="405"/>
      <c r="T62" s="405"/>
      <c r="U62" s="405"/>
      <c r="V62" s="405"/>
      <c r="W62" s="405"/>
      <c r="X62" s="405"/>
    </row>
    <row r="63" spans="2:24" ht="124.5" customHeight="1" x14ac:dyDescent="0.25">
      <c r="B63" s="776" t="str">
        <f>IF('Aanvraag inhuur'!C184="","",'Aanvraag inhuur'!C184)</f>
        <v/>
      </c>
      <c r="C63" s="777"/>
      <c r="D63" s="331">
        <f>IF('Aanvraag inhuur'!H184="","",'Aanvraag inhuur'!H184)</f>
        <v>0</v>
      </c>
      <c r="E63" s="346"/>
      <c r="F63" s="346"/>
      <c r="G63" s="346"/>
      <c r="H63" s="346"/>
      <c r="I63" s="346"/>
      <c r="J63" s="346"/>
      <c r="K63" s="346"/>
      <c r="L63" s="346"/>
      <c r="M63" s="346"/>
      <c r="N63" s="346"/>
      <c r="O63" s="346"/>
      <c r="P63" s="346"/>
      <c r="Q63" s="408"/>
      <c r="R63" s="408"/>
      <c r="S63" s="408"/>
      <c r="T63" s="408"/>
      <c r="U63" s="408"/>
      <c r="V63" s="408"/>
      <c r="W63" s="408"/>
      <c r="X63" s="408"/>
    </row>
    <row r="64" spans="2:24" ht="31.5" x14ac:dyDescent="0.25">
      <c r="B64" s="770" t="s">
        <v>539</v>
      </c>
      <c r="C64" s="771"/>
      <c r="D64" s="772"/>
      <c r="E64" s="328" t="s">
        <v>525</v>
      </c>
      <c r="F64" s="328" t="s">
        <v>593</v>
      </c>
      <c r="G64" s="328" t="s">
        <v>525</v>
      </c>
      <c r="H64" s="328" t="s">
        <v>593</v>
      </c>
      <c r="I64" s="328" t="s">
        <v>525</v>
      </c>
      <c r="J64" s="328" t="s">
        <v>593</v>
      </c>
      <c r="K64" s="328" t="s">
        <v>525</v>
      </c>
      <c r="L64" s="328" t="s">
        <v>593</v>
      </c>
      <c r="M64" s="328" t="s">
        <v>525</v>
      </c>
      <c r="N64" s="328" t="s">
        <v>593</v>
      </c>
      <c r="O64" s="328" t="s">
        <v>525</v>
      </c>
      <c r="P64" s="328" t="s">
        <v>593</v>
      </c>
      <c r="Q64" s="405"/>
      <c r="R64" s="405"/>
      <c r="S64" s="405"/>
      <c r="T64" s="405"/>
      <c r="U64" s="405"/>
      <c r="V64" s="405"/>
      <c r="W64" s="405"/>
      <c r="X64" s="405"/>
    </row>
    <row r="65" spans="2:24" ht="32.25" customHeight="1" x14ac:dyDescent="0.25">
      <c r="B65" s="331" t="str">
        <f>IF('Aanvraag inhuur'!C186="","",'Aanvraag inhuur'!C186)</f>
        <v/>
      </c>
      <c r="C65" s="331" t="str">
        <f>IF('Aanvraag inhuur'!E186="","",'Aanvraag inhuur'!E186)</f>
        <v/>
      </c>
      <c r="D65" s="764">
        <f>IF('Aanvraag inhuur'!H186="","",'Aanvraag inhuur'!H186)</f>
        <v>0</v>
      </c>
      <c r="E65" s="751"/>
      <c r="F65" s="346"/>
      <c r="G65" s="751"/>
      <c r="H65" s="346"/>
      <c r="I65" s="751"/>
      <c r="J65" s="346"/>
      <c r="K65" s="751"/>
      <c r="L65" s="346"/>
      <c r="M65" s="751"/>
      <c r="N65" s="346"/>
      <c r="O65" s="751"/>
      <c r="P65" s="346"/>
      <c r="Q65" s="787"/>
      <c r="R65" s="408"/>
      <c r="S65" s="787"/>
      <c r="T65" s="408"/>
      <c r="U65" s="787"/>
      <c r="V65" s="408"/>
      <c r="W65" s="787"/>
      <c r="X65" s="408"/>
    </row>
    <row r="66" spans="2:24" ht="32.25" customHeight="1" x14ac:dyDescent="0.25">
      <c r="B66" s="331" t="str">
        <f>IF('Aanvraag inhuur'!C187="","",'Aanvraag inhuur'!C187)</f>
        <v/>
      </c>
      <c r="C66" s="331" t="str">
        <f>IF('Aanvraag inhuur'!E187="","",'Aanvraag inhuur'!E187)</f>
        <v/>
      </c>
      <c r="D66" s="765"/>
      <c r="E66" s="752"/>
      <c r="F66" s="346"/>
      <c r="G66" s="752"/>
      <c r="H66" s="346"/>
      <c r="I66" s="752"/>
      <c r="J66" s="346"/>
      <c r="K66" s="752"/>
      <c r="L66" s="346"/>
      <c r="M66" s="752"/>
      <c r="N66" s="346"/>
      <c r="O66" s="752"/>
      <c r="P66" s="346"/>
      <c r="Q66" s="787"/>
      <c r="R66" s="408"/>
      <c r="S66" s="787"/>
      <c r="T66" s="408"/>
      <c r="U66" s="787"/>
      <c r="V66" s="408"/>
      <c r="W66" s="787"/>
      <c r="X66" s="408"/>
    </row>
    <row r="67" spans="2:24" ht="32.25" customHeight="1" x14ac:dyDescent="0.25">
      <c r="B67" s="331" t="str">
        <f>IF('Aanvraag inhuur'!C188="","",'Aanvraag inhuur'!C188)</f>
        <v/>
      </c>
      <c r="C67" s="331" t="str">
        <f>IF('Aanvraag inhuur'!E188="","",'Aanvraag inhuur'!E188)</f>
        <v/>
      </c>
      <c r="D67" s="765"/>
      <c r="E67" s="752"/>
      <c r="F67" s="346"/>
      <c r="G67" s="752"/>
      <c r="H67" s="346"/>
      <c r="I67" s="752"/>
      <c r="J67" s="346"/>
      <c r="K67" s="752"/>
      <c r="L67" s="346"/>
      <c r="M67" s="752"/>
      <c r="N67" s="346"/>
      <c r="O67" s="752"/>
      <c r="P67" s="346"/>
      <c r="Q67" s="787"/>
      <c r="R67" s="408"/>
      <c r="S67" s="787"/>
      <c r="T67" s="408"/>
      <c r="U67" s="787"/>
      <c r="V67" s="408"/>
      <c r="W67" s="787"/>
      <c r="X67" s="408"/>
    </row>
    <row r="68" spans="2:24" ht="32.25" customHeight="1" x14ac:dyDescent="0.25">
      <c r="B68" s="331" t="str">
        <f>IF('Aanvraag inhuur'!C189="","",'Aanvraag inhuur'!C189)</f>
        <v/>
      </c>
      <c r="C68" s="331" t="str">
        <f>IF('Aanvraag inhuur'!E189="","",'Aanvraag inhuur'!E189)</f>
        <v/>
      </c>
      <c r="D68" s="765"/>
      <c r="E68" s="752"/>
      <c r="F68" s="346"/>
      <c r="G68" s="752"/>
      <c r="H68" s="346"/>
      <c r="I68" s="752"/>
      <c r="J68" s="346"/>
      <c r="K68" s="752"/>
      <c r="L68" s="346"/>
      <c r="M68" s="752"/>
      <c r="N68" s="346"/>
      <c r="O68" s="752"/>
      <c r="P68" s="346"/>
      <c r="Q68" s="787"/>
      <c r="R68" s="408"/>
      <c r="S68" s="787"/>
      <c r="T68" s="408"/>
      <c r="U68" s="787"/>
      <c r="V68" s="408"/>
      <c r="W68" s="787"/>
      <c r="X68" s="408"/>
    </row>
    <row r="69" spans="2:24" ht="32.25" customHeight="1" x14ac:dyDescent="0.25">
      <c r="B69" s="331" t="str">
        <f>IF('Aanvraag inhuur'!C190="","",'Aanvraag inhuur'!C190)</f>
        <v/>
      </c>
      <c r="C69" s="331" t="str">
        <f>IF('Aanvraag inhuur'!E190="","",'Aanvraag inhuur'!E190)</f>
        <v/>
      </c>
      <c r="D69" s="765"/>
      <c r="E69" s="752"/>
      <c r="F69" s="346"/>
      <c r="G69" s="752"/>
      <c r="H69" s="346"/>
      <c r="I69" s="752"/>
      <c r="J69" s="346"/>
      <c r="K69" s="752"/>
      <c r="L69" s="346"/>
      <c r="M69" s="752"/>
      <c r="N69" s="346"/>
      <c r="O69" s="752"/>
      <c r="P69" s="346"/>
      <c r="Q69" s="787"/>
      <c r="R69" s="408"/>
      <c r="S69" s="787"/>
      <c r="T69" s="408"/>
      <c r="U69" s="787"/>
      <c r="V69" s="408"/>
      <c r="W69" s="787"/>
      <c r="X69" s="408"/>
    </row>
    <row r="70" spans="2:24" ht="32.25" customHeight="1" x14ac:dyDescent="0.25">
      <c r="B70" s="331" t="str">
        <f>IF('Aanvraag inhuur'!C191="","",'Aanvraag inhuur'!C191)</f>
        <v/>
      </c>
      <c r="C70" s="331" t="str">
        <f>IF('Aanvraag inhuur'!E191="","",'Aanvraag inhuur'!E191)</f>
        <v/>
      </c>
      <c r="D70" s="765"/>
      <c r="E70" s="752"/>
      <c r="F70" s="346"/>
      <c r="G70" s="752"/>
      <c r="H70" s="346"/>
      <c r="I70" s="752"/>
      <c r="J70" s="346"/>
      <c r="K70" s="752"/>
      <c r="L70" s="346"/>
      <c r="M70" s="752"/>
      <c r="N70" s="346"/>
      <c r="O70" s="752"/>
      <c r="P70" s="346"/>
      <c r="Q70" s="787"/>
      <c r="R70" s="408"/>
      <c r="S70" s="787"/>
      <c r="T70" s="408"/>
      <c r="U70" s="787"/>
      <c r="V70" s="408"/>
      <c r="W70" s="787"/>
      <c r="X70" s="408"/>
    </row>
    <row r="71" spans="2:24" ht="32.25" customHeight="1" x14ac:dyDescent="0.25">
      <c r="B71" s="331" t="str">
        <f>IF('Aanvraag inhuur'!C192="","",'Aanvraag inhuur'!C192)</f>
        <v/>
      </c>
      <c r="C71" s="331" t="str">
        <f>IF('Aanvraag inhuur'!E192="","",'Aanvraag inhuur'!E192)</f>
        <v/>
      </c>
      <c r="D71" s="765"/>
      <c r="E71" s="752"/>
      <c r="F71" s="346"/>
      <c r="G71" s="752"/>
      <c r="H71" s="346"/>
      <c r="I71" s="752"/>
      <c r="J71" s="346"/>
      <c r="K71" s="752"/>
      <c r="L71" s="346"/>
      <c r="M71" s="752"/>
      <c r="N71" s="346"/>
      <c r="O71" s="752"/>
      <c r="P71" s="346"/>
      <c r="Q71" s="787"/>
      <c r="R71" s="408"/>
      <c r="S71" s="787"/>
      <c r="T71" s="408"/>
      <c r="U71" s="787"/>
      <c r="V71" s="408"/>
      <c r="W71" s="787"/>
      <c r="X71" s="408"/>
    </row>
    <row r="72" spans="2:24" ht="32.25" customHeight="1" x14ac:dyDescent="0.25">
      <c r="B72" s="331" t="str">
        <f>IF('Aanvraag inhuur'!C193="","",'Aanvraag inhuur'!C193)</f>
        <v/>
      </c>
      <c r="C72" s="331" t="str">
        <f>IF('Aanvraag inhuur'!E193="","",'Aanvraag inhuur'!E193)</f>
        <v/>
      </c>
      <c r="D72" s="766"/>
      <c r="E72" s="753"/>
      <c r="F72" s="346"/>
      <c r="G72" s="753"/>
      <c r="H72" s="346"/>
      <c r="I72" s="753"/>
      <c r="J72" s="346"/>
      <c r="K72" s="753"/>
      <c r="L72" s="346"/>
      <c r="M72" s="753"/>
      <c r="N72" s="346"/>
      <c r="O72" s="753"/>
      <c r="P72" s="346"/>
      <c r="Q72" s="787"/>
      <c r="R72" s="408"/>
      <c r="S72" s="787"/>
      <c r="T72" s="408"/>
      <c r="U72" s="787"/>
      <c r="V72" s="408"/>
      <c r="W72" s="787"/>
      <c r="X72" s="408"/>
    </row>
    <row r="73" spans="2:24" x14ac:dyDescent="0.25">
      <c r="B73" s="758" t="s">
        <v>591</v>
      </c>
      <c r="C73" s="759"/>
      <c r="D73" s="760"/>
      <c r="E73" s="332">
        <f>SUM(E65,E63)</f>
        <v>0</v>
      </c>
      <c r="F73" s="331"/>
      <c r="G73" s="332">
        <f>SUM(G65,G63)</f>
        <v>0</v>
      </c>
      <c r="H73" s="331"/>
      <c r="I73" s="332">
        <f>SUM(I65,I63)</f>
        <v>0</v>
      </c>
      <c r="J73" s="331"/>
      <c r="K73" s="332">
        <f>SUM(K65,K63)</f>
        <v>0</v>
      </c>
      <c r="L73" s="331"/>
      <c r="M73" s="332">
        <f>SUM(M65,M63)</f>
        <v>0</v>
      </c>
      <c r="N73" s="331"/>
      <c r="O73" s="332">
        <f>SUM(O65,O63)</f>
        <v>0</v>
      </c>
      <c r="P73" s="331"/>
      <c r="Q73" s="402"/>
      <c r="R73" s="409"/>
      <c r="S73" s="402"/>
      <c r="T73" s="409"/>
      <c r="U73" s="402"/>
      <c r="V73" s="409"/>
      <c r="W73" s="402"/>
      <c r="X73" s="409"/>
    </row>
    <row r="74" spans="2:24" s="325" customFormat="1" ht="18.75" x14ac:dyDescent="0.25">
      <c r="B74" s="761" t="s">
        <v>592</v>
      </c>
      <c r="C74" s="762"/>
      <c r="D74" s="763"/>
      <c r="E74" s="334">
        <f>SUM(E73,E59)</f>
        <v>0</v>
      </c>
      <c r="F74" s="335"/>
      <c r="G74" s="334">
        <f>SUM(G73,G59)</f>
        <v>0</v>
      </c>
      <c r="H74" s="335"/>
      <c r="I74" s="334">
        <f>SUM(I73,I59)</f>
        <v>0</v>
      </c>
      <c r="J74" s="335"/>
      <c r="K74" s="334">
        <f>SUM(K73,K59)</f>
        <v>0</v>
      </c>
      <c r="L74" s="335"/>
      <c r="M74" s="334">
        <f>SUM(M73,M59)</f>
        <v>0</v>
      </c>
      <c r="N74" s="335"/>
      <c r="O74" s="334">
        <f>SUM(O73,O59)</f>
        <v>0</v>
      </c>
      <c r="P74" s="335"/>
      <c r="Q74" s="410"/>
      <c r="R74" s="411"/>
      <c r="S74" s="410"/>
      <c r="T74" s="411"/>
      <c r="U74" s="410"/>
      <c r="V74" s="411"/>
      <c r="W74" s="410"/>
      <c r="X74" s="411"/>
    </row>
    <row r="75" spans="2:24" x14ac:dyDescent="0.25">
      <c r="M75" s="413"/>
      <c r="N75" s="415"/>
      <c r="O75" s="415"/>
      <c r="P75" s="415"/>
    </row>
    <row r="76" spans="2:24" x14ac:dyDescent="0.25">
      <c r="B76" s="349" t="s">
        <v>603</v>
      </c>
      <c r="C76" s="349" t="s">
        <v>514</v>
      </c>
      <c r="D76" s="756" t="s">
        <v>602</v>
      </c>
      <c r="E76" s="756"/>
      <c r="F76" s="756"/>
      <c r="G76" s="417"/>
      <c r="H76" s="417"/>
      <c r="J76" s="758" t="s">
        <v>605</v>
      </c>
      <c r="K76" s="759"/>
      <c r="L76" s="759"/>
      <c r="M76" s="760"/>
      <c r="N76" s="353" t="s">
        <v>604</v>
      </c>
      <c r="O76" s="403"/>
      <c r="P76" s="403"/>
    </row>
    <row r="77" spans="2:24" x14ac:dyDescent="0.25">
      <c r="B77" s="331" t="s">
        <v>601</v>
      </c>
      <c r="C77" s="331" t="str">
        <f>IF('Aanvraag inhuur'!C15="","",'Aanvraag inhuur'!C15)</f>
        <v/>
      </c>
      <c r="D77" s="755" t="str">
        <f>IF('Aanvraag inhuur'!D15="","",'Aanvraag inhuur'!D15)</f>
        <v/>
      </c>
      <c r="E77" s="755"/>
      <c r="F77" s="755"/>
      <c r="G77" s="418"/>
      <c r="H77" s="418"/>
      <c r="J77" s="776" t="str">
        <f>'Aanvraag inhuur'!B72</f>
        <v>1. Tarief</v>
      </c>
      <c r="K77" s="782"/>
      <c r="L77" s="782"/>
      <c r="M77" s="777"/>
      <c r="N77" s="351">
        <f>'Aanvraag inhuur'!C72</f>
        <v>0</v>
      </c>
      <c r="O77" s="422"/>
      <c r="P77" s="426"/>
    </row>
    <row r="78" spans="2:24" ht="15.75" customHeight="1" x14ac:dyDescent="0.25">
      <c r="B78" s="404" t="s">
        <v>600</v>
      </c>
      <c r="C78" s="331"/>
      <c r="D78" s="755"/>
      <c r="E78" s="755"/>
      <c r="F78" s="755"/>
      <c r="G78" s="418"/>
      <c r="H78" s="418"/>
      <c r="J78" s="776" t="str">
        <f>'Aanvraag inhuur'!B74</f>
        <v>2. Duurzaamheidsaspecten bij inzet</v>
      </c>
      <c r="K78" s="782"/>
      <c r="L78" s="782"/>
      <c r="M78" s="777"/>
      <c r="N78" s="351">
        <f>'Aanvraag inhuur'!C74</f>
        <v>0</v>
      </c>
      <c r="O78" s="422"/>
      <c r="P78" s="426"/>
    </row>
    <row r="79" spans="2:24" ht="15.75" customHeight="1" x14ac:dyDescent="0.25">
      <c r="B79" s="350" t="s">
        <v>504</v>
      </c>
      <c r="C79" s="331" t="str">
        <f>IF('Aanvraag inhuur'!C18="","",'Aanvraag inhuur'!C18)</f>
        <v/>
      </c>
      <c r="D79" s="755" t="str">
        <f>IF('Aanvraag inhuur'!D18="","",'Aanvraag inhuur'!D18)</f>
        <v/>
      </c>
      <c r="E79" s="755"/>
      <c r="F79" s="755"/>
      <c r="G79" s="418"/>
      <c r="H79" s="418"/>
      <c r="J79" s="776" t="str">
        <f>'Aanvraag inhuur'!B75</f>
        <v>3. Relevante werkervaring</v>
      </c>
      <c r="K79" s="782"/>
      <c r="L79" s="782"/>
      <c r="M79" s="777"/>
      <c r="N79" s="351">
        <f>'Aanvraag inhuur'!C75</f>
        <v>0</v>
      </c>
      <c r="O79" s="422"/>
      <c r="P79" s="426"/>
    </row>
    <row r="80" spans="2:24" ht="32.25" customHeight="1" x14ac:dyDescent="0.25">
      <c r="B80" s="350" t="s">
        <v>505</v>
      </c>
      <c r="C80" s="331" t="str">
        <f>IF('Aanvraag inhuur'!C19="","",'Aanvraag inhuur'!C19)</f>
        <v/>
      </c>
      <c r="D80" s="755" t="str">
        <f>IF('Aanvraag inhuur'!D19="","",'Aanvraag inhuur'!D19)</f>
        <v/>
      </c>
      <c r="E80" s="755"/>
      <c r="F80" s="755"/>
      <c r="G80" s="418"/>
      <c r="H80" s="418"/>
      <c r="J80" s="776" t="str">
        <f>'Aanvraag inhuur'!B76</f>
        <v>4. Kennis, opleidingen, fysieke gesteldheid, fysieke prestaties en geestesgesteldheid</v>
      </c>
      <c r="K80" s="782"/>
      <c r="L80" s="782"/>
      <c r="M80" s="777"/>
      <c r="N80" s="351">
        <f>'Aanvraag inhuur'!C76</f>
        <v>0</v>
      </c>
      <c r="O80" s="422"/>
      <c r="P80" s="426"/>
    </row>
    <row r="81" spans="2:24" ht="15.75" customHeight="1" x14ac:dyDescent="0.25">
      <c r="B81" s="350" t="s">
        <v>506</v>
      </c>
      <c r="C81" s="331" t="str">
        <f>IF('Aanvraag inhuur'!C20="","",'Aanvraag inhuur'!C20)</f>
        <v/>
      </c>
      <c r="D81" s="755" t="str">
        <f>IF('Aanvraag inhuur'!D20="","",'Aanvraag inhuur'!D20)</f>
        <v/>
      </c>
      <c r="E81" s="755"/>
      <c r="F81" s="755"/>
      <c r="G81" s="418"/>
      <c r="H81" s="418"/>
      <c r="J81" s="776" t="str">
        <f>'Aanvraag inhuur'!B77</f>
        <v>5. Beschikbaarheid kandidaat</v>
      </c>
      <c r="K81" s="782"/>
      <c r="L81" s="782"/>
      <c r="M81" s="777"/>
      <c r="N81" s="351">
        <f>'Aanvraag inhuur'!C77</f>
        <v>0</v>
      </c>
      <c r="O81" s="422"/>
      <c r="P81" s="426"/>
    </row>
    <row r="82" spans="2:24" ht="15.75" customHeight="1" x14ac:dyDescent="0.25">
      <c r="B82" s="350" t="s">
        <v>507</v>
      </c>
      <c r="C82" s="331" t="str">
        <f>IF('Aanvraag inhuur'!C21="","",'Aanvraag inhuur'!C21)</f>
        <v/>
      </c>
      <c r="D82" s="755" t="str">
        <f>IF('Aanvraag inhuur'!D21="","",'Aanvraag inhuur'!D21)</f>
        <v/>
      </c>
      <c r="E82" s="755"/>
      <c r="F82" s="755"/>
      <c r="G82" s="418"/>
      <c r="H82" s="418"/>
      <c r="J82" s="776" t="str">
        <f>'Aanvraag inhuur'!B78</f>
        <v>6. Social Return kandidaat</v>
      </c>
      <c r="K82" s="782"/>
      <c r="L82" s="782"/>
      <c r="M82" s="777"/>
      <c r="N82" s="351">
        <f>'Aanvraag inhuur'!C78</f>
        <v>0</v>
      </c>
      <c r="O82" s="422"/>
      <c r="P82" s="426"/>
    </row>
    <row r="83" spans="2:24" ht="33" customHeight="1" x14ac:dyDescent="0.25">
      <c r="J83" s="776" t="str">
        <f>'Aanvraag inhuur'!B79</f>
        <v>7. Mate waarin de kandidaat de opdracht begrijpt</v>
      </c>
      <c r="K83" s="782"/>
      <c r="L83" s="782"/>
      <c r="M83" s="777"/>
      <c r="N83" s="351">
        <f>'Aanvraag inhuur'!C79</f>
        <v>0</v>
      </c>
      <c r="O83" s="422"/>
      <c r="P83" s="426"/>
    </row>
    <row r="84" spans="2:24" ht="15.75" customHeight="1" x14ac:dyDescent="0.25">
      <c r="J84" s="776" t="str">
        <f>'Aanvraag inhuur'!B80</f>
        <v xml:space="preserve">8. Of de kandidaat de juiste competenties heeft. (Competentiewoordenboek)
</v>
      </c>
      <c r="K84" s="782"/>
      <c r="L84" s="782"/>
      <c r="M84" s="777"/>
      <c r="N84" s="351">
        <f>'Aanvraag inhuur'!C80</f>
        <v>0</v>
      </c>
      <c r="O84" s="422"/>
      <c r="P84" s="426"/>
    </row>
    <row r="85" spans="2:24" ht="15.75" customHeight="1" x14ac:dyDescent="0.25">
      <c r="J85" s="776" t="str">
        <f>'Aanvraag inhuur'!B81</f>
        <v>Totaal</v>
      </c>
      <c r="K85" s="782"/>
      <c r="L85" s="782"/>
      <c r="M85" s="777"/>
      <c r="N85" s="352">
        <f>'Aanvraag inhuur'!C81</f>
        <v>0</v>
      </c>
      <c r="O85" s="423"/>
      <c r="P85" s="427"/>
    </row>
    <row r="87" spans="2:24" hidden="1" x14ac:dyDescent="0.25">
      <c r="B87" s="326" t="s">
        <v>547</v>
      </c>
      <c r="Q87" s="415"/>
      <c r="R87" s="415"/>
      <c r="S87" s="415"/>
      <c r="T87" s="415"/>
      <c r="U87" s="415"/>
      <c r="V87" s="415"/>
      <c r="W87" s="415"/>
      <c r="X87" s="415"/>
    </row>
    <row r="88" spans="2:24" hidden="1" x14ac:dyDescent="0.25">
      <c r="B88" s="326" t="s">
        <v>348</v>
      </c>
      <c r="C88" s="326">
        <f>MIN(F88,H88,J88,L88,N88,P88)</f>
        <v>0</v>
      </c>
      <c r="E88" s="331">
        <f>COUNTIF(E6:E32,"nee")</f>
        <v>0</v>
      </c>
      <c r="F88" s="331" t="str">
        <f>IF('Samenvatting beoordeling P2'!D4="Uitsluiten","",IF('Samenvatting beoordeling P2'!D4="","",F5))</f>
        <v/>
      </c>
      <c r="G88" s="331">
        <f>COUNTIF(G6:G32,"nee")</f>
        <v>0</v>
      </c>
      <c r="H88" s="331" t="str">
        <f>IF('Samenvatting beoordeling P2'!E4="Uitsluiten","",IF('Samenvatting beoordeling P2'!E4="","",H5))</f>
        <v/>
      </c>
      <c r="I88" s="331">
        <f t="shared" ref="I88:M88" si="2">COUNTIF(I6:I32,"nee")</f>
        <v>0</v>
      </c>
      <c r="J88" s="331" t="str">
        <f>IF('Samenvatting beoordeling P2'!F4="Uitsluiten","",IF('Samenvatting beoordeling P2'!F4="","",J5))</f>
        <v/>
      </c>
      <c r="K88" s="331">
        <f t="shared" ref="K88" si="3">COUNTIF(K6:K32,"nee")</f>
        <v>0</v>
      </c>
      <c r="L88" s="331" t="str">
        <f>IF('Samenvatting beoordeling P2'!G4="Uitsluiten","",IF('Samenvatting beoordeling P2'!G4="","",L5))</f>
        <v/>
      </c>
      <c r="M88" s="331">
        <f t="shared" si="2"/>
        <v>0</v>
      </c>
      <c r="N88" s="331" t="str">
        <f>IF('Samenvatting beoordeling P2'!H4="Uitsluiten","",IF('Samenvatting beoordeling P2'!H4="","",N5))</f>
        <v/>
      </c>
      <c r="O88" s="331">
        <f t="shared" ref="O88" si="4">COUNTIF(O6:O32,"nee")</f>
        <v>0</v>
      </c>
      <c r="P88" s="331" t="str">
        <f>IF('Samenvatting beoordeling P2'!I4="Uitsluiten","",IF('Samenvatting beoordeling P2'!I4="","",P5))</f>
        <v/>
      </c>
      <c r="Q88" s="415"/>
      <c r="R88" s="415"/>
      <c r="S88" s="415"/>
      <c r="T88" s="415"/>
      <c r="U88" s="415"/>
      <c r="V88" s="415"/>
      <c r="W88" s="415"/>
      <c r="X88" s="415"/>
    </row>
    <row r="89" spans="2:24" x14ac:dyDescent="0.25">
      <c r="Q89" s="415"/>
      <c r="R89" s="415"/>
      <c r="S89" s="415"/>
      <c r="T89" s="415"/>
      <c r="U89" s="415"/>
      <c r="V89" s="415"/>
      <c r="W89" s="415"/>
      <c r="X89" s="415"/>
    </row>
  </sheetData>
  <sheetProtection algorithmName="SHA-512" hashValue="FPQCB6n9eoh7YhN9hWH8obl84WobXwDVsu3FNv4wKMfmk8v2RSzBNw1Sn7oIobieBIwT1zcCVNgGMkbhXYE6ag==" saltValue="xM/5nuYd4kt1CIBqS38cTA==" spinCount="100000" sheet="1" objects="1" scenarios="1" formatRows="0"/>
  <mergeCells count="75">
    <mergeCell ref="W65:W72"/>
    <mergeCell ref="U65:U72"/>
    <mergeCell ref="S65:S72"/>
    <mergeCell ref="Q65:Q72"/>
    <mergeCell ref="J76:M76"/>
    <mergeCell ref="Q2:R2"/>
    <mergeCell ref="D81:F81"/>
    <mergeCell ref="D82:F82"/>
    <mergeCell ref="D78:F78"/>
    <mergeCell ref="D79:F79"/>
    <mergeCell ref="D80:F80"/>
    <mergeCell ref="B73:D73"/>
    <mergeCell ref="B74:D74"/>
    <mergeCell ref="D76:F76"/>
    <mergeCell ref="D77:F77"/>
    <mergeCell ref="J77:M77"/>
    <mergeCell ref="J78:M78"/>
    <mergeCell ref="J79:M79"/>
    <mergeCell ref="J80:M80"/>
    <mergeCell ref="J81:M81"/>
    <mergeCell ref="J82:M82"/>
    <mergeCell ref="B61:D61"/>
    <mergeCell ref="B62:D62"/>
    <mergeCell ref="B63:C63"/>
    <mergeCell ref="B64:D64"/>
    <mergeCell ref="D65:D72"/>
    <mergeCell ref="B59:D59"/>
    <mergeCell ref="B20:D20"/>
    <mergeCell ref="B26:D26"/>
    <mergeCell ref="B33:D33"/>
    <mergeCell ref="B42:D42"/>
    <mergeCell ref="B49:D49"/>
    <mergeCell ref="B53:D53"/>
    <mergeCell ref="B54:C54"/>
    <mergeCell ref="B55:D55"/>
    <mergeCell ref="B56:C56"/>
    <mergeCell ref="B57:D57"/>
    <mergeCell ref="B58:C58"/>
    <mergeCell ref="B18:D18"/>
    <mergeCell ref="S2:T2"/>
    <mergeCell ref="U2:V2"/>
    <mergeCell ref="W2:X2"/>
    <mergeCell ref="B3:D3"/>
    <mergeCell ref="E3:F3"/>
    <mergeCell ref="I3:J3"/>
    <mergeCell ref="M3:N3"/>
    <mergeCell ref="Q3:R3"/>
    <mergeCell ref="S3:T3"/>
    <mergeCell ref="U3:V3"/>
    <mergeCell ref="W3:X3"/>
    <mergeCell ref="B4:D4"/>
    <mergeCell ref="B5:C5"/>
    <mergeCell ref="B6:D6"/>
    <mergeCell ref="B13:D13"/>
    <mergeCell ref="J84:M84"/>
    <mergeCell ref="J85:M85"/>
    <mergeCell ref="E1:F1"/>
    <mergeCell ref="E2:F2"/>
    <mergeCell ref="I2:J2"/>
    <mergeCell ref="M2:N2"/>
    <mergeCell ref="I65:I72"/>
    <mergeCell ref="M65:M72"/>
    <mergeCell ref="E65:E72"/>
    <mergeCell ref="J83:M83"/>
    <mergeCell ref="G1:H1"/>
    <mergeCell ref="G2:H2"/>
    <mergeCell ref="G3:H3"/>
    <mergeCell ref="G65:G72"/>
    <mergeCell ref="K2:L2"/>
    <mergeCell ref="I1:J1"/>
    <mergeCell ref="K3:L3"/>
    <mergeCell ref="K65:K72"/>
    <mergeCell ref="O2:P2"/>
    <mergeCell ref="O3:P3"/>
    <mergeCell ref="O65:O72"/>
  </mergeCells>
  <conditionalFormatting sqref="I10:I12">
    <cfRule type="cellIs" dxfId="1299" priority="153" operator="equal">
      <formula>"Ja"</formula>
    </cfRule>
    <cfRule type="cellIs" dxfId="1298" priority="154" operator="equal">
      <formula>"Nee"</formula>
    </cfRule>
  </conditionalFormatting>
  <conditionalFormatting sqref="Q24:Q25">
    <cfRule type="cellIs" dxfId="1297" priority="121" operator="equal">
      <formula>"Ja"</formula>
    </cfRule>
    <cfRule type="cellIs" dxfId="1296" priority="122" operator="equal">
      <formula>"Nee"</formula>
    </cfRule>
  </conditionalFormatting>
  <conditionalFormatting sqref="Q23">
    <cfRule type="cellIs" dxfId="1295" priority="123" operator="equal">
      <formula>"Ja"</formula>
    </cfRule>
    <cfRule type="cellIs" dxfId="1294" priority="124" operator="equal">
      <formula>"Nee"</formula>
    </cfRule>
  </conditionalFormatting>
  <conditionalFormatting sqref="Q27:Q32">
    <cfRule type="cellIs" dxfId="1293" priority="119" operator="equal">
      <formula>"Ja"</formula>
    </cfRule>
    <cfRule type="cellIs" dxfId="1292" priority="120" operator="equal">
      <formula>"Nee"</formula>
    </cfRule>
  </conditionalFormatting>
  <conditionalFormatting sqref="S7:S12">
    <cfRule type="cellIs" dxfId="1291" priority="117" operator="equal">
      <formula>"Ja"</formula>
    </cfRule>
    <cfRule type="cellIs" dxfId="1290" priority="118" operator="equal">
      <formula>"Nee"</formula>
    </cfRule>
  </conditionalFormatting>
  <conditionalFormatting sqref="S14:S17">
    <cfRule type="cellIs" dxfId="1289" priority="115" operator="equal">
      <formula>"Ja"</formula>
    </cfRule>
    <cfRule type="cellIs" dxfId="1288" priority="116" operator="equal">
      <formula>"Nee"</formula>
    </cfRule>
  </conditionalFormatting>
  <conditionalFormatting sqref="Q21:Q22">
    <cfRule type="cellIs" dxfId="1287" priority="125" operator="equal">
      <formula>"Ja"</formula>
    </cfRule>
    <cfRule type="cellIs" dxfId="1286" priority="126" operator="equal">
      <formula>"Nee"</formula>
    </cfRule>
  </conditionalFormatting>
  <conditionalFormatting sqref="Q14:Q17">
    <cfRule type="cellIs" dxfId="1285" priority="127" operator="equal">
      <formula>"Ja"</formula>
    </cfRule>
    <cfRule type="cellIs" dxfId="1284" priority="128" operator="equal">
      <formula>"Nee"</formula>
    </cfRule>
  </conditionalFormatting>
  <conditionalFormatting sqref="M27:M32">
    <cfRule type="cellIs" dxfId="1283" priority="131" operator="equal">
      <formula>"Ja"</formula>
    </cfRule>
    <cfRule type="cellIs" dxfId="1282" priority="132" operator="equal">
      <formula>"Nee"</formula>
    </cfRule>
  </conditionalFormatting>
  <conditionalFormatting sqref="Q7:Q12">
    <cfRule type="cellIs" dxfId="1281" priority="129" operator="equal">
      <formula>"Ja"</formula>
    </cfRule>
    <cfRule type="cellIs" dxfId="1280" priority="130" operator="equal">
      <formula>"Nee"</formula>
    </cfRule>
  </conditionalFormatting>
  <conditionalFormatting sqref="M23">
    <cfRule type="cellIs" dxfId="1279" priority="135" operator="equal">
      <formula>"Ja"</formula>
    </cfRule>
    <cfRule type="cellIs" dxfId="1278" priority="136" operator="equal">
      <formula>"Nee"</formula>
    </cfRule>
  </conditionalFormatting>
  <conditionalFormatting sqref="M24:M25">
    <cfRule type="cellIs" dxfId="1277" priority="133" operator="equal">
      <formula>"Ja"</formula>
    </cfRule>
    <cfRule type="cellIs" dxfId="1276" priority="134" operator="equal">
      <formula>"Nee"</formula>
    </cfRule>
  </conditionalFormatting>
  <conditionalFormatting sqref="I14:I17">
    <cfRule type="cellIs" dxfId="1275" priority="151" operator="equal">
      <formula>"Ja"</formula>
    </cfRule>
    <cfRule type="cellIs" dxfId="1274" priority="152" operator="equal">
      <formula>"Nee"</formula>
    </cfRule>
  </conditionalFormatting>
  <conditionalFormatting sqref="I21:I22">
    <cfRule type="cellIs" dxfId="1273" priority="149" operator="equal">
      <formula>"Ja"</formula>
    </cfRule>
    <cfRule type="cellIs" dxfId="1272" priority="150" operator="equal">
      <formula>"Nee"</formula>
    </cfRule>
  </conditionalFormatting>
  <conditionalFormatting sqref="I23">
    <cfRule type="cellIs" dxfId="1271" priority="147" operator="equal">
      <formula>"Ja"</formula>
    </cfRule>
    <cfRule type="cellIs" dxfId="1270" priority="148" operator="equal">
      <formula>"Nee"</formula>
    </cfRule>
  </conditionalFormatting>
  <conditionalFormatting sqref="I24:I25">
    <cfRule type="cellIs" dxfId="1269" priority="145" operator="equal">
      <formula>"Ja"</formula>
    </cfRule>
    <cfRule type="cellIs" dxfId="1268" priority="146" operator="equal">
      <formula>"Nee"</formula>
    </cfRule>
  </conditionalFormatting>
  <conditionalFormatting sqref="I27:I32">
    <cfRule type="cellIs" dxfId="1267" priority="143" operator="equal">
      <formula>"Ja"</formula>
    </cfRule>
    <cfRule type="cellIs" dxfId="1266" priority="144" operator="equal">
      <formula>"Nee"</formula>
    </cfRule>
  </conditionalFormatting>
  <conditionalFormatting sqref="M10:M12">
    <cfRule type="cellIs" dxfId="1265" priority="141" operator="equal">
      <formula>"Ja"</formula>
    </cfRule>
    <cfRule type="cellIs" dxfId="1264" priority="142" operator="equal">
      <formula>"Nee"</formula>
    </cfRule>
  </conditionalFormatting>
  <conditionalFormatting sqref="M14:M17">
    <cfRule type="cellIs" dxfId="1263" priority="139" operator="equal">
      <formula>"Ja"</formula>
    </cfRule>
    <cfRule type="cellIs" dxfId="1262" priority="140" operator="equal">
      <formula>"Nee"</formula>
    </cfRule>
  </conditionalFormatting>
  <conditionalFormatting sqref="M21:M22">
    <cfRule type="cellIs" dxfId="1261" priority="137" operator="equal">
      <formula>"Ja"</formula>
    </cfRule>
    <cfRule type="cellIs" dxfId="1260" priority="138" operator="equal">
      <formula>"Nee"</formula>
    </cfRule>
  </conditionalFormatting>
  <conditionalFormatting sqref="S21:S22">
    <cfRule type="cellIs" dxfId="1259" priority="113" operator="equal">
      <formula>"Ja"</formula>
    </cfRule>
    <cfRule type="cellIs" dxfId="1258" priority="114" operator="equal">
      <formula>"Nee"</formula>
    </cfRule>
  </conditionalFormatting>
  <conditionalFormatting sqref="S23">
    <cfRule type="cellIs" dxfId="1257" priority="111" operator="equal">
      <formula>"Ja"</formula>
    </cfRule>
    <cfRule type="cellIs" dxfId="1256" priority="112" operator="equal">
      <formula>"Nee"</formula>
    </cfRule>
  </conditionalFormatting>
  <conditionalFormatting sqref="S24:S25">
    <cfRule type="cellIs" dxfId="1255" priority="109" operator="equal">
      <formula>"Ja"</formula>
    </cfRule>
    <cfRule type="cellIs" dxfId="1254" priority="110" operator="equal">
      <formula>"Nee"</formula>
    </cfRule>
  </conditionalFormatting>
  <conditionalFormatting sqref="S27:S32">
    <cfRule type="cellIs" dxfId="1253" priority="107" operator="equal">
      <formula>"Ja"</formula>
    </cfRule>
    <cfRule type="cellIs" dxfId="1252" priority="108" operator="equal">
      <formula>"Nee"</formula>
    </cfRule>
  </conditionalFormatting>
  <conditionalFormatting sqref="U7:U12">
    <cfRule type="cellIs" dxfId="1251" priority="105" operator="equal">
      <formula>"Ja"</formula>
    </cfRule>
    <cfRule type="cellIs" dxfId="1250" priority="106" operator="equal">
      <formula>"Nee"</formula>
    </cfRule>
  </conditionalFormatting>
  <conditionalFormatting sqref="U14:U17">
    <cfRule type="cellIs" dxfId="1249" priority="103" operator="equal">
      <formula>"Ja"</formula>
    </cfRule>
    <cfRule type="cellIs" dxfId="1248" priority="104" operator="equal">
      <formula>"Nee"</formula>
    </cfRule>
  </conditionalFormatting>
  <conditionalFormatting sqref="U21:U22">
    <cfRule type="cellIs" dxfId="1247" priority="101" operator="equal">
      <formula>"Ja"</formula>
    </cfRule>
    <cfRule type="cellIs" dxfId="1246" priority="102" operator="equal">
      <formula>"Nee"</formula>
    </cfRule>
  </conditionalFormatting>
  <conditionalFormatting sqref="U23">
    <cfRule type="cellIs" dxfId="1245" priority="99" operator="equal">
      <formula>"Ja"</formula>
    </cfRule>
    <cfRule type="cellIs" dxfId="1244" priority="100" operator="equal">
      <formula>"Nee"</formula>
    </cfRule>
  </conditionalFormatting>
  <conditionalFormatting sqref="U24:U25">
    <cfRule type="cellIs" dxfId="1243" priority="97" operator="equal">
      <formula>"Ja"</formula>
    </cfRule>
    <cfRule type="cellIs" dxfId="1242" priority="98" operator="equal">
      <formula>"Nee"</formula>
    </cfRule>
  </conditionalFormatting>
  <conditionalFormatting sqref="U27:U32">
    <cfRule type="cellIs" dxfId="1241" priority="95" operator="equal">
      <formula>"Ja"</formula>
    </cfRule>
    <cfRule type="cellIs" dxfId="1240" priority="96" operator="equal">
      <formula>"Nee"</formula>
    </cfRule>
  </conditionalFormatting>
  <conditionalFormatting sqref="W7:W12">
    <cfRule type="cellIs" dxfId="1239" priority="93" operator="equal">
      <formula>"Ja"</formula>
    </cfRule>
    <cfRule type="cellIs" dxfId="1238" priority="94" operator="equal">
      <formula>"Nee"</formula>
    </cfRule>
  </conditionalFormatting>
  <conditionalFormatting sqref="W14:W17">
    <cfRule type="cellIs" dxfId="1237" priority="91" operator="equal">
      <formula>"Ja"</formula>
    </cfRule>
    <cfRule type="cellIs" dxfId="1236" priority="92" operator="equal">
      <formula>"Nee"</formula>
    </cfRule>
  </conditionalFormatting>
  <conditionalFormatting sqref="W21:W22">
    <cfRule type="cellIs" dxfId="1235" priority="89" operator="equal">
      <formula>"Ja"</formula>
    </cfRule>
    <cfRule type="cellIs" dxfId="1234" priority="90" operator="equal">
      <formula>"Nee"</formula>
    </cfRule>
  </conditionalFormatting>
  <conditionalFormatting sqref="W23">
    <cfRule type="cellIs" dxfId="1233" priority="87" operator="equal">
      <formula>"Ja"</formula>
    </cfRule>
    <cfRule type="cellIs" dxfId="1232" priority="88" operator="equal">
      <formula>"Nee"</formula>
    </cfRule>
  </conditionalFormatting>
  <conditionalFormatting sqref="W24:W25">
    <cfRule type="cellIs" dxfId="1231" priority="85" operator="equal">
      <formula>"Ja"</formula>
    </cfRule>
    <cfRule type="cellIs" dxfId="1230" priority="86" operator="equal">
      <formula>"Nee"</formula>
    </cfRule>
  </conditionalFormatting>
  <conditionalFormatting sqref="W27:W32">
    <cfRule type="cellIs" dxfId="1229" priority="83" operator="equal">
      <formula>"Ja"</formula>
    </cfRule>
    <cfRule type="cellIs" dxfId="1228" priority="84" operator="equal">
      <formula>"Nee"</formula>
    </cfRule>
  </conditionalFormatting>
  <conditionalFormatting sqref="E7:E12">
    <cfRule type="cellIs" dxfId="1227" priority="81" operator="equal">
      <formula>"Ja"</formula>
    </cfRule>
    <cfRule type="cellIs" dxfId="1226" priority="82" operator="equal">
      <formula>"Nee"</formula>
    </cfRule>
  </conditionalFormatting>
  <conditionalFormatting sqref="E14:E17">
    <cfRule type="cellIs" dxfId="1225" priority="79" operator="equal">
      <formula>"Ja"</formula>
    </cfRule>
    <cfRule type="cellIs" dxfId="1224" priority="80" operator="equal">
      <formula>"Nee"</formula>
    </cfRule>
  </conditionalFormatting>
  <conditionalFormatting sqref="E21:E22">
    <cfRule type="cellIs" dxfId="1223" priority="77" operator="equal">
      <formula>"Ja"</formula>
    </cfRule>
    <cfRule type="cellIs" dxfId="1222" priority="78" operator="equal">
      <formula>"Nee"</formula>
    </cfRule>
  </conditionalFormatting>
  <conditionalFormatting sqref="E23">
    <cfRule type="cellIs" dxfId="1221" priority="75" operator="equal">
      <formula>"Ja"</formula>
    </cfRule>
    <cfRule type="cellIs" dxfId="1220" priority="76" operator="equal">
      <formula>"Nee"</formula>
    </cfRule>
  </conditionalFormatting>
  <conditionalFormatting sqref="E24:E25">
    <cfRule type="cellIs" dxfId="1219" priority="73" operator="equal">
      <formula>"Ja"</formula>
    </cfRule>
    <cfRule type="cellIs" dxfId="1218" priority="74" operator="equal">
      <formula>"Nee"</formula>
    </cfRule>
  </conditionalFormatting>
  <conditionalFormatting sqref="E27:E32">
    <cfRule type="cellIs" dxfId="1217" priority="71" operator="equal">
      <formula>"Ja"</formula>
    </cfRule>
    <cfRule type="cellIs" dxfId="1216" priority="72" operator="equal">
      <formula>"Nee"</formula>
    </cfRule>
  </conditionalFormatting>
  <conditionalFormatting sqref="E19">
    <cfRule type="cellIs" dxfId="1215" priority="69" operator="equal">
      <formula>"Ja"</formula>
    </cfRule>
    <cfRule type="cellIs" dxfId="1214" priority="70" operator="equal">
      <formula>"Nee"</formula>
    </cfRule>
  </conditionalFormatting>
  <conditionalFormatting sqref="I19">
    <cfRule type="cellIs" dxfId="1213" priority="67" operator="equal">
      <formula>"Ja"</formula>
    </cfRule>
    <cfRule type="cellIs" dxfId="1212" priority="68" operator="equal">
      <formula>"Nee"</formula>
    </cfRule>
  </conditionalFormatting>
  <conditionalFormatting sqref="M19">
    <cfRule type="cellIs" dxfId="1211" priority="65" operator="equal">
      <formula>"Ja"</formula>
    </cfRule>
    <cfRule type="cellIs" dxfId="1210" priority="66" operator="equal">
      <formula>"Nee"</formula>
    </cfRule>
  </conditionalFormatting>
  <conditionalFormatting sqref="Q19">
    <cfRule type="cellIs" dxfId="1209" priority="63" operator="equal">
      <formula>"Ja"</formula>
    </cfRule>
    <cfRule type="cellIs" dxfId="1208" priority="64" operator="equal">
      <formula>"Nee"</formula>
    </cfRule>
  </conditionalFormatting>
  <conditionalFormatting sqref="S19">
    <cfRule type="cellIs" dxfId="1207" priority="61" operator="equal">
      <formula>"Ja"</formula>
    </cfRule>
    <cfRule type="cellIs" dxfId="1206" priority="62" operator="equal">
      <formula>"Nee"</formula>
    </cfRule>
  </conditionalFormatting>
  <conditionalFormatting sqref="U19">
    <cfRule type="cellIs" dxfId="1205" priority="59" operator="equal">
      <formula>"Ja"</formula>
    </cfRule>
    <cfRule type="cellIs" dxfId="1204" priority="60" operator="equal">
      <formula>"Nee"</formula>
    </cfRule>
  </conditionalFormatting>
  <conditionalFormatting sqref="W19">
    <cfRule type="cellIs" dxfId="1203" priority="57" operator="equal">
      <formula>"Ja"</formula>
    </cfRule>
    <cfRule type="cellIs" dxfId="1202" priority="58" operator="equal">
      <formula>"Nee"</formula>
    </cfRule>
  </conditionalFormatting>
  <conditionalFormatting sqref="E5 Q5 S5 U5 W5 I5 M5">
    <cfRule type="containsText" dxfId="1201" priority="56" operator="containsText" text="UITGESL">
      <formula>NOT(ISERROR(SEARCH("UITGESL",E5)))</formula>
    </cfRule>
  </conditionalFormatting>
  <conditionalFormatting sqref="I7:I9">
    <cfRule type="cellIs" dxfId="1200" priority="54" operator="equal">
      <formula>"Ja"</formula>
    </cfRule>
    <cfRule type="cellIs" dxfId="1199" priority="55" operator="equal">
      <formula>"Nee"</formula>
    </cfRule>
  </conditionalFormatting>
  <conditionalFormatting sqref="M7:M9">
    <cfRule type="cellIs" dxfId="1198" priority="52" operator="equal">
      <formula>"Ja"</formula>
    </cfRule>
    <cfRule type="cellIs" dxfId="1197" priority="53" operator="equal">
      <formula>"Nee"</formula>
    </cfRule>
  </conditionalFormatting>
  <conditionalFormatting sqref="G7:G12">
    <cfRule type="cellIs" dxfId="1196" priority="50" operator="equal">
      <formula>"Ja"</formula>
    </cfRule>
    <cfRule type="cellIs" dxfId="1195" priority="51" operator="equal">
      <formula>"Nee"</formula>
    </cfRule>
  </conditionalFormatting>
  <conditionalFormatting sqref="G14:G17">
    <cfRule type="cellIs" dxfId="1194" priority="48" operator="equal">
      <formula>"Ja"</formula>
    </cfRule>
    <cfRule type="cellIs" dxfId="1193" priority="49" operator="equal">
      <formula>"Nee"</formula>
    </cfRule>
  </conditionalFormatting>
  <conditionalFormatting sqref="G21:G22">
    <cfRule type="cellIs" dxfId="1192" priority="46" operator="equal">
      <formula>"Ja"</formula>
    </cfRule>
    <cfRule type="cellIs" dxfId="1191" priority="47" operator="equal">
      <formula>"Nee"</formula>
    </cfRule>
  </conditionalFormatting>
  <conditionalFormatting sqref="G23">
    <cfRule type="cellIs" dxfId="1190" priority="44" operator="equal">
      <formula>"Ja"</formula>
    </cfRule>
    <cfRule type="cellIs" dxfId="1189" priority="45" operator="equal">
      <formula>"Nee"</formula>
    </cfRule>
  </conditionalFormatting>
  <conditionalFormatting sqref="G24:G25">
    <cfRule type="cellIs" dxfId="1188" priority="42" operator="equal">
      <formula>"Ja"</formula>
    </cfRule>
    <cfRule type="cellIs" dxfId="1187" priority="43" operator="equal">
      <formula>"Nee"</formula>
    </cfRule>
  </conditionalFormatting>
  <conditionalFormatting sqref="G27:G32">
    <cfRule type="cellIs" dxfId="1186" priority="40" operator="equal">
      <formula>"Ja"</formula>
    </cfRule>
    <cfRule type="cellIs" dxfId="1185" priority="41" operator="equal">
      <formula>"Nee"</formula>
    </cfRule>
  </conditionalFormatting>
  <conditionalFormatting sqref="G19">
    <cfRule type="cellIs" dxfId="1184" priority="38" operator="equal">
      <formula>"Ja"</formula>
    </cfRule>
    <cfRule type="cellIs" dxfId="1183" priority="39" operator="equal">
      <formula>"Nee"</formula>
    </cfRule>
  </conditionalFormatting>
  <conditionalFormatting sqref="K10:K12">
    <cfRule type="cellIs" dxfId="1182" priority="35" operator="equal">
      <formula>"Ja"</formula>
    </cfRule>
    <cfRule type="cellIs" dxfId="1181" priority="36" operator="equal">
      <formula>"Nee"</formula>
    </cfRule>
  </conditionalFormatting>
  <conditionalFormatting sqref="K14:K17">
    <cfRule type="cellIs" dxfId="1180" priority="33" operator="equal">
      <formula>"Ja"</formula>
    </cfRule>
    <cfRule type="cellIs" dxfId="1179" priority="34" operator="equal">
      <formula>"Nee"</formula>
    </cfRule>
  </conditionalFormatting>
  <conditionalFormatting sqref="K21:K22">
    <cfRule type="cellIs" dxfId="1178" priority="31" operator="equal">
      <formula>"Ja"</formula>
    </cfRule>
    <cfRule type="cellIs" dxfId="1177" priority="32" operator="equal">
      <formula>"Nee"</formula>
    </cfRule>
  </conditionalFormatting>
  <conditionalFormatting sqref="K23">
    <cfRule type="cellIs" dxfId="1176" priority="29" operator="equal">
      <formula>"Ja"</formula>
    </cfRule>
    <cfRule type="cellIs" dxfId="1175" priority="30" operator="equal">
      <formula>"Nee"</formula>
    </cfRule>
  </conditionalFormatting>
  <conditionalFormatting sqref="K24:K25">
    <cfRule type="cellIs" dxfId="1174" priority="27" operator="equal">
      <formula>"Ja"</formula>
    </cfRule>
    <cfRule type="cellIs" dxfId="1173" priority="28" operator="equal">
      <formula>"Nee"</formula>
    </cfRule>
  </conditionalFormatting>
  <conditionalFormatting sqref="K27:K32">
    <cfRule type="cellIs" dxfId="1172" priority="25" operator="equal">
      <formula>"Ja"</formula>
    </cfRule>
    <cfRule type="cellIs" dxfId="1171" priority="26" operator="equal">
      <formula>"Nee"</formula>
    </cfRule>
  </conditionalFormatting>
  <conditionalFormatting sqref="K19">
    <cfRule type="cellIs" dxfId="1170" priority="23" operator="equal">
      <formula>"Ja"</formula>
    </cfRule>
    <cfRule type="cellIs" dxfId="1169" priority="24" operator="equal">
      <formula>"Nee"</formula>
    </cfRule>
  </conditionalFormatting>
  <conditionalFormatting sqref="K7:K9">
    <cfRule type="cellIs" dxfId="1168" priority="20" operator="equal">
      <formula>"Ja"</formula>
    </cfRule>
    <cfRule type="cellIs" dxfId="1167" priority="21" operator="equal">
      <formula>"Nee"</formula>
    </cfRule>
  </conditionalFormatting>
  <conditionalFormatting sqref="O27:O32">
    <cfRule type="cellIs" dxfId="1166" priority="8" operator="equal">
      <formula>"Ja"</formula>
    </cfRule>
    <cfRule type="cellIs" dxfId="1165" priority="9" operator="equal">
      <formula>"Nee"</formula>
    </cfRule>
  </conditionalFormatting>
  <conditionalFormatting sqref="O23">
    <cfRule type="cellIs" dxfId="1164" priority="12" operator="equal">
      <formula>"Ja"</formula>
    </cfRule>
    <cfRule type="cellIs" dxfId="1163" priority="13" operator="equal">
      <formula>"Nee"</formula>
    </cfRule>
  </conditionalFormatting>
  <conditionalFormatting sqref="O24:O25">
    <cfRule type="cellIs" dxfId="1162" priority="10" operator="equal">
      <formula>"Ja"</formula>
    </cfRule>
    <cfRule type="cellIs" dxfId="1161" priority="11" operator="equal">
      <formula>"Nee"</formula>
    </cfRule>
  </conditionalFormatting>
  <conditionalFormatting sqref="O10:O12">
    <cfRule type="cellIs" dxfId="1160" priority="18" operator="equal">
      <formula>"Ja"</formula>
    </cfRule>
    <cfRule type="cellIs" dxfId="1159" priority="19" operator="equal">
      <formula>"Nee"</formula>
    </cfRule>
  </conditionalFormatting>
  <conditionalFormatting sqref="O14:O17">
    <cfRule type="cellIs" dxfId="1158" priority="16" operator="equal">
      <formula>"Ja"</formula>
    </cfRule>
    <cfRule type="cellIs" dxfId="1157" priority="17" operator="equal">
      <formula>"Nee"</formula>
    </cfRule>
  </conditionalFormatting>
  <conditionalFormatting sqref="O21:O22">
    <cfRule type="cellIs" dxfId="1156" priority="14" operator="equal">
      <formula>"Ja"</formula>
    </cfRule>
    <cfRule type="cellIs" dxfId="1155" priority="15" operator="equal">
      <formula>"Nee"</formula>
    </cfRule>
  </conditionalFormatting>
  <conditionalFormatting sqref="O19">
    <cfRule type="cellIs" dxfId="1154" priority="6" operator="equal">
      <formula>"Ja"</formula>
    </cfRule>
    <cfRule type="cellIs" dxfId="1153" priority="7" operator="equal">
      <formula>"Nee"</formula>
    </cfRule>
  </conditionalFormatting>
  <conditionalFormatting sqref="O5">
    <cfRule type="containsText" dxfId="1152" priority="5" operator="containsText" text="UITGESL">
      <formula>NOT(ISERROR(SEARCH("UITGESL",O5)))</formula>
    </cfRule>
  </conditionalFormatting>
  <conditionalFormatting sqref="O7:O9">
    <cfRule type="cellIs" dxfId="1151" priority="3" operator="equal">
      <formula>"Ja"</formula>
    </cfRule>
    <cfRule type="cellIs" dxfId="1150" priority="4" operator="equal">
      <formula>"Nee"</formula>
    </cfRule>
  </conditionalFormatting>
  <conditionalFormatting sqref="G5">
    <cfRule type="containsText" dxfId="1149" priority="2" operator="containsText" text="UITGESL">
      <formula>NOT(ISERROR(SEARCH("UITGESL",G5)))</formula>
    </cfRule>
  </conditionalFormatting>
  <conditionalFormatting sqref="K5">
    <cfRule type="containsText" dxfId="1148" priority="1" operator="containsText" text="UITGESL">
      <formula>NOT(ISERROR(SEARCH("UITGESL",K5)))</formula>
    </cfRule>
  </conditionalFormatting>
  <dataValidations count="1">
    <dataValidation type="list" errorStyle="warning" allowBlank="1" showInputMessage="1" showErrorMessage="1" errorTitle="Let op!" error="Voer &quot;Ja&quot; of &quot; Nee&quot; in" sqref="I7:I12 I14:I17 I21:I25 I27:I32 M7:M12 M14:M17 M21:M25 M27:M32 Q7:Q12 Q14:Q17 Q21:Q25 Q27:Q32 S7:S12 S14:S17 S21:S25 S27:S32 U7:U12 U14:U17 U21:U25 U27:U32 W7:W12 W14:W17 W21:W25 W27:W32 E7:E12 E14:E17 E21:E25 E27:E32 E19 I19 M19 Q19 S19 U19 W19 G7:G12 G14:G17 G21:G25 G27:G32 G19 K7:K12 K14:K17 K21:K25 K27:K32 K19 O7:O12 O14:O17 O21:O25 O27:O32 O19" xr:uid="{00000000-0002-0000-0D00-000000000000}">
      <formula1>$B$86:$B$88</formula1>
    </dataValidation>
  </dataValidations>
  <pageMargins left="0.7" right="0.7" top="0.75" bottom="0.75" header="0.3" footer="0.3"/>
  <pageSetup paperSize="8" scale="3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I14"/>
  <sheetViews>
    <sheetView zoomScaleNormal="100" workbookViewId="0">
      <selection activeCell="F2" sqref="F2"/>
    </sheetView>
  </sheetViews>
  <sheetFormatPr defaultRowHeight="15.75" x14ac:dyDescent="0.25"/>
  <cols>
    <col min="1" max="1" width="2.375" style="356" customWidth="1"/>
    <col min="2" max="2" width="41.5" style="356" customWidth="1"/>
    <col min="3" max="3" width="11.25" style="356" customWidth="1"/>
    <col min="4" max="4" width="20.875" style="356" customWidth="1"/>
    <col min="5" max="5" width="20.875" style="356" hidden="1" customWidth="1"/>
    <col min="6" max="6" width="20.875" style="356" customWidth="1"/>
    <col min="7" max="7" width="20.875" style="356" hidden="1" customWidth="1"/>
    <col min="8" max="8" width="20.875" style="356" customWidth="1"/>
    <col min="9" max="9" width="20.875" style="356" hidden="1" customWidth="1"/>
    <col min="10" max="16384" width="9" style="356"/>
  </cols>
  <sheetData>
    <row r="1" spans="2:9" x14ac:dyDescent="0.25">
      <c r="B1" s="414" t="s">
        <v>650</v>
      </c>
    </row>
    <row r="2" spans="2:9" s="326" customFormat="1" ht="91.5" customHeight="1" x14ac:dyDescent="0.25">
      <c r="B2" s="327" t="s">
        <v>594</v>
      </c>
      <c r="C2" s="395" t="s">
        <v>643</v>
      </c>
      <c r="D2" s="327" t="str">
        <f>'Beoordelingsmatrix P2'!E2</f>
        <v>Yacht BV</v>
      </c>
      <c r="E2" s="327" t="str">
        <f>'Beoordelingsmatrix P2'!G2</f>
        <v>Yacht BV CV2</v>
      </c>
      <c r="F2" s="327" t="str">
        <f>'Beoordelingsmatrix P2'!I2</f>
        <v>De Staffing Groep Nederland BV</v>
      </c>
      <c r="G2" s="327" t="str">
        <f>'Beoordelingsmatrix P2'!K2</f>
        <v>De Staffing Groep Nederland BV CV2</v>
      </c>
      <c r="H2" s="327" t="str">
        <f>'Beoordelingsmatrix P2'!M2</f>
        <v>iSense Consulting B.V.</v>
      </c>
      <c r="I2" s="327" t="str">
        <f>'Beoordelingsmatrix P2'!O2</f>
        <v>iSense Consulting B.V. CV2</v>
      </c>
    </row>
    <row r="3" spans="2:9" s="326" customFormat="1" ht="18.75" customHeight="1" x14ac:dyDescent="0.25">
      <c r="B3" s="327" t="s">
        <v>672</v>
      </c>
      <c r="C3" s="395"/>
      <c r="D3" s="425" t="str">
        <f>IF('Beoordelingsmatrix P2'!E3="","",'Beoordelingsmatrix P2'!E3)</f>
        <v/>
      </c>
      <c r="E3" s="425" t="str">
        <f>IF('Beoordelingsmatrix P2'!G3="","",'Beoordelingsmatrix P2'!G3)</f>
        <v/>
      </c>
      <c r="F3" s="425" t="str">
        <f>IF('Beoordelingsmatrix P2'!I3="","",'Beoordelingsmatrix P2'!I3)</f>
        <v/>
      </c>
      <c r="G3" s="425" t="str">
        <f>IF('Beoordelingsmatrix P2'!K3="","",'Beoordelingsmatrix P2'!K3)</f>
        <v/>
      </c>
      <c r="H3" s="425" t="str">
        <f>IF('Beoordelingsmatrix P2'!M3="","",'Beoordelingsmatrix P2'!M3)</f>
        <v/>
      </c>
      <c r="I3" s="425" t="str">
        <f>IF('Beoordelingsmatrix P2'!O3="","",'Beoordelingsmatrix P2'!O3)</f>
        <v/>
      </c>
    </row>
    <row r="4" spans="2:9" x14ac:dyDescent="0.25">
      <c r="B4" s="354" t="s">
        <v>610</v>
      </c>
      <c r="C4" s="399"/>
      <c r="D4" s="355" t="str">
        <f>IF('Beoordelingsmatrix P2'!E88&gt;0,"Uitsluiten",IF('Beoordelingsmatrix P2'!F5&gt;0,"Voldoet",""))</f>
        <v/>
      </c>
      <c r="E4" s="355" t="str">
        <f>IF('Beoordelingsmatrix P2'!G88&gt;0,"Uitsluiten",IF('Beoordelingsmatrix P2'!H5&gt;0,"Voldoet",""))</f>
        <v/>
      </c>
      <c r="F4" s="355" t="str">
        <f>IF('Beoordelingsmatrix P2'!I88&gt;0,"Uitsluiten",IF('Beoordelingsmatrix P2'!J5&gt;0,"Voldoet",""))</f>
        <v/>
      </c>
      <c r="G4" s="355" t="str">
        <f>IF('Beoordelingsmatrix P2'!K88&gt;0,"Uitsluiten",IF('Beoordelingsmatrix P2'!L5&gt;0,"Voldoet",""))</f>
        <v/>
      </c>
      <c r="H4" s="355" t="str">
        <f>IF('Beoordelingsmatrix P2'!M88&gt;0,"Uitsluiten",IF('Beoordelingsmatrix P2'!N5&gt;0,"Voldoet",""))</f>
        <v/>
      </c>
      <c r="I4" s="355" t="str">
        <f>IF('Beoordelingsmatrix P2'!O88&gt;0,"Uitsluiten",IF('Beoordelingsmatrix P2'!P5&gt;0,"Voldoet",""))</f>
        <v/>
      </c>
    </row>
    <row r="5" spans="2:9" x14ac:dyDescent="0.25">
      <c r="B5" s="354" t="s">
        <v>583</v>
      </c>
      <c r="C5" s="396">
        <f>'Beoordelingsmatrix P2'!N77</f>
        <v>0</v>
      </c>
      <c r="D5" s="355" t="str">
        <f>IF(D$4="Uitsluiten","",'Beoordelingsmatrix P2'!E5)</f>
        <v/>
      </c>
      <c r="E5" s="355" t="str">
        <f>IF(E$4="Uitsluiten","",'Beoordelingsmatrix P2'!G5)</f>
        <v/>
      </c>
      <c r="F5" s="355" t="str">
        <f>IF(F$4="Uitsluiten","",'Beoordelingsmatrix P2'!I5)</f>
        <v/>
      </c>
      <c r="G5" s="355" t="str">
        <f>IF(G$4="Uitsluiten","",'Beoordelingsmatrix P2'!K5)</f>
        <v/>
      </c>
      <c r="H5" s="355" t="str">
        <f>IF(H$4="Uitsluiten","",'Beoordelingsmatrix P2'!M5)</f>
        <v/>
      </c>
      <c r="I5" s="355" t="str">
        <f>IF(I$4="Uitsluiten","",'Beoordelingsmatrix P2'!O5)</f>
        <v/>
      </c>
    </row>
    <row r="6" spans="2:9" x14ac:dyDescent="0.25">
      <c r="B6" s="354" t="s">
        <v>595</v>
      </c>
      <c r="C6" s="396">
        <f>SUM('Beoordelingsmatrix P2'!N78:N82)</f>
        <v>0</v>
      </c>
      <c r="D6" s="355" t="str">
        <f>IF(D$4="Uitsluiten","",IF(D5="","",'Beoordelingsmatrix P2'!E59-D5))</f>
        <v/>
      </c>
      <c r="E6" s="355" t="str">
        <f>IF(E$4="Uitsluiten","",IF(E5="","",'Beoordelingsmatrix P2'!G59-E5))</f>
        <v/>
      </c>
      <c r="F6" s="355" t="str">
        <f>IF(F$4="Uitsluiten","",IF(F5="","",'Beoordelingsmatrix P2'!I59-F5))</f>
        <v/>
      </c>
      <c r="G6" s="355" t="str">
        <f>IF(G$4="Uitsluiten","",IF(G5="","",'Beoordelingsmatrix P2'!K59-G5))</f>
        <v/>
      </c>
      <c r="H6" s="355" t="str">
        <f>IF(H$4="Uitsluiten","",IF(H5="","",'Beoordelingsmatrix P2'!M59-H5))</f>
        <v/>
      </c>
      <c r="I6" s="355" t="str">
        <f>IF(I$4="Uitsluiten","",IF(I5="","",'Beoordelingsmatrix P2'!O59-I5))</f>
        <v/>
      </c>
    </row>
    <row r="7" spans="2:9" x14ac:dyDescent="0.25">
      <c r="B7" s="354" t="s">
        <v>598</v>
      </c>
      <c r="C7" s="396">
        <f>SUM(C5:C6)</f>
        <v>0</v>
      </c>
      <c r="D7" s="355" t="str">
        <f>IF(D$4="Uitsluiten","",IF(D$4="","",SUM(D5:D6)))</f>
        <v/>
      </c>
      <c r="E7" s="355" t="str">
        <f>IF(E$4="Uitsluiten","",IF(E$4="","",SUM(E5:E6)))</f>
        <v/>
      </c>
      <c r="F7" s="355" t="str">
        <f t="shared" ref="F7:H7" si="0">IF(F$4="Uitsluiten","",IF(F$4="","",SUM(F5:F6)))</f>
        <v/>
      </c>
      <c r="G7" s="355" t="str">
        <f t="shared" ref="G7" si="1">IF(G$4="Uitsluiten","",IF(G$4="","",SUM(G5:G6)))</f>
        <v/>
      </c>
      <c r="H7" s="355" t="str">
        <f t="shared" si="0"/>
        <v/>
      </c>
      <c r="I7" s="355" t="str">
        <f t="shared" ref="I7" si="2">IF(I$4="Uitsluiten","",IF(I$4="","",SUM(I5:I6)))</f>
        <v/>
      </c>
    </row>
    <row r="8" spans="2:9" x14ac:dyDescent="0.25">
      <c r="B8" s="354" t="s">
        <v>599</v>
      </c>
      <c r="C8" s="399"/>
      <c r="D8" s="354" t="str">
        <f>IF(D$4="Uitsluiten","",IF(D4="","",RANK(D7,$D$7:$I$7,0)))</f>
        <v/>
      </c>
      <c r="E8" s="354" t="str">
        <f t="shared" ref="E8:I8" si="3">IF(E$4="Uitsluiten","",IF(E4="","",RANK(E7,$D$7:$I$7,0)))</f>
        <v/>
      </c>
      <c r="F8" s="354" t="str">
        <f t="shared" si="3"/>
        <v/>
      </c>
      <c r="G8" s="354" t="str">
        <f t="shared" si="3"/>
        <v/>
      </c>
      <c r="H8" s="354" t="str">
        <f t="shared" si="3"/>
        <v/>
      </c>
      <c r="I8" s="354" t="str">
        <f t="shared" si="3"/>
        <v/>
      </c>
    </row>
    <row r="9" spans="2:9" x14ac:dyDescent="0.25">
      <c r="B9" s="357" t="s">
        <v>607</v>
      </c>
      <c r="C9" s="399"/>
      <c r="D9" s="354" t="str">
        <f>IF(D$4="Uitsluiten","NVT",IF(D4="","NVT",IF(AND(D8&lt;='Aanvraag inhuur'!$C$181,(D7+SUM('Beoordelingsmatrix P2'!$D$63,'Beoordelingsmatrix P2'!$D$65)&gt;MAX($D$7:$H$7))),"Ja","Nee")))</f>
        <v>NVT</v>
      </c>
      <c r="E9" s="354" t="str">
        <f>IF(E$4="Uitsluiten","NVT",IF(E4="","NVT",IF(AND(E8&lt;='Aanvraag inhuur'!$C$181,(E7+SUM('Beoordelingsmatrix P2'!$D$63,'Beoordelingsmatrix P2'!$D$65)&gt;MAX($D$7:$H$7))),"Ja","Nee")))</f>
        <v>NVT</v>
      </c>
      <c r="F9" s="354" t="str">
        <f>IF(F$4="Uitsluiten","NVT",IF(F4="","NVT",IF(AND(F8&lt;='Aanvraag inhuur'!$C$181,(F7+SUM('Beoordelingsmatrix P2'!$D$63,'Beoordelingsmatrix P2'!$D$65)&gt;MAX($D$7:$H$7))),"Ja","Nee")))</f>
        <v>NVT</v>
      </c>
      <c r="G9" s="354" t="str">
        <f>IF(G$4="Uitsluiten","NVT",IF(G4="","NVT",IF(AND(G8&lt;='Aanvraag inhuur'!$C$181,(G7+SUM('Beoordelingsmatrix P2'!$D$63,'Beoordelingsmatrix P2'!$D$65)&gt;MAX($D$7:$H$7))),"Ja","Nee")))</f>
        <v>NVT</v>
      </c>
      <c r="H9" s="354" t="str">
        <f>IF(H$4="Uitsluiten","NVT",IF(H4="","NVT",IF(AND(H8&lt;='Aanvraag inhuur'!$C$181,(H7+SUM('Beoordelingsmatrix P2'!$D$63,'Beoordelingsmatrix P2'!$D$65)&gt;MAX($D$7:$H$7))),"Ja","Nee")))</f>
        <v>NVT</v>
      </c>
      <c r="I9" s="354" t="str">
        <f>IF(I$4="Uitsluiten","NVT",IF(I4="","NVT",IF(AND(I8&lt;='Aanvraag inhuur'!$C$181,(I7+SUM('Beoordelingsmatrix P2'!$D$63,'Beoordelingsmatrix P2'!$D$65)&gt;MAX($D$7:$H$7))),"Ja","Nee")))</f>
        <v>NVT</v>
      </c>
    </row>
    <row r="10" spans="2:9" ht="12.75" customHeight="1" x14ac:dyDescent="0.25">
      <c r="B10" s="361"/>
      <c r="C10" s="397"/>
      <c r="D10" s="361"/>
      <c r="E10" s="361"/>
      <c r="F10" s="361"/>
      <c r="G10" s="361"/>
      <c r="H10" s="361"/>
      <c r="I10" s="361"/>
    </row>
    <row r="11" spans="2:9" x14ac:dyDescent="0.25">
      <c r="B11" s="354" t="s">
        <v>608</v>
      </c>
      <c r="C11" s="396">
        <f>SUM('Beoordelingsmatrix P2'!N83:N84)</f>
        <v>0</v>
      </c>
      <c r="D11" s="355" t="str">
        <f>IF(D$4="Uitsluiten","",IF(D4="","",'Beoordelingsmatrix P2'!E73))</f>
        <v/>
      </c>
      <c r="E11" s="355" t="str">
        <f>IF(E$4="Uitsluiten","",IF(E4="","",'Beoordelingsmatrix P2'!G73))</f>
        <v/>
      </c>
      <c r="F11" s="355" t="str">
        <f>IF(F$4="Uitsluiten","",IF(F4="","",'Beoordelingsmatrix P2'!I73))</f>
        <v/>
      </c>
      <c r="G11" s="355" t="str">
        <f>IF(G$4="Uitsluiten","",IF(G4="","",'Beoordelingsmatrix P2'!K73))</f>
        <v/>
      </c>
      <c r="H11" s="355" t="str">
        <f>IF(H$4="Uitsluiten","",IF(H4="","",'Beoordelingsmatrix P2'!M73))</f>
        <v/>
      </c>
      <c r="I11" s="355" t="str">
        <f>IF(I$4="Uitsluiten","",IF(I4="","",'Beoordelingsmatrix P2'!O73))</f>
        <v/>
      </c>
    </row>
    <row r="12" spans="2:9" x14ac:dyDescent="0.25">
      <c r="B12" s="358" t="s">
        <v>609</v>
      </c>
      <c r="C12" s="398">
        <f>SUM('Beoordelingsmatrix P2'!N77:N84)</f>
        <v>0</v>
      </c>
      <c r="D12" s="359" t="str">
        <f>IF(D$4="Uitsluiten","",IF(D4="","",'Beoordelingsmatrix P2'!E74))</f>
        <v/>
      </c>
      <c r="E12" s="359" t="str">
        <f>IF(E$4="Uitsluiten","",IF(E4="","",'Beoordelingsmatrix P2'!G74))</f>
        <v/>
      </c>
      <c r="F12" s="359" t="str">
        <f>IF(F$4="Uitsluiten","",IF(F4="","",'Beoordelingsmatrix P2'!I74))</f>
        <v/>
      </c>
      <c r="G12" s="359" t="str">
        <f>IF(G$4="Uitsluiten","",IF(G4="","",'Beoordelingsmatrix P2'!K74))</f>
        <v/>
      </c>
      <c r="H12" s="359" t="str">
        <f>IF(H$4="Uitsluiten","",IF(H4="","",'Beoordelingsmatrix P2'!M74))</f>
        <v/>
      </c>
      <c r="I12" s="359" t="str">
        <f>IF(I$4="Uitsluiten","",IF(I4="","",'Beoordelingsmatrix P2'!O74))</f>
        <v/>
      </c>
    </row>
    <row r="13" spans="2:9" x14ac:dyDescent="0.25">
      <c r="B13" s="358" t="s">
        <v>652</v>
      </c>
      <c r="C13" s="400"/>
      <c r="D13" s="354" t="str">
        <f>IF(D$4="Uitsluiten","",IF(D4="","",RANK(D12,$D$12:$I$12,0)))</f>
        <v/>
      </c>
      <c r="E13" s="354" t="str">
        <f t="shared" ref="E13:I13" si="4">IF(E$4="Uitsluiten","",IF(E4="","",RANK(E12,$D$12:$I$12,0)))</f>
        <v/>
      </c>
      <c r="F13" s="354" t="str">
        <f t="shared" si="4"/>
        <v/>
      </c>
      <c r="G13" s="354" t="str">
        <f t="shared" si="4"/>
        <v/>
      </c>
      <c r="H13" s="354" t="str">
        <f t="shared" si="4"/>
        <v/>
      </c>
      <c r="I13" s="354" t="str">
        <f t="shared" si="4"/>
        <v/>
      </c>
    </row>
    <row r="14" spans="2:9" ht="31.5" x14ac:dyDescent="0.25">
      <c r="B14" s="360" t="s">
        <v>644</v>
      </c>
      <c r="C14" s="400"/>
      <c r="D14" s="360" t="str">
        <f>IF(D9="Ja","Reeds uitgenodigd",IF(D4="Uitsluiten","Reeds uitgesloten",IF(D4="","NVT",IF((D7+(SUM('Aanvraag inhuur'!$C$79:$C$80)))&gt;=(MAX('Samenvatting beoordeling P2'!$D$12:$H$12)),"Ja","Nee"))))</f>
        <v>NVT</v>
      </c>
      <c r="E14" s="360" t="str">
        <f>IF(E9="Ja","Reeds uitgenodigd",IF(E4="Uitsluiten","Reeds uitgesloten",IF(E4="","NVT",IF((E7+(SUM('Aanvraag inhuur'!$C$79:$C$80)))&gt;=(MAX('Samenvatting beoordeling P2'!$D$12:$P$12)),"Ja","Nee"))))</f>
        <v>NVT</v>
      </c>
      <c r="F14" s="360" t="str">
        <f>IF(F9="Ja","Reeds uitgenodigd",IF(F4="Uitsluiten","Reeds uitgesloten",IF(F4="","NVT",IF((F7+(SUM('Aanvraag inhuur'!$C$79:$C$80)))&gt;=(MAX('Samenvatting beoordeling P2'!$D$12:$H$12)),"Ja","Nee"))))</f>
        <v>NVT</v>
      </c>
      <c r="G14" s="360" t="str">
        <f>IF(G9="Ja","Reeds uitgenodigd",IF(G4="Uitsluiten","Reeds uitgesloten",IF(G4="","NVT",IF((G7+(SUM('Aanvraag inhuur'!$C$79:$C$80)))&gt;=(MAX('Samenvatting beoordeling P2'!$D$12:$P$12)),"Ja","Nee"))))</f>
        <v>NVT</v>
      </c>
      <c r="H14" s="360" t="str">
        <f>IF(H9="Ja","Reeds uitgenodigd",IF(H4="Uitsluiten","Reeds uitgesloten",IF(H4="","NVT",IF((H7+(SUM('Aanvraag inhuur'!$C$79:$C$80)))&gt;=(MAX('Samenvatting beoordeling P2'!$D$12:$H$12)),"Ja","Nee"))))</f>
        <v>NVT</v>
      </c>
      <c r="I14" s="360" t="str">
        <f>IF(I9="Ja","Reeds uitgenodigd",IF(I4="Uitsluiten","Reeds uitgesloten",IF(I4="","NVT",IF((I7+(SUM('Aanvraag inhuur'!$C$79:$C$80)))&gt;=(MAX('Samenvatting beoordeling P2'!$D$12:$P$12)),"Ja","Nee"))))</f>
        <v>NVT</v>
      </c>
    </row>
  </sheetData>
  <sheetProtection algorithmName="SHA-512" hashValue="bK2SHKhw6VpKhjyfz2Vj9wS7qDK41YH48L1/kGdpm3/KiqSqCF3NYd0Mhjtqu2+Qtn20Epz1dbjuHuTKfDn8dg==" saltValue="8uYqwuEFe7b6rjtIt6icIg==" spinCount="100000" sheet="1" objects="1" scenarios="1"/>
  <conditionalFormatting sqref="F4">
    <cfRule type="cellIs" dxfId="1147" priority="48" operator="equal">
      <formula>"""Uitsluiten"""</formula>
    </cfRule>
  </conditionalFormatting>
  <conditionalFormatting sqref="H4">
    <cfRule type="cellIs" dxfId="1146" priority="46" operator="equal">
      <formula>"""Uitsluiten"""</formula>
    </cfRule>
  </conditionalFormatting>
  <conditionalFormatting sqref="D4 F4 H4">
    <cfRule type="containsText" dxfId="1145" priority="43" operator="containsText" text="Voldoet">
      <formula>NOT(ISERROR(SEARCH("Voldoet",D4)))</formula>
    </cfRule>
    <cfRule type="containsText" dxfId="1144" priority="44" operator="containsText" text="Uitsluiten">
      <formula>NOT(ISERROR(SEARCH("Uitsluiten",D4)))</formula>
    </cfRule>
  </conditionalFormatting>
  <conditionalFormatting sqref="D9 F9 H9">
    <cfRule type="containsText" dxfId="1143" priority="40" operator="containsText" text="NVT">
      <formula>NOT(ISERROR(SEARCH("NVT",D9)))</formula>
    </cfRule>
    <cfRule type="containsText" dxfId="1142" priority="41" operator="containsText" text="Nee">
      <formula>NOT(ISERROR(SEARCH("Nee",D9)))</formula>
    </cfRule>
    <cfRule type="containsText" dxfId="1141" priority="42" operator="containsText" text="Ja">
      <formula>NOT(ISERROR(SEARCH("Ja",D9)))</formula>
    </cfRule>
  </conditionalFormatting>
  <conditionalFormatting sqref="D14 F14 H14">
    <cfRule type="containsText" dxfId="1140" priority="32" operator="containsText" text="Reeds uitgesloten">
      <formula>NOT(ISERROR(SEARCH("Reeds uitgesloten",D14)))</formula>
    </cfRule>
    <cfRule type="containsText" dxfId="1139" priority="33" operator="containsText" text="Ja">
      <formula>NOT(ISERROR(SEARCH("Ja",D14)))</formula>
    </cfRule>
    <cfRule type="containsText" dxfId="1138" priority="34" operator="containsText" text="NVT">
      <formula>NOT(ISERROR(SEARCH("NVT",D14)))</formula>
    </cfRule>
    <cfRule type="containsText" dxfId="1137" priority="35" operator="containsText" text="Nee">
      <formula>NOT(ISERROR(SEARCH("Nee",D14)))</formula>
    </cfRule>
  </conditionalFormatting>
  <conditionalFormatting sqref="E4">
    <cfRule type="containsText" dxfId="1136" priority="30" operator="containsText" text="Voldoet">
      <formula>NOT(ISERROR(SEARCH("Voldoet",E4)))</formula>
    </cfRule>
    <cfRule type="containsText" dxfId="1135" priority="31" operator="containsText" text="Uitsluiten">
      <formula>NOT(ISERROR(SEARCH("Uitsluiten",E4)))</formula>
    </cfRule>
  </conditionalFormatting>
  <conditionalFormatting sqref="E9">
    <cfRule type="containsText" dxfId="1134" priority="27" operator="containsText" text="NVT">
      <formula>NOT(ISERROR(SEARCH("NVT",E9)))</formula>
    </cfRule>
    <cfRule type="containsText" dxfId="1133" priority="28" operator="containsText" text="Nee">
      <formula>NOT(ISERROR(SEARCH("Nee",E9)))</formula>
    </cfRule>
    <cfRule type="containsText" dxfId="1132" priority="29" operator="containsText" text="Ja">
      <formula>NOT(ISERROR(SEARCH("Ja",E9)))</formula>
    </cfRule>
  </conditionalFormatting>
  <conditionalFormatting sqref="E14">
    <cfRule type="containsText" dxfId="1131" priority="23" operator="containsText" text="Reeds uitgesloten">
      <formula>NOT(ISERROR(SEARCH("Reeds uitgesloten",E14)))</formula>
    </cfRule>
    <cfRule type="containsText" dxfId="1130" priority="24" operator="containsText" text="Ja">
      <formula>NOT(ISERROR(SEARCH("Ja",E14)))</formula>
    </cfRule>
    <cfRule type="containsText" dxfId="1129" priority="25" operator="containsText" text="NVT">
      <formula>NOT(ISERROR(SEARCH("NVT",E14)))</formula>
    </cfRule>
    <cfRule type="containsText" dxfId="1128" priority="26" operator="containsText" text="Nee">
      <formula>NOT(ISERROR(SEARCH("Nee",E14)))</formula>
    </cfRule>
  </conditionalFormatting>
  <conditionalFormatting sqref="G4">
    <cfRule type="cellIs" dxfId="1127" priority="22" operator="equal">
      <formula>"""Uitsluiten"""</formula>
    </cfRule>
  </conditionalFormatting>
  <conditionalFormatting sqref="G4">
    <cfRule type="containsText" dxfId="1126" priority="19" operator="containsText" text="Voldoet">
      <formula>NOT(ISERROR(SEARCH("Voldoet",G4)))</formula>
    </cfRule>
    <cfRule type="containsText" dxfId="1125" priority="20" operator="containsText" text="Uitsluiten">
      <formula>NOT(ISERROR(SEARCH("Uitsluiten",G4)))</formula>
    </cfRule>
  </conditionalFormatting>
  <conditionalFormatting sqref="G9">
    <cfRule type="containsText" dxfId="1124" priority="16" operator="containsText" text="NVT">
      <formula>NOT(ISERROR(SEARCH("NVT",G9)))</formula>
    </cfRule>
    <cfRule type="containsText" dxfId="1123" priority="17" operator="containsText" text="Nee">
      <formula>NOT(ISERROR(SEARCH("Nee",G9)))</formula>
    </cfRule>
    <cfRule type="containsText" dxfId="1122" priority="18" operator="containsText" text="Ja">
      <formula>NOT(ISERROR(SEARCH("Ja",G9)))</formula>
    </cfRule>
  </conditionalFormatting>
  <conditionalFormatting sqref="G14">
    <cfRule type="containsText" dxfId="1121" priority="12" operator="containsText" text="Reeds uitgesloten">
      <formula>NOT(ISERROR(SEARCH("Reeds uitgesloten",G14)))</formula>
    </cfRule>
    <cfRule type="containsText" dxfId="1120" priority="13" operator="containsText" text="Ja">
      <formula>NOT(ISERROR(SEARCH("Ja",G14)))</formula>
    </cfRule>
    <cfRule type="containsText" dxfId="1119" priority="14" operator="containsText" text="NVT">
      <formula>NOT(ISERROR(SEARCH("NVT",G14)))</formula>
    </cfRule>
    <cfRule type="containsText" dxfId="1118" priority="15" operator="containsText" text="Nee">
      <formula>NOT(ISERROR(SEARCH("Nee",G14)))</formula>
    </cfRule>
  </conditionalFormatting>
  <conditionalFormatting sqref="I4">
    <cfRule type="cellIs" dxfId="1117" priority="11" operator="equal">
      <formula>"""Uitsluiten"""</formula>
    </cfRule>
  </conditionalFormatting>
  <conditionalFormatting sqref="I4">
    <cfRule type="containsText" dxfId="1116" priority="8" operator="containsText" text="Voldoet">
      <formula>NOT(ISERROR(SEARCH("Voldoet",I4)))</formula>
    </cfRule>
    <cfRule type="containsText" dxfId="1115" priority="9" operator="containsText" text="Uitsluiten">
      <formula>NOT(ISERROR(SEARCH("Uitsluiten",I4)))</formula>
    </cfRule>
  </conditionalFormatting>
  <conditionalFormatting sqref="I9">
    <cfRule type="containsText" dxfId="1114" priority="5" operator="containsText" text="NVT">
      <formula>NOT(ISERROR(SEARCH("NVT",I9)))</formula>
    </cfRule>
    <cfRule type="containsText" dxfId="1113" priority="6" operator="containsText" text="Nee">
      <formula>NOT(ISERROR(SEARCH("Nee",I9)))</formula>
    </cfRule>
    <cfRule type="containsText" dxfId="1112" priority="7" operator="containsText" text="Ja">
      <formula>NOT(ISERROR(SEARCH("Ja",I9)))</formula>
    </cfRule>
  </conditionalFormatting>
  <conditionalFormatting sqref="I14">
    <cfRule type="containsText" dxfId="1111" priority="1" operator="containsText" text="Reeds uitgesloten">
      <formula>NOT(ISERROR(SEARCH("Reeds uitgesloten",I14)))</formula>
    </cfRule>
    <cfRule type="containsText" dxfId="1110" priority="2" operator="containsText" text="Ja">
      <formula>NOT(ISERROR(SEARCH("Ja",I14)))</formula>
    </cfRule>
    <cfRule type="containsText" dxfId="1109" priority="3" operator="containsText" text="NVT">
      <formula>NOT(ISERROR(SEARCH("NVT",I14)))</formula>
    </cfRule>
    <cfRule type="containsText" dxfId="1108" priority="4" operator="containsText" text="Nee">
      <formula>NOT(ISERROR(SEARCH("Nee",I14)))</formula>
    </cfRule>
  </conditionalFormatting>
  <pageMargins left="0.7" right="0.7" top="0.75" bottom="0.75" header="0.3" footer="0.3"/>
  <pageSetup paperSize="9" scale="60" orientation="landscape" r:id="rId1"/>
  <extLst>
    <ext xmlns:x14="http://schemas.microsoft.com/office/spreadsheetml/2009/9/main" uri="{78C0D931-6437-407d-A8EE-F0AAD7539E65}">
      <x14:conditionalFormattings>
        <x14:conditionalFormatting xmlns:xm="http://schemas.microsoft.com/office/excel/2006/main">
          <x14:cfRule type="expression" priority="47" id="{35331CCE-C411-4797-A9DE-2B070CB2B21F}">
            <xm:f>'Beoordelingsmatrix P2'!$I$88&gt;0</xm:f>
            <x14:dxf>
              <fill>
                <patternFill>
                  <bgColor rgb="FFFF0000"/>
                </patternFill>
              </fill>
            </x14:dxf>
          </x14:cfRule>
          <xm:sqref>F4</xm:sqref>
        </x14:conditionalFormatting>
        <x14:conditionalFormatting xmlns:xm="http://schemas.microsoft.com/office/excel/2006/main">
          <x14:cfRule type="expression" priority="45" id="{D6D8069C-560B-473C-98EC-1129B90A0032}">
            <xm:f>'Beoordelingsmatrix P2'!$W$88&gt;0</xm:f>
            <x14:dxf>
              <fill>
                <patternFill>
                  <bgColor rgb="FFFF0000"/>
                </patternFill>
              </fill>
            </x14:dxf>
          </x14:cfRule>
          <xm:sqref>H4</xm:sqref>
        </x14:conditionalFormatting>
        <x14:conditionalFormatting xmlns:xm="http://schemas.microsoft.com/office/excel/2006/main">
          <x14:cfRule type="expression" priority="21" id="{7B0250BF-321B-403C-B394-F50B72960810}">
            <xm:f>'Beoordelingsmatrix P2'!$I$88&gt;0</xm:f>
            <x14:dxf>
              <fill>
                <patternFill>
                  <bgColor rgb="FFFF0000"/>
                </patternFill>
              </fill>
            </x14:dxf>
          </x14:cfRule>
          <xm:sqref>G4</xm:sqref>
        </x14:conditionalFormatting>
        <x14:conditionalFormatting xmlns:xm="http://schemas.microsoft.com/office/excel/2006/main">
          <x14:cfRule type="expression" priority="10" id="{2779476D-D4BE-4622-9E54-28A251B8520E}">
            <xm:f>'Beoordelingsmatrix P2'!$W$88&gt;0</xm:f>
            <x14:dxf>
              <fill>
                <patternFill>
                  <bgColor rgb="FFFF0000"/>
                </patternFill>
              </fill>
            </x14:dxf>
          </x14:cfRule>
          <xm:sqref>I4</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G88"/>
  <sheetViews>
    <sheetView zoomScale="70" zoomScaleNormal="70" zoomScaleSheetLayoutView="55" workbookViewId="0">
      <pane xSplit="4" ySplit="4" topLeftCell="E5" activePane="bottomRight" state="frozen"/>
      <selection activeCell="N1" sqref="N1"/>
      <selection pane="topRight" activeCell="N1" sqref="N1"/>
      <selection pane="bottomLeft" activeCell="N1" sqref="N1"/>
      <selection pane="bottomRight" activeCell="F12" sqref="F12"/>
    </sheetView>
  </sheetViews>
  <sheetFormatPr defaultRowHeight="15.75" x14ac:dyDescent="0.25"/>
  <cols>
    <col min="1" max="1" width="0.625" style="326" customWidth="1"/>
    <col min="2" max="2" width="39" style="326" customWidth="1"/>
    <col min="3" max="3" width="28.25" style="326" customWidth="1"/>
    <col min="4" max="4" width="11.25" style="326" customWidth="1"/>
    <col min="5" max="5" width="8.625" style="326" customWidth="1"/>
    <col min="6" max="6" width="24.875" style="326" customWidth="1"/>
    <col min="7" max="7" width="8.625" style="326" hidden="1" customWidth="1"/>
    <col min="8" max="8" width="24.875" style="326" hidden="1" customWidth="1"/>
    <col min="9" max="9" width="8.625" style="326" customWidth="1"/>
    <col min="10" max="10" width="24.875" style="326" customWidth="1"/>
    <col min="11" max="11" width="8.625" style="326" hidden="1" customWidth="1"/>
    <col min="12" max="12" width="24.875" style="326" hidden="1" customWidth="1"/>
    <col min="13" max="13" width="8.625" style="326" customWidth="1"/>
    <col min="14" max="14" width="24.875" style="326" customWidth="1"/>
    <col min="15" max="15" width="8.625" style="326" hidden="1" customWidth="1"/>
    <col min="16" max="16" width="24.875" style="326" hidden="1" customWidth="1"/>
    <col min="17" max="17" width="8.625" style="326" customWidth="1"/>
    <col min="18" max="18" width="24.875" style="326" customWidth="1"/>
    <col min="19" max="19" width="8.625" style="326" hidden="1" customWidth="1"/>
    <col min="20" max="20" width="24.875" style="326" hidden="1" customWidth="1"/>
    <col min="21" max="21" width="8.625" style="326" customWidth="1"/>
    <col min="22" max="22" width="24.875" style="326" customWidth="1"/>
    <col min="23" max="23" width="8.625" style="326" hidden="1" customWidth="1"/>
    <col min="24" max="24" width="24.875" style="326" hidden="1" customWidth="1"/>
    <col min="25" max="25" width="8.625" style="326" customWidth="1"/>
    <col min="26" max="26" width="24.875" style="326" customWidth="1"/>
    <col min="27" max="27" width="8.625" style="326" hidden="1" customWidth="1"/>
    <col min="28" max="28" width="24.875" style="326" hidden="1" customWidth="1"/>
    <col min="29" max="29" width="8.625" style="326" customWidth="1"/>
    <col min="30" max="30" width="24.875" style="326" customWidth="1"/>
    <col min="31" max="31" width="8.625" style="326" hidden="1" customWidth="1"/>
    <col min="32" max="32" width="24.875" style="326" hidden="1" customWidth="1"/>
    <col min="33" max="16384" width="9" style="326"/>
  </cols>
  <sheetData>
    <row r="1" spans="2:32" x14ac:dyDescent="0.25">
      <c r="B1" s="333" t="s">
        <v>154</v>
      </c>
      <c r="C1" s="341" t="str">
        <f>IF('Aanvraag inhuur'!D1="","",'Aanvraag inhuur'!D1)</f>
        <v/>
      </c>
      <c r="D1" s="331"/>
      <c r="E1" s="767" t="s">
        <v>596</v>
      </c>
      <c r="F1" s="767"/>
      <c r="G1" s="767"/>
      <c r="H1" s="767"/>
      <c r="I1" s="783" t="str">
        <f>IF('Aanvraag inhuur'!C43="","",'Aanvraag inhuur'!C43)</f>
        <v/>
      </c>
      <c r="J1" s="788"/>
      <c r="K1" s="403"/>
      <c r="L1" s="403"/>
      <c r="M1" s="403"/>
      <c r="N1" s="416" t="s">
        <v>653</v>
      </c>
      <c r="R1" s="325" t="s">
        <v>648</v>
      </c>
      <c r="V1" s="416" t="str">
        <f>IF('Aanvraag inhuur'!C36="Cluster","Teamlid 1","")</f>
        <v/>
      </c>
    </row>
    <row r="2" spans="2:32" ht="45" customHeight="1" x14ac:dyDescent="0.25">
      <c r="B2" s="327" t="s">
        <v>548</v>
      </c>
      <c r="C2" s="327" t="s">
        <v>524</v>
      </c>
      <c r="D2" s="327" t="s">
        <v>530</v>
      </c>
      <c r="E2" s="747" t="s">
        <v>655</v>
      </c>
      <c r="F2" s="748"/>
      <c r="G2" s="747" t="s">
        <v>656</v>
      </c>
      <c r="H2" s="748"/>
      <c r="I2" s="747" t="s">
        <v>519</v>
      </c>
      <c r="J2" s="748"/>
      <c r="K2" s="769" t="s">
        <v>657</v>
      </c>
      <c r="L2" s="769"/>
      <c r="M2" s="769" t="s">
        <v>520</v>
      </c>
      <c r="N2" s="769"/>
      <c r="O2" s="747" t="s">
        <v>658</v>
      </c>
      <c r="P2" s="748"/>
      <c r="Q2" s="747" t="s">
        <v>521</v>
      </c>
      <c r="R2" s="748"/>
      <c r="S2" s="747" t="s">
        <v>659</v>
      </c>
      <c r="T2" s="748"/>
      <c r="U2" s="747" t="s">
        <v>522</v>
      </c>
      <c r="V2" s="748"/>
      <c r="W2" s="747" t="s">
        <v>660</v>
      </c>
      <c r="X2" s="748"/>
      <c r="Y2" s="747" t="s">
        <v>523</v>
      </c>
      <c r="Z2" s="748"/>
      <c r="AA2" s="747" t="s">
        <v>661</v>
      </c>
      <c r="AB2" s="748"/>
      <c r="AC2" s="747" t="s">
        <v>663</v>
      </c>
      <c r="AD2" s="748"/>
      <c r="AE2" s="747" t="s">
        <v>662</v>
      </c>
      <c r="AF2" s="748"/>
    </row>
    <row r="3" spans="2:32" x14ac:dyDescent="0.25">
      <c r="B3" s="779" t="s">
        <v>540</v>
      </c>
      <c r="C3" s="780"/>
      <c r="D3" s="781"/>
      <c r="E3" s="749"/>
      <c r="F3" s="750"/>
      <c r="G3" s="749"/>
      <c r="H3" s="750"/>
      <c r="I3" s="749"/>
      <c r="J3" s="750"/>
      <c r="K3" s="749"/>
      <c r="L3" s="750"/>
      <c r="M3" s="749"/>
      <c r="N3" s="750"/>
      <c r="O3" s="749"/>
      <c r="P3" s="750"/>
      <c r="Q3" s="749"/>
      <c r="R3" s="750"/>
      <c r="S3" s="749"/>
      <c r="T3" s="750"/>
      <c r="U3" s="749"/>
      <c r="V3" s="750"/>
      <c r="W3" s="749"/>
      <c r="X3" s="750"/>
      <c r="Y3" s="749"/>
      <c r="Z3" s="750"/>
      <c r="AA3" s="749"/>
      <c r="AB3" s="750"/>
      <c r="AC3" s="749"/>
      <c r="AD3" s="750"/>
      <c r="AE3" s="749"/>
      <c r="AF3" s="750"/>
    </row>
    <row r="4" spans="2:32" x14ac:dyDescent="0.25">
      <c r="B4" s="770" t="s">
        <v>545</v>
      </c>
      <c r="C4" s="771"/>
      <c r="D4" s="772"/>
      <c r="E4" s="328" t="s">
        <v>525</v>
      </c>
      <c r="F4" s="328" t="s">
        <v>544</v>
      </c>
      <c r="G4" s="328" t="s">
        <v>525</v>
      </c>
      <c r="H4" s="328" t="s">
        <v>544</v>
      </c>
      <c r="I4" s="328" t="s">
        <v>525</v>
      </c>
      <c r="J4" s="328" t="s">
        <v>544</v>
      </c>
      <c r="K4" s="328" t="s">
        <v>525</v>
      </c>
      <c r="L4" s="328" t="s">
        <v>544</v>
      </c>
      <c r="M4" s="328" t="s">
        <v>525</v>
      </c>
      <c r="N4" s="328" t="s">
        <v>544</v>
      </c>
      <c r="O4" s="328" t="s">
        <v>525</v>
      </c>
      <c r="P4" s="328" t="s">
        <v>544</v>
      </c>
      <c r="Q4" s="328" t="s">
        <v>525</v>
      </c>
      <c r="R4" s="328" t="s">
        <v>544</v>
      </c>
      <c r="S4" s="328" t="s">
        <v>525</v>
      </c>
      <c r="T4" s="328" t="s">
        <v>544</v>
      </c>
      <c r="U4" s="328" t="s">
        <v>525</v>
      </c>
      <c r="V4" s="328" t="s">
        <v>544</v>
      </c>
      <c r="W4" s="328" t="s">
        <v>525</v>
      </c>
      <c r="X4" s="328" t="s">
        <v>544</v>
      </c>
      <c r="Y4" s="328" t="s">
        <v>525</v>
      </c>
      <c r="Z4" s="328" t="s">
        <v>544</v>
      </c>
      <c r="AA4" s="328" t="s">
        <v>525</v>
      </c>
      <c r="AB4" s="328" t="s">
        <v>544</v>
      </c>
      <c r="AC4" s="328" t="s">
        <v>525</v>
      </c>
      <c r="AD4" s="328" t="s">
        <v>544</v>
      </c>
      <c r="AE4" s="328" t="s">
        <v>525</v>
      </c>
      <c r="AF4" s="328" t="s">
        <v>544</v>
      </c>
    </row>
    <row r="5" spans="2:32" ht="15.75" customHeight="1" x14ac:dyDescent="0.25">
      <c r="B5" s="778" t="s">
        <v>543</v>
      </c>
      <c r="C5" s="778"/>
      <c r="D5" s="329" t="str">
        <f>IF('Aanvraag inhuur'!C72="","",'Aanvraag inhuur'!C72)</f>
        <v/>
      </c>
      <c r="E5" s="330" t="str">
        <f>IF(F5="","",IF('Samenvatting beoordeling P1 TL2'!D3="Uitsluiten","UITGESL",(($D$5*(MIN($F$88,$H$88,$J$88,$L$88,$N$88,$P$88,$R$88,$T$88,$V$88,$X$88,$Z$88,$AB$88,$AD$88,$AF$88)/F5)))))</f>
        <v/>
      </c>
      <c r="F5" s="345"/>
      <c r="G5" s="330" t="str">
        <f>IF(H5="","",IF('Samenvatting beoordeling P1 TL2'!E3="Uitsluiten","UITGESL",(($D$5*(MIN($F$88,$H$88,$J$88,$L$88,$N$88,$P$88,$R$88,$T$88,$V$88,$X$88,$Z$88,$AB$88,$AD$88,$AF$88)/H5)))))</f>
        <v/>
      </c>
      <c r="H5" s="345"/>
      <c r="I5" s="330" t="str">
        <f>IF(J5="","",IF('Samenvatting beoordeling P1 TL2'!F3="Uitsluiten","UITGESL",(($D$5*(MIN($F$88,$H$88,$J$88,$L$88,$N$88,$P$88,$R$88,$T$88,$V$88,$X$88,$Z$88,$AB$88,$AD$88,$AF$88)/J5)))))</f>
        <v/>
      </c>
      <c r="J5" s="345"/>
      <c r="K5" s="330" t="str">
        <f>IF(L5="","",IF('Samenvatting beoordeling P1 TL2'!G3="Uitsluiten","UITGESL",(($D$5*(MIN($F$88,$H$88,$J$88,$L$88,$N$88,$P$88,$R$88,$T$88,$V$88,$X$88,$Z$88,$AB$88,$AD$88,$AF$88)/L5)))))</f>
        <v/>
      </c>
      <c r="L5" s="345"/>
      <c r="M5" s="330" t="str">
        <f>IF(N5="","",IF('Samenvatting beoordeling P1 TL2'!H3="Uitsluiten","UITGESL",(($D$5*(MIN($F$88,$H$88,$J$88,$L$88,$N$88,$P$88,$R$88,$T$88,$V$88,$X$88,$Z$88,$AB$88,$AD$88,$AF$88)/N5)))))</f>
        <v/>
      </c>
      <c r="N5" s="345"/>
      <c r="O5" s="330" t="str">
        <f>IF(P5="","",IF('Samenvatting beoordeling P1 TL2'!I3="Uitsluiten","UITGESL",(($D$5*(MIN($F$88,$H$88,$J$88,$L$88,$N$88,$P$88,$R$88,$T$88,$V$88,$X$88,$Z$88,$AB$88,$AD$88,$AF$88)/P5)))))</f>
        <v/>
      </c>
      <c r="P5" s="345"/>
      <c r="Q5" s="330" t="str">
        <f>IF(R5="","",IF('Samenvatting beoordeling P1 TL2'!J3="Uitsluiten","UITGESL",(($D$5*(MIN($F$88,$H$88,$J$88,$L$88,$N$88,$P$88,$R$88,$T$88,$V$88,$X$88,$Z$88,$AB$88,$AD$88,$AF$88)/R5)))))</f>
        <v/>
      </c>
      <c r="R5" s="345"/>
      <c r="S5" s="330" t="str">
        <f>IF(T5="","",IF('Samenvatting beoordeling P1 TL2'!K3="Uitsluiten","UITGESL",(($D$5*(MIN($F$88,$H$88,$J$88,$L$88,$N$88,$P$88,$R$88,$T$88,$V$88,$X$88,$Z$88,$AB$88,$AD$88,$AF$88)/T5)))))</f>
        <v/>
      </c>
      <c r="T5" s="345"/>
      <c r="U5" s="330" t="str">
        <f>IF(V5="","",IF('Samenvatting beoordeling P1 TL2'!L3="Uitsluiten","UITGESL",(($D$5*(MIN($F$88,$H$88,$J$88,$L$88,$N$88,$P$88,$R$88,$T$88,$V$88,$X$88,$Z$88,$AB$88,$AD$88,$AF$88)/V5)))))</f>
        <v/>
      </c>
      <c r="V5" s="345"/>
      <c r="W5" s="330" t="str">
        <f>IF(X5="","",IF('Samenvatting beoordeling P1 TL2'!M3="Uitsluiten","UITGESL",(($D$5*(MIN($F$88,$H$88,$J$88,$L$88,$N$88,$P$88,$R$88,$T$88,$V$88,$X$88,$Z$88,$AB$88,$AD$88,$AF$88)/X5)))))</f>
        <v/>
      </c>
      <c r="X5" s="345"/>
      <c r="Y5" s="330" t="str">
        <f>IF(Z5="","",IF('Samenvatting beoordeling P1 TL2'!N3="Uitsluiten","UITGESL",(($D$5*(MIN($F$88,$H$88,$J$88,$L$88,$N$88,$P$88,$R$88,$T$88,$V$88,$X$88,$Z$88,$AB$88,$AD$88,$AF$88)/Z5)))))</f>
        <v/>
      </c>
      <c r="Z5" s="345"/>
      <c r="AA5" s="330" t="str">
        <f>IF(AB5="","",IF('Samenvatting beoordeling P1 TL2'!O3="Uitsluiten","UITGESL",(($D$5*(MIN($F$88,$H$88,$J$88,$L$88,$N$88,$P$88,$R$88,$T$88,$V$88,$X$88,$Z$88,$AB$88,$AD$88,$AF$88)/AB5)))))</f>
        <v/>
      </c>
      <c r="AB5" s="345"/>
      <c r="AC5" s="330" t="str">
        <f>IF(AD5="","",IF('Samenvatting beoordeling P1 TL2'!P3="Uitsluiten","UITGESL",(($D$5*(MIN($F$88,$H$88,$J$88,$L$88,$N$88,$P$88,$R$88,$T$88,$V$88,$X$88,$Z$88,$AB$88,$AD$88,$AF$88)/AD5)))))</f>
        <v/>
      </c>
      <c r="AD5" s="345"/>
      <c r="AE5" s="330" t="str">
        <f>IF(AF5="","",IF('Samenvatting beoordeling P1 TL2'!Q3="Uitsluiten","UITGESL",(($D$5*(MIN($F$88,$H$88,$J$88,$L$88,$N$88,$P$88,$R$88,$T$88,$V$88,$X$88,$Z$88,$AB$88,$AD$88,$AF$88)/AF5)))))</f>
        <v/>
      </c>
      <c r="AF5" s="345"/>
    </row>
    <row r="6" spans="2:32" x14ac:dyDescent="0.25">
      <c r="B6" s="773" t="s">
        <v>527</v>
      </c>
      <c r="C6" s="773"/>
      <c r="D6" s="773"/>
      <c r="E6" s="328" t="s">
        <v>546</v>
      </c>
      <c r="F6" s="328" t="s">
        <v>541</v>
      </c>
      <c r="G6" s="328" t="s">
        <v>546</v>
      </c>
      <c r="H6" s="328"/>
      <c r="I6" s="328" t="s">
        <v>546</v>
      </c>
      <c r="J6" s="328" t="s">
        <v>541</v>
      </c>
      <c r="K6" s="328" t="s">
        <v>546</v>
      </c>
      <c r="L6" s="328"/>
      <c r="M6" s="328" t="s">
        <v>546</v>
      </c>
      <c r="N6" s="328" t="s">
        <v>541</v>
      </c>
      <c r="O6" s="328" t="s">
        <v>546</v>
      </c>
      <c r="P6" s="328"/>
      <c r="Q6" s="328" t="s">
        <v>546</v>
      </c>
      <c r="R6" s="328" t="s">
        <v>541</v>
      </c>
      <c r="S6" s="328" t="s">
        <v>546</v>
      </c>
      <c r="T6" s="328"/>
      <c r="U6" s="328" t="s">
        <v>546</v>
      </c>
      <c r="V6" s="328" t="s">
        <v>541</v>
      </c>
      <c r="W6" s="328" t="s">
        <v>546</v>
      </c>
      <c r="X6" s="328"/>
      <c r="Y6" s="328" t="s">
        <v>546</v>
      </c>
      <c r="Z6" s="328" t="s">
        <v>541</v>
      </c>
      <c r="AA6" s="328" t="s">
        <v>546</v>
      </c>
      <c r="AB6" s="328"/>
      <c r="AC6" s="328" t="s">
        <v>546</v>
      </c>
      <c r="AD6" s="328" t="s">
        <v>541</v>
      </c>
      <c r="AE6" s="328" t="s">
        <v>546</v>
      </c>
      <c r="AF6" s="328"/>
    </row>
    <row r="7" spans="2:32" ht="31.5" customHeight="1" x14ac:dyDescent="0.25">
      <c r="B7" s="331" t="str">
        <f>IF('Aanvraag inhuur'!C123="","",'Aanvraag inhuur'!C123)</f>
        <v/>
      </c>
      <c r="C7" s="331" t="str">
        <f>IF('Aanvraag inhuur'!F123="","",'Aanvraag inhuur'!F123)</f>
        <v/>
      </c>
      <c r="D7" s="331" t="str">
        <f>IF(B7="","","K.O.")</f>
        <v/>
      </c>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row>
    <row r="8" spans="2:32" ht="31.5" customHeight="1" x14ac:dyDescent="0.25">
      <c r="B8" s="331" t="str">
        <f>IF('Aanvraag inhuur'!C124="","",'Aanvraag inhuur'!C124)</f>
        <v/>
      </c>
      <c r="C8" s="331" t="str">
        <f>IF('Aanvraag inhuur'!F124="","",'Aanvraag inhuur'!F124)</f>
        <v/>
      </c>
      <c r="D8" s="331" t="str">
        <f t="shared" ref="D8:D12" si="0">IF(B8="","","K.O.")</f>
        <v/>
      </c>
      <c r="E8" s="346"/>
      <c r="F8" s="346"/>
      <c r="G8" s="346"/>
      <c r="H8" s="346"/>
      <c r="I8" s="346"/>
      <c r="J8" s="346"/>
      <c r="K8" s="346"/>
      <c r="L8" s="346"/>
      <c r="M8" s="346"/>
      <c r="N8" s="346"/>
      <c r="O8" s="346"/>
      <c r="P8" s="346"/>
      <c r="Q8" s="346"/>
      <c r="R8" s="346"/>
      <c r="S8" s="346"/>
      <c r="T8" s="346"/>
      <c r="U8" s="346"/>
      <c r="V8" s="346"/>
      <c r="W8" s="346"/>
      <c r="X8" s="346"/>
      <c r="Y8" s="346"/>
      <c r="Z8" s="346"/>
      <c r="AA8" s="346"/>
      <c r="AB8" s="346"/>
      <c r="AC8" s="346"/>
      <c r="AD8" s="346"/>
      <c r="AE8" s="346"/>
      <c r="AF8" s="346"/>
    </row>
    <row r="9" spans="2:32" ht="31.5" customHeight="1" x14ac:dyDescent="0.25">
      <c r="B9" s="331" t="str">
        <f>IF('Aanvraag inhuur'!C125="","",'Aanvraag inhuur'!C125)</f>
        <v/>
      </c>
      <c r="C9" s="331" t="str">
        <f>IF('Aanvraag inhuur'!F125="","",'Aanvraag inhuur'!F125)</f>
        <v/>
      </c>
      <c r="D9" s="331" t="str">
        <f t="shared" si="0"/>
        <v/>
      </c>
      <c r="E9" s="346"/>
      <c r="F9" s="346"/>
      <c r="G9" s="346"/>
      <c r="H9" s="346"/>
      <c r="I9" s="346"/>
      <c r="J9" s="346"/>
      <c r="K9" s="346"/>
      <c r="L9" s="346"/>
      <c r="M9" s="346"/>
      <c r="N9" s="346"/>
      <c r="O9" s="346"/>
      <c r="P9" s="346"/>
      <c r="Q9" s="346"/>
      <c r="R9" s="346"/>
      <c r="S9" s="346"/>
      <c r="T9" s="346"/>
      <c r="U9" s="346"/>
      <c r="V9" s="346"/>
      <c r="W9" s="346"/>
      <c r="X9" s="346"/>
      <c r="Y9" s="346"/>
      <c r="Z9" s="346"/>
      <c r="AA9" s="346"/>
      <c r="AB9" s="346"/>
      <c r="AC9" s="346"/>
      <c r="AD9" s="346"/>
      <c r="AE9" s="346"/>
      <c r="AF9" s="346"/>
    </row>
    <row r="10" spans="2:32" ht="31.5" customHeight="1" x14ac:dyDescent="0.25">
      <c r="B10" s="331" t="str">
        <f>IF('Aanvraag inhuur'!C126="","",'Aanvraag inhuur'!C126)</f>
        <v/>
      </c>
      <c r="C10" s="331" t="str">
        <f>IF('Aanvraag inhuur'!F126="","",'Aanvraag inhuur'!F126)</f>
        <v/>
      </c>
      <c r="D10" s="331" t="str">
        <f t="shared" si="0"/>
        <v/>
      </c>
      <c r="E10" s="346"/>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6"/>
    </row>
    <row r="11" spans="2:32" ht="31.5" customHeight="1" x14ac:dyDescent="0.25">
      <c r="B11" s="331" t="str">
        <f>IF('Aanvraag inhuur'!C127="","",'Aanvraag inhuur'!C127)</f>
        <v/>
      </c>
      <c r="C11" s="331" t="str">
        <f>IF('Aanvraag inhuur'!F127="","",'Aanvraag inhuur'!F127)</f>
        <v/>
      </c>
      <c r="D11" s="331" t="str">
        <f t="shared" si="0"/>
        <v/>
      </c>
      <c r="E11" s="346"/>
      <c r="F11" s="346"/>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row>
    <row r="12" spans="2:32" ht="31.5" customHeight="1" x14ac:dyDescent="0.25">
      <c r="B12" s="331" t="str">
        <f>IF('Aanvraag inhuur'!C128="","",'Aanvraag inhuur'!C128)</f>
        <v/>
      </c>
      <c r="C12" s="331" t="str">
        <f>IF('Aanvraag inhuur'!F128="","",'Aanvraag inhuur'!F128)</f>
        <v/>
      </c>
      <c r="D12" s="331" t="str">
        <f t="shared" si="0"/>
        <v/>
      </c>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row>
    <row r="13" spans="2:32" x14ac:dyDescent="0.25">
      <c r="B13" s="773" t="s">
        <v>528</v>
      </c>
      <c r="C13" s="773"/>
      <c r="D13" s="773"/>
      <c r="E13" s="328" t="s">
        <v>546</v>
      </c>
      <c r="F13" s="328" t="s">
        <v>541</v>
      </c>
      <c r="G13" s="328" t="s">
        <v>546</v>
      </c>
      <c r="H13" s="328"/>
      <c r="I13" s="328" t="s">
        <v>546</v>
      </c>
      <c r="J13" s="328" t="s">
        <v>541</v>
      </c>
      <c r="K13" s="328" t="s">
        <v>546</v>
      </c>
      <c r="L13" s="328"/>
      <c r="M13" s="328" t="s">
        <v>546</v>
      </c>
      <c r="N13" s="328" t="s">
        <v>541</v>
      </c>
      <c r="O13" s="328" t="s">
        <v>546</v>
      </c>
      <c r="P13" s="328"/>
      <c r="Q13" s="328" t="s">
        <v>546</v>
      </c>
      <c r="R13" s="328" t="s">
        <v>541</v>
      </c>
      <c r="S13" s="328" t="s">
        <v>546</v>
      </c>
      <c r="T13" s="328"/>
      <c r="U13" s="328" t="s">
        <v>546</v>
      </c>
      <c r="V13" s="328" t="s">
        <v>541</v>
      </c>
      <c r="W13" s="328" t="s">
        <v>546</v>
      </c>
      <c r="X13" s="328"/>
      <c r="Y13" s="328" t="s">
        <v>546</v>
      </c>
      <c r="Z13" s="328" t="s">
        <v>541</v>
      </c>
      <c r="AA13" s="328" t="s">
        <v>546</v>
      </c>
      <c r="AB13" s="328"/>
      <c r="AC13" s="328" t="s">
        <v>546</v>
      </c>
      <c r="AD13" s="328" t="s">
        <v>541</v>
      </c>
      <c r="AE13" s="328" t="s">
        <v>546</v>
      </c>
      <c r="AF13" s="328"/>
    </row>
    <row r="14" spans="2:32" ht="32.25" customHeight="1" x14ac:dyDescent="0.25">
      <c r="B14" s="331" t="str">
        <f>IF('Aanvraag inhuur'!C130="","",'Aanvraag inhuur'!C130)</f>
        <v/>
      </c>
      <c r="C14" s="331" t="str">
        <f>IF('Aanvraag inhuur'!F130="","",'Aanvraag inhuur'!F130)</f>
        <v/>
      </c>
      <c r="D14" s="331" t="str">
        <f>IF(B14="","","K.O.")</f>
        <v/>
      </c>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row>
    <row r="15" spans="2:32" ht="32.25" customHeight="1" x14ac:dyDescent="0.25">
      <c r="B15" s="331" t="str">
        <f>IF('Aanvraag inhuur'!C131="","",'Aanvraag inhuur'!C131)</f>
        <v/>
      </c>
      <c r="C15" s="331" t="str">
        <f>IF('Aanvraag inhuur'!F131="","",'Aanvraag inhuur'!F131)</f>
        <v/>
      </c>
      <c r="D15" s="331" t="str">
        <f t="shared" ref="D15:D32" si="1">IF(B15="","","K.O.")</f>
        <v/>
      </c>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row>
    <row r="16" spans="2:32" ht="32.25" customHeight="1" x14ac:dyDescent="0.25">
      <c r="B16" s="331" t="str">
        <f>IF('Aanvraag inhuur'!C132="","",'Aanvraag inhuur'!C132)</f>
        <v/>
      </c>
      <c r="C16" s="331" t="str">
        <f>IF('Aanvraag inhuur'!F132="","",'Aanvraag inhuur'!F132)</f>
        <v/>
      </c>
      <c r="D16" s="331" t="str">
        <f t="shared" si="1"/>
        <v/>
      </c>
      <c r="E16" s="346"/>
      <c r="F16" s="346"/>
      <c r="G16" s="346"/>
      <c r="H16" s="346"/>
      <c r="I16" s="346"/>
      <c r="J16" s="346"/>
      <c r="K16" s="346"/>
      <c r="L16" s="346"/>
      <c r="M16" s="346"/>
      <c r="N16" s="346"/>
      <c r="O16" s="346"/>
      <c r="P16" s="346"/>
      <c r="Q16" s="346"/>
      <c r="R16" s="346"/>
      <c r="S16" s="346"/>
      <c r="T16" s="346"/>
      <c r="U16" s="346"/>
      <c r="V16" s="346"/>
      <c r="W16" s="346"/>
      <c r="X16" s="346"/>
      <c r="Y16" s="346"/>
      <c r="Z16" s="346"/>
      <c r="AA16" s="346"/>
      <c r="AB16" s="346"/>
      <c r="AC16" s="346"/>
      <c r="AD16" s="346"/>
      <c r="AE16" s="346"/>
      <c r="AF16" s="346"/>
    </row>
    <row r="17" spans="2:32" ht="32.25" customHeight="1" x14ac:dyDescent="0.25">
      <c r="B17" s="331" t="str">
        <f>IF('Aanvraag inhuur'!C133="","",'Aanvraag inhuur'!C133)</f>
        <v/>
      </c>
      <c r="C17" s="331" t="str">
        <f>IF('Aanvraag inhuur'!F133="","",'Aanvraag inhuur'!F133)</f>
        <v/>
      </c>
      <c r="D17" s="331" t="str">
        <f t="shared" si="1"/>
        <v/>
      </c>
      <c r="E17" s="346"/>
      <c r="F17" s="346"/>
      <c r="G17" s="346"/>
      <c r="H17" s="346"/>
      <c r="I17" s="346"/>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46"/>
    </row>
    <row r="18" spans="2:32" x14ac:dyDescent="0.25">
      <c r="B18" s="773" t="s">
        <v>529</v>
      </c>
      <c r="C18" s="773"/>
      <c r="D18" s="773"/>
      <c r="E18" s="328" t="s">
        <v>546</v>
      </c>
      <c r="F18" s="328" t="s">
        <v>541</v>
      </c>
      <c r="G18" s="328" t="s">
        <v>546</v>
      </c>
      <c r="H18" s="328"/>
      <c r="I18" s="328" t="s">
        <v>546</v>
      </c>
      <c r="J18" s="328" t="s">
        <v>541</v>
      </c>
      <c r="K18" s="328" t="s">
        <v>546</v>
      </c>
      <c r="L18" s="328"/>
      <c r="M18" s="328" t="s">
        <v>546</v>
      </c>
      <c r="N18" s="328" t="s">
        <v>541</v>
      </c>
      <c r="O18" s="328" t="s">
        <v>546</v>
      </c>
      <c r="P18" s="328"/>
      <c r="Q18" s="328" t="s">
        <v>546</v>
      </c>
      <c r="R18" s="328" t="s">
        <v>541</v>
      </c>
      <c r="S18" s="328" t="s">
        <v>546</v>
      </c>
      <c r="T18" s="328"/>
      <c r="U18" s="328" t="s">
        <v>546</v>
      </c>
      <c r="V18" s="328" t="s">
        <v>541</v>
      </c>
      <c r="W18" s="328" t="s">
        <v>546</v>
      </c>
      <c r="X18" s="328"/>
      <c r="Y18" s="328" t="s">
        <v>546</v>
      </c>
      <c r="Z18" s="328" t="s">
        <v>541</v>
      </c>
      <c r="AA18" s="328" t="s">
        <v>546</v>
      </c>
      <c r="AB18" s="328"/>
      <c r="AC18" s="328" t="s">
        <v>546</v>
      </c>
      <c r="AD18" s="328" t="s">
        <v>541</v>
      </c>
      <c r="AE18" s="328" t="s">
        <v>546</v>
      </c>
      <c r="AF18" s="328"/>
    </row>
    <row r="19" spans="2:32" ht="32.25" customHeight="1" x14ac:dyDescent="0.25">
      <c r="B19" s="331">
        <f>'Aanvraag inhuur'!C135</f>
        <v>0</v>
      </c>
      <c r="C19" s="331" t="s">
        <v>531</v>
      </c>
      <c r="D19" s="331" t="str">
        <f t="shared" si="1"/>
        <v>K.O.</v>
      </c>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row>
    <row r="20" spans="2:32" x14ac:dyDescent="0.25">
      <c r="B20" s="773" t="s">
        <v>533</v>
      </c>
      <c r="C20" s="773"/>
      <c r="D20" s="773"/>
      <c r="E20" s="328" t="s">
        <v>546</v>
      </c>
      <c r="F20" s="328" t="s">
        <v>541</v>
      </c>
      <c r="G20" s="328" t="s">
        <v>546</v>
      </c>
      <c r="H20" s="328"/>
      <c r="I20" s="328" t="s">
        <v>546</v>
      </c>
      <c r="J20" s="328" t="s">
        <v>541</v>
      </c>
      <c r="K20" s="328" t="s">
        <v>546</v>
      </c>
      <c r="L20" s="328"/>
      <c r="M20" s="328" t="s">
        <v>546</v>
      </c>
      <c r="N20" s="328" t="s">
        <v>541</v>
      </c>
      <c r="O20" s="328" t="s">
        <v>546</v>
      </c>
      <c r="P20" s="328"/>
      <c r="Q20" s="328" t="s">
        <v>546</v>
      </c>
      <c r="R20" s="328" t="s">
        <v>541</v>
      </c>
      <c r="S20" s="328" t="s">
        <v>546</v>
      </c>
      <c r="T20" s="328"/>
      <c r="U20" s="328" t="s">
        <v>546</v>
      </c>
      <c r="V20" s="328" t="s">
        <v>541</v>
      </c>
      <c r="W20" s="328" t="s">
        <v>546</v>
      </c>
      <c r="X20" s="328"/>
      <c r="Y20" s="328" t="s">
        <v>546</v>
      </c>
      <c r="Z20" s="328" t="s">
        <v>541</v>
      </c>
      <c r="AA20" s="328" t="s">
        <v>546</v>
      </c>
      <c r="AB20" s="328"/>
      <c r="AC20" s="328" t="s">
        <v>546</v>
      </c>
      <c r="AD20" s="328" t="s">
        <v>541</v>
      </c>
      <c r="AE20" s="328" t="s">
        <v>546</v>
      </c>
      <c r="AF20" s="328"/>
    </row>
    <row r="21" spans="2:32" ht="31.5" customHeight="1" x14ac:dyDescent="0.25">
      <c r="B21" s="331" t="str">
        <f>'Aanvraag inhuur'!C137</f>
        <v/>
      </c>
      <c r="C21" s="331" t="str">
        <f>IF('Aanvraag inhuur'!F137="","",'Aanvraag inhuur'!F137)</f>
        <v/>
      </c>
      <c r="D21" s="331" t="str">
        <f t="shared" si="1"/>
        <v/>
      </c>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c r="AE21" s="346"/>
      <c r="AF21" s="346"/>
    </row>
    <row r="22" spans="2:32" ht="31.5" customHeight="1" x14ac:dyDescent="0.25">
      <c r="B22" s="331" t="str">
        <f>'Aanvraag inhuur'!C138</f>
        <v/>
      </c>
      <c r="C22" s="331" t="str">
        <f>IF('Aanvraag inhuur'!F138="","",'Aanvraag inhuur'!F138)</f>
        <v/>
      </c>
      <c r="D22" s="331" t="str">
        <f t="shared" si="1"/>
        <v/>
      </c>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row>
    <row r="23" spans="2:32" ht="31.5" customHeight="1" x14ac:dyDescent="0.25">
      <c r="B23" s="331" t="str">
        <f>'Aanvraag inhuur'!C139</f>
        <v/>
      </c>
      <c r="C23" s="331" t="str">
        <f>IF('Aanvraag inhuur'!F139="","",'Aanvraag inhuur'!F139)</f>
        <v/>
      </c>
      <c r="D23" s="331" t="str">
        <f t="shared" si="1"/>
        <v/>
      </c>
      <c r="E23" s="346"/>
      <c r="F23" s="346"/>
      <c r="G23" s="346"/>
      <c r="H23" s="346"/>
      <c r="I23" s="346"/>
      <c r="J23" s="346"/>
      <c r="K23" s="346"/>
      <c r="L23" s="346"/>
      <c r="M23" s="346"/>
      <c r="N23" s="346"/>
      <c r="O23" s="346"/>
      <c r="P23" s="346"/>
      <c r="Q23" s="346"/>
      <c r="R23" s="346"/>
      <c r="S23" s="346"/>
      <c r="T23" s="346"/>
      <c r="U23" s="346"/>
      <c r="V23" s="346"/>
      <c r="W23" s="346"/>
      <c r="X23" s="346"/>
      <c r="Y23" s="346"/>
      <c r="Z23" s="346"/>
      <c r="AA23" s="346"/>
      <c r="AB23" s="346"/>
      <c r="AC23" s="346"/>
      <c r="AD23" s="346"/>
      <c r="AE23" s="346"/>
      <c r="AF23" s="346"/>
    </row>
    <row r="24" spans="2:32" ht="31.5" customHeight="1" x14ac:dyDescent="0.25">
      <c r="B24" s="331" t="str">
        <f>'Aanvraag inhuur'!C140</f>
        <v/>
      </c>
      <c r="C24" s="331" t="str">
        <f>IF('Aanvraag inhuur'!F140="","",'Aanvraag inhuur'!F140)</f>
        <v/>
      </c>
      <c r="D24" s="331" t="str">
        <f t="shared" si="1"/>
        <v/>
      </c>
      <c r="E24" s="346"/>
      <c r="F24" s="346"/>
      <c r="G24" s="346"/>
      <c r="H24" s="346"/>
      <c r="I24" s="346"/>
      <c r="J24" s="346"/>
      <c r="K24" s="346"/>
      <c r="L24" s="346"/>
      <c r="M24" s="346"/>
      <c r="N24" s="346"/>
      <c r="O24" s="346"/>
      <c r="P24" s="346"/>
      <c r="Q24" s="346"/>
      <c r="R24" s="346"/>
      <c r="S24" s="346"/>
      <c r="T24" s="346"/>
      <c r="U24" s="346"/>
      <c r="V24" s="346"/>
      <c r="W24" s="346"/>
      <c r="X24" s="346"/>
      <c r="Y24" s="346"/>
      <c r="Z24" s="346"/>
      <c r="AA24" s="346"/>
      <c r="AB24" s="346"/>
      <c r="AC24" s="346"/>
      <c r="AD24" s="346"/>
      <c r="AE24" s="346"/>
      <c r="AF24" s="346"/>
    </row>
    <row r="25" spans="2:32" ht="31.5" customHeight="1" x14ac:dyDescent="0.25">
      <c r="B25" s="331" t="str">
        <f>'Aanvraag inhuur'!C141</f>
        <v/>
      </c>
      <c r="C25" s="331" t="str">
        <f>IF('Aanvraag inhuur'!F141="","",'Aanvraag inhuur'!F141)</f>
        <v/>
      </c>
      <c r="D25" s="331" t="str">
        <f t="shared" si="1"/>
        <v/>
      </c>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s="346"/>
    </row>
    <row r="26" spans="2:32" x14ac:dyDescent="0.25">
      <c r="B26" s="773" t="s">
        <v>534</v>
      </c>
      <c r="C26" s="773"/>
      <c r="D26" s="773"/>
      <c r="E26" s="328" t="s">
        <v>546</v>
      </c>
      <c r="F26" s="328" t="s">
        <v>541</v>
      </c>
      <c r="G26" s="328" t="s">
        <v>546</v>
      </c>
      <c r="H26" s="328"/>
      <c r="I26" s="328" t="s">
        <v>546</v>
      </c>
      <c r="J26" s="328" t="s">
        <v>541</v>
      </c>
      <c r="K26" s="328" t="s">
        <v>546</v>
      </c>
      <c r="L26" s="328"/>
      <c r="M26" s="328" t="s">
        <v>546</v>
      </c>
      <c r="N26" s="328" t="s">
        <v>541</v>
      </c>
      <c r="O26" s="328" t="s">
        <v>546</v>
      </c>
      <c r="P26" s="328"/>
      <c r="Q26" s="328" t="s">
        <v>546</v>
      </c>
      <c r="R26" s="328" t="s">
        <v>541</v>
      </c>
      <c r="S26" s="328" t="s">
        <v>546</v>
      </c>
      <c r="T26" s="328"/>
      <c r="U26" s="328" t="s">
        <v>546</v>
      </c>
      <c r="V26" s="328" t="s">
        <v>541</v>
      </c>
      <c r="W26" s="328" t="s">
        <v>546</v>
      </c>
      <c r="X26" s="328"/>
      <c r="Y26" s="328" t="s">
        <v>546</v>
      </c>
      <c r="Z26" s="328" t="s">
        <v>541</v>
      </c>
      <c r="AA26" s="328" t="s">
        <v>546</v>
      </c>
      <c r="AB26" s="328"/>
      <c r="AC26" s="328" t="s">
        <v>546</v>
      </c>
      <c r="AD26" s="328" t="s">
        <v>541</v>
      </c>
      <c r="AE26" s="328" t="s">
        <v>546</v>
      </c>
      <c r="AF26" s="328"/>
    </row>
    <row r="27" spans="2:32" ht="32.25" customHeight="1" x14ac:dyDescent="0.25">
      <c r="B27" s="331" t="str">
        <f>IF('Aanvraag inhuur'!C143="","",'Aanvraag inhuur'!C143)</f>
        <v/>
      </c>
      <c r="C27" s="331" t="str">
        <f>IF('Aanvraag inhuur'!F143="","",'Aanvraag inhuur'!F143)</f>
        <v/>
      </c>
      <c r="D27" s="331" t="str">
        <f t="shared" si="1"/>
        <v/>
      </c>
      <c r="E27" s="346"/>
      <c r="F27" s="346"/>
      <c r="G27" s="346"/>
      <c r="H27" s="346"/>
      <c r="I27" s="346"/>
      <c r="J27" s="346"/>
      <c r="K27" s="346"/>
      <c r="L27" s="346"/>
      <c r="M27" s="346"/>
      <c r="N27" s="346"/>
      <c r="O27" s="346"/>
      <c r="P27" s="346"/>
      <c r="Q27" s="346"/>
      <c r="R27" s="346"/>
      <c r="S27" s="346"/>
      <c r="T27" s="346"/>
      <c r="U27" s="346"/>
      <c r="V27" s="346"/>
      <c r="W27" s="346"/>
      <c r="X27" s="346"/>
      <c r="Y27" s="346"/>
      <c r="Z27" s="346"/>
      <c r="AA27" s="346"/>
      <c r="AB27" s="346"/>
      <c r="AC27" s="346"/>
      <c r="AD27" s="346"/>
      <c r="AE27" s="346"/>
      <c r="AF27" s="346"/>
    </row>
    <row r="28" spans="2:32" ht="32.25" customHeight="1" x14ac:dyDescent="0.25">
      <c r="B28" s="331" t="str">
        <f>IF('Aanvraag inhuur'!C144="","",'Aanvraag inhuur'!C144)</f>
        <v/>
      </c>
      <c r="C28" s="331" t="str">
        <f>IF('Aanvraag inhuur'!F144="","",'Aanvraag inhuur'!F144)</f>
        <v/>
      </c>
      <c r="D28" s="331" t="str">
        <f t="shared" si="1"/>
        <v/>
      </c>
      <c r="E28" s="346"/>
      <c r="F28" s="346"/>
      <c r="G28" s="346"/>
      <c r="H28" s="346"/>
      <c r="I28" s="346"/>
      <c r="J28" s="346"/>
      <c r="K28" s="346"/>
      <c r="L28" s="346"/>
      <c r="M28" s="346"/>
      <c r="N28" s="346"/>
      <c r="O28" s="346"/>
      <c r="P28" s="346"/>
      <c r="Q28" s="346"/>
      <c r="R28" s="346"/>
      <c r="S28" s="346"/>
      <c r="T28" s="346"/>
      <c r="U28" s="346"/>
      <c r="V28" s="346"/>
      <c r="W28" s="346"/>
      <c r="X28" s="346"/>
      <c r="Y28" s="346"/>
      <c r="Z28" s="346"/>
      <c r="AA28" s="346"/>
      <c r="AB28" s="346"/>
      <c r="AC28" s="346"/>
      <c r="AD28" s="346"/>
      <c r="AE28" s="346"/>
      <c r="AF28" s="346"/>
    </row>
    <row r="29" spans="2:32" ht="32.25" customHeight="1" x14ac:dyDescent="0.25">
      <c r="B29" s="331" t="str">
        <f>IF('Aanvraag inhuur'!C145="","",'Aanvraag inhuur'!C145)</f>
        <v/>
      </c>
      <c r="C29" s="331" t="str">
        <f>IF('Aanvraag inhuur'!F145="","",'Aanvraag inhuur'!F145)</f>
        <v/>
      </c>
      <c r="D29" s="331" t="str">
        <f t="shared" si="1"/>
        <v/>
      </c>
      <c r="E29" s="346"/>
      <c r="F29" s="346"/>
      <c r="G29" s="346"/>
      <c r="H29" s="346"/>
      <c r="I29" s="346"/>
      <c r="J29" s="346"/>
      <c r="K29" s="346"/>
      <c r="L29" s="346"/>
      <c r="M29" s="346"/>
      <c r="N29" s="346"/>
      <c r="O29" s="346"/>
      <c r="P29" s="346"/>
      <c r="Q29" s="346"/>
      <c r="R29" s="346"/>
      <c r="S29" s="346"/>
      <c r="T29" s="346"/>
      <c r="U29" s="346"/>
      <c r="V29" s="346"/>
      <c r="W29" s="346"/>
      <c r="X29" s="346"/>
      <c r="Y29" s="346"/>
      <c r="Z29" s="346"/>
      <c r="AA29" s="346"/>
      <c r="AB29" s="346"/>
      <c r="AC29" s="346"/>
      <c r="AD29" s="346"/>
      <c r="AE29" s="346"/>
      <c r="AF29" s="346"/>
    </row>
    <row r="30" spans="2:32" ht="32.25" customHeight="1" x14ac:dyDescent="0.25">
      <c r="B30" s="331" t="str">
        <f>IF('Aanvraag inhuur'!C146="","",'Aanvraag inhuur'!C146)</f>
        <v/>
      </c>
      <c r="C30" s="331" t="str">
        <f>IF('Aanvraag inhuur'!F146="","",'Aanvraag inhuur'!F146)</f>
        <v/>
      </c>
      <c r="D30" s="331" t="str">
        <f t="shared" si="1"/>
        <v/>
      </c>
      <c r="E30" s="346"/>
      <c r="F30" s="346"/>
      <c r="G30" s="346"/>
      <c r="H30" s="346"/>
      <c r="I30" s="346"/>
      <c r="J30" s="346"/>
      <c r="K30" s="346"/>
      <c r="L30" s="346"/>
      <c r="M30" s="346"/>
      <c r="N30" s="346"/>
      <c r="O30" s="346"/>
      <c r="P30" s="346"/>
      <c r="Q30" s="346"/>
      <c r="R30" s="346"/>
      <c r="S30" s="346"/>
      <c r="T30" s="346"/>
      <c r="U30" s="346"/>
      <c r="V30" s="346"/>
      <c r="W30" s="346"/>
      <c r="X30" s="346"/>
      <c r="Y30" s="346"/>
      <c r="Z30" s="346"/>
      <c r="AA30" s="346"/>
      <c r="AB30" s="346"/>
      <c r="AC30" s="346"/>
      <c r="AD30" s="346"/>
      <c r="AE30" s="346"/>
      <c r="AF30" s="346"/>
    </row>
    <row r="31" spans="2:32" ht="32.25" customHeight="1" x14ac:dyDescent="0.25">
      <c r="B31" s="331" t="str">
        <f>IF('Aanvraag inhuur'!C147="","",'Aanvraag inhuur'!C147)</f>
        <v/>
      </c>
      <c r="C31" s="331" t="str">
        <f>IF('Aanvraag inhuur'!F147="","",'Aanvraag inhuur'!F147)</f>
        <v/>
      </c>
      <c r="D31" s="331" t="str">
        <f t="shared" si="1"/>
        <v/>
      </c>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6"/>
    </row>
    <row r="32" spans="2:32" ht="32.25" customHeight="1" x14ac:dyDescent="0.25">
      <c r="B32" s="331" t="str">
        <f>IF('Aanvraag inhuur'!C148="","",'Aanvraag inhuur'!C148)</f>
        <v/>
      </c>
      <c r="C32" s="331" t="str">
        <f>IF('Aanvraag inhuur'!F148="","",'Aanvraag inhuur'!F148)</f>
        <v/>
      </c>
      <c r="D32" s="331" t="str">
        <f t="shared" si="1"/>
        <v/>
      </c>
      <c r="E32" s="346"/>
      <c r="F32" s="346"/>
      <c r="G32" s="346"/>
      <c r="H32" s="346"/>
      <c r="I32" s="346"/>
      <c r="J32" s="346"/>
      <c r="K32" s="346"/>
      <c r="L32" s="346"/>
      <c r="M32" s="346"/>
      <c r="N32" s="346"/>
      <c r="O32" s="346"/>
      <c r="P32" s="346"/>
      <c r="Q32" s="346"/>
      <c r="R32" s="346"/>
      <c r="S32" s="346"/>
      <c r="T32" s="346"/>
      <c r="U32" s="346"/>
      <c r="V32" s="346"/>
      <c r="W32" s="346"/>
      <c r="X32" s="346"/>
      <c r="Y32" s="346"/>
      <c r="Z32" s="346"/>
      <c r="AA32" s="346"/>
      <c r="AB32" s="346"/>
      <c r="AC32" s="346"/>
      <c r="AD32" s="346"/>
      <c r="AE32" s="346"/>
      <c r="AF32" s="346"/>
    </row>
    <row r="33" spans="2:32" x14ac:dyDescent="0.25">
      <c r="B33" s="770" t="s">
        <v>532</v>
      </c>
      <c r="C33" s="771"/>
      <c r="D33" s="772"/>
      <c r="E33" s="328" t="s">
        <v>525</v>
      </c>
      <c r="F33" s="328" t="s">
        <v>541</v>
      </c>
      <c r="G33" s="328"/>
      <c r="H33" s="328"/>
      <c r="I33" s="328" t="s">
        <v>525</v>
      </c>
      <c r="J33" s="328" t="s">
        <v>541</v>
      </c>
      <c r="K33" s="328"/>
      <c r="L33" s="328"/>
      <c r="M33" s="328" t="s">
        <v>525</v>
      </c>
      <c r="N33" s="328" t="s">
        <v>526</v>
      </c>
      <c r="O33" s="328"/>
      <c r="P33" s="328"/>
      <c r="Q33" s="328" t="s">
        <v>525</v>
      </c>
      <c r="R33" s="328" t="s">
        <v>526</v>
      </c>
      <c r="S33" s="328"/>
      <c r="T33" s="328"/>
      <c r="U33" s="328" t="s">
        <v>525</v>
      </c>
      <c r="V33" s="328" t="s">
        <v>526</v>
      </c>
      <c r="W33" s="328"/>
      <c r="X33" s="328"/>
      <c r="Y33" s="328" t="s">
        <v>525</v>
      </c>
      <c r="Z33" s="328" t="s">
        <v>526</v>
      </c>
      <c r="AA33" s="328"/>
      <c r="AB33" s="328"/>
      <c r="AC33" s="328" t="s">
        <v>525</v>
      </c>
      <c r="AD33" s="328" t="s">
        <v>526</v>
      </c>
      <c r="AE33" s="328"/>
      <c r="AF33" s="328"/>
    </row>
    <row r="34" spans="2:32" ht="32.25" customHeight="1" x14ac:dyDescent="0.25">
      <c r="B34" s="331" t="str">
        <f>IF('Aanvraag inhuur'!C152="","",'Aanvraag inhuur'!C152)</f>
        <v/>
      </c>
      <c r="C34" s="331" t="str">
        <f>IF('Aanvraag inhuur'!F152="","",'Aanvraag inhuur'!F152)</f>
        <v/>
      </c>
      <c r="D34" s="331" t="str">
        <f>IF('Aanvraag inhuur'!H152="","",'Aanvraag inhuur'!H152)</f>
        <v/>
      </c>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row>
    <row r="35" spans="2:32" ht="32.25" customHeight="1" x14ac:dyDescent="0.25">
      <c r="B35" s="331" t="str">
        <f>IF('Aanvraag inhuur'!C153="","",'Aanvraag inhuur'!C153)</f>
        <v/>
      </c>
      <c r="C35" s="331" t="str">
        <f>IF('Aanvraag inhuur'!F153="","",'Aanvraag inhuur'!F153)</f>
        <v/>
      </c>
      <c r="D35" s="331" t="str">
        <f>IF('Aanvraag inhuur'!H153="","",'Aanvraag inhuur'!H153)</f>
        <v/>
      </c>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row>
    <row r="36" spans="2:32" ht="32.25" customHeight="1" x14ac:dyDescent="0.25">
      <c r="B36" s="331" t="str">
        <f>IF('Aanvraag inhuur'!C154="","",'Aanvraag inhuur'!C154)</f>
        <v/>
      </c>
      <c r="C36" s="331" t="str">
        <f>IF('Aanvraag inhuur'!F154="","",'Aanvraag inhuur'!F154)</f>
        <v/>
      </c>
      <c r="D36" s="331" t="str">
        <f>IF('Aanvraag inhuur'!H154="","",'Aanvraag inhuur'!H154)</f>
        <v/>
      </c>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row>
    <row r="37" spans="2:32" ht="32.25" customHeight="1" x14ac:dyDescent="0.25">
      <c r="B37" s="331" t="str">
        <f>IF('Aanvraag inhuur'!C155="","",'Aanvraag inhuur'!C155)</f>
        <v/>
      </c>
      <c r="C37" s="331" t="str">
        <f>IF('Aanvraag inhuur'!F155="","",'Aanvraag inhuur'!F155)</f>
        <v/>
      </c>
      <c r="D37" s="331" t="str">
        <f>IF('Aanvraag inhuur'!H155="","",'Aanvraag inhuur'!H155)</f>
        <v/>
      </c>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row>
    <row r="38" spans="2:32" ht="32.25" customHeight="1" x14ac:dyDescent="0.25">
      <c r="B38" s="331" t="str">
        <f>IF('Aanvraag inhuur'!C156="","",'Aanvraag inhuur'!C156)</f>
        <v/>
      </c>
      <c r="C38" s="331" t="str">
        <f>IF('Aanvraag inhuur'!F156="","",'Aanvraag inhuur'!F156)</f>
        <v/>
      </c>
      <c r="D38" s="331" t="str">
        <f>IF('Aanvraag inhuur'!H156="","",'Aanvraag inhuur'!H156)</f>
        <v/>
      </c>
      <c r="E38" s="346"/>
      <c r="F38" s="346"/>
      <c r="G38" s="346"/>
      <c r="H38" s="346"/>
      <c r="I38" s="346"/>
      <c r="J38" s="346"/>
      <c r="K38" s="346"/>
      <c r="L38" s="346"/>
      <c r="M38" s="346"/>
      <c r="N38" s="346"/>
      <c r="O38" s="346"/>
      <c r="P38" s="346"/>
      <c r="Q38" s="346"/>
      <c r="R38" s="346"/>
      <c r="S38" s="346"/>
      <c r="T38" s="346"/>
      <c r="U38" s="346"/>
      <c r="V38" s="346"/>
      <c r="W38" s="346"/>
      <c r="X38" s="346"/>
      <c r="Y38" s="346"/>
      <c r="Z38" s="346"/>
      <c r="AA38" s="346"/>
      <c r="AB38" s="346"/>
      <c r="AC38" s="346"/>
      <c r="AD38" s="346"/>
      <c r="AE38" s="346"/>
      <c r="AF38" s="346"/>
    </row>
    <row r="39" spans="2:32" ht="32.25" customHeight="1" x14ac:dyDescent="0.25">
      <c r="B39" s="331" t="str">
        <f>IF('Aanvraag inhuur'!C157="","",'Aanvraag inhuur'!C157)</f>
        <v/>
      </c>
      <c r="C39" s="331" t="str">
        <f>IF('Aanvraag inhuur'!F157="","",'Aanvraag inhuur'!F157)</f>
        <v/>
      </c>
      <c r="D39" s="331" t="str">
        <f>IF('Aanvraag inhuur'!H157="","",'Aanvraag inhuur'!H157)</f>
        <v/>
      </c>
      <c r="E39" s="346"/>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row>
    <row r="40" spans="2:32" ht="32.25" customHeight="1" x14ac:dyDescent="0.25">
      <c r="B40" s="331" t="str">
        <f>IF('Aanvraag inhuur'!C158="","",'Aanvraag inhuur'!C158)</f>
        <v/>
      </c>
      <c r="C40" s="331" t="str">
        <f>IF('Aanvraag inhuur'!F158="","",'Aanvraag inhuur'!F158)</f>
        <v/>
      </c>
      <c r="D40" s="331" t="str">
        <f>IF('Aanvraag inhuur'!H158="","",'Aanvraag inhuur'!H158)</f>
        <v/>
      </c>
      <c r="E40" s="346"/>
      <c r="F40" s="346"/>
      <c r="G40" s="346"/>
      <c r="H40" s="346"/>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6"/>
      <c r="AF40" s="346"/>
    </row>
    <row r="41" spans="2:32" ht="32.25" customHeight="1" x14ac:dyDescent="0.25">
      <c r="B41" s="331" t="str">
        <f>IF('Aanvraag inhuur'!C159="","",'Aanvraag inhuur'!C159)</f>
        <v/>
      </c>
      <c r="C41" s="331" t="str">
        <f>IF('Aanvraag inhuur'!F159="","",'Aanvraag inhuur'!F159)</f>
        <v/>
      </c>
      <c r="D41" s="331" t="str">
        <f>IF('Aanvraag inhuur'!H159="","",'Aanvraag inhuur'!H159)</f>
        <v/>
      </c>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row>
    <row r="42" spans="2:32" ht="15.75" customHeight="1" x14ac:dyDescent="0.25">
      <c r="B42" s="770" t="s">
        <v>535</v>
      </c>
      <c r="C42" s="771"/>
      <c r="D42" s="772"/>
      <c r="E42" s="328" t="s">
        <v>525</v>
      </c>
      <c r="F42" s="328" t="s">
        <v>541</v>
      </c>
      <c r="G42" s="328"/>
      <c r="H42" s="328"/>
      <c r="I42" s="328" t="s">
        <v>525</v>
      </c>
      <c r="J42" s="328" t="s">
        <v>541</v>
      </c>
      <c r="K42" s="328"/>
      <c r="L42" s="328"/>
      <c r="M42" s="328" t="s">
        <v>525</v>
      </c>
      <c r="N42" s="328" t="s">
        <v>541</v>
      </c>
      <c r="O42" s="328"/>
      <c r="P42" s="328"/>
      <c r="Q42" s="328" t="s">
        <v>525</v>
      </c>
      <c r="R42" s="328" t="s">
        <v>541</v>
      </c>
      <c r="S42" s="328"/>
      <c r="T42" s="328"/>
      <c r="U42" s="328" t="s">
        <v>525</v>
      </c>
      <c r="V42" s="328" t="s">
        <v>541</v>
      </c>
      <c r="W42" s="328"/>
      <c r="X42" s="328"/>
      <c r="Y42" s="328" t="s">
        <v>525</v>
      </c>
      <c r="Z42" s="328" t="s">
        <v>541</v>
      </c>
      <c r="AA42" s="328"/>
      <c r="AB42" s="328"/>
      <c r="AC42" s="328" t="s">
        <v>525</v>
      </c>
      <c r="AD42" s="328" t="s">
        <v>541</v>
      </c>
      <c r="AE42" s="328"/>
      <c r="AF42" s="328"/>
    </row>
    <row r="43" spans="2:32" ht="32.25" customHeight="1" x14ac:dyDescent="0.25">
      <c r="B43" s="331" t="str">
        <f>IF('Aanvraag inhuur'!C162="","",'Aanvraag inhuur'!C162)</f>
        <v/>
      </c>
      <c r="C43" s="331" t="str">
        <f>IF('Aanvraag inhuur'!F162="","",'Aanvraag inhuur'!F162)</f>
        <v/>
      </c>
      <c r="D43" s="331" t="str">
        <f>IF('Aanvraag inhuur'!H162="","",'Aanvraag inhuur'!H162)</f>
        <v/>
      </c>
      <c r="E43" s="346"/>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6"/>
    </row>
    <row r="44" spans="2:32" ht="32.25" customHeight="1" x14ac:dyDescent="0.25">
      <c r="B44" s="331" t="str">
        <f>IF('Aanvraag inhuur'!C163="","",'Aanvraag inhuur'!C163)</f>
        <v/>
      </c>
      <c r="C44" s="331" t="str">
        <f>IF('Aanvraag inhuur'!F163="","",'Aanvraag inhuur'!F163)</f>
        <v/>
      </c>
      <c r="D44" s="331" t="str">
        <f>IF('Aanvraag inhuur'!H163="","",'Aanvraag inhuur'!H163)</f>
        <v/>
      </c>
      <c r="E44" s="346"/>
      <c r="F44" s="346"/>
      <c r="G44" s="346"/>
      <c r="H44" s="346"/>
      <c r="I44" s="346"/>
      <c r="J44" s="346"/>
      <c r="K44" s="346"/>
      <c r="L44" s="346"/>
      <c r="M44" s="346"/>
      <c r="N44" s="346"/>
      <c r="O44" s="346"/>
      <c r="P44" s="346"/>
      <c r="Q44" s="346"/>
      <c r="R44" s="346"/>
      <c r="S44" s="346"/>
      <c r="T44" s="346"/>
      <c r="U44" s="346"/>
      <c r="V44" s="346"/>
      <c r="W44" s="346"/>
      <c r="X44" s="346"/>
      <c r="Y44" s="346"/>
      <c r="Z44" s="346"/>
      <c r="AA44" s="346"/>
      <c r="AB44" s="346"/>
      <c r="AC44" s="346"/>
      <c r="AD44" s="346"/>
      <c r="AE44" s="346"/>
      <c r="AF44" s="346"/>
    </row>
    <row r="45" spans="2:32" ht="32.25" customHeight="1" x14ac:dyDescent="0.25">
      <c r="B45" s="331" t="str">
        <f>IF('Aanvraag inhuur'!C164="","",'Aanvraag inhuur'!C164)</f>
        <v/>
      </c>
      <c r="C45" s="331" t="str">
        <f>IF('Aanvraag inhuur'!F164="","",'Aanvraag inhuur'!F164)</f>
        <v/>
      </c>
      <c r="D45" s="331" t="str">
        <f>IF('Aanvraag inhuur'!H164="","",'Aanvraag inhuur'!H164)</f>
        <v/>
      </c>
      <c r="E45" s="346"/>
      <c r="F45" s="346"/>
      <c r="G45" s="346"/>
      <c r="H45" s="346"/>
      <c r="I45" s="346"/>
      <c r="J45" s="346"/>
      <c r="K45" s="346"/>
      <c r="L45" s="346"/>
      <c r="M45" s="346"/>
      <c r="N45" s="346"/>
      <c r="O45" s="346"/>
      <c r="P45" s="346"/>
      <c r="Q45" s="346"/>
      <c r="R45" s="346"/>
      <c r="S45" s="346"/>
      <c r="T45" s="346"/>
      <c r="U45" s="346"/>
      <c r="V45" s="346"/>
      <c r="W45" s="346"/>
      <c r="X45" s="346"/>
      <c r="Y45" s="346"/>
      <c r="Z45" s="346"/>
      <c r="AA45" s="346"/>
      <c r="AB45" s="346"/>
      <c r="AC45" s="346"/>
      <c r="AD45" s="346"/>
      <c r="AE45" s="346"/>
      <c r="AF45" s="346"/>
    </row>
    <row r="46" spans="2:32" ht="32.25" customHeight="1" x14ac:dyDescent="0.25">
      <c r="B46" s="331" t="str">
        <f>IF('Aanvraag inhuur'!C165="","",'Aanvraag inhuur'!C165)</f>
        <v/>
      </c>
      <c r="C46" s="331" t="str">
        <f>IF('Aanvraag inhuur'!F165="","",'Aanvraag inhuur'!F165)</f>
        <v/>
      </c>
      <c r="D46" s="331" t="str">
        <f>IF('Aanvraag inhuur'!H165="","",'Aanvraag inhuur'!H165)</f>
        <v/>
      </c>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row>
    <row r="47" spans="2:32" ht="32.25" customHeight="1" x14ac:dyDescent="0.25">
      <c r="B47" s="331" t="str">
        <f>IF('Aanvraag inhuur'!C166="","",'Aanvraag inhuur'!C166)</f>
        <v/>
      </c>
      <c r="C47" s="331" t="str">
        <f>IF('Aanvraag inhuur'!F166="","",'Aanvraag inhuur'!F166)</f>
        <v/>
      </c>
      <c r="D47" s="331" t="str">
        <f>IF('Aanvraag inhuur'!H166="","",'Aanvraag inhuur'!H166)</f>
        <v/>
      </c>
      <c r="E47" s="346"/>
      <c r="F47" s="346"/>
      <c r="G47" s="346"/>
      <c r="H47" s="346"/>
      <c r="I47" s="346"/>
      <c r="J47" s="346"/>
      <c r="K47" s="346"/>
      <c r="L47" s="346"/>
      <c r="M47" s="346"/>
      <c r="N47" s="346"/>
      <c r="O47" s="346"/>
      <c r="P47" s="346"/>
      <c r="Q47" s="346"/>
      <c r="R47" s="346"/>
      <c r="S47" s="346"/>
      <c r="T47" s="346"/>
      <c r="U47" s="346"/>
      <c r="V47" s="346"/>
      <c r="W47" s="346"/>
      <c r="X47" s="346"/>
      <c r="Y47" s="346"/>
      <c r="Z47" s="346"/>
      <c r="AA47" s="346"/>
      <c r="AB47" s="346"/>
      <c r="AC47" s="346"/>
      <c r="AD47" s="346"/>
      <c r="AE47" s="346"/>
      <c r="AF47" s="346"/>
    </row>
    <row r="48" spans="2:32" ht="32.25" customHeight="1" x14ac:dyDescent="0.25">
      <c r="B48" s="331" t="str">
        <f>IF('Aanvraag inhuur'!C167="","",'Aanvraag inhuur'!C167)</f>
        <v/>
      </c>
      <c r="C48" s="331" t="str">
        <f>IF('Aanvraag inhuur'!F167="","",'Aanvraag inhuur'!F167)</f>
        <v/>
      </c>
      <c r="D48" s="331" t="str">
        <f>IF('Aanvraag inhuur'!H167="","",'Aanvraag inhuur'!H167)</f>
        <v/>
      </c>
      <c r="E48" s="346"/>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row>
    <row r="49" spans="2:32" ht="15.75" customHeight="1" x14ac:dyDescent="0.25">
      <c r="B49" s="770" t="s">
        <v>536</v>
      </c>
      <c r="C49" s="771"/>
      <c r="D49" s="772"/>
      <c r="E49" s="328" t="s">
        <v>525</v>
      </c>
      <c r="F49" s="328" t="s">
        <v>541</v>
      </c>
      <c r="G49" s="328"/>
      <c r="H49" s="328"/>
      <c r="I49" s="328" t="s">
        <v>525</v>
      </c>
      <c r="J49" s="328" t="s">
        <v>541</v>
      </c>
      <c r="K49" s="328"/>
      <c r="L49" s="328"/>
      <c r="M49" s="328" t="s">
        <v>525</v>
      </c>
      <c r="N49" s="328" t="s">
        <v>541</v>
      </c>
      <c r="O49" s="328"/>
      <c r="P49" s="328"/>
      <c r="Q49" s="328" t="s">
        <v>525</v>
      </c>
      <c r="R49" s="328" t="s">
        <v>541</v>
      </c>
      <c r="S49" s="328"/>
      <c r="T49" s="328"/>
      <c r="U49" s="328" t="s">
        <v>525</v>
      </c>
      <c r="V49" s="328" t="s">
        <v>541</v>
      </c>
      <c r="W49" s="328"/>
      <c r="X49" s="328"/>
      <c r="Y49" s="328" t="s">
        <v>525</v>
      </c>
      <c r="Z49" s="328" t="s">
        <v>541</v>
      </c>
      <c r="AA49" s="328"/>
      <c r="AB49" s="328"/>
      <c r="AC49" s="328" t="s">
        <v>525</v>
      </c>
      <c r="AD49" s="328" t="s">
        <v>541</v>
      </c>
      <c r="AE49" s="328"/>
      <c r="AF49" s="328"/>
    </row>
    <row r="50" spans="2:32" ht="32.25" customHeight="1" x14ac:dyDescent="0.25">
      <c r="B50" s="331" t="str">
        <f>IF('Aanvraag inhuur'!C168="","",'Aanvraag inhuur'!C168)</f>
        <v/>
      </c>
      <c r="C50" s="331" t="str">
        <f>IF('Aanvraag inhuur'!F168="","",'Aanvraag inhuur'!F168)</f>
        <v/>
      </c>
      <c r="D50" s="331" t="str">
        <f>IF('Aanvraag inhuur'!H168="","",'Aanvraag inhuur'!H168)</f>
        <v/>
      </c>
      <c r="E50" s="346"/>
      <c r="F50" s="346"/>
      <c r="G50" s="346"/>
      <c r="H50" s="346"/>
      <c r="I50" s="346"/>
      <c r="J50" s="346"/>
      <c r="K50" s="346"/>
      <c r="L50" s="346"/>
      <c r="M50" s="346"/>
      <c r="N50" s="346"/>
      <c r="O50" s="346"/>
      <c r="P50" s="346"/>
      <c r="Q50" s="346"/>
      <c r="R50" s="346"/>
      <c r="S50" s="346"/>
      <c r="T50" s="346"/>
      <c r="U50" s="346"/>
      <c r="V50" s="346"/>
      <c r="W50" s="346"/>
      <c r="X50" s="346"/>
      <c r="Y50" s="346"/>
      <c r="Z50" s="346"/>
      <c r="AA50" s="346"/>
      <c r="AB50" s="346"/>
      <c r="AC50" s="346"/>
      <c r="AD50" s="346"/>
      <c r="AE50" s="346"/>
      <c r="AF50" s="346"/>
    </row>
    <row r="51" spans="2:32" ht="32.25" customHeight="1" x14ac:dyDescent="0.25">
      <c r="B51" s="331" t="str">
        <f>IF('Aanvraag inhuur'!C169="","",'Aanvraag inhuur'!C169)</f>
        <v/>
      </c>
      <c r="C51" s="331" t="str">
        <f>IF('Aanvraag inhuur'!F169="","",'Aanvraag inhuur'!F169)</f>
        <v/>
      </c>
      <c r="D51" s="331" t="str">
        <f>IF('Aanvraag inhuur'!H169="","",'Aanvraag inhuur'!H169)</f>
        <v/>
      </c>
      <c r="E51" s="346"/>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6"/>
    </row>
    <row r="52" spans="2:32" ht="32.25" customHeight="1" x14ac:dyDescent="0.25">
      <c r="B52" s="331" t="str">
        <f>IF('Aanvraag inhuur'!C170="","",'Aanvraag inhuur'!C170)</f>
        <v/>
      </c>
      <c r="C52" s="331" t="str">
        <f>IF('Aanvraag inhuur'!F170="","",'Aanvraag inhuur'!F170)</f>
        <v/>
      </c>
      <c r="D52" s="331" t="str">
        <f>IF('Aanvraag inhuur'!H170="","",'Aanvraag inhuur'!H170)</f>
        <v/>
      </c>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row>
    <row r="53" spans="2:32" ht="15.75" customHeight="1" x14ac:dyDescent="0.25">
      <c r="B53" s="770" t="s">
        <v>587</v>
      </c>
      <c r="C53" s="771"/>
      <c r="D53" s="772"/>
      <c r="E53" s="328" t="s">
        <v>525</v>
      </c>
      <c r="F53" s="328" t="s">
        <v>541</v>
      </c>
      <c r="G53" s="328"/>
      <c r="H53" s="328"/>
      <c r="I53" s="328" t="s">
        <v>525</v>
      </c>
      <c r="J53" s="328" t="s">
        <v>541</v>
      </c>
      <c r="K53" s="328"/>
      <c r="L53" s="328"/>
      <c r="M53" s="328" t="s">
        <v>525</v>
      </c>
      <c r="N53" s="328" t="s">
        <v>541</v>
      </c>
      <c r="O53" s="328"/>
      <c r="P53" s="328"/>
      <c r="Q53" s="328" t="s">
        <v>525</v>
      </c>
      <c r="R53" s="328" t="s">
        <v>541</v>
      </c>
      <c r="S53" s="328"/>
      <c r="T53" s="328"/>
      <c r="U53" s="328" t="s">
        <v>525</v>
      </c>
      <c r="V53" s="328" t="s">
        <v>541</v>
      </c>
      <c r="W53" s="328"/>
      <c r="X53" s="328"/>
      <c r="Y53" s="328" t="s">
        <v>525</v>
      </c>
      <c r="Z53" s="328" t="s">
        <v>541</v>
      </c>
      <c r="AA53" s="328"/>
      <c r="AB53" s="328"/>
      <c r="AC53" s="328" t="s">
        <v>525</v>
      </c>
      <c r="AD53" s="328" t="s">
        <v>541</v>
      </c>
      <c r="AE53" s="328"/>
      <c r="AF53" s="328"/>
    </row>
    <row r="54" spans="2:32" ht="32.25" customHeight="1" x14ac:dyDescent="0.25">
      <c r="B54" s="774" t="str">
        <f>IF('Aanvraag inhuur'!C173="","",'Aanvraag inhuur'!C173)</f>
        <v/>
      </c>
      <c r="C54" s="775"/>
      <c r="D54" s="331">
        <f>IF('Aanvraag inhuur'!H173="","",'Aanvraag inhuur'!H173)</f>
        <v>0</v>
      </c>
      <c r="E54" s="346"/>
      <c r="F54" s="346"/>
      <c r="G54" s="346"/>
      <c r="H54" s="346"/>
      <c r="I54" s="346"/>
      <c r="J54" s="346"/>
      <c r="K54" s="346"/>
      <c r="L54" s="346"/>
      <c r="M54" s="346"/>
      <c r="N54" s="346"/>
      <c r="O54" s="346"/>
      <c r="P54" s="346"/>
      <c r="Q54" s="346"/>
      <c r="R54" s="346"/>
      <c r="S54" s="346"/>
      <c r="T54" s="346"/>
      <c r="U54" s="346"/>
      <c r="V54" s="346"/>
      <c r="W54" s="346"/>
      <c r="X54" s="346"/>
      <c r="Y54" s="346"/>
      <c r="Z54" s="346"/>
      <c r="AA54" s="346"/>
      <c r="AB54" s="346"/>
      <c r="AC54" s="346"/>
      <c r="AD54" s="346"/>
      <c r="AE54" s="346"/>
      <c r="AF54" s="346"/>
    </row>
    <row r="55" spans="2:32" ht="15.75" customHeight="1" x14ac:dyDescent="0.25">
      <c r="B55" s="770" t="s">
        <v>588</v>
      </c>
      <c r="C55" s="771"/>
      <c r="D55" s="772"/>
      <c r="E55" s="328" t="s">
        <v>525</v>
      </c>
      <c r="F55" s="328" t="s">
        <v>541</v>
      </c>
      <c r="G55" s="328"/>
      <c r="H55" s="328"/>
      <c r="I55" s="328" t="s">
        <v>525</v>
      </c>
      <c r="J55" s="328" t="s">
        <v>541</v>
      </c>
      <c r="K55" s="328"/>
      <c r="L55" s="328"/>
      <c r="M55" s="328" t="s">
        <v>525</v>
      </c>
      <c r="N55" s="328" t="s">
        <v>541</v>
      </c>
      <c r="O55" s="328"/>
      <c r="P55" s="328"/>
      <c r="Q55" s="328" t="s">
        <v>525</v>
      </c>
      <c r="R55" s="328" t="s">
        <v>541</v>
      </c>
      <c r="S55" s="328"/>
      <c r="T55" s="328"/>
      <c r="U55" s="328" t="s">
        <v>525</v>
      </c>
      <c r="V55" s="328" t="s">
        <v>541</v>
      </c>
      <c r="W55" s="328"/>
      <c r="X55" s="328"/>
      <c r="Y55" s="328" t="s">
        <v>525</v>
      </c>
      <c r="Z55" s="328" t="s">
        <v>541</v>
      </c>
      <c r="AA55" s="328"/>
      <c r="AB55" s="328"/>
      <c r="AC55" s="328" t="s">
        <v>525</v>
      </c>
      <c r="AD55" s="328" t="s">
        <v>541</v>
      </c>
      <c r="AE55" s="328"/>
      <c r="AF55" s="328"/>
    </row>
    <row r="56" spans="2:32" ht="32.25" customHeight="1" x14ac:dyDescent="0.25">
      <c r="B56" s="774" t="str">
        <f>IF('Aanvraag inhuur'!C175="","",'Aanvraag inhuur'!C175)</f>
        <v/>
      </c>
      <c r="C56" s="775"/>
      <c r="D56" s="331">
        <f>IF('Aanvraag inhuur'!H175="","",'Aanvraag inhuur'!H175)</f>
        <v>0</v>
      </c>
      <c r="E56" s="346"/>
      <c r="F56" s="346"/>
      <c r="G56" s="346"/>
      <c r="H56" s="346"/>
      <c r="I56" s="346"/>
      <c r="J56" s="346"/>
      <c r="K56" s="346"/>
      <c r="L56" s="346"/>
      <c r="M56" s="346"/>
      <c r="N56" s="346"/>
      <c r="O56" s="346"/>
      <c r="P56" s="346"/>
      <c r="Q56" s="346"/>
      <c r="R56" s="346"/>
      <c r="S56" s="346"/>
      <c r="T56" s="346"/>
      <c r="U56" s="346"/>
      <c r="V56" s="346"/>
      <c r="W56" s="346"/>
      <c r="X56" s="346"/>
      <c r="Y56" s="346"/>
      <c r="Z56" s="346"/>
      <c r="AA56" s="346"/>
      <c r="AB56" s="346"/>
      <c r="AC56" s="346"/>
      <c r="AD56" s="346"/>
      <c r="AE56" s="346"/>
      <c r="AF56" s="346"/>
    </row>
    <row r="57" spans="2:32" ht="15.75" customHeight="1" x14ac:dyDescent="0.25">
      <c r="B57" s="770" t="s">
        <v>589</v>
      </c>
      <c r="C57" s="771"/>
      <c r="D57" s="772"/>
      <c r="E57" s="328" t="s">
        <v>525</v>
      </c>
      <c r="F57" s="328" t="s">
        <v>541</v>
      </c>
      <c r="G57" s="328"/>
      <c r="H57" s="328"/>
      <c r="I57" s="328" t="s">
        <v>525</v>
      </c>
      <c r="J57" s="328" t="s">
        <v>541</v>
      </c>
      <c r="K57" s="328"/>
      <c r="L57" s="328"/>
      <c r="M57" s="328" t="s">
        <v>525</v>
      </c>
      <c r="N57" s="328" t="s">
        <v>541</v>
      </c>
      <c r="O57" s="328"/>
      <c r="P57" s="328"/>
      <c r="Q57" s="328" t="s">
        <v>525</v>
      </c>
      <c r="R57" s="328" t="s">
        <v>541</v>
      </c>
      <c r="S57" s="328"/>
      <c r="T57" s="328"/>
      <c r="U57" s="328" t="s">
        <v>525</v>
      </c>
      <c r="V57" s="328" t="s">
        <v>541</v>
      </c>
      <c r="W57" s="328"/>
      <c r="X57" s="328"/>
      <c r="Y57" s="328" t="s">
        <v>525</v>
      </c>
      <c r="Z57" s="328" t="s">
        <v>541</v>
      </c>
      <c r="AA57" s="328"/>
      <c r="AB57" s="328"/>
      <c r="AC57" s="328" t="s">
        <v>525</v>
      </c>
      <c r="AD57" s="328" t="s">
        <v>541</v>
      </c>
      <c r="AE57" s="328"/>
      <c r="AF57" s="328"/>
    </row>
    <row r="58" spans="2:32" ht="32.25" customHeight="1" x14ac:dyDescent="0.25">
      <c r="B58" s="774" t="str">
        <f>IF('Aanvraag inhuur'!C177="","",'Aanvraag inhuur'!C177)</f>
        <v/>
      </c>
      <c r="C58" s="775"/>
      <c r="D58" s="331">
        <f>IF('Aanvraag inhuur'!H177="","",'Aanvraag inhuur'!H177)</f>
        <v>0</v>
      </c>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row>
    <row r="59" spans="2:32" s="325" customFormat="1" ht="15.75" customHeight="1" x14ac:dyDescent="0.25">
      <c r="B59" s="757" t="s">
        <v>590</v>
      </c>
      <c r="C59" s="757"/>
      <c r="D59" s="757"/>
      <c r="E59" s="332">
        <f>SUM(E58,E56,E54,E52,E51,E50,E48,E47,E46,E45,E44,E43,E34:E41,E5)</f>
        <v>0</v>
      </c>
      <c r="F59" s="353"/>
      <c r="G59" s="332">
        <f>SUM(G58,G56,G54,G52,G51,G50,G48,G47,G46,G45,G44,G43,G34:G41,G5)</f>
        <v>0</v>
      </c>
      <c r="H59" s="353"/>
      <c r="I59" s="332">
        <f>SUM(I58,I56,I54,I52,I51,I50,I48,I47,I46,I45,I44,I43,I34:I41,I5)</f>
        <v>0</v>
      </c>
      <c r="J59" s="353"/>
      <c r="K59" s="332">
        <f>SUM(K58,K56,K54,K52,K51,K50,K48,K47,K46,K45,K44,K43,K34:K41,K5)</f>
        <v>0</v>
      </c>
      <c r="L59" s="353"/>
      <c r="M59" s="332">
        <f>SUM(M58,M56,M54,M52,M51,M50,M48,M47,M46,M45,M44,M43,M34:M41,M5)</f>
        <v>0</v>
      </c>
      <c r="N59" s="353"/>
      <c r="O59" s="332">
        <f>SUM(O58,O56,O54,O52,O51,O50,O48,O47,O46,O45,O44,O43,O34:O41,O5)</f>
        <v>0</v>
      </c>
      <c r="P59" s="353"/>
      <c r="Q59" s="332">
        <f>SUM(Q58,Q56,Q54,Q52,Q51,Q50,Q48,Q47,Q46,Q45,Q44,Q43,Q34:Q41,Q5)</f>
        <v>0</v>
      </c>
      <c r="R59" s="353"/>
      <c r="S59" s="332">
        <f>SUM(S58,S56,S54,S52,S51,S50,S48,S47,S46,S45,S44,S43,S34:S41,S5)</f>
        <v>0</v>
      </c>
      <c r="T59" s="353"/>
      <c r="U59" s="332">
        <f>SUM(U58,U56,U54,U52,U51,U50,U48,U47,U46,U45,U44,U43,U34:U41,U5)</f>
        <v>0</v>
      </c>
      <c r="V59" s="353"/>
      <c r="W59" s="332">
        <f>SUM(W58,W56,W54,W52,W51,W50,W48,W47,W46,W45,W44,W43,W34:W41,W5)</f>
        <v>0</v>
      </c>
      <c r="X59" s="353"/>
      <c r="Y59" s="332">
        <f>SUM(Y58,Y56,Y54,Y52,Y51,Y50,Y48,Y47,Y46,Y45,Y44,Y43,Y34:Y41,Y5)</f>
        <v>0</v>
      </c>
      <c r="Z59" s="353"/>
      <c r="AA59" s="332">
        <f>SUM(AA58,AA56,AA54,AA52,AA51,AA50,AA48,AA47,AA46,AA45,AA44,AA43,AA34:AA41,AA5)</f>
        <v>0</v>
      </c>
      <c r="AB59" s="353"/>
      <c r="AC59" s="332">
        <f>SUM(AC58,AC56,AC54,AC52,AC51,AC50,AC48,AC47,AC46,AC45,AC44,AC43,AC34:AC41,AC5)</f>
        <v>0</v>
      </c>
      <c r="AD59" s="353"/>
      <c r="AE59" s="332">
        <f>SUM(AE58,AE56,AE54,AE52,AE51,AE50,AE48,AE47,AE46,AE45,AE44,AE43,AE34:AE41,AE5)</f>
        <v>0</v>
      </c>
      <c r="AF59" s="353"/>
    </row>
    <row r="60" spans="2:32" s="325" customFormat="1" ht="5.25" customHeight="1" x14ac:dyDescent="0.25">
      <c r="B60" s="336"/>
      <c r="C60" s="337"/>
      <c r="D60" s="337"/>
      <c r="E60" s="338"/>
      <c r="F60" s="339"/>
      <c r="G60" s="338"/>
      <c r="H60" s="339"/>
      <c r="I60" s="338"/>
      <c r="J60" s="339"/>
      <c r="K60" s="338"/>
      <c r="L60" s="339"/>
      <c r="M60" s="338"/>
      <c r="N60" s="340"/>
      <c r="O60" s="338"/>
      <c r="P60" s="339"/>
      <c r="Q60" s="338"/>
      <c r="R60" s="340"/>
      <c r="S60" s="338"/>
      <c r="T60" s="339"/>
      <c r="U60" s="338"/>
      <c r="V60" s="340"/>
      <c r="W60" s="338"/>
      <c r="X60" s="339"/>
      <c r="Y60" s="338"/>
      <c r="Z60" s="340"/>
      <c r="AA60" s="338"/>
      <c r="AB60" s="339"/>
      <c r="AC60" s="338"/>
      <c r="AD60" s="340"/>
      <c r="AE60" s="338"/>
      <c r="AF60" s="339"/>
    </row>
    <row r="61" spans="2:32" ht="16.5" customHeight="1" x14ac:dyDescent="0.25">
      <c r="B61" s="768" t="s">
        <v>611</v>
      </c>
      <c r="C61" s="768"/>
      <c r="D61" s="768"/>
      <c r="E61" s="342"/>
      <c r="F61" s="343"/>
      <c r="G61" s="342"/>
      <c r="H61" s="343"/>
      <c r="I61" s="343"/>
      <c r="J61" s="343"/>
      <c r="K61" s="342"/>
      <c r="L61" s="343"/>
      <c r="M61" s="343"/>
      <c r="N61" s="343"/>
      <c r="O61" s="342"/>
      <c r="P61" s="343"/>
      <c r="Q61" s="343"/>
      <c r="R61" s="343"/>
      <c r="S61" s="342"/>
      <c r="T61" s="343"/>
      <c r="U61" s="343"/>
      <c r="V61" s="343"/>
      <c r="W61" s="342"/>
      <c r="X61" s="343"/>
      <c r="Y61" s="343"/>
      <c r="Z61" s="343"/>
      <c r="AA61" s="342"/>
      <c r="AB61" s="343"/>
      <c r="AC61" s="343"/>
      <c r="AD61" s="344"/>
      <c r="AE61" s="342"/>
      <c r="AF61" s="343"/>
    </row>
    <row r="62" spans="2:32" ht="15.75" customHeight="1" x14ac:dyDescent="0.25">
      <c r="B62" s="770" t="s">
        <v>538</v>
      </c>
      <c r="C62" s="771"/>
      <c r="D62" s="772"/>
      <c r="E62" s="328" t="s">
        <v>525</v>
      </c>
      <c r="F62" s="328" t="s">
        <v>542</v>
      </c>
      <c r="G62" s="328"/>
      <c r="H62" s="328"/>
      <c r="I62" s="328" t="s">
        <v>525</v>
      </c>
      <c r="J62" s="328" t="s">
        <v>542</v>
      </c>
      <c r="K62" s="328"/>
      <c r="L62" s="328"/>
      <c r="M62" s="328" t="s">
        <v>525</v>
      </c>
      <c r="N62" s="328" t="s">
        <v>542</v>
      </c>
      <c r="O62" s="328"/>
      <c r="P62" s="328"/>
      <c r="Q62" s="328" t="s">
        <v>525</v>
      </c>
      <c r="R62" s="328" t="s">
        <v>542</v>
      </c>
      <c r="S62" s="328"/>
      <c r="T62" s="328"/>
      <c r="U62" s="328" t="s">
        <v>525</v>
      </c>
      <c r="V62" s="328" t="s">
        <v>542</v>
      </c>
      <c r="W62" s="328"/>
      <c r="X62" s="328"/>
      <c r="Y62" s="328" t="s">
        <v>525</v>
      </c>
      <c r="Z62" s="328" t="s">
        <v>542</v>
      </c>
      <c r="AA62" s="328"/>
      <c r="AB62" s="328"/>
      <c r="AC62" s="328" t="s">
        <v>525</v>
      </c>
      <c r="AD62" s="328" t="s">
        <v>542</v>
      </c>
      <c r="AE62" s="328"/>
      <c r="AF62" s="328"/>
    </row>
    <row r="63" spans="2:32" ht="124.5" customHeight="1" x14ac:dyDescent="0.25">
      <c r="B63" s="774" t="str">
        <f>IF('Aanvraag inhuur'!G184="","",'Aanvraag inhuur'!G184)</f>
        <v/>
      </c>
      <c r="C63" s="775"/>
      <c r="D63" s="331">
        <f>IF('Aanvraag inhuur'!H184="","",'Aanvraag inhuur'!H184)</f>
        <v>0</v>
      </c>
      <c r="E63" s="346"/>
      <c r="F63" s="346"/>
      <c r="G63" s="346"/>
      <c r="H63" s="346"/>
      <c r="I63" s="346"/>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6"/>
    </row>
    <row r="64" spans="2:32" ht="31.5" x14ac:dyDescent="0.25">
      <c r="B64" s="770" t="s">
        <v>539</v>
      </c>
      <c r="C64" s="771"/>
      <c r="D64" s="772"/>
      <c r="E64" s="328" t="s">
        <v>525</v>
      </c>
      <c r="F64" s="328" t="s">
        <v>593</v>
      </c>
      <c r="G64" s="328"/>
      <c r="H64" s="328"/>
      <c r="I64" s="328" t="s">
        <v>525</v>
      </c>
      <c r="J64" s="328" t="s">
        <v>593</v>
      </c>
      <c r="K64" s="328"/>
      <c r="L64" s="328"/>
      <c r="M64" s="328" t="s">
        <v>525</v>
      </c>
      <c r="N64" s="328" t="s">
        <v>593</v>
      </c>
      <c r="O64" s="328"/>
      <c r="P64" s="328"/>
      <c r="Q64" s="328" t="s">
        <v>525</v>
      </c>
      <c r="R64" s="328" t="s">
        <v>593</v>
      </c>
      <c r="S64" s="328"/>
      <c r="T64" s="328"/>
      <c r="U64" s="328" t="s">
        <v>525</v>
      </c>
      <c r="V64" s="328" t="s">
        <v>593</v>
      </c>
      <c r="W64" s="328"/>
      <c r="X64" s="328"/>
      <c r="Y64" s="328" t="s">
        <v>525</v>
      </c>
      <c r="Z64" s="328" t="s">
        <v>593</v>
      </c>
      <c r="AA64" s="328"/>
      <c r="AB64" s="328"/>
      <c r="AC64" s="328" t="s">
        <v>525</v>
      </c>
      <c r="AD64" s="328" t="s">
        <v>593</v>
      </c>
      <c r="AE64" s="328"/>
      <c r="AF64" s="328"/>
    </row>
    <row r="65" spans="2:33" ht="32.25" customHeight="1" x14ac:dyDescent="0.25">
      <c r="B65" s="331" t="str">
        <f>IF('Aanvraag inhuur'!C186="","",'Aanvraag inhuur'!C186)</f>
        <v/>
      </c>
      <c r="C65" s="331" t="str">
        <f>IF('Aanvraag inhuur'!E186="","",'Aanvraag inhuur'!E186)</f>
        <v/>
      </c>
      <c r="D65" s="764">
        <f>IF('Aanvraag inhuur'!H186="","",'Aanvraag inhuur'!H186)</f>
        <v>0</v>
      </c>
      <c r="E65" s="751"/>
      <c r="F65" s="346"/>
      <c r="G65" s="751"/>
      <c r="H65" s="346"/>
      <c r="I65" s="751"/>
      <c r="J65" s="346"/>
      <c r="K65" s="751"/>
      <c r="L65" s="346"/>
      <c r="M65" s="751"/>
      <c r="N65" s="346"/>
      <c r="O65" s="751"/>
      <c r="P65" s="346"/>
      <c r="Q65" s="751"/>
      <c r="R65" s="346"/>
      <c r="S65" s="751"/>
      <c r="T65" s="346"/>
      <c r="U65" s="751"/>
      <c r="V65" s="346"/>
      <c r="W65" s="751"/>
      <c r="X65" s="346"/>
      <c r="Y65" s="751"/>
      <c r="Z65" s="346"/>
      <c r="AA65" s="751"/>
      <c r="AB65" s="346"/>
      <c r="AC65" s="751"/>
      <c r="AD65" s="346"/>
      <c r="AE65" s="751"/>
      <c r="AF65" s="346"/>
    </row>
    <row r="66" spans="2:33" ht="32.25" customHeight="1" x14ac:dyDescent="0.25">
      <c r="B66" s="331" t="str">
        <f>IF('Aanvraag inhuur'!C187="","",'Aanvraag inhuur'!C187)</f>
        <v/>
      </c>
      <c r="C66" s="331" t="str">
        <f>IF('Aanvraag inhuur'!E187="","",'Aanvraag inhuur'!E187)</f>
        <v/>
      </c>
      <c r="D66" s="765"/>
      <c r="E66" s="752"/>
      <c r="F66" s="346"/>
      <c r="G66" s="752"/>
      <c r="H66" s="346"/>
      <c r="I66" s="752"/>
      <c r="J66" s="346"/>
      <c r="K66" s="752"/>
      <c r="L66" s="346"/>
      <c r="M66" s="752"/>
      <c r="N66" s="346"/>
      <c r="O66" s="752"/>
      <c r="P66" s="346"/>
      <c r="Q66" s="752"/>
      <c r="R66" s="346"/>
      <c r="S66" s="752"/>
      <c r="T66" s="346"/>
      <c r="U66" s="752"/>
      <c r="V66" s="346"/>
      <c r="W66" s="752"/>
      <c r="X66" s="346"/>
      <c r="Y66" s="752"/>
      <c r="Z66" s="346"/>
      <c r="AA66" s="752"/>
      <c r="AB66" s="346"/>
      <c r="AC66" s="752"/>
      <c r="AD66" s="346"/>
      <c r="AE66" s="752"/>
      <c r="AF66" s="346"/>
    </row>
    <row r="67" spans="2:33" ht="32.25" customHeight="1" x14ac:dyDescent="0.25">
      <c r="B67" s="331" t="str">
        <f>IF('Aanvraag inhuur'!C188="","",'Aanvraag inhuur'!C188)</f>
        <v/>
      </c>
      <c r="C67" s="331" t="str">
        <f>IF('Aanvraag inhuur'!E188="","",'Aanvraag inhuur'!E188)</f>
        <v/>
      </c>
      <c r="D67" s="765"/>
      <c r="E67" s="752"/>
      <c r="F67" s="346"/>
      <c r="G67" s="752"/>
      <c r="H67" s="346"/>
      <c r="I67" s="752"/>
      <c r="J67" s="346"/>
      <c r="K67" s="752"/>
      <c r="L67" s="346"/>
      <c r="M67" s="752"/>
      <c r="N67" s="346"/>
      <c r="O67" s="752"/>
      <c r="P67" s="346"/>
      <c r="Q67" s="752"/>
      <c r="R67" s="346"/>
      <c r="S67" s="752"/>
      <c r="T67" s="346"/>
      <c r="U67" s="752"/>
      <c r="V67" s="346"/>
      <c r="W67" s="752"/>
      <c r="X67" s="346"/>
      <c r="Y67" s="752"/>
      <c r="Z67" s="346"/>
      <c r="AA67" s="752"/>
      <c r="AB67" s="346"/>
      <c r="AC67" s="752"/>
      <c r="AD67" s="346"/>
      <c r="AE67" s="752"/>
      <c r="AF67" s="346"/>
    </row>
    <row r="68" spans="2:33" ht="32.25" customHeight="1" x14ac:dyDescent="0.25">
      <c r="B68" s="331" t="str">
        <f>IF('Aanvraag inhuur'!C189="","",'Aanvraag inhuur'!C189)</f>
        <v/>
      </c>
      <c r="C68" s="331" t="str">
        <f>IF('Aanvraag inhuur'!E189="","",'Aanvraag inhuur'!E189)</f>
        <v/>
      </c>
      <c r="D68" s="765"/>
      <c r="E68" s="752"/>
      <c r="F68" s="346"/>
      <c r="G68" s="752"/>
      <c r="H68" s="346"/>
      <c r="I68" s="752"/>
      <c r="J68" s="346"/>
      <c r="K68" s="752"/>
      <c r="L68" s="346"/>
      <c r="M68" s="752"/>
      <c r="N68" s="346"/>
      <c r="O68" s="752"/>
      <c r="P68" s="346"/>
      <c r="Q68" s="752"/>
      <c r="R68" s="346"/>
      <c r="S68" s="752"/>
      <c r="T68" s="346"/>
      <c r="U68" s="752"/>
      <c r="V68" s="346"/>
      <c r="W68" s="752"/>
      <c r="X68" s="346"/>
      <c r="Y68" s="752"/>
      <c r="Z68" s="346"/>
      <c r="AA68" s="752"/>
      <c r="AB68" s="346"/>
      <c r="AC68" s="752"/>
      <c r="AD68" s="346"/>
      <c r="AE68" s="752"/>
      <c r="AF68" s="346"/>
    </row>
    <row r="69" spans="2:33" ht="32.25" customHeight="1" x14ac:dyDescent="0.25">
      <c r="B69" s="331" t="str">
        <f>IF('Aanvraag inhuur'!C190="","",'Aanvraag inhuur'!C190)</f>
        <v/>
      </c>
      <c r="C69" s="331" t="str">
        <f>IF('Aanvraag inhuur'!E190="","",'Aanvraag inhuur'!E190)</f>
        <v/>
      </c>
      <c r="D69" s="765"/>
      <c r="E69" s="752"/>
      <c r="F69" s="346"/>
      <c r="G69" s="752"/>
      <c r="H69" s="346"/>
      <c r="I69" s="752"/>
      <c r="J69" s="346"/>
      <c r="K69" s="752"/>
      <c r="L69" s="346"/>
      <c r="M69" s="752"/>
      <c r="N69" s="346"/>
      <c r="O69" s="752"/>
      <c r="P69" s="346"/>
      <c r="Q69" s="752"/>
      <c r="R69" s="346"/>
      <c r="S69" s="752"/>
      <c r="T69" s="346"/>
      <c r="U69" s="752"/>
      <c r="V69" s="346"/>
      <c r="W69" s="752"/>
      <c r="X69" s="346"/>
      <c r="Y69" s="752"/>
      <c r="Z69" s="346"/>
      <c r="AA69" s="752"/>
      <c r="AB69" s="346"/>
      <c r="AC69" s="752"/>
      <c r="AD69" s="346"/>
      <c r="AE69" s="752"/>
      <c r="AF69" s="346"/>
    </row>
    <row r="70" spans="2:33" ht="32.25" customHeight="1" x14ac:dyDescent="0.25">
      <c r="B70" s="331" t="str">
        <f>IF('Aanvraag inhuur'!C191="","",'Aanvraag inhuur'!C191)</f>
        <v/>
      </c>
      <c r="C70" s="331" t="str">
        <f>IF('Aanvraag inhuur'!E191="","",'Aanvraag inhuur'!E191)</f>
        <v/>
      </c>
      <c r="D70" s="765"/>
      <c r="E70" s="752"/>
      <c r="F70" s="346"/>
      <c r="G70" s="752"/>
      <c r="H70" s="346"/>
      <c r="I70" s="752"/>
      <c r="J70" s="346"/>
      <c r="K70" s="752"/>
      <c r="L70" s="346"/>
      <c r="M70" s="752"/>
      <c r="N70" s="346"/>
      <c r="O70" s="752"/>
      <c r="P70" s="346"/>
      <c r="Q70" s="752"/>
      <c r="R70" s="346"/>
      <c r="S70" s="752"/>
      <c r="T70" s="346"/>
      <c r="U70" s="752"/>
      <c r="V70" s="346"/>
      <c r="W70" s="752"/>
      <c r="X70" s="346"/>
      <c r="Y70" s="752"/>
      <c r="Z70" s="346"/>
      <c r="AA70" s="752"/>
      <c r="AB70" s="346"/>
      <c r="AC70" s="752"/>
      <c r="AD70" s="346"/>
      <c r="AE70" s="752"/>
      <c r="AF70" s="346"/>
    </row>
    <row r="71" spans="2:33" ht="32.25" customHeight="1" x14ac:dyDescent="0.25">
      <c r="B71" s="331" t="str">
        <f>IF('Aanvraag inhuur'!C192="","",'Aanvraag inhuur'!C192)</f>
        <v/>
      </c>
      <c r="C71" s="331" t="str">
        <f>IF('Aanvraag inhuur'!E192="","",'Aanvraag inhuur'!E192)</f>
        <v/>
      </c>
      <c r="D71" s="765"/>
      <c r="E71" s="752"/>
      <c r="F71" s="346"/>
      <c r="G71" s="752"/>
      <c r="H71" s="346"/>
      <c r="I71" s="752"/>
      <c r="J71" s="346"/>
      <c r="K71" s="752"/>
      <c r="L71" s="346"/>
      <c r="M71" s="752"/>
      <c r="N71" s="346"/>
      <c r="O71" s="752"/>
      <c r="P71" s="346"/>
      <c r="Q71" s="752"/>
      <c r="R71" s="346"/>
      <c r="S71" s="752"/>
      <c r="T71" s="346"/>
      <c r="U71" s="752"/>
      <c r="V71" s="346"/>
      <c r="W71" s="752"/>
      <c r="X71" s="346"/>
      <c r="Y71" s="752"/>
      <c r="Z71" s="346"/>
      <c r="AA71" s="752"/>
      <c r="AB71" s="346"/>
      <c r="AC71" s="752"/>
      <c r="AD71" s="346"/>
      <c r="AE71" s="752"/>
      <c r="AF71" s="346"/>
    </row>
    <row r="72" spans="2:33" ht="32.25" customHeight="1" x14ac:dyDescent="0.25">
      <c r="B72" s="331" t="str">
        <f>IF('Aanvraag inhuur'!C193="","",'Aanvraag inhuur'!C193)</f>
        <v/>
      </c>
      <c r="C72" s="331" t="str">
        <f>IF('Aanvraag inhuur'!E193="","",'Aanvraag inhuur'!E193)</f>
        <v/>
      </c>
      <c r="D72" s="766"/>
      <c r="E72" s="753"/>
      <c r="F72" s="346"/>
      <c r="G72" s="753"/>
      <c r="H72" s="346"/>
      <c r="I72" s="753"/>
      <c r="J72" s="346"/>
      <c r="K72" s="753"/>
      <c r="L72" s="346"/>
      <c r="M72" s="753"/>
      <c r="N72" s="346"/>
      <c r="O72" s="753"/>
      <c r="P72" s="346"/>
      <c r="Q72" s="753"/>
      <c r="R72" s="346"/>
      <c r="S72" s="753"/>
      <c r="T72" s="346"/>
      <c r="U72" s="753"/>
      <c r="V72" s="346"/>
      <c r="W72" s="753"/>
      <c r="X72" s="346"/>
      <c r="Y72" s="753"/>
      <c r="Z72" s="346"/>
      <c r="AA72" s="753"/>
      <c r="AB72" s="346"/>
      <c r="AC72" s="753"/>
      <c r="AD72" s="346"/>
      <c r="AE72" s="753"/>
      <c r="AF72" s="346"/>
    </row>
    <row r="73" spans="2:33" x14ac:dyDescent="0.25">
      <c r="B73" s="758" t="s">
        <v>591</v>
      </c>
      <c r="C73" s="759"/>
      <c r="D73" s="760"/>
      <c r="E73" s="332">
        <f>SUM(E65,E63)</f>
        <v>0</v>
      </c>
      <c r="F73" s="331"/>
      <c r="G73" s="332">
        <f>SUM(G65,G63)</f>
        <v>0</v>
      </c>
      <c r="H73" s="331"/>
      <c r="I73" s="332">
        <f>SUM(I65,I63)</f>
        <v>0</v>
      </c>
      <c r="J73" s="331"/>
      <c r="K73" s="332">
        <f>SUM(K65,K63)</f>
        <v>0</v>
      </c>
      <c r="L73" s="331"/>
      <c r="M73" s="332">
        <f>SUM(M65,M63)</f>
        <v>0</v>
      </c>
      <c r="N73" s="331"/>
      <c r="O73" s="332">
        <f>SUM(O65,O63)</f>
        <v>0</v>
      </c>
      <c r="P73" s="331"/>
      <c r="Q73" s="332">
        <f>SUM(Q65,Q63)</f>
        <v>0</v>
      </c>
      <c r="R73" s="331"/>
      <c r="S73" s="332">
        <f>SUM(S65,S63)</f>
        <v>0</v>
      </c>
      <c r="T73" s="331"/>
      <c r="U73" s="332">
        <f>SUM(U65,U63)</f>
        <v>0</v>
      </c>
      <c r="V73" s="331"/>
      <c r="W73" s="332">
        <f>SUM(W65,W63)</f>
        <v>0</v>
      </c>
      <c r="X73" s="331"/>
      <c r="Y73" s="332">
        <f>SUM(Y65,Y63)</f>
        <v>0</v>
      </c>
      <c r="Z73" s="331"/>
      <c r="AA73" s="332">
        <f>SUM(AA65,AA63)</f>
        <v>0</v>
      </c>
      <c r="AB73" s="331"/>
      <c r="AC73" s="332">
        <f>SUM(AC65,AC63)</f>
        <v>0</v>
      </c>
      <c r="AD73" s="331"/>
      <c r="AE73" s="332">
        <f>SUM(AE65,AE63)</f>
        <v>0</v>
      </c>
      <c r="AF73" s="331"/>
    </row>
    <row r="74" spans="2:33" s="325" customFormat="1" ht="18.75" x14ac:dyDescent="0.25">
      <c r="B74" s="761" t="s">
        <v>592</v>
      </c>
      <c r="C74" s="762"/>
      <c r="D74" s="763"/>
      <c r="E74" s="334">
        <f>SUM(E73,E59)</f>
        <v>0</v>
      </c>
      <c r="F74" s="335"/>
      <c r="G74" s="334">
        <f>SUM(G73,G59)</f>
        <v>0</v>
      </c>
      <c r="H74" s="335"/>
      <c r="I74" s="334">
        <f>SUM(I73,I59)</f>
        <v>0</v>
      </c>
      <c r="J74" s="335"/>
      <c r="K74" s="334">
        <f>SUM(K73,K59)</f>
        <v>0</v>
      </c>
      <c r="L74" s="335"/>
      <c r="M74" s="334">
        <f>SUM(M73,M59)</f>
        <v>0</v>
      </c>
      <c r="N74" s="335"/>
      <c r="O74" s="334">
        <f>SUM(O73,O59)</f>
        <v>0</v>
      </c>
      <c r="P74" s="335"/>
      <c r="Q74" s="334">
        <f>SUM(Q73,Q59)</f>
        <v>0</v>
      </c>
      <c r="R74" s="335"/>
      <c r="S74" s="334">
        <f>SUM(S73,S59)</f>
        <v>0</v>
      </c>
      <c r="T74" s="335"/>
      <c r="U74" s="334">
        <f>SUM(U73,U59)</f>
        <v>0</v>
      </c>
      <c r="V74" s="335"/>
      <c r="W74" s="334">
        <f>SUM(W73,W59)</f>
        <v>0</v>
      </c>
      <c r="X74" s="335"/>
      <c r="Y74" s="334">
        <f>SUM(Y73,Y59)</f>
        <v>0</v>
      </c>
      <c r="Z74" s="335"/>
      <c r="AA74" s="334">
        <f>SUM(AA73,AA59)</f>
        <v>0</v>
      </c>
      <c r="AB74" s="335"/>
      <c r="AC74" s="334">
        <f>SUM(AC73,AC59)</f>
        <v>0</v>
      </c>
      <c r="AD74" s="335"/>
      <c r="AE74" s="334">
        <f>SUM(AE73,AE59)</f>
        <v>0</v>
      </c>
      <c r="AF74" s="335"/>
    </row>
    <row r="76" spans="2:33" x14ac:dyDescent="0.25">
      <c r="B76" s="349" t="s">
        <v>603</v>
      </c>
      <c r="C76" s="349" t="s">
        <v>514</v>
      </c>
      <c r="D76" s="756" t="s">
        <v>602</v>
      </c>
      <c r="E76" s="756"/>
      <c r="F76" s="756"/>
      <c r="G76" s="421"/>
      <c r="H76" s="421"/>
      <c r="J76" s="757" t="s">
        <v>605</v>
      </c>
      <c r="K76" s="757"/>
      <c r="L76" s="757"/>
      <c r="M76" s="757"/>
      <c r="N76" s="757"/>
      <c r="O76" s="353" t="s">
        <v>604</v>
      </c>
      <c r="P76" s="336"/>
      <c r="Q76" s="409"/>
      <c r="R76" s="409"/>
      <c r="S76" s="336"/>
      <c r="T76" s="336"/>
      <c r="U76" s="409"/>
      <c r="V76" s="409"/>
      <c r="W76" s="336"/>
      <c r="X76" s="336"/>
      <c r="Y76" s="409"/>
      <c r="Z76" s="409"/>
      <c r="AA76" s="336"/>
      <c r="AB76" s="336"/>
      <c r="AC76" s="409"/>
      <c r="AD76" s="409"/>
      <c r="AE76" s="336"/>
      <c r="AF76" s="336"/>
      <c r="AG76" s="419"/>
    </row>
    <row r="77" spans="2:33" x14ac:dyDescent="0.25">
      <c r="B77" s="331" t="s">
        <v>601</v>
      </c>
      <c r="C77" s="331" t="str">
        <f>IF('Aanvraag inhuur'!C15="","",'Aanvraag inhuur'!C15)</f>
        <v/>
      </c>
      <c r="D77" s="755" t="str">
        <f>IF('Aanvraag inhuur'!D15="","",'Aanvraag inhuur'!D15)</f>
        <v/>
      </c>
      <c r="E77" s="755"/>
      <c r="F77" s="755"/>
      <c r="G77" s="418"/>
      <c r="H77" s="418"/>
      <c r="J77" s="755" t="str">
        <f>'Aanvraag inhuur'!B72</f>
        <v>1. Tarief</v>
      </c>
      <c r="K77" s="755"/>
      <c r="L77" s="755"/>
      <c r="M77" s="755"/>
      <c r="N77" s="755"/>
      <c r="O77" s="351">
        <f>'Aanvraag inhuur'!C72</f>
        <v>0</v>
      </c>
      <c r="P77" s="420"/>
      <c r="Q77" s="409"/>
      <c r="R77" s="409"/>
      <c r="S77" s="420"/>
      <c r="T77" s="420"/>
      <c r="U77" s="409"/>
      <c r="V77" s="409"/>
      <c r="W77" s="420"/>
      <c r="X77" s="420"/>
      <c r="Y77" s="409"/>
      <c r="Z77" s="409"/>
      <c r="AA77" s="420"/>
      <c r="AB77" s="420"/>
      <c r="AC77" s="409"/>
      <c r="AD77" s="409"/>
      <c r="AE77" s="420"/>
      <c r="AF77" s="420"/>
      <c r="AG77" s="419"/>
    </row>
    <row r="78" spans="2:33" ht="15.75" customHeight="1" x14ac:dyDescent="0.25">
      <c r="B78" s="404" t="s">
        <v>600</v>
      </c>
      <c r="C78" s="331"/>
      <c r="D78" s="755"/>
      <c r="E78" s="755"/>
      <c r="F78" s="755"/>
      <c r="G78" s="418"/>
      <c r="H78" s="418"/>
      <c r="J78" s="755" t="str">
        <f>'Aanvraag inhuur'!B74</f>
        <v>2. Duurzaamheidsaspecten bij inzet</v>
      </c>
      <c r="K78" s="755"/>
      <c r="L78" s="755"/>
      <c r="M78" s="755"/>
      <c r="N78" s="755"/>
      <c r="O78" s="351">
        <f>'Aanvraag inhuur'!C74</f>
        <v>0</v>
      </c>
      <c r="P78" s="418"/>
      <c r="Q78" s="415"/>
      <c r="R78" s="415"/>
      <c r="S78" s="418"/>
      <c r="T78" s="418"/>
      <c r="U78" s="415"/>
      <c r="V78" s="415"/>
      <c r="W78" s="418"/>
      <c r="X78" s="418"/>
      <c r="Y78" s="415"/>
      <c r="Z78" s="415"/>
      <c r="AA78" s="418"/>
      <c r="AB78" s="418"/>
      <c r="AC78" s="415"/>
      <c r="AD78" s="415"/>
      <c r="AE78" s="418"/>
      <c r="AF78" s="418"/>
    </row>
    <row r="79" spans="2:33" ht="15.75" customHeight="1" x14ac:dyDescent="0.25">
      <c r="B79" s="350" t="s">
        <v>504</v>
      </c>
      <c r="C79" s="331" t="str">
        <f>IF('Aanvraag inhuur'!C18="","",'Aanvraag inhuur'!C18)</f>
        <v/>
      </c>
      <c r="D79" s="755" t="str">
        <f>IF('Aanvraag inhuur'!D18="","",'Aanvraag inhuur'!D18)</f>
        <v/>
      </c>
      <c r="E79" s="755"/>
      <c r="F79" s="755"/>
      <c r="G79" s="418"/>
      <c r="H79" s="418"/>
      <c r="J79" s="755" t="str">
        <f>'Aanvraag inhuur'!B75</f>
        <v>3. Relevante werkervaring</v>
      </c>
      <c r="K79" s="755"/>
      <c r="L79" s="755"/>
      <c r="M79" s="755"/>
      <c r="N79" s="755"/>
      <c r="O79" s="351">
        <f>'Aanvraag inhuur'!C75</f>
        <v>0</v>
      </c>
      <c r="P79" s="418"/>
      <c r="Q79" s="415"/>
      <c r="R79" s="415"/>
      <c r="S79" s="418"/>
      <c r="T79" s="418"/>
      <c r="U79" s="415"/>
      <c r="V79" s="415"/>
      <c r="W79" s="418"/>
      <c r="X79" s="418"/>
      <c r="Y79" s="415"/>
      <c r="Z79" s="415"/>
      <c r="AA79" s="418"/>
      <c r="AB79" s="418"/>
      <c r="AC79" s="415"/>
      <c r="AD79" s="415"/>
      <c r="AE79" s="418"/>
      <c r="AF79" s="418"/>
    </row>
    <row r="80" spans="2:33" ht="32.25" customHeight="1" x14ac:dyDescent="0.25">
      <c r="B80" s="350" t="s">
        <v>505</v>
      </c>
      <c r="C80" s="331" t="str">
        <f>IF('Aanvraag inhuur'!C19="","",'Aanvraag inhuur'!C19)</f>
        <v/>
      </c>
      <c r="D80" s="755" t="str">
        <f>IF('Aanvraag inhuur'!D19="","",'Aanvraag inhuur'!D19)</f>
        <v/>
      </c>
      <c r="E80" s="755"/>
      <c r="F80" s="755"/>
      <c r="G80" s="418"/>
      <c r="H80" s="418"/>
      <c r="J80" s="755" t="str">
        <f>'Aanvraag inhuur'!B76</f>
        <v>4. Kennis, opleidingen, fysieke gesteldheid, fysieke prestaties en geestesgesteldheid</v>
      </c>
      <c r="K80" s="755"/>
      <c r="L80" s="755"/>
      <c r="M80" s="755"/>
      <c r="N80" s="755"/>
      <c r="O80" s="351">
        <f>'Aanvraag inhuur'!C76</f>
        <v>0</v>
      </c>
      <c r="P80" s="418"/>
      <c r="Q80" s="415"/>
      <c r="R80" s="415"/>
      <c r="S80" s="418"/>
      <c r="T80" s="418"/>
      <c r="U80" s="415"/>
      <c r="V80" s="415"/>
      <c r="W80" s="418"/>
      <c r="X80" s="418"/>
      <c r="Y80" s="415"/>
      <c r="Z80" s="415"/>
      <c r="AA80" s="418"/>
      <c r="AB80" s="418"/>
      <c r="AC80" s="415"/>
      <c r="AD80" s="415"/>
      <c r="AE80" s="418"/>
      <c r="AF80" s="418"/>
    </row>
    <row r="81" spans="2:32" ht="15.75" customHeight="1" x14ac:dyDescent="0.25">
      <c r="B81" s="350" t="s">
        <v>506</v>
      </c>
      <c r="C81" s="331" t="str">
        <f>IF('Aanvraag inhuur'!C20="","",'Aanvraag inhuur'!C20)</f>
        <v/>
      </c>
      <c r="D81" s="755" t="str">
        <f>IF('Aanvraag inhuur'!D20="","",'Aanvraag inhuur'!D20)</f>
        <v/>
      </c>
      <c r="E81" s="755"/>
      <c r="F81" s="755"/>
      <c r="G81" s="418"/>
      <c r="H81" s="418"/>
      <c r="J81" s="755" t="str">
        <f>'Aanvraag inhuur'!B77</f>
        <v>5. Beschikbaarheid kandidaat</v>
      </c>
      <c r="K81" s="755"/>
      <c r="L81" s="755"/>
      <c r="M81" s="755"/>
      <c r="N81" s="755"/>
      <c r="O81" s="351">
        <f>'Aanvraag inhuur'!C77</f>
        <v>0</v>
      </c>
      <c r="P81" s="418"/>
      <c r="Q81" s="415"/>
      <c r="R81" s="415"/>
      <c r="S81" s="418"/>
      <c r="T81" s="418"/>
      <c r="U81" s="415"/>
      <c r="V81" s="415"/>
      <c r="W81" s="418"/>
      <c r="X81" s="418"/>
      <c r="Y81" s="415"/>
      <c r="Z81" s="415"/>
      <c r="AA81" s="418"/>
      <c r="AB81" s="418"/>
      <c r="AC81" s="415"/>
      <c r="AD81" s="415"/>
      <c r="AE81" s="418"/>
      <c r="AF81" s="418"/>
    </row>
    <row r="82" spans="2:32" ht="15.75" customHeight="1" x14ac:dyDescent="0.25">
      <c r="B82" s="350" t="s">
        <v>507</v>
      </c>
      <c r="C82" s="331" t="str">
        <f>IF('Aanvraag inhuur'!C21="","",'Aanvraag inhuur'!C21)</f>
        <v/>
      </c>
      <c r="D82" s="755" t="str">
        <f>IF('Aanvraag inhuur'!D21="","",'Aanvraag inhuur'!D21)</f>
        <v/>
      </c>
      <c r="E82" s="755"/>
      <c r="F82" s="755"/>
      <c r="G82" s="418"/>
      <c r="H82" s="418"/>
      <c r="J82" s="755" t="str">
        <f>'Aanvraag inhuur'!B78</f>
        <v>6. Social Return kandidaat</v>
      </c>
      <c r="K82" s="755"/>
      <c r="L82" s="755"/>
      <c r="M82" s="755"/>
      <c r="N82" s="755"/>
      <c r="O82" s="351">
        <f>'Aanvraag inhuur'!C78</f>
        <v>0</v>
      </c>
      <c r="P82" s="418"/>
      <c r="Q82" s="415"/>
      <c r="R82" s="415"/>
      <c r="S82" s="418"/>
      <c r="T82" s="418"/>
      <c r="U82" s="415"/>
      <c r="V82" s="415"/>
      <c r="W82" s="418"/>
      <c r="X82" s="418"/>
      <c r="Y82" s="415"/>
      <c r="Z82" s="415"/>
      <c r="AA82" s="418"/>
      <c r="AB82" s="418"/>
      <c r="AC82" s="415"/>
      <c r="AD82" s="415"/>
      <c r="AE82" s="418"/>
      <c r="AF82" s="418"/>
    </row>
    <row r="83" spans="2:32" ht="15.75" customHeight="1" x14ac:dyDescent="0.25">
      <c r="J83" s="755" t="str">
        <f>'Aanvraag inhuur'!B79</f>
        <v>7. Mate waarin de kandidaat de opdracht begrijpt</v>
      </c>
      <c r="K83" s="755"/>
      <c r="L83" s="755"/>
      <c r="M83" s="755"/>
      <c r="N83" s="755"/>
      <c r="O83" s="351">
        <f>'Aanvraag inhuur'!C79</f>
        <v>0</v>
      </c>
      <c r="P83" s="418"/>
      <c r="Q83" s="415"/>
      <c r="R83" s="415"/>
      <c r="S83" s="418"/>
      <c r="T83" s="418"/>
      <c r="U83" s="415"/>
      <c r="V83" s="415"/>
      <c r="W83" s="418"/>
      <c r="X83" s="418"/>
      <c r="Y83" s="415"/>
      <c r="Z83" s="415"/>
      <c r="AA83" s="418"/>
      <c r="AB83" s="418"/>
      <c r="AC83" s="415"/>
      <c r="AD83" s="415"/>
      <c r="AE83" s="418"/>
      <c r="AF83" s="418"/>
    </row>
    <row r="84" spans="2:32" ht="15.75" customHeight="1" x14ac:dyDescent="0.25">
      <c r="J84" s="755" t="str">
        <f>'Aanvraag inhuur'!B80</f>
        <v xml:space="preserve">8. Of de kandidaat de juiste competenties heeft. (Competentiewoordenboek)
</v>
      </c>
      <c r="K84" s="755"/>
      <c r="L84" s="755"/>
      <c r="M84" s="755"/>
      <c r="N84" s="755"/>
      <c r="O84" s="351">
        <f>'Aanvraag inhuur'!C80</f>
        <v>0</v>
      </c>
      <c r="P84" s="418"/>
      <c r="Q84" s="415"/>
      <c r="R84" s="415"/>
      <c r="S84" s="418"/>
      <c r="T84" s="418"/>
      <c r="U84" s="415"/>
      <c r="V84" s="415"/>
      <c r="W84" s="418"/>
      <c r="X84" s="418"/>
      <c r="Y84" s="415"/>
      <c r="Z84" s="415"/>
      <c r="AA84" s="418"/>
      <c r="AB84" s="418"/>
      <c r="AC84" s="415"/>
      <c r="AD84" s="415"/>
      <c r="AE84" s="418"/>
      <c r="AF84" s="418"/>
    </row>
    <row r="85" spans="2:32" ht="15.75" customHeight="1" x14ac:dyDescent="0.25">
      <c r="J85" s="755" t="str">
        <f>'Aanvraag inhuur'!B81</f>
        <v>Totaal</v>
      </c>
      <c r="K85" s="755"/>
      <c r="L85" s="755"/>
      <c r="M85" s="755"/>
      <c r="N85" s="755"/>
      <c r="O85" s="352">
        <f>'Aanvraag inhuur'!C81</f>
        <v>0</v>
      </c>
      <c r="P85" s="418"/>
      <c r="Q85" s="415"/>
      <c r="R85" s="415"/>
      <c r="S85" s="418"/>
      <c r="T85" s="418"/>
      <c r="U85" s="415"/>
      <c r="V85" s="415"/>
      <c r="W85" s="418"/>
      <c r="X85" s="418"/>
      <c r="Y85" s="415"/>
      <c r="Z85" s="415"/>
      <c r="AA85" s="418"/>
      <c r="AB85" s="418"/>
      <c r="AC85" s="415"/>
      <c r="AD85" s="415"/>
      <c r="AE85" s="418"/>
      <c r="AF85" s="418"/>
    </row>
    <row r="87" spans="2:32" hidden="1" x14ac:dyDescent="0.25">
      <c r="B87" s="326" t="s">
        <v>547</v>
      </c>
    </row>
    <row r="88" spans="2:32" hidden="1" x14ac:dyDescent="0.25">
      <c r="B88" s="326" t="s">
        <v>348</v>
      </c>
      <c r="C88" s="326">
        <f>MIN(F88,J88,N88,R88,V88,Z88,AD88)</f>
        <v>0</v>
      </c>
      <c r="E88" s="331">
        <f>COUNTIF(E6:E32,"nee")</f>
        <v>0</v>
      </c>
      <c r="F88" s="331" t="str">
        <f>IF('Samenvatting beoordeling P1 TL2'!D3="Uitsluiten","",IF('Samenvatting beoordeling P1 TL2'!D3="","",F5))</f>
        <v/>
      </c>
      <c r="G88" s="331">
        <f>COUNTIF(G6:G32,"nee")</f>
        <v>0</v>
      </c>
      <c r="H88" s="331" t="str">
        <f>IF('Samenvatting beoordeling P1 TL2'!E3="Uitsluiten","",IF('Samenvatting beoordeling P1 TL2'!E3="","",H5))</f>
        <v/>
      </c>
      <c r="I88" s="331">
        <f t="shared" ref="I88:AC88" si="2">COUNTIF(I6:I32,"nee")</f>
        <v>0</v>
      </c>
      <c r="J88" s="331" t="str">
        <f>IF('Samenvatting beoordeling P1 TL2'!F3="Uitsluiten","",IF('Samenvatting beoordeling P1 TL2'!F3="","",J5))</f>
        <v/>
      </c>
      <c r="K88" s="331">
        <f>COUNTIF(K6:K32,"nee")</f>
        <v>0</v>
      </c>
      <c r="L88" s="331" t="str">
        <f>IF('Samenvatting beoordeling P1 TL2'!G3="Uitsluiten","",IF('Samenvatting beoordeling P1 TL2'!G3="","",L5))</f>
        <v/>
      </c>
      <c r="M88" s="331">
        <f t="shared" si="2"/>
        <v>0</v>
      </c>
      <c r="N88" s="331" t="str">
        <f>IF('Samenvatting beoordeling P1 TL2'!H3="Uitsluiten","",IF('Samenvatting beoordeling P1 TL2'!H3="","",N5))</f>
        <v/>
      </c>
      <c r="O88" s="331">
        <f>COUNTIF(O6:O32,"nee")</f>
        <v>0</v>
      </c>
      <c r="P88" s="331" t="str">
        <f>IF('Samenvatting beoordeling P1 TL2'!I3="Uitsluiten","",IF('Samenvatting beoordeling P1 TL2'!I3="","",P5))</f>
        <v/>
      </c>
      <c r="Q88" s="331">
        <f t="shared" si="2"/>
        <v>0</v>
      </c>
      <c r="R88" s="331" t="str">
        <f>IF('Samenvatting beoordeling P1 TL2'!J3="Uitsluiten","",IF('Samenvatting beoordeling P1 TL2'!J3="","",R5))</f>
        <v/>
      </c>
      <c r="S88" s="331">
        <f>COUNTIF(S6:S32,"nee")</f>
        <v>0</v>
      </c>
      <c r="T88" s="331" t="str">
        <f>IF('Samenvatting beoordeling P1 TL2'!K3="Uitsluiten","",IF('Samenvatting beoordeling P1 TL2'!K3="","",T5))</f>
        <v/>
      </c>
      <c r="U88" s="331">
        <f t="shared" si="2"/>
        <v>0</v>
      </c>
      <c r="V88" s="331" t="str">
        <f>IF('Samenvatting beoordeling P1 TL2'!L3="Uitsluiten","",IF('Samenvatting beoordeling P1 TL2'!L3="","",V5))</f>
        <v/>
      </c>
      <c r="W88" s="331">
        <f>COUNTIF(W6:W32,"nee")</f>
        <v>0</v>
      </c>
      <c r="X88" s="331" t="str">
        <f>IF('Samenvatting beoordeling P1 TL2'!M3="Uitsluiten","",IF('Samenvatting beoordeling P1 TL2'!M3="","",X5))</f>
        <v/>
      </c>
      <c r="Y88" s="331">
        <f t="shared" si="2"/>
        <v>0</v>
      </c>
      <c r="Z88" s="331" t="str">
        <f>IF('Samenvatting beoordeling P1 TL2'!N3="Uitsluiten","",IF('Samenvatting beoordeling P1 TL2'!N3="","",Z5))</f>
        <v/>
      </c>
      <c r="AA88" s="331">
        <f>COUNTIF(AA6:AA32,"nee")</f>
        <v>0</v>
      </c>
      <c r="AB88" s="331" t="str">
        <f>IF('Samenvatting beoordeling P1 TL2'!O3="Uitsluiten","",IF('Samenvatting beoordeling P1 TL2'!O3="","",AB5))</f>
        <v/>
      </c>
      <c r="AC88" s="331">
        <f t="shared" si="2"/>
        <v>0</v>
      </c>
      <c r="AD88" s="331" t="str">
        <f>IF('Samenvatting beoordeling P1 TL2'!P3="Uitsluiten","",IF('Samenvatting beoordeling P1 TL2'!P3="","",AD5))</f>
        <v/>
      </c>
      <c r="AE88" s="331">
        <f>COUNTIF(AE6:AE32,"nee")</f>
        <v>0</v>
      </c>
      <c r="AF88" s="331" t="str">
        <f>IF('Samenvatting beoordeling P1 TL2'!Q3="Uitsluiten","",IF('Samenvatting beoordeling P1 TL2'!Q3="","",AF5))</f>
        <v/>
      </c>
    </row>
  </sheetData>
  <sheetProtection algorithmName="SHA-512" hashValue="Lc2FwL1+c/SoTEphqu1pfgomKuqf0IglfLhPRgLfcfr+yYEMR82oHYqA6MzBqkkWbNgvVwfGvKAnCAJCcbXzng==" saltValue="1qW0v/Eb/4teNCH+txKGuA==" spinCount="100000" sheet="1" objects="1" scenarios="1"/>
  <mergeCells count="87">
    <mergeCell ref="K2:L2"/>
    <mergeCell ref="M2:N2"/>
    <mergeCell ref="E1:F1"/>
    <mergeCell ref="G1:H1"/>
    <mergeCell ref="E2:F2"/>
    <mergeCell ref="G2:H2"/>
    <mergeCell ref="I2:J2"/>
    <mergeCell ref="AA2:AB2"/>
    <mergeCell ref="AC2:AD2"/>
    <mergeCell ref="AE2:AF2"/>
    <mergeCell ref="B3:D3"/>
    <mergeCell ref="E3:F3"/>
    <mergeCell ref="G3:H3"/>
    <mergeCell ref="I3:J3"/>
    <mergeCell ref="K3:L3"/>
    <mergeCell ref="M3:N3"/>
    <mergeCell ref="O3:P3"/>
    <mergeCell ref="O2:P2"/>
    <mergeCell ref="Q2:R2"/>
    <mergeCell ref="S2:T2"/>
    <mergeCell ref="U2:V2"/>
    <mergeCell ref="W2:X2"/>
    <mergeCell ref="Y2:Z2"/>
    <mergeCell ref="B13:D13"/>
    <mergeCell ref="Q3:R3"/>
    <mergeCell ref="S3:T3"/>
    <mergeCell ref="U3:V3"/>
    <mergeCell ref="W3:X3"/>
    <mergeCell ref="AC3:AD3"/>
    <mergeCell ref="AE3:AF3"/>
    <mergeCell ref="B4:D4"/>
    <mergeCell ref="B5:C5"/>
    <mergeCell ref="B6:D6"/>
    <mergeCell ref="Y3:Z3"/>
    <mergeCell ref="AA3:AB3"/>
    <mergeCell ref="B58:C58"/>
    <mergeCell ref="B18:D18"/>
    <mergeCell ref="B20:D20"/>
    <mergeCell ref="B26:D26"/>
    <mergeCell ref="B33:D33"/>
    <mergeCell ref="B42:D42"/>
    <mergeCell ref="B49:D49"/>
    <mergeCell ref="B53:D53"/>
    <mergeCell ref="B54:C54"/>
    <mergeCell ref="B55:D55"/>
    <mergeCell ref="B56:C56"/>
    <mergeCell ref="B57:D57"/>
    <mergeCell ref="M65:M72"/>
    <mergeCell ref="O65:O72"/>
    <mergeCell ref="B59:D59"/>
    <mergeCell ref="B61:D61"/>
    <mergeCell ref="B62:D62"/>
    <mergeCell ref="B63:C63"/>
    <mergeCell ref="B64:D64"/>
    <mergeCell ref="D65:D72"/>
    <mergeCell ref="AC65:AC72"/>
    <mergeCell ref="AE65:AE72"/>
    <mergeCell ref="B73:D73"/>
    <mergeCell ref="B74:D74"/>
    <mergeCell ref="D76:F76"/>
    <mergeCell ref="J76:N76"/>
    <mergeCell ref="Q65:Q72"/>
    <mergeCell ref="S65:S72"/>
    <mergeCell ref="U65:U72"/>
    <mergeCell ref="W65:W72"/>
    <mergeCell ref="Y65:Y72"/>
    <mergeCell ref="AA65:AA72"/>
    <mergeCell ref="E65:E72"/>
    <mergeCell ref="G65:G72"/>
    <mergeCell ref="I65:I72"/>
    <mergeCell ref="K65:K72"/>
    <mergeCell ref="J83:N83"/>
    <mergeCell ref="J84:N84"/>
    <mergeCell ref="J85:N85"/>
    <mergeCell ref="I1:J1"/>
    <mergeCell ref="D80:F80"/>
    <mergeCell ref="J80:N80"/>
    <mergeCell ref="D81:F81"/>
    <mergeCell ref="J81:N81"/>
    <mergeCell ref="D82:F82"/>
    <mergeCell ref="J82:N82"/>
    <mergeCell ref="D77:F77"/>
    <mergeCell ref="J77:N77"/>
    <mergeCell ref="D78:F78"/>
    <mergeCell ref="J78:N78"/>
    <mergeCell ref="D79:F79"/>
    <mergeCell ref="J79:N79"/>
  </mergeCells>
  <conditionalFormatting sqref="I5 E5 M5 Q5 U5 Y5 AC5">
    <cfRule type="containsText" dxfId="1103" priority="204" operator="containsText" text="UITGESL">
      <formula>NOT(ISERROR(SEARCH("UITGESL",E5)))</formula>
    </cfRule>
  </conditionalFormatting>
  <conditionalFormatting sqref="AE5">
    <cfRule type="containsText" dxfId="1102" priority="197" operator="containsText" text="UITGESL">
      <formula>NOT(ISERROR(SEARCH("UITGESL",AE5)))</formula>
    </cfRule>
  </conditionalFormatting>
  <conditionalFormatting sqref="G5">
    <cfRule type="containsText" dxfId="1101" priority="203" operator="containsText" text="UITGESL">
      <formula>NOT(ISERROR(SEARCH("UITGESL",G5)))</formula>
    </cfRule>
  </conditionalFormatting>
  <conditionalFormatting sqref="K5">
    <cfRule type="containsText" dxfId="1100" priority="202" operator="containsText" text="UITGESL">
      <formula>NOT(ISERROR(SEARCH("UITGESL",K5)))</formula>
    </cfRule>
  </conditionalFormatting>
  <conditionalFormatting sqref="O5">
    <cfRule type="containsText" dxfId="1099" priority="201" operator="containsText" text="UITGESL">
      <formula>NOT(ISERROR(SEARCH("UITGESL",O5)))</formula>
    </cfRule>
  </conditionalFormatting>
  <conditionalFormatting sqref="S5">
    <cfRule type="containsText" dxfId="1098" priority="200" operator="containsText" text="UITGESL">
      <formula>NOT(ISERROR(SEARCH("UITGESL",S5)))</formula>
    </cfRule>
  </conditionalFormatting>
  <conditionalFormatting sqref="W5">
    <cfRule type="containsText" dxfId="1097" priority="199" operator="containsText" text="UITGESL">
      <formula>NOT(ISERROR(SEARCH("UITGESL",W5)))</formula>
    </cfRule>
  </conditionalFormatting>
  <conditionalFormatting sqref="AA5">
    <cfRule type="containsText" dxfId="1096" priority="198" operator="containsText" text="UITGESL">
      <formula>NOT(ISERROR(SEARCH("UITGESL",AA5)))</formula>
    </cfRule>
  </conditionalFormatting>
  <conditionalFormatting sqref="E7:E12">
    <cfRule type="cellIs" dxfId="1095" priority="195" operator="equal">
      <formula>"Ja"</formula>
    </cfRule>
    <cfRule type="cellIs" dxfId="1094" priority="196" operator="equal">
      <formula>"Nee"</formula>
    </cfRule>
  </conditionalFormatting>
  <conditionalFormatting sqref="E14:E17">
    <cfRule type="cellIs" dxfId="1093" priority="193" operator="equal">
      <formula>"Ja"</formula>
    </cfRule>
    <cfRule type="cellIs" dxfId="1092" priority="194" operator="equal">
      <formula>"Nee"</formula>
    </cfRule>
  </conditionalFormatting>
  <conditionalFormatting sqref="E21:E22">
    <cfRule type="cellIs" dxfId="1091" priority="191" operator="equal">
      <formula>"Ja"</formula>
    </cfRule>
    <cfRule type="cellIs" dxfId="1090" priority="192" operator="equal">
      <formula>"Nee"</formula>
    </cfRule>
  </conditionalFormatting>
  <conditionalFormatting sqref="E23">
    <cfRule type="cellIs" dxfId="1089" priority="189" operator="equal">
      <formula>"Ja"</formula>
    </cfRule>
    <cfRule type="cellIs" dxfId="1088" priority="190" operator="equal">
      <formula>"Nee"</formula>
    </cfRule>
  </conditionalFormatting>
  <conditionalFormatting sqref="E24:E25">
    <cfRule type="cellIs" dxfId="1087" priority="187" operator="equal">
      <formula>"Ja"</formula>
    </cfRule>
    <cfRule type="cellIs" dxfId="1086" priority="188" operator="equal">
      <formula>"Nee"</formula>
    </cfRule>
  </conditionalFormatting>
  <conditionalFormatting sqref="E27:E32">
    <cfRule type="cellIs" dxfId="1085" priority="185" operator="equal">
      <formula>"Ja"</formula>
    </cfRule>
    <cfRule type="cellIs" dxfId="1084" priority="186" operator="equal">
      <formula>"Nee"</formula>
    </cfRule>
  </conditionalFormatting>
  <conditionalFormatting sqref="E19">
    <cfRule type="cellIs" dxfId="1083" priority="183" operator="equal">
      <formula>"Ja"</formula>
    </cfRule>
    <cfRule type="cellIs" dxfId="1082" priority="184" operator="equal">
      <formula>"Nee"</formula>
    </cfRule>
  </conditionalFormatting>
  <conditionalFormatting sqref="G7:G12">
    <cfRule type="cellIs" dxfId="1081" priority="181" operator="equal">
      <formula>"Ja"</formula>
    </cfRule>
    <cfRule type="cellIs" dxfId="1080" priority="182" operator="equal">
      <formula>"Nee"</formula>
    </cfRule>
  </conditionalFormatting>
  <conditionalFormatting sqref="G14:G17">
    <cfRule type="cellIs" dxfId="1079" priority="179" operator="equal">
      <formula>"Ja"</formula>
    </cfRule>
    <cfRule type="cellIs" dxfId="1078" priority="180" operator="equal">
      <formula>"Nee"</formula>
    </cfRule>
  </conditionalFormatting>
  <conditionalFormatting sqref="G21:G22">
    <cfRule type="cellIs" dxfId="1077" priority="177" operator="equal">
      <formula>"Ja"</formula>
    </cfRule>
    <cfRule type="cellIs" dxfId="1076" priority="178" operator="equal">
      <formula>"Nee"</formula>
    </cfRule>
  </conditionalFormatting>
  <conditionalFormatting sqref="G23">
    <cfRule type="cellIs" dxfId="1075" priority="175" operator="equal">
      <formula>"Ja"</formula>
    </cfRule>
    <cfRule type="cellIs" dxfId="1074" priority="176" operator="equal">
      <formula>"Nee"</formula>
    </cfRule>
  </conditionalFormatting>
  <conditionalFormatting sqref="G24:G25">
    <cfRule type="cellIs" dxfId="1073" priority="173" operator="equal">
      <formula>"Ja"</formula>
    </cfRule>
    <cfRule type="cellIs" dxfId="1072" priority="174" operator="equal">
      <formula>"Nee"</formula>
    </cfRule>
  </conditionalFormatting>
  <conditionalFormatting sqref="G27:G32">
    <cfRule type="cellIs" dxfId="1071" priority="171" operator="equal">
      <formula>"Ja"</formula>
    </cfRule>
    <cfRule type="cellIs" dxfId="1070" priority="172" operator="equal">
      <formula>"Nee"</formula>
    </cfRule>
  </conditionalFormatting>
  <conditionalFormatting sqref="G19">
    <cfRule type="cellIs" dxfId="1069" priority="169" operator="equal">
      <formula>"Ja"</formula>
    </cfRule>
    <cfRule type="cellIs" dxfId="1068" priority="170" operator="equal">
      <formula>"Nee"</formula>
    </cfRule>
  </conditionalFormatting>
  <conditionalFormatting sqref="I7:I12">
    <cfRule type="cellIs" dxfId="1067" priority="167" operator="equal">
      <formula>"Ja"</formula>
    </cfRule>
    <cfRule type="cellIs" dxfId="1066" priority="168" operator="equal">
      <formula>"Nee"</formula>
    </cfRule>
  </conditionalFormatting>
  <conditionalFormatting sqref="I14:I17">
    <cfRule type="cellIs" dxfId="1065" priority="165" operator="equal">
      <formula>"Ja"</formula>
    </cfRule>
    <cfRule type="cellIs" dxfId="1064" priority="166" operator="equal">
      <formula>"Nee"</formula>
    </cfRule>
  </conditionalFormatting>
  <conditionalFormatting sqref="I21:I22">
    <cfRule type="cellIs" dxfId="1063" priority="163" operator="equal">
      <formula>"Ja"</formula>
    </cfRule>
    <cfRule type="cellIs" dxfId="1062" priority="164" operator="equal">
      <formula>"Nee"</formula>
    </cfRule>
  </conditionalFormatting>
  <conditionalFormatting sqref="I23">
    <cfRule type="cellIs" dxfId="1061" priority="161" operator="equal">
      <formula>"Ja"</formula>
    </cfRule>
    <cfRule type="cellIs" dxfId="1060" priority="162" operator="equal">
      <formula>"Nee"</formula>
    </cfRule>
  </conditionalFormatting>
  <conditionalFormatting sqref="I24:I25">
    <cfRule type="cellIs" dxfId="1059" priority="159" operator="equal">
      <formula>"Ja"</formula>
    </cfRule>
    <cfRule type="cellIs" dxfId="1058" priority="160" operator="equal">
      <formula>"Nee"</formula>
    </cfRule>
  </conditionalFormatting>
  <conditionalFormatting sqref="I27:I32">
    <cfRule type="cellIs" dxfId="1057" priority="157" operator="equal">
      <formula>"Ja"</formula>
    </cfRule>
    <cfRule type="cellIs" dxfId="1056" priority="158" operator="equal">
      <formula>"Nee"</formula>
    </cfRule>
  </conditionalFormatting>
  <conditionalFormatting sqref="I19">
    <cfRule type="cellIs" dxfId="1055" priority="155" operator="equal">
      <formula>"Ja"</formula>
    </cfRule>
    <cfRule type="cellIs" dxfId="1054" priority="156" operator="equal">
      <formula>"Nee"</formula>
    </cfRule>
  </conditionalFormatting>
  <conditionalFormatting sqref="K7:K12">
    <cfRule type="cellIs" dxfId="1053" priority="153" operator="equal">
      <formula>"Ja"</formula>
    </cfRule>
    <cfRule type="cellIs" dxfId="1052" priority="154" operator="equal">
      <formula>"Nee"</formula>
    </cfRule>
  </conditionalFormatting>
  <conditionalFormatting sqref="K14:K17">
    <cfRule type="cellIs" dxfId="1051" priority="151" operator="equal">
      <formula>"Ja"</formula>
    </cfRule>
    <cfRule type="cellIs" dxfId="1050" priority="152" operator="equal">
      <formula>"Nee"</formula>
    </cfRule>
  </conditionalFormatting>
  <conditionalFormatting sqref="K21:K22">
    <cfRule type="cellIs" dxfId="1049" priority="149" operator="equal">
      <formula>"Ja"</formula>
    </cfRule>
    <cfRule type="cellIs" dxfId="1048" priority="150" operator="equal">
      <formula>"Nee"</formula>
    </cfRule>
  </conditionalFormatting>
  <conditionalFormatting sqref="K23">
    <cfRule type="cellIs" dxfId="1047" priority="147" operator="equal">
      <formula>"Ja"</formula>
    </cfRule>
    <cfRule type="cellIs" dxfId="1046" priority="148" operator="equal">
      <formula>"Nee"</formula>
    </cfRule>
  </conditionalFormatting>
  <conditionalFormatting sqref="K24:K25">
    <cfRule type="cellIs" dxfId="1045" priority="145" operator="equal">
      <formula>"Ja"</formula>
    </cfRule>
    <cfRule type="cellIs" dxfId="1044" priority="146" operator="equal">
      <formula>"Nee"</formula>
    </cfRule>
  </conditionalFormatting>
  <conditionalFormatting sqref="K27:K32">
    <cfRule type="cellIs" dxfId="1043" priority="143" operator="equal">
      <formula>"Ja"</formula>
    </cfRule>
    <cfRule type="cellIs" dxfId="1042" priority="144" operator="equal">
      <formula>"Nee"</formula>
    </cfRule>
  </conditionalFormatting>
  <conditionalFormatting sqref="K19">
    <cfRule type="cellIs" dxfId="1041" priority="141" operator="equal">
      <formula>"Ja"</formula>
    </cfRule>
    <cfRule type="cellIs" dxfId="1040" priority="142" operator="equal">
      <formula>"Nee"</formula>
    </cfRule>
  </conditionalFormatting>
  <conditionalFormatting sqref="M7:M12">
    <cfRule type="cellIs" dxfId="1039" priority="139" operator="equal">
      <formula>"Ja"</formula>
    </cfRule>
    <cfRule type="cellIs" dxfId="1038" priority="140" operator="equal">
      <formula>"Nee"</formula>
    </cfRule>
  </conditionalFormatting>
  <conditionalFormatting sqref="M14:M17">
    <cfRule type="cellIs" dxfId="1037" priority="137" operator="equal">
      <formula>"Ja"</formula>
    </cfRule>
    <cfRule type="cellIs" dxfId="1036" priority="138" operator="equal">
      <formula>"Nee"</formula>
    </cfRule>
  </conditionalFormatting>
  <conditionalFormatting sqref="M21:M22">
    <cfRule type="cellIs" dxfId="1035" priority="135" operator="equal">
      <formula>"Ja"</formula>
    </cfRule>
    <cfRule type="cellIs" dxfId="1034" priority="136" operator="equal">
      <formula>"Nee"</formula>
    </cfRule>
  </conditionalFormatting>
  <conditionalFormatting sqref="M23">
    <cfRule type="cellIs" dxfId="1033" priority="133" operator="equal">
      <formula>"Ja"</formula>
    </cfRule>
    <cfRule type="cellIs" dxfId="1032" priority="134" operator="equal">
      <formula>"Nee"</formula>
    </cfRule>
  </conditionalFormatting>
  <conditionalFormatting sqref="M24:M25">
    <cfRule type="cellIs" dxfId="1031" priority="131" operator="equal">
      <formula>"Ja"</formula>
    </cfRule>
    <cfRule type="cellIs" dxfId="1030" priority="132" operator="equal">
      <formula>"Nee"</formula>
    </cfRule>
  </conditionalFormatting>
  <conditionalFormatting sqref="M27:M32">
    <cfRule type="cellIs" dxfId="1029" priority="129" operator="equal">
      <formula>"Ja"</formula>
    </cfRule>
    <cfRule type="cellIs" dxfId="1028" priority="130" operator="equal">
      <formula>"Nee"</formula>
    </cfRule>
  </conditionalFormatting>
  <conditionalFormatting sqref="M19">
    <cfRule type="cellIs" dxfId="1027" priority="127" operator="equal">
      <formula>"Ja"</formula>
    </cfRule>
    <cfRule type="cellIs" dxfId="1026" priority="128" operator="equal">
      <formula>"Nee"</formula>
    </cfRule>
  </conditionalFormatting>
  <conditionalFormatting sqref="O7:O12">
    <cfRule type="cellIs" dxfId="1025" priority="125" operator="equal">
      <formula>"Ja"</formula>
    </cfRule>
    <cfRule type="cellIs" dxfId="1024" priority="126" operator="equal">
      <formula>"Nee"</formula>
    </cfRule>
  </conditionalFormatting>
  <conditionalFormatting sqref="O14:O17">
    <cfRule type="cellIs" dxfId="1023" priority="123" operator="equal">
      <formula>"Ja"</formula>
    </cfRule>
    <cfRule type="cellIs" dxfId="1022" priority="124" operator="equal">
      <formula>"Nee"</formula>
    </cfRule>
  </conditionalFormatting>
  <conditionalFormatting sqref="O21:O22">
    <cfRule type="cellIs" dxfId="1021" priority="121" operator="equal">
      <formula>"Ja"</formula>
    </cfRule>
    <cfRule type="cellIs" dxfId="1020" priority="122" operator="equal">
      <formula>"Nee"</formula>
    </cfRule>
  </conditionalFormatting>
  <conditionalFormatting sqref="O23">
    <cfRule type="cellIs" dxfId="1019" priority="119" operator="equal">
      <formula>"Ja"</formula>
    </cfRule>
    <cfRule type="cellIs" dxfId="1018" priority="120" operator="equal">
      <formula>"Nee"</formula>
    </cfRule>
  </conditionalFormatting>
  <conditionalFormatting sqref="O24:O25">
    <cfRule type="cellIs" dxfId="1017" priority="117" operator="equal">
      <formula>"Ja"</formula>
    </cfRule>
    <cfRule type="cellIs" dxfId="1016" priority="118" operator="equal">
      <formula>"Nee"</formula>
    </cfRule>
  </conditionalFormatting>
  <conditionalFormatting sqref="O27:O32">
    <cfRule type="cellIs" dxfId="1015" priority="115" operator="equal">
      <formula>"Ja"</formula>
    </cfRule>
    <cfRule type="cellIs" dxfId="1014" priority="116" operator="equal">
      <formula>"Nee"</formula>
    </cfRule>
  </conditionalFormatting>
  <conditionalFormatting sqref="O19">
    <cfRule type="cellIs" dxfId="1013" priority="113" operator="equal">
      <formula>"Ja"</formula>
    </cfRule>
    <cfRule type="cellIs" dxfId="1012" priority="114" operator="equal">
      <formula>"Nee"</formula>
    </cfRule>
  </conditionalFormatting>
  <conditionalFormatting sqref="Q7:Q12">
    <cfRule type="cellIs" dxfId="1011" priority="111" operator="equal">
      <formula>"Ja"</formula>
    </cfRule>
    <cfRule type="cellIs" dxfId="1010" priority="112" operator="equal">
      <formula>"Nee"</formula>
    </cfRule>
  </conditionalFormatting>
  <conditionalFormatting sqref="Q14:Q17">
    <cfRule type="cellIs" dxfId="1009" priority="109" operator="equal">
      <formula>"Ja"</formula>
    </cfRule>
    <cfRule type="cellIs" dxfId="1008" priority="110" operator="equal">
      <formula>"Nee"</formula>
    </cfRule>
  </conditionalFormatting>
  <conditionalFormatting sqref="Q21:Q22">
    <cfRule type="cellIs" dxfId="1007" priority="107" operator="equal">
      <formula>"Ja"</formula>
    </cfRule>
    <cfRule type="cellIs" dxfId="1006" priority="108" operator="equal">
      <formula>"Nee"</formula>
    </cfRule>
  </conditionalFormatting>
  <conditionalFormatting sqref="Q23">
    <cfRule type="cellIs" dxfId="1005" priority="105" operator="equal">
      <formula>"Ja"</formula>
    </cfRule>
    <cfRule type="cellIs" dxfId="1004" priority="106" operator="equal">
      <formula>"Nee"</formula>
    </cfRule>
  </conditionalFormatting>
  <conditionalFormatting sqref="Q24:Q25">
    <cfRule type="cellIs" dxfId="1003" priority="103" operator="equal">
      <formula>"Ja"</formula>
    </cfRule>
    <cfRule type="cellIs" dxfId="1002" priority="104" operator="equal">
      <formula>"Nee"</formula>
    </cfRule>
  </conditionalFormatting>
  <conditionalFormatting sqref="Q27:Q32">
    <cfRule type="cellIs" dxfId="1001" priority="101" operator="equal">
      <formula>"Ja"</formula>
    </cfRule>
    <cfRule type="cellIs" dxfId="1000" priority="102" operator="equal">
      <formula>"Nee"</formula>
    </cfRule>
  </conditionalFormatting>
  <conditionalFormatting sqref="Q19">
    <cfRule type="cellIs" dxfId="999" priority="99" operator="equal">
      <formula>"Ja"</formula>
    </cfRule>
    <cfRule type="cellIs" dxfId="998" priority="100" operator="equal">
      <formula>"Nee"</formula>
    </cfRule>
  </conditionalFormatting>
  <conditionalFormatting sqref="S7:S12">
    <cfRule type="cellIs" dxfId="997" priority="97" operator="equal">
      <formula>"Ja"</formula>
    </cfRule>
    <cfRule type="cellIs" dxfId="996" priority="98" operator="equal">
      <formula>"Nee"</formula>
    </cfRule>
  </conditionalFormatting>
  <conditionalFormatting sqref="S14:S17">
    <cfRule type="cellIs" dxfId="995" priority="95" operator="equal">
      <formula>"Ja"</formula>
    </cfRule>
    <cfRule type="cellIs" dxfId="994" priority="96" operator="equal">
      <formula>"Nee"</formula>
    </cfRule>
  </conditionalFormatting>
  <conditionalFormatting sqref="S21:S22">
    <cfRule type="cellIs" dxfId="993" priority="93" operator="equal">
      <formula>"Ja"</formula>
    </cfRule>
    <cfRule type="cellIs" dxfId="992" priority="94" operator="equal">
      <formula>"Nee"</formula>
    </cfRule>
  </conditionalFormatting>
  <conditionalFormatting sqref="S23">
    <cfRule type="cellIs" dxfId="991" priority="91" operator="equal">
      <formula>"Ja"</formula>
    </cfRule>
    <cfRule type="cellIs" dxfId="990" priority="92" operator="equal">
      <formula>"Nee"</formula>
    </cfRule>
  </conditionalFormatting>
  <conditionalFormatting sqref="S24:S25">
    <cfRule type="cellIs" dxfId="989" priority="89" operator="equal">
      <formula>"Ja"</formula>
    </cfRule>
    <cfRule type="cellIs" dxfId="988" priority="90" operator="equal">
      <formula>"Nee"</formula>
    </cfRule>
  </conditionalFormatting>
  <conditionalFormatting sqref="S27:S32">
    <cfRule type="cellIs" dxfId="987" priority="87" operator="equal">
      <formula>"Ja"</formula>
    </cfRule>
    <cfRule type="cellIs" dxfId="986" priority="88" operator="equal">
      <formula>"Nee"</formula>
    </cfRule>
  </conditionalFormatting>
  <conditionalFormatting sqref="S19">
    <cfRule type="cellIs" dxfId="985" priority="85" operator="equal">
      <formula>"Ja"</formula>
    </cfRule>
    <cfRule type="cellIs" dxfId="984" priority="86" operator="equal">
      <formula>"Nee"</formula>
    </cfRule>
  </conditionalFormatting>
  <conditionalFormatting sqref="U7:U12">
    <cfRule type="cellIs" dxfId="983" priority="83" operator="equal">
      <formula>"Ja"</formula>
    </cfRule>
    <cfRule type="cellIs" dxfId="982" priority="84" operator="equal">
      <formula>"Nee"</formula>
    </cfRule>
  </conditionalFormatting>
  <conditionalFormatting sqref="U14:U17">
    <cfRule type="cellIs" dxfId="981" priority="81" operator="equal">
      <formula>"Ja"</formula>
    </cfRule>
    <cfRule type="cellIs" dxfId="980" priority="82" operator="equal">
      <formula>"Nee"</formula>
    </cfRule>
  </conditionalFormatting>
  <conditionalFormatting sqref="U21:U22">
    <cfRule type="cellIs" dxfId="979" priority="79" operator="equal">
      <formula>"Ja"</formula>
    </cfRule>
    <cfRule type="cellIs" dxfId="978" priority="80" operator="equal">
      <formula>"Nee"</formula>
    </cfRule>
  </conditionalFormatting>
  <conditionalFormatting sqref="U23">
    <cfRule type="cellIs" dxfId="977" priority="77" operator="equal">
      <formula>"Ja"</formula>
    </cfRule>
    <cfRule type="cellIs" dxfId="976" priority="78" operator="equal">
      <formula>"Nee"</formula>
    </cfRule>
  </conditionalFormatting>
  <conditionalFormatting sqref="U24:U25">
    <cfRule type="cellIs" dxfId="975" priority="75" operator="equal">
      <formula>"Ja"</formula>
    </cfRule>
    <cfRule type="cellIs" dxfId="974" priority="76" operator="equal">
      <formula>"Nee"</formula>
    </cfRule>
  </conditionalFormatting>
  <conditionalFormatting sqref="U27:U32">
    <cfRule type="cellIs" dxfId="973" priority="73" operator="equal">
      <formula>"Ja"</formula>
    </cfRule>
    <cfRule type="cellIs" dxfId="972" priority="74" operator="equal">
      <formula>"Nee"</formula>
    </cfRule>
  </conditionalFormatting>
  <conditionalFormatting sqref="U19">
    <cfRule type="cellIs" dxfId="971" priority="71" operator="equal">
      <formula>"Ja"</formula>
    </cfRule>
    <cfRule type="cellIs" dxfId="970" priority="72" operator="equal">
      <formula>"Nee"</formula>
    </cfRule>
  </conditionalFormatting>
  <conditionalFormatting sqref="W7:W12">
    <cfRule type="cellIs" dxfId="969" priority="69" operator="equal">
      <formula>"Ja"</formula>
    </cfRule>
    <cfRule type="cellIs" dxfId="968" priority="70" operator="equal">
      <formula>"Nee"</formula>
    </cfRule>
  </conditionalFormatting>
  <conditionalFormatting sqref="W14:W17">
    <cfRule type="cellIs" dxfId="967" priority="67" operator="equal">
      <formula>"Ja"</formula>
    </cfRule>
    <cfRule type="cellIs" dxfId="966" priority="68" operator="equal">
      <formula>"Nee"</formula>
    </cfRule>
  </conditionalFormatting>
  <conditionalFormatting sqref="W21:W22">
    <cfRule type="cellIs" dxfId="965" priority="65" operator="equal">
      <formula>"Ja"</formula>
    </cfRule>
    <cfRule type="cellIs" dxfId="964" priority="66" operator="equal">
      <formula>"Nee"</formula>
    </cfRule>
  </conditionalFormatting>
  <conditionalFormatting sqref="W23">
    <cfRule type="cellIs" dxfId="963" priority="63" operator="equal">
      <formula>"Ja"</formula>
    </cfRule>
    <cfRule type="cellIs" dxfId="962" priority="64" operator="equal">
      <formula>"Nee"</formula>
    </cfRule>
  </conditionalFormatting>
  <conditionalFormatting sqref="W24:W25">
    <cfRule type="cellIs" dxfId="961" priority="61" operator="equal">
      <formula>"Ja"</formula>
    </cfRule>
    <cfRule type="cellIs" dxfId="960" priority="62" operator="equal">
      <formula>"Nee"</formula>
    </cfRule>
  </conditionalFormatting>
  <conditionalFormatting sqref="W27:W32">
    <cfRule type="cellIs" dxfId="959" priority="59" operator="equal">
      <formula>"Ja"</formula>
    </cfRule>
    <cfRule type="cellIs" dxfId="958" priority="60" operator="equal">
      <formula>"Nee"</formula>
    </cfRule>
  </conditionalFormatting>
  <conditionalFormatting sqref="W19">
    <cfRule type="cellIs" dxfId="957" priority="57" operator="equal">
      <formula>"Ja"</formula>
    </cfRule>
    <cfRule type="cellIs" dxfId="956" priority="58" operator="equal">
      <formula>"Nee"</formula>
    </cfRule>
  </conditionalFormatting>
  <conditionalFormatting sqref="Y7:Y12">
    <cfRule type="cellIs" dxfId="955" priority="55" operator="equal">
      <formula>"Ja"</formula>
    </cfRule>
    <cfRule type="cellIs" dxfId="954" priority="56" operator="equal">
      <formula>"Nee"</formula>
    </cfRule>
  </conditionalFormatting>
  <conditionalFormatting sqref="Y14:Y17">
    <cfRule type="cellIs" dxfId="953" priority="53" operator="equal">
      <formula>"Ja"</formula>
    </cfRule>
    <cfRule type="cellIs" dxfId="952" priority="54" operator="equal">
      <formula>"Nee"</formula>
    </cfRule>
  </conditionalFormatting>
  <conditionalFormatting sqref="Y21:Y22">
    <cfRule type="cellIs" dxfId="951" priority="51" operator="equal">
      <formula>"Ja"</formula>
    </cfRule>
    <cfRule type="cellIs" dxfId="950" priority="52" operator="equal">
      <formula>"Nee"</formula>
    </cfRule>
  </conditionalFormatting>
  <conditionalFormatting sqref="Y23">
    <cfRule type="cellIs" dxfId="949" priority="49" operator="equal">
      <formula>"Ja"</formula>
    </cfRule>
    <cfRule type="cellIs" dxfId="948" priority="50" operator="equal">
      <formula>"Nee"</formula>
    </cfRule>
  </conditionalFormatting>
  <conditionalFormatting sqref="Y24:Y25">
    <cfRule type="cellIs" dxfId="947" priority="47" operator="equal">
      <formula>"Ja"</formula>
    </cfRule>
    <cfRule type="cellIs" dxfId="946" priority="48" operator="equal">
      <formula>"Nee"</formula>
    </cfRule>
  </conditionalFormatting>
  <conditionalFormatting sqref="Y27:Y32">
    <cfRule type="cellIs" dxfId="945" priority="45" operator="equal">
      <formula>"Ja"</formula>
    </cfRule>
    <cfRule type="cellIs" dxfId="944" priority="46" operator="equal">
      <formula>"Nee"</formula>
    </cfRule>
  </conditionalFormatting>
  <conditionalFormatting sqref="Y19">
    <cfRule type="cellIs" dxfId="943" priority="43" operator="equal">
      <formula>"Ja"</formula>
    </cfRule>
    <cfRule type="cellIs" dxfId="942" priority="44" operator="equal">
      <formula>"Nee"</formula>
    </cfRule>
  </conditionalFormatting>
  <conditionalFormatting sqref="AA7:AA12">
    <cfRule type="cellIs" dxfId="941" priority="41" operator="equal">
      <formula>"Ja"</formula>
    </cfRule>
    <cfRule type="cellIs" dxfId="940" priority="42" operator="equal">
      <formula>"Nee"</formula>
    </cfRule>
  </conditionalFormatting>
  <conditionalFormatting sqref="AA14:AA17">
    <cfRule type="cellIs" dxfId="939" priority="39" operator="equal">
      <formula>"Ja"</formula>
    </cfRule>
    <cfRule type="cellIs" dxfId="938" priority="40" operator="equal">
      <formula>"Nee"</formula>
    </cfRule>
  </conditionalFormatting>
  <conditionalFormatting sqref="AA21:AA22">
    <cfRule type="cellIs" dxfId="937" priority="37" operator="equal">
      <formula>"Ja"</formula>
    </cfRule>
    <cfRule type="cellIs" dxfId="936" priority="38" operator="equal">
      <formula>"Nee"</formula>
    </cfRule>
  </conditionalFormatting>
  <conditionalFormatting sqref="AA23">
    <cfRule type="cellIs" dxfId="935" priority="35" operator="equal">
      <formula>"Ja"</formula>
    </cfRule>
    <cfRule type="cellIs" dxfId="934" priority="36" operator="equal">
      <formula>"Nee"</formula>
    </cfRule>
  </conditionalFormatting>
  <conditionalFormatting sqref="AA24:AA25">
    <cfRule type="cellIs" dxfId="933" priority="33" operator="equal">
      <formula>"Ja"</formula>
    </cfRule>
    <cfRule type="cellIs" dxfId="932" priority="34" operator="equal">
      <formula>"Nee"</formula>
    </cfRule>
  </conditionalFormatting>
  <conditionalFormatting sqref="AA27:AA32">
    <cfRule type="cellIs" dxfId="931" priority="31" operator="equal">
      <formula>"Ja"</formula>
    </cfRule>
    <cfRule type="cellIs" dxfId="930" priority="32" operator="equal">
      <formula>"Nee"</formula>
    </cfRule>
  </conditionalFormatting>
  <conditionalFormatting sqref="AA19">
    <cfRule type="cellIs" dxfId="929" priority="29" operator="equal">
      <formula>"Ja"</formula>
    </cfRule>
    <cfRule type="cellIs" dxfId="928" priority="30" operator="equal">
      <formula>"Nee"</formula>
    </cfRule>
  </conditionalFormatting>
  <conditionalFormatting sqref="AC7:AC12">
    <cfRule type="cellIs" dxfId="927" priority="27" operator="equal">
      <formula>"Ja"</formula>
    </cfRule>
    <cfRule type="cellIs" dxfId="926" priority="28" operator="equal">
      <formula>"Nee"</formula>
    </cfRule>
  </conditionalFormatting>
  <conditionalFormatting sqref="AC14:AC17">
    <cfRule type="cellIs" dxfId="925" priority="25" operator="equal">
      <formula>"Ja"</formula>
    </cfRule>
    <cfRule type="cellIs" dxfId="924" priority="26" operator="equal">
      <formula>"Nee"</formula>
    </cfRule>
  </conditionalFormatting>
  <conditionalFormatting sqref="AC21:AC22">
    <cfRule type="cellIs" dxfId="923" priority="23" operator="equal">
      <formula>"Ja"</formula>
    </cfRule>
    <cfRule type="cellIs" dxfId="922" priority="24" operator="equal">
      <formula>"Nee"</formula>
    </cfRule>
  </conditionalFormatting>
  <conditionalFormatting sqref="AC23">
    <cfRule type="cellIs" dxfId="921" priority="21" operator="equal">
      <formula>"Ja"</formula>
    </cfRule>
    <cfRule type="cellIs" dxfId="920" priority="22" operator="equal">
      <formula>"Nee"</formula>
    </cfRule>
  </conditionalFormatting>
  <conditionalFormatting sqref="AC24:AC25">
    <cfRule type="cellIs" dxfId="919" priority="19" operator="equal">
      <formula>"Ja"</formula>
    </cfRule>
    <cfRule type="cellIs" dxfId="918" priority="20" operator="equal">
      <formula>"Nee"</formula>
    </cfRule>
  </conditionalFormatting>
  <conditionalFormatting sqref="AC27:AC32">
    <cfRule type="cellIs" dxfId="917" priority="17" operator="equal">
      <formula>"Ja"</formula>
    </cfRule>
    <cfRule type="cellIs" dxfId="916" priority="18" operator="equal">
      <formula>"Nee"</formula>
    </cfRule>
  </conditionalFormatting>
  <conditionalFormatting sqref="AC19">
    <cfRule type="cellIs" dxfId="915" priority="15" operator="equal">
      <formula>"Ja"</formula>
    </cfRule>
    <cfRule type="cellIs" dxfId="914" priority="16" operator="equal">
      <formula>"Nee"</formula>
    </cfRule>
  </conditionalFormatting>
  <conditionalFormatting sqref="AE7:AE12">
    <cfRule type="cellIs" dxfId="913" priority="13" operator="equal">
      <formula>"Ja"</formula>
    </cfRule>
    <cfRule type="cellIs" dxfId="912" priority="14" operator="equal">
      <formula>"Nee"</formula>
    </cfRule>
  </conditionalFormatting>
  <conditionalFormatting sqref="AE14:AE17">
    <cfRule type="cellIs" dxfId="911" priority="11" operator="equal">
      <formula>"Ja"</formula>
    </cfRule>
    <cfRule type="cellIs" dxfId="910" priority="12" operator="equal">
      <formula>"Nee"</formula>
    </cfRule>
  </conditionalFormatting>
  <conditionalFormatting sqref="AE21:AE22">
    <cfRule type="cellIs" dxfId="909" priority="9" operator="equal">
      <formula>"Ja"</formula>
    </cfRule>
    <cfRule type="cellIs" dxfId="908" priority="10" operator="equal">
      <formula>"Nee"</formula>
    </cfRule>
  </conditionalFormatting>
  <conditionalFormatting sqref="AE23">
    <cfRule type="cellIs" dxfId="907" priority="7" operator="equal">
      <formula>"Ja"</formula>
    </cfRule>
    <cfRule type="cellIs" dxfId="906" priority="8" operator="equal">
      <formula>"Nee"</formula>
    </cfRule>
  </conditionalFormatting>
  <conditionalFormatting sqref="AE24:AE25">
    <cfRule type="cellIs" dxfId="905" priority="5" operator="equal">
      <formula>"Ja"</formula>
    </cfRule>
    <cfRule type="cellIs" dxfId="904" priority="6" operator="equal">
      <formula>"Nee"</formula>
    </cfRule>
  </conditionalFormatting>
  <conditionalFormatting sqref="AE27:AE32">
    <cfRule type="cellIs" dxfId="903" priority="3" operator="equal">
      <formula>"Ja"</formula>
    </cfRule>
    <cfRule type="cellIs" dxfId="902" priority="4" operator="equal">
      <formula>"Nee"</formula>
    </cfRule>
  </conditionalFormatting>
  <conditionalFormatting sqref="AE19">
    <cfRule type="cellIs" dxfId="901" priority="1" operator="equal">
      <formula>"Ja"</formula>
    </cfRule>
    <cfRule type="cellIs" dxfId="900" priority="2" operator="equal">
      <formula>"Nee"</formula>
    </cfRule>
  </conditionalFormatting>
  <dataValidations count="1">
    <dataValidation type="list" errorStyle="warning" allowBlank="1" showInputMessage="1" showErrorMessage="1" errorTitle="Let op!" error="Voer &quot;Ja&quot; of &quot; Nee&quot; in" sqref="G7:G12 G14:G17 G21:G25 G27:G32 K7:K12 K14:K17 K21:K25 K27:K32 O7:O12 O14:O17 O21:O25 O27:O32 S7:S12 S14:S17 S21:S25 S27:S32 W7:W12 W14:W17 W21:W25 W27:W32 AA7:AA12 AA14:AA17 AA21:AA25 AA27:AA32 E7:E12 E14:E17 E21:E25 E27:E32 E19 G19 K19 O19 S19 W19 AA19 I7:I12 I14:I17 I21:I25 I27:I32 I19 M7:M12 M14:M17 M21:M25 M27:M32 M19 Q7:Q12 Q14:Q17 Q21:Q25 Q27:Q32 Q19 U7:U12 U14:U17 U21:U25 U27:U32 U19 Y7:Y12 Y14:Y17 Y21:Y25 Y27:Y32 Y19 AC7:AC12 AC14:AC17 AC21:AC25 AC27:AC32 AC19 AE7:AE12 AE14:AE17 AE21:AE25 AE27:AE32 AE19" xr:uid="{00000000-0002-0000-0F00-000000000000}">
      <formula1>$B$86:$B$88</formula1>
    </dataValidation>
  </dataValidations>
  <pageMargins left="0.7" right="0.7" top="0.75" bottom="0.75" header="0.3" footer="0.3"/>
  <pageSetup paperSize="8" scale="38" orientation="portrait" r:id="rId1"/>
  <colBreaks count="1" manualBreakCount="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G88"/>
  <sheetViews>
    <sheetView zoomScale="55" zoomScaleNormal="55" zoomScaleSheetLayoutView="55" workbookViewId="0">
      <pane xSplit="4" ySplit="4" topLeftCell="I56" activePane="bottomRight" state="frozen"/>
      <selection activeCell="N1" sqref="N1"/>
      <selection pane="topRight" activeCell="N1" sqref="N1"/>
      <selection pane="bottomLeft" activeCell="N1" sqref="N1"/>
      <selection pane="bottomRight" activeCell="AE1" activeCellId="6" sqref="G1:H1048576 K1:L1048576 O1:P1048576 S1:T1048576 W1:X1048576 AA1:AB1048576 AE1:AF1048576"/>
    </sheetView>
  </sheetViews>
  <sheetFormatPr defaultRowHeight="15.75" x14ac:dyDescent="0.25"/>
  <cols>
    <col min="1" max="1" width="0.625" style="326" customWidth="1"/>
    <col min="2" max="2" width="39" style="326" customWidth="1"/>
    <col min="3" max="3" width="28.25" style="326" customWidth="1"/>
    <col min="4" max="4" width="11.25" style="326" customWidth="1"/>
    <col min="5" max="5" width="8.625" style="326" customWidth="1"/>
    <col min="6" max="6" width="24.875" style="326" customWidth="1"/>
    <col min="7" max="7" width="8.625" style="326" hidden="1" customWidth="1"/>
    <col min="8" max="8" width="24.875" style="326" hidden="1" customWidth="1"/>
    <col min="9" max="9" width="8.625" style="326" customWidth="1"/>
    <col min="10" max="10" width="24.875" style="326" customWidth="1"/>
    <col min="11" max="11" width="8.625" style="326" hidden="1" customWidth="1"/>
    <col min="12" max="12" width="24.875" style="326" hidden="1" customWidth="1"/>
    <col min="13" max="13" width="8.625" style="326" customWidth="1"/>
    <col min="14" max="14" width="24.875" style="326" customWidth="1"/>
    <col min="15" max="15" width="8.625" style="326" hidden="1" customWidth="1"/>
    <col min="16" max="16" width="24.875" style="326" hidden="1" customWidth="1"/>
    <col min="17" max="17" width="8.625" style="326" customWidth="1"/>
    <col min="18" max="18" width="24.875" style="326" customWidth="1"/>
    <col min="19" max="19" width="8.625" style="326" hidden="1" customWidth="1"/>
    <col min="20" max="20" width="24.875" style="326" hidden="1" customWidth="1"/>
    <col min="21" max="21" width="8.625" style="326" customWidth="1"/>
    <col min="22" max="22" width="24.875" style="326" customWidth="1"/>
    <col min="23" max="23" width="8.625" style="326" hidden="1" customWidth="1"/>
    <col min="24" max="24" width="24.875" style="326" hidden="1" customWidth="1"/>
    <col min="25" max="25" width="8.625" style="326" customWidth="1"/>
    <col min="26" max="26" width="24.875" style="326" customWidth="1"/>
    <col min="27" max="27" width="8.625" style="326" hidden="1" customWidth="1"/>
    <col min="28" max="28" width="24.875" style="326" hidden="1" customWidth="1"/>
    <col min="29" max="29" width="8.625" style="326" customWidth="1"/>
    <col min="30" max="30" width="24.875" style="326" customWidth="1"/>
    <col min="31" max="31" width="8.625" style="326" hidden="1" customWidth="1"/>
    <col min="32" max="32" width="24.875" style="326" hidden="1" customWidth="1"/>
    <col min="33" max="16384" width="9" style="326"/>
  </cols>
  <sheetData>
    <row r="1" spans="2:32" x14ac:dyDescent="0.25">
      <c r="B1" s="333" t="s">
        <v>154</v>
      </c>
      <c r="C1" s="341" t="str">
        <f>IF('Aanvraag inhuur'!D1="","",'Aanvraag inhuur'!D1)</f>
        <v/>
      </c>
      <c r="D1" s="331"/>
      <c r="E1" s="767" t="s">
        <v>596</v>
      </c>
      <c r="F1" s="767"/>
      <c r="G1" s="767"/>
      <c r="H1" s="767"/>
      <c r="I1" s="783" t="str">
        <f>IF('Aanvraag inhuur'!C43="","",'Aanvraag inhuur'!C43)</f>
        <v/>
      </c>
      <c r="J1" s="788"/>
      <c r="K1" s="403"/>
      <c r="L1" s="403"/>
      <c r="M1" s="403"/>
      <c r="N1" s="416" t="s">
        <v>653</v>
      </c>
      <c r="R1" s="325" t="s">
        <v>648</v>
      </c>
      <c r="V1" s="416" t="str">
        <f>IF('Aanvraag inhuur'!C36="Cluster","Teamlid 1","")</f>
        <v/>
      </c>
    </row>
    <row r="2" spans="2:32" ht="45" customHeight="1" x14ac:dyDescent="0.25">
      <c r="B2" s="327" t="s">
        <v>548</v>
      </c>
      <c r="C2" s="327" t="s">
        <v>524</v>
      </c>
      <c r="D2" s="327" t="s">
        <v>530</v>
      </c>
      <c r="E2" s="747" t="s">
        <v>655</v>
      </c>
      <c r="F2" s="748"/>
      <c r="G2" s="747" t="s">
        <v>656</v>
      </c>
      <c r="H2" s="748"/>
      <c r="I2" s="747" t="s">
        <v>519</v>
      </c>
      <c r="J2" s="748"/>
      <c r="K2" s="769" t="s">
        <v>657</v>
      </c>
      <c r="L2" s="769"/>
      <c r="M2" s="769" t="s">
        <v>520</v>
      </c>
      <c r="N2" s="769"/>
      <c r="O2" s="747" t="s">
        <v>658</v>
      </c>
      <c r="P2" s="748"/>
      <c r="Q2" s="747" t="s">
        <v>521</v>
      </c>
      <c r="R2" s="748"/>
      <c r="S2" s="747" t="s">
        <v>659</v>
      </c>
      <c r="T2" s="748"/>
      <c r="U2" s="747" t="s">
        <v>522</v>
      </c>
      <c r="V2" s="748"/>
      <c r="W2" s="747" t="s">
        <v>660</v>
      </c>
      <c r="X2" s="748"/>
      <c r="Y2" s="747" t="s">
        <v>523</v>
      </c>
      <c r="Z2" s="748"/>
      <c r="AA2" s="747" t="s">
        <v>661</v>
      </c>
      <c r="AB2" s="748"/>
      <c r="AC2" s="747" t="s">
        <v>663</v>
      </c>
      <c r="AD2" s="748"/>
      <c r="AE2" s="747" t="s">
        <v>662</v>
      </c>
      <c r="AF2" s="748"/>
    </row>
    <row r="3" spans="2:32" x14ac:dyDescent="0.25">
      <c r="B3" s="779" t="s">
        <v>540</v>
      </c>
      <c r="C3" s="780"/>
      <c r="D3" s="781"/>
      <c r="E3" s="749"/>
      <c r="F3" s="750"/>
      <c r="G3" s="749"/>
      <c r="H3" s="750"/>
      <c r="I3" s="749"/>
      <c r="J3" s="750"/>
      <c r="K3" s="749"/>
      <c r="L3" s="750"/>
      <c r="M3" s="749"/>
      <c r="N3" s="750"/>
      <c r="O3" s="749"/>
      <c r="P3" s="750"/>
      <c r="Q3" s="749"/>
      <c r="R3" s="750"/>
      <c r="S3" s="749"/>
      <c r="T3" s="750"/>
      <c r="U3" s="749"/>
      <c r="V3" s="750"/>
      <c r="W3" s="749"/>
      <c r="X3" s="750"/>
      <c r="Y3" s="749"/>
      <c r="Z3" s="750"/>
      <c r="AA3" s="749"/>
      <c r="AB3" s="750"/>
      <c r="AC3" s="749"/>
      <c r="AD3" s="750"/>
      <c r="AE3" s="749"/>
      <c r="AF3" s="750"/>
    </row>
    <row r="4" spans="2:32" x14ac:dyDescent="0.25">
      <c r="B4" s="770" t="s">
        <v>545</v>
      </c>
      <c r="C4" s="771"/>
      <c r="D4" s="772"/>
      <c r="E4" s="328" t="s">
        <v>525</v>
      </c>
      <c r="F4" s="328" t="s">
        <v>544</v>
      </c>
      <c r="G4" s="328" t="s">
        <v>525</v>
      </c>
      <c r="H4" s="328" t="s">
        <v>544</v>
      </c>
      <c r="I4" s="328" t="s">
        <v>525</v>
      </c>
      <c r="J4" s="328" t="s">
        <v>544</v>
      </c>
      <c r="K4" s="328" t="s">
        <v>525</v>
      </c>
      <c r="L4" s="328" t="s">
        <v>544</v>
      </c>
      <c r="M4" s="328" t="s">
        <v>525</v>
      </c>
      <c r="N4" s="328" t="s">
        <v>544</v>
      </c>
      <c r="O4" s="328" t="s">
        <v>525</v>
      </c>
      <c r="P4" s="328" t="s">
        <v>544</v>
      </c>
      <c r="Q4" s="328" t="s">
        <v>525</v>
      </c>
      <c r="R4" s="328" t="s">
        <v>544</v>
      </c>
      <c r="S4" s="328" t="s">
        <v>525</v>
      </c>
      <c r="T4" s="328" t="s">
        <v>544</v>
      </c>
      <c r="U4" s="328" t="s">
        <v>525</v>
      </c>
      <c r="V4" s="328" t="s">
        <v>544</v>
      </c>
      <c r="W4" s="328" t="s">
        <v>525</v>
      </c>
      <c r="X4" s="328" t="s">
        <v>544</v>
      </c>
      <c r="Y4" s="328" t="s">
        <v>525</v>
      </c>
      <c r="Z4" s="328" t="s">
        <v>544</v>
      </c>
      <c r="AA4" s="328" t="s">
        <v>525</v>
      </c>
      <c r="AB4" s="328" t="s">
        <v>544</v>
      </c>
      <c r="AC4" s="328" t="s">
        <v>525</v>
      </c>
      <c r="AD4" s="328" t="s">
        <v>544</v>
      </c>
      <c r="AE4" s="328" t="s">
        <v>525</v>
      </c>
      <c r="AF4" s="328" t="s">
        <v>544</v>
      </c>
    </row>
    <row r="5" spans="2:32" ht="15.75" customHeight="1" x14ac:dyDescent="0.25">
      <c r="B5" s="778" t="s">
        <v>543</v>
      </c>
      <c r="C5" s="778"/>
      <c r="D5" s="329" t="str">
        <f>IF('Aanvraag inhuur'!C72="","",'Aanvraag inhuur'!C72)</f>
        <v/>
      </c>
      <c r="E5" s="330" t="str">
        <f>IF(F5="","",IF('Samenvatting beoordeling P1 TL3'!D3="Uitsluiten","UITGESL",(($D$5*(MIN($F$88,$H$88,$J$88,$L$88,$N$88,$P$88,$R$88,$T$88,$V$88,$X$88,$Z$88,$AB$88,$AD$88,$AF$88)/F5)))))</f>
        <v/>
      </c>
      <c r="F5" s="345"/>
      <c r="G5" s="330" t="str">
        <f>IF(H5="","",IF('Samenvatting beoordeling P1 TL3'!E3="Uitsluiten","UITGESL",(($D$5*(MIN($F$88,$H$88,$J$88,$L$88,$N$88,$P$88,$R$88,$T$88,$V$88,$X$88,$Z$88,$AB$88,$AD$88,$AF$88)/H5)))))</f>
        <v/>
      </c>
      <c r="H5" s="345"/>
      <c r="I5" s="330" t="str">
        <f>IF(J5="","",IF('Samenvatting beoordeling P1 TL3'!F3="Uitsluiten","UITGESL",(($D$5*(MIN($F$88,$H$88,$J$88,$L$88,$N$88,$P$88,$R$88,$T$88,$V$88,$X$88,$Z$88,$AB$88,$AD$88,$AF$88)/J5)))))</f>
        <v/>
      </c>
      <c r="J5" s="345"/>
      <c r="K5" s="330" t="str">
        <f>IF(L5="","",IF('Samenvatting beoordeling P1 TL3'!G3="Uitsluiten","UITGESL",(($D$5*(MIN($F$88,$H$88,$J$88,$L$88,$N$88,$P$88,$R$88,$T$88,$V$88,$X$88,$Z$88,$AB$88,$AD$88,$AF$88)/L5)))))</f>
        <v/>
      </c>
      <c r="L5" s="345"/>
      <c r="M5" s="330" t="str">
        <f>IF(N5="","",IF('Samenvatting beoordeling P1 TL3'!H3="Uitsluiten","UITGESL",(($D$5*(MIN($F$88,$H$88,$J$88,$L$88,$N$88,$P$88,$R$88,$T$88,$V$88,$X$88,$Z$88,$AB$88,$AD$88,$AF$88)/N5)))))</f>
        <v/>
      </c>
      <c r="N5" s="345"/>
      <c r="O5" s="330" t="str">
        <f>IF(P5="","",IF('Samenvatting beoordeling P1 TL3'!I3="Uitsluiten","UITGESL",(($D$5*(MIN($F$88,$H$88,$J$88,$L$88,$N$88,$P$88,$R$88,$T$88,$V$88,$X$88,$Z$88,$AB$88,$AD$88,$AF$88)/P5)))))</f>
        <v/>
      </c>
      <c r="P5" s="345"/>
      <c r="Q5" s="330" t="str">
        <f>IF(R5="","",IF('Samenvatting beoordeling P1 TL3'!J3="Uitsluiten","UITGESL",(($D$5*(MIN($F$88,$H$88,$J$88,$L$88,$N$88,$P$88,$R$88,$T$88,$V$88,$X$88,$Z$88,$AB$88,$AD$88,$AF$88)/R5)))))</f>
        <v/>
      </c>
      <c r="R5" s="345"/>
      <c r="S5" s="330" t="str">
        <f>IF(T5="","",IF('Samenvatting beoordeling P1 TL3'!K3="Uitsluiten","UITGESL",(($D$5*(MIN($F$88,$H$88,$J$88,$L$88,$N$88,$P$88,$R$88,$T$88,$V$88,$X$88,$Z$88,$AB$88,$AD$88,$AF$88)/T5)))))</f>
        <v/>
      </c>
      <c r="T5" s="345"/>
      <c r="U5" s="330" t="str">
        <f>IF(V5="","",IF('Samenvatting beoordeling P1 TL3'!L3="Uitsluiten","UITGESL",(($D$5*(MIN($F$88,$H$88,$J$88,$L$88,$N$88,$P$88,$R$88,$T$88,$V$88,$X$88,$Z$88,$AB$88,$AD$88,$AF$88)/V5)))))</f>
        <v/>
      </c>
      <c r="V5" s="345"/>
      <c r="W5" s="330" t="str">
        <f>IF(X5="","",IF('Samenvatting beoordeling P1 TL3'!M3="Uitsluiten","UITGESL",(($D$5*(MIN($F$88,$H$88,$J$88,$L$88,$N$88,$P$88,$R$88,$T$88,$V$88,$X$88,$Z$88,$AB$88,$AD$88,$AF$88)/X5)))))</f>
        <v/>
      </c>
      <c r="X5" s="345"/>
      <c r="Y5" s="330" t="str">
        <f>IF(Z5="","",IF('Samenvatting beoordeling P1 TL3'!N3="Uitsluiten","UITGESL",(($D$5*(MIN($F$88,$H$88,$J$88,$L$88,$N$88,$P$88,$R$88,$T$88,$V$88,$X$88,$Z$88,$AB$88,$AD$88,$AF$88)/Z5)))))</f>
        <v/>
      </c>
      <c r="Z5" s="345"/>
      <c r="AA5" s="330" t="str">
        <f>IF(AB5="","",IF('Samenvatting beoordeling P1 TL3'!O3="Uitsluiten","UITGESL",(($D$5*(MIN($F$88,$H$88,$J$88,$L$88,$N$88,$P$88,$R$88,$T$88,$V$88,$X$88,$Z$88,$AB$88,$AD$88,$AF$88)/AB5)))))</f>
        <v/>
      </c>
      <c r="AB5" s="345"/>
      <c r="AC5" s="330" t="str">
        <f>IF(AD5="","",IF('Samenvatting beoordeling P1 TL3'!P3="Uitsluiten","UITGESL",(($D$5*(MIN($F$88,$H$88,$J$88,$L$88,$N$88,$P$88,$R$88,$T$88,$V$88,$X$88,$Z$88,$AB$88,$AD$88,$AF$88)/AD5)))))</f>
        <v/>
      </c>
      <c r="AD5" s="345"/>
      <c r="AE5" s="330" t="str">
        <f>IF(AF5="","",IF('Samenvatting beoordeling P1 TL3'!Q3="Uitsluiten","UITGESL",(($D$5*(MIN($F$88,$H$88,$J$88,$L$88,$N$88,$P$88,$R$88,$T$88,$V$88,$X$88,$Z$88,$AB$88,$AD$88,$AF$88)/AF5)))))</f>
        <v/>
      </c>
      <c r="AF5" s="345"/>
    </row>
    <row r="6" spans="2:32" x14ac:dyDescent="0.25">
      <c r="B6" s="773" t="s">
        <v>527</v>
      </c>
      <c r="C6" s="773"/>
      <c r="D6" s="773"/>
      <c r="E6" s="328" t="s">
        <v>546</v>
      </c>
      <c r="F6" s="328" t="s">
        <v>541</v>
      </c>
      <c r="G6" s="328" t="s">
        <v>546</v>
      </c>
      <c r="H6" s="328"/>
      <c r="I6" s="328" t="s">
        <v>546</v>
      </c>
      <c r="J6" s="328" t="s">
        <v>541</v>
      </c>
      <c r="K6" s="328" t="s">
        <v>546</v>
      </c>
      <c r="L6" s="328"/>
      <c r="M6" s="328" t="s">
        <v>546</v>
      </c>
      <c r="N6" s="328" t="s">
        <v>541</v>
      </c>
      <c r="O6" s="328" t="s">
        <v>546</v>
      </c>
      <c r="P6" s="328"/>
      <c r="Q6" s="328" t="s">
        <v>546</v>
      </c>
      <c r="R6" s="328" t="s">
        <v>541</v>
      </c>
      <c r="S6" s="328" t="s">
        <v>546</v>
      </c>
      <c r="T6" s="328"/>
      <c r="U6" s="328" t="s">
        <v>546</v>
      </c>
      <c r="V6" s="328" t="s">
        <v>541</v>
      </c>
      <c r="W6" s="328" t="s">
        <v>546</v>
      </c>
      <c r="X6" s="328"/>
      <c r="Y6" s="328" t="s">
        <v>546</v>
      </c>
      <c r="Z6" s="328" t="s">
        <v>541</v>
      </c>
      <c r="AA6" s="328" t="s">
        <v>546</v>
      </c>
      <c r="AB6" s="328"/>
      <c r="AC6" s="328" t="s">
        <v>546</v>
      </c>
      <c r="AD6" s="328" t="s">
        <v>541</v>
      </c>
      <c r="AE6" s="328" t="s">
        <v>546</v>
      </c>
      <c r="AF6" s="328"/>
    </row>
    <row r="7" spans="2:32" ht="31.5" customHeight="1" x14ac:dyDescent="0.25">
      <c r="B7" s="331" t="str">
        <f>IF('Aanvraag inhuur'!C123="","",'Aanvraag inhuur'!C123)</f>
        <v/>
      </c>
      <c r="C7" s="331" t="str">
        <f>IF('Aanvraag inhuur'!F123="","",'Aanvraag inhuur'!F123)</f>
        <v/>
      </c>
      <c r="D7" s="331" t="str">
        <f>IF(B7="","","K.O.")</f>
        <v/>
      </c>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row>
    <row r="8" spans="2:32" ht="31.5" customHeight="1" x14ac:dyDescent="0.25">
      <c r="B8" s="331" t="str">
        <f>IF('Aanvraag inhuur'!C124="","",'Aanvraag inhuur'!C124)</f>
        <v/>
      </c>
      <c r="C8" s="331" t="str">
        <f>IF('Aanvraag inhuur'!F124="","",'Aanvraag inhuur'!F124)</f>
        <v/>
      </c>
      <c r="D8" s="331" t="str">
        <f t="shared" ref="D8:D12" si="0">IF(B8="","","K.O.")</f>
        <v/>
      </c>
      <c r="E8" s="346"/>
      <c r="F8" s="346"/>
      <c r="G8" s="346"/>
      <c r="H8" s="346"/>
      <c r="I8" s="346"/>
      <c r="J8" s="346"/>
      <c r="K8" s="346"/>
      <c r="L8" s="346"/>
      <c r="M8" s="346"/>
      <c r="N8" s="346"/>
      <c r="O8" s="346"/>
      <c r="P8" s="346"/>
      <c r="Q8" s="346"/>
      <c r="R8" s="346"/>
      <c r="S8" s="346"/>
      <c r="T8" s="346"/>
      <c r="U8" s="346"/>
      <c r="V8" s="346"/>
      <c r="W8" s="346"/>
      <c r="X8" s="346"/>
      <c r="Y8" s="346"/>
      <c r="Z8" s="346"/>
      <c r="AA8" s="346"/>
      <c r="AB8" s="346"/>
      <c r="AC8" s="346"/>
      <c r="AD8" s="346"/>
      <c r="AE8" s="346"/>
      <c r="AF8" s="346"/>
    </row>
    <row r="9" spans="2:32" ht="31.5" customHeight="1" x14ac:dyDescent="0.25">
      <c r="B9" s="331" t="str">
        <f>IF('Aanvraag inhuur'!C125="","",'Aanvraag inhuur'!C125)</f>
        <v/>
      </c>
      <c r="C9" s="331" t="str">
        <f>IF('Aanvraag inhuur'!F125="","",'Aanvraag inhuur'!F125)</f>
        <v/>
      </c>
      <c r="D9" s="331" t="str">
        <f t="shared" si="0"/>
        <v/>
      </c>
      <c r="E9" s="346"/>
      <c r="F9" s="346"/>
      <c r="G9" s="346"/>
      <c r="H9" s="346"/>
      <c r="I9" s="346"/>
      <c r="J9" s="346"/>
      <c r="K9" s="346"/>
      <c r="L9" s="346"/>
      <c r="M9" s="346"/>
      <c r="N9" s="346"/>
      <c r="O9" s="346"/>
      <c r="P9" s="346"/>
      <c r="Q9" s="346"/>
      <c r="R9" s="346"/>
      <c r="S9" s="346"/>
      <c r="T9" s="346"/>
      <c r="U9" s="346"/>
      <c r="V9" s="346"/>
      <c r="W9" s="346"/>
      <c r="X9" s="346"/>
      <c r="Y9" s="346"/>
      <c r="Z9" s="346"/>
      <c r="AA9" s="346"/>
      <c r="AB9" s="346"/>
      <c r="AC9" s="346"/>
      <c r="AD9" s="346"/>
      <c r="AE9" s="346"/>
      <c r="AF9" s="346"/>
    </row>
    <row r="10" spans="2:32" ht="31.5" customHeight="1" x14ac:dyDescent="0.25">
      <c r="B10" s="331" t="str">
        <f>IF('Aanvraag inhuur'!C126="","",'Aanvraag inhuur'!C126)</f>
        <v/>
      </c>
      <c r="C10" s="331" t="str">
        <f>IF('Aanvraag inhuur'!F126="","",'Aanvraag inhuur'!F126)</f>
        <v/>
      </c>
      <c r="D10" s="331" t="str">
        <f t="shared" si="0"/>
        <v/>
      </c>
      <c r="E10" s="346"/>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6"/>
    </row>
    <row r="11" spans="2:32" ht="31.5" customHeight="1" x14ac:dyDescent="0.25">
      <c r="B11" s="331" t="str">
        <f>IF('Aanvraag inhuur'!C127="","",'Aanvraag inhuur'!C127)</f>
        <v/>
      </c>
      <c r="C11" s="331" t="str">
        <f>IF('Aanvraag inhuur'!F127="","",'Aanvraag inhuur'!F127)</f>
        <v/>
      </c>
      <c r="D11" s="331" t="str">
        <f t="shared" si="0"/>
        <v/>
      </c>
      <c r="E11" s="346"/>
      <c r="F11" s="346"/>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row>
    <row r="12" spans="2:32" ht="31.5" customHeight="1" x14ac:dyDescent="0.25">
      <c r="B12" s="331" t="str">
        <f>IF('Aanvraag inhuur'!C128="","",'Aanvraag inhuur'!C128)</f>
        <v/>
      </c>
      <c r="C12" s="331" t="str">
        <f>IF('Aanvraag inhuur'!F128="","",'Aanvraag inhuur'!F128)</f>
        <v/>
      </c>
      <c r="D12" s="331" t="str">
        <f t="shared" si="0"/>
        <v/>
      </c>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row>
    <row r="13" spans="2:32" x14ac:dyDescent="0.25">
      <c r="B13" s="773" t="s">
        <v>528</v>
      </c>
      <c r="C13" s="773"/>
      <c r="D13" s="773"/>
      <c r="E13" s="328" t="s">
        <v>546</v>
      </c>
      <c r="F13" s="328" t="s">
        <v>541</v>
      </c>
      <c r="G13" s="328" t="s">
        <v>546</v>
      </c>
      <c r="H13" s="328"/>
      <c r="I13" s="328" t="s">
        <v>546</v>
      </c>
      <c r="J13" s="328" t="s">
        <v>541</v>
      </c>
      <c r="K13" s="328" t="s">
        <v>546</v>
      </c>
      <c r="L13" s="328"/>
      <c r="M13" s="328" t="s">
        <v>546</v>
      </c>
      <c r="N13" s="328" t="s">
        <v>541</v>
      </c>
      <c r="O13" s="328" t="s">
        <v>546</v>
      </c>
      <c r="P13" s="328"/>
      <c r="Q13" s="328" t="s">
        <v>546</v>
      </c>
      <c r="R13" s="328" t="s">
        <v>541</v>
      </c>
      <c r="S13" s="328" t="s">
        <v>546</v>
      </c>
      <c r="T13" s="328"/>
      <c r="U13" s="328" t="s">
        <v>546</v>
      </c>
      <c r="V13" s="328" t="s">
        <v>541</v>
      </c>
      <c r="W13" s="328" t="s">
        <v>546</v>
      </c>
      <c r="X13" s="328"/>
      <c r="Y13" s="328" t="s">
        <v>546</v>
      </c>
      <c r="Z13" s="328" t="s">
        <v>541</v>
      </c>
      <c r="AA13" s="328" t="s">
        <v>546</v>
      </c>
      <c r="AB13" s="328"/>
      <c r="AC13" s="328" t="s">
        <v>546</v>
      </c>
      <c r="AD13" s="328" t="s">
        <v>541</v>
      </c>
      <c r="AE13" s="328" t="s">
        <v>546</v>
      </c>
      <c r="AF13" s="328"/>
    </row>
    <row r="14" spans="2:32" ht="32.25" customHeight="1" x14ac:dyDescent="0.25">
      <c r="B14" s="331" t="str">
        <f>IF('Aanvraag inhuur'!C130="","",'Aanvraag inhuur'!C130)</f>
        <v/>
      </c>
      <c r="C14" s="331" t="str">
        <f>IF('Aanvraag inhuur'!F130="","",'Aanvraag inhuur'!F130)</f>
        <v/>
      </c>
      <c r="D14" s="331" t="str">
        <f>IF(B14="","","K.O.")</f>
        <v/>
      </c>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row>
    <row r="15" spans="2:32" ht="32.25" customHeight="1" x14ac:dyDescent="0.25">
      <c r="B15" s="331" t="str">
        <f>IF('Aanvraag inhuur'!C131="","",'Aanvraag inhuur'!C131)</f>
        <v/>
      </c>
      <c r="C15" s="331" t="str">
        <f>IF('Aanvraag inhuur'!F131="","",'Aanvraag inhuur'!F131)</f>
        <v/>
      </c>
      <c r="D15" s="331" t="str">
        <f t="shared" ref="D15:D32" si="1">IF(B15="","","K.O.")</f>
        <v/>
      </c>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row>
    <row r="16" spans="2:32" ht="32.25" customHeight="1" x14ac:dyDescent="0.25">
      <c r="B16" s="331" t="str">
        <f>IF('Aanvraag inhuur'!C132="","",'Aanvraag inhuur'!C132)</f>
        <v/>
      </c>
      <c r="C16" s="331" t="str">
        <f>IF('Aanvraag inhuur'!F132="","",'Aanvraag inhuur'!F132)</f>
        <v/>
      </c>
      <c r="D16" s="331" t="str">
        <f t="shared" si="1"/>
        <v/>
      </c>
      <c r="E16" s="346"/>
      <c r="F16" s="346"/>
      <c r="G16" s="346"/>
      <c r="H16" s="346"/>
      <c r="I16" s="346"/>
      <c r="J16" s="346"/>
      <c r="K16" s="346"/>
      <c r="L16" s="346"/>
      <c r="M16" s="346"/>
      <c r="N16" s="346"/>
      <c r="O16" s="346"/>
      <c r="P16" s="346"/>
      <c r="Q16" s="346"/>
      <c r="R16" s="346"/>
      <c r="S16" s="346"/>
      <c r="T16" s="346"/>
      <c r="U16" s="346"/>
      <c r="V16" s="346"/>
      <c r="W16" s="346"/>
      <c r="X16" s="346"/>
      <c r="Y16" s="346"/>
      <c r="Z16" s="346"/>
      <c r="AA16" s="346"/>
      <c r="AB16" s="346"/>
      <c r="AC16" s="346"/>
      <c r="AD16" s="346"/>
      <c r="AE16" s="346"/>
      <c r="AF16" s="346"/>
    </row>
    <row r="17" spans="2:32" ht="32.25" customHeight="1" x14ac:dyDescent="0.25">
      <c r="B17" s="331" t="str">
        <f>IF('Aanvraag inhuur'!C133="","",'Aanvraag inhuur'!C133)</f>
        <v/>
      </c>
      <c r="C17" s="331" t="str">
        <f>IF('Aanvraag inhuur'!F133="","",'Aanvraag inhuur'!F133)</f>
        <v/>
      </c>
      <c r="D17" s="331" t="str">
        <f t="shared" si="1"/>
        <v/>
      </c>
      <c r="E17" s="346"/>
      <c r="F17" s="346"/>
      <c r="G17" s="346"/>
      <c r="H17" s="346"/>
      <c r="I17" s="346"/>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46"/>
    </row>
    <row r="18" spans="2:32" x14ac:dyDescent="0.25">
      <c r="B18" s="773" t="s">
        <v>529</v>
      </c>
      <c r="C18" s="773"/>
      <c r="D18" s="773"/>
      <c r="E18" s="328" t="s">
        <v>546</v>
      </c>
      <c r="F18" s="328" t="s">
        <v>541</v>
      </c>
      <c r="G18" s="328" t="s">
        <v>546</v>
      </c>
      <c r="H18" s="328"/>
      <c r="I18" s="328" t="s">
        <v>546</v>
      </c>
      <c r="J18" s="328" t="s">
        <v>541</v>
      </c>
      <c r="K18" s="328" t="s">
        <v>546</v>
      </c>
      <c r="L18" s="328"/>
      <c r="M18" s="328" t="s">
        <v>546</v>
      </c>
      <c r="N18" s="328" t="s">
        <v>541</v>
      </c>
      <c r="O18" s="328" t="s">
        <v>546</v>
      </c>
      <c r="P18" s="328"/>
      <c r="Q18" s="328" t="s">
        <v>546</v>
      </c>
      <c r="R18" s="328" t="s">
        <v>541</v>
      </c>
      <c r="S18" s="328" t="s">
        <v>546</v>
      </c>
      <c r="T18" s="328"/>
      <c r="U18" s="328" t="s">
        <v>546</v>
      </c>
      <c r="V18" s="328" t="s">
        <v>541</v>
      </c>
      <c r="W18" s="328" t="s">
        <v>546</v>
      </c>
      <c r="X18" s="328"/>
      <c r="Y18" s="328" t="s">
        <v>546</v>
      </c>
      <c r="Z18" s="328" t="s">
        <v>541</v>
      </c>
      <c r="AA18" s="328" t="s">
        <v>546</v>
      </c>
      <c r="AB18" s="328"/>
      <c r="AC18" s="328" t="s">
        <v>546</v>
      </c>
      <c r="AD18" s="328" t="s">
        <v>541</v>
      </c>
      <c r="AE18" s="328" t="s">
        <v>546</v>
      </c>
      <c r="AF18" s="328"/>
    </row>
    <row r="19" spans="2:32" ht="32.25" customHeight="1" x14ac:dyDescent="0.25">
      <c r="B19" s="331">
        <f>'Aanvraag inhuur'!C135</f>
        <v>0</v>
      </c>
      <c r="C19" s="331" t="s">
        <v>531</v>
      </c>
      <c r="D19" s="331" t="str">
        <f t="shared" si="1"/>
        <v>K.O.</v>
      </c>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row>
    <row r="20" spans="2:32" x14ac:dyDescent="0.25">
      <c r="B20" s="773" t="s">
        <v>533</v>
      </c>
      <c r="C20" s="773"/>
      <c r="D20" s="773"/>
      <c r="E20" s="328" t="s">
        <v>546</v>
      </c>
      <c r="F20" s="328" t="s">
        <v>541</v>
      </c>
      <c r="G20" s="328" t="s">
        <v>546</v>
      </c>
      <c r="H20" s="328"/>
      <c r="I20" s="328" t="s">
        <v>546</v>
      </c>
      <c r="J20" s="328" t="s">
        <v>541</v>
      </c>
      <c r="K20" s="328" t="s">
        <v>546</v>
      </c>
      <c r="L20" s="328"/>
      <c r="M20" s="328" t="s">
        <v>546</v>
      </c>
      <c r="N20" s="328" t="s">
        <v>541</v>
      </c>
      <c r="O20" s="328" t="s">
        <v>546</v>
      </c>
      <c r="P20" s="328"/>
      <c r="Q20" s="328" t="s">
        <v>546</v>
      </c>
      <c r="R20" s="328" t="s">
        <v>541</v>
      </c>
      <c r="S20" s="328" t="s">
        <v>546</v>
      </c>
      <c r="T20" s="328"/>
      <c r="U20" s="328" t="s">
        <v>546</v>
      </c>
      <c r="V20" s="328" t="s">
        <v>541</v>
      </c>
      <c r="W20" s="328" t="s">
        <v>546</v>
      </c>
      <c r="X20" s="328"/>
      <c r="Y20" s="328" t="s">
        <v>546</v>
      </c>
      <c r="Z20" s="328" t="s">
        <v>541</v>
      </c>
      <c r="AA20" s="328" t="s">
        <v>546</v>
      </c>
      <c r="AB20" s="328"/>
      <c r="AC20" s="328" t="s">
        <v>546</v>
      </c>
      <c r="AD20" s="328" t="s">
        <v>541</v>
      </c>
      <c r="AE20" s="328" t="s">
        <v>546</v>
      </c>
      <c r="AF20" s="328"/>
    </row>
    <row r="21" spans="2:32" ht="31.5" customHeight="1" x14ac:dyDescent="0.25">
      <c r="B21" s="331" t="str">
        <f>'Aanvraag inhuur'!C137</f>
        <v/>
      </c>
      <c r="C21" s="331" t="str">
        <f>IF('Aanvraag inhuur'!F137="","",'Aanvraag inhuur'!F137)</f>
        <v/>
      </c>
      <c r="D21" s="331" t="str">
        <f t="shared" si="1"/>
        <v/>
      </c>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c r="AE21" s="346"/>
      <c r="AF21" s="346"/>
    </row>
    <row r="22" spans="2:32" ht="31.5" customHeight="1" x14ac:dyDescent="0.25">
      <c r="B22" s="331" t="str">
        <f>'Aanvraag inhuur'!C138</f>
        <v/>
      </c>
      <c r="C22" s="331" t="str">
        <f>IF('Aanvraag inhuur'!F138="","",'Aanvraag inhuur'!F138)</f>
        <v/>
      </c>
      <c r="D22" s="331" t="str">
        <f t="shared" si="1"/>
        <v/>
      </c>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row>
    <row r="23" spans="2:32" ht="31.5" customHeight="1" x14ac:dyDescent="0.25">
      <c r="B23" s="331" t="str">
        <f>'Aanvraag inhuur'!C139</f>
        <v/>
      </c>
      <c r="C23" s="331" t="str">
        <f>IF('Aanvraag inhuur'!F139="","",'Aanvraag inhuur'!F139)</f>
        <v/>
      </c>
      <c r="D23" s="331" t="str">
        <f t="shared" si="1"/>
        <v/>
      </c>
      <c r="E23" s="346"/>
      <c r="F23" s="346"/>
      <c r="G23" s="346"/>
      <c r="H23" s="346"/>
      <c r="I23" s="346"/>
      <c r="J23" s="346"/>
      <c r="K23" s="346"/>
      <c r="L23" s="346"/>
      <c r="M23" s="346"/>
      <c r="N23" s="346"/>
      <c r="O23" s="346"/>
      <c r="P23" s="346"/>
      <c r="Q23" s="346"/>
      <c r="R23" s="346"/>
      <c r="S23" s="346"/>
      <c r="T23" s="346"/>
      <c r="U23" s="346"/>
      <c r="V23" s="346"/>
      <c r="W23" s="346"/>
      <c r="X23" s="346"/>
      <c r="Y23" s="346"/>
      <c r="Z23" s="346"/>
      <c r="AA23" s="346"/>
      <c r="AB23" s="346"/>
      <c r="AC23" s="346"/>
      <c r="AD23" s="346"/>
      <c r="AE23" s="346"/>
      <c r="AF23" s="346"/>
    </row>
    <row r="24" spans="2:32" ht="31.5" customHeight="1" x14ac:dyDescent="0.25">
      <c r="B24" s="331" t="str">
        <f>'Aanvraag inhuur'!C140</f>
        <v/>
      </c>
      <c r="C24" s="331" t="str">
        <f>IF('Aanvraag inhuur'!F140="","",'Aanvraag inhuur'!F140)</f>
        <v/>
      </c>
      <c r="D24" s="331" t="str">
        <f t="shared" si="1"/>
        <v/>
      </c>
      <c r="E24" s="346"/>
      <c r="F24" s="346"/>
      <c r="G24" s="346"/>
      <c r="H24" s="346"/>
      <c r="I24" s="346"/>
      <c r="J24" s="346"/>
      <c r="K24" s="346"/>
      <c r="L24" s="346"/>
      <c r="M24" s="346"/>
      <c r="N24" s="346"/>
      <c r="O24" s="346"/>
      <c r="P24" s="346"/>
      <c r="Q24" s="346"/>
      <c r="R24" s="346"/>
      <c r="S24" s="346"/>
      <c r="T24" s="346"/>
      <c r="U24" s="346"/>
      <c r="V24" s="346"/>
      <c r="W24" s="346"/>
      <c r="X24" s="346"/>
      <c r="Y24" s="346"/>
      <c r="Z24" s="346"/>
      <c r="AA24" s="346"/>
      <c r="AB24" s="346"/>
      <c r="AC24" s="346"/>
      <c r="AD24" s="346"/>
      <c r="AE24" s="346"/>
      <c r="AF24" s="346"/>
    </row>
    <row r="25" spans="2:32" ht="31.5" customHeight="1" x14ac:dyDescent="0.25">
      <c r="B25" s="331" t="str">
        <f>'Aanvraag inhuur'!C141</f>
        <v/>
      </c>
      <c r="C25" s="331" t="str">
        <f>IF('Aanvraag inhuur'!F141="","",'Aanvraag inhuur'!F141)</f>
        <v/>
      </c>
      <c r="D25" s="331" t="str">
        <f t="shared" si="1"/>
        <v/>
      </c>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s="346"/>
    </row>
    <row r="26" spans="2:32" x14ac:dyDescent="0.25">
      <c r="B26" s="773" t="s">
        <v>534</v>
      </c>
      <c r="C26" s="773"/>
      <c r="D26" s="773"/>
      <c r="E26" s="328" t="s">
        <v>546</v>
      </c>
      <c r="F26" s="328" t="s">
        <v>541</v>
      </c>
      <c r="G26" s="328" t="s">
        <v>546</v>
      </c>
      <c r="H26" s="328"/>
      <c r="I26" s="328" t="s">
        <v>546</v>
      </c>
      <c r="J26" s="328" t="s">
        <v>541</v>
      </c>
      <c r="K26" s="328" t="s">
        <v>546</v>
      </c>
      <c r="L26" s="328"/>
      <c r="M26" s="328" t="s">
        <v>546</v>
      </c>
      <c r="N26" s="328" t="s">
        <v>541</v>
      </c>
      <c r="O26" s="328" t="s">
        <v>546</v>
      </c>
      <c r="P26" s="328"/>
      <c r="Q26" s="328" t="s">
        <v>546</v>
      </c>
      <c r="R26" s="328" t="s">
        <v>541</v>
      </c>
      <c r="S26" s="328" t="s">
        <v>546</v>
      </c>
      <c r="T26" s="328"/>
      <c r="U26" s="328" t="s">
        <v>546</v>
      </c>
      <c r="V26" s="328" t="s">
        <v>541</v>
      </c>
      <c r="W26" s="328" t="s">
        <v>546</v>
      </c>
      <c r="X26" s="328"/>
      <c r="Y26" s="328" t="s">
        <v>546</v>
      </c>
      <c r="Z26" s="328" t="s">
        <v>541</v>
      </c>
      <c r="AA26" s="328" t="s">
        <v>546</v>
      </c>
      <c r="AB26" s="328"/>
      <c r="AC26" s="328" t="s">
        <v>546</v>
      </c>
      <c r="AD26" s="328" t="s">
        <v>541</v>
      </c>
      <c r="AE26" s="328" t="s">
        <v>546</v>
      </c>
      <c r="AF26" s="328"/>
    </row>
    <row r="27" spans="2:32" ht="32.25" customHeight="1" x14ac:dyDescent="0.25">
      <c r="B27" s="331" t="str">
        <f>IF('Aanvraag inhuur'!C143="","",'Aanvraag inhuur'!C143)</f>
        <v/>
      </c>
      <c r="C27" s="331" t="str">
        <f>IF('Aanvraag inhuur'!F143="","",'Aanvraag inhuur'!F143)</f>
        <v/>
      </c>
      <c r="D27" s="331" t="str">
        <f t="shared" si="1"/>
        <v/>
      </c>
      <c r="E27" s="346"/>
      <c r="F27" s="346"/>
      <c r="G27" s="346"/>
      <c r="H27" s="346"/>
      <c r="I27" s="346"/>
      <c r="J27" s="346"/>
      <c r="K27" s="346"/>
      <c r="L27" s="346"/>
      <c r="M27" s="346"/>
      <c r="N27" s="346"/>
      <c r="O27" s="346"/>
      <c r="P27" s="346"/>
      <c r="Q27" s="346"/>
      <c r="R27" s="346"/>
      <c r="S27" s="346"/>
      <c r="T27" s="346"/>
      <c r="U27" s="346"/>
      <c r="V27" s="346"/>
      <c r="W27" s="346"/>
      <c r="X27" s="346"/>
      <c r="Y27" s="346"/>
      <c r="Z27" s="346"/>
      <c r="AA27" s="346"/>
      <c r="AB27" s="346"/>
      <c r="AC27" s="346"/>
      <c r="AD27" s="346"/>
      <c r="AE27" s="346"/>
      <c r="AF27" s="346"/>
    </row>
    <row r="28" spans="2:32" ht="32.25" customHeight="1" x14ac:dyDescent="0.25">
      <c r="B28" s="331" t="str">
        <f>IF('Aanvraag inhuur'!C144="","",'Aanvraag inhuur'!C144)</f>
        <v/>
      </c>
      <c r="C28" s="331" t="str">
        <f>IF('Aanvraag inhuur'!F144="","",'Aanvraag inhuur'!F144)</f>
        <v/>
      </c>
      <c r="D28" s="331" t="str">
        <f t="shared" si="1"/>
        <v/>
      </c>
      <c r="E28" s="346"/>
      <c r="F28" s="346"/>
      <c r="G28" s="346"/>
      <c r="H28" s="346"/>
      <c r="I28" s="346"/>
      <c r="J28" s="346"/>
      <c r="K28" s="346"/>
      <c r="L28" s="346"/>
      <c r="M28" s="346"/>
      <c r="N28" s="346"/>
      <c r="O28" s="346"/>
      <c r="P28" s="346"/>
      <c r="Q28" s="346"/>
      <c r="R28" s="346"/>
      <c r="S28" s="346"/>
      <c r="T28" s="346"/>
      <c r="U28" s="346"/>
      <c r="V28" s="346"/>
      <c r="W28" s="346"/>
      <c r="X28" s="346"/>
      <c r="Y28" s="346"/>
      <c r="Z28" s="346"/>
      <c r="AA28" s="346"/>
      <c r="AB28" s="346"/>
      <c r="AC28" s="346"/>
      <c r="AD28" s="346"/>
      <c r="AE28" s="346"/>
      <c r="AF28" s="346"/>
    </row>
    <row r="29" spans="2:32" ht="32.25" customHeight="1" x14ac:dyDescent="0.25">
      <c r="B29" s="331" t="str">
        <f>IF('Aanvraag inhuur'!C145="","",'Aanvraag inhuur'!C145)</f>
        <v/>
      </c>
      <c r="C29" s="331" t="str">
        <f>IF('Aanvraag inhuur'!F145="","",'Aanvraag inhuur'!F145)</f>
        <v/>
      </c>
      <c r="D29" s="331" t="str">
        <f t="shared" si="1"/>
        <v/>
      </c>
      <c r="E29" s="346"/>
      <c r="F29" s="346"/>
      <c r="G29" s="346"/>
      <c r="H29" s="346"/>
      <c r="I29" s="346"/>
      <c r="J29" s="346"/>
      <c r="K29" s="346"/>
      <c r="L29" s="346"/>
      <c r="M29" s="346"/>
      <c r="N29" s="346"/>
      <c r="O29" s="346"/>
      <c r="P29" s="346"/>
      <c r="Q29" s="346"/>
      <c r="R29" s="346"/>
      <c r="S29" s="346"/>
      <c r="T29" s="346"/>
      <c r="U29" s="346"/>
      <c r="V29" s="346"/>
      <c r="W29" s="346"/>
      <c r="X29" s="346"/>
      <c r="Y29" s="346"/>
      <c r="Z29" s="346"/>
      <c r="AA29" s="346"/>
      <c r="AB29" s="346"/>
      <c r="AC29" s="346"/>
      <c r="AD29" s="346"/>
      <c r="AE29" s="346"/>
      <c r="AF29" s="346"/>
    </row>
    <row r="30" spans="2:32" ht="32.25" customHeight="1" x14ac:dyDescent="0.25">
      <c r="B30" s="331" t="str">
        <f>IF('Aanvraag inhuur'!C146="","",'Aanvraag inhuur'!C146)</f>
        <v/>
      </c>
      <c r="C30" s="331" t="str">
        <f>IF('Aanvraag inhuur'!F146="","",'Aanvraag inhuur'!F146)</f>
        <v/>
      </c>
      <c r="D30" s="331" t="str">
        <f t="shared" si="1"/>
        <v/>
      </c>
      <c r="E30" s="346"/>
      <c r="F30" s="346"/>
      <c r="G30" s="346"/>
      <c r="H30" s="346"/>
      <c r="I30" s="346"/>
      <c r="J30" s="346"/>
      <c r="K30" s="346"/>
      <c r="L30" s="346"/>
      <c r="M30" s="346"/>
      <c r="N30" s="346"/>
      <c r="O30" s="346"/>
      <c r="P30" s="346"/>
      <c r="Q30" s="346"/>
      <c r="R30" s="346"/>
      <c r="S30" s="346"/>
      <c r="T30" s="346"/>
      <c r="U30" s="346"/>
      <c r="V30" s="346"/>
      <c r="W30" s="346"/>
      <c r="X30" s="346"/>
      <c r="Y30" s="346"/>
      <c r="Z30" s="346"/>
      <c r="AA30" s="346"/>
      <c r="AB30" s="346"/>
      <c r="AC30" s="346"/>
      <c r="AD30" s="346"/>
      <c r="AE30" s="346"/>
      <c r="AF30" s="346"/>
    </row>
    <row r="31" spans="2:32" ht="32.25" customHeight="1" x14ac:dyDescent="0.25">
      <c r="B31" s="331" t="str">
        <f>IF('Aanvraag inhuur'!C147="","",'Aanvraag inhuur'!C147)</f>
        <v/>
      </c>
      <c r="C31" s="331" t="str">
        <f>IF('Aanvraag inhuur'!F147="","",'Aanvraag inhuur'!F147)</f>
        <v/>
      </c>
      <c r="D31" s="331" t="str">
        <f t="shared" si="1"/>
        <v/>
      </c>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6"/>
    </row>
    <row r="32" spans="2:32" ht="32.25" customHeight="1" x14ac:dyDescent="0.25">
      <c r="B32" s="331" t="str">
        <f>IF('Aanvraag inhuur'!C148="","",'Aanvraag inhuur'!C148)</f>
        <v/>
      </c>
      <c r="C32" s="331" t="str">
        <f>IF('Aanvraag inhuur'!F148="","",'Aanvraag inhuur'!F148)</f>
        <v/>
      </c>
      <c r="D32" s="331" t="str">
        <f t="shared" si="1"/>
        <v/>
      </c>
      <c r="E32" s="346"/>
      <c r="F32" s="346"/>
      <c r="G32" s="346"/>
      <c r="H32" s="346"/>
      <c r="I32" s="346"/>
      <c r="J32" s="346"/>
      <c r="K32" s="346"/>
      <c r="L32" s="346"/>
      <c r="M32" s="346"/>
      <c r="N32" s="346"/>
      <c r="O32" s="346"/>
      <c r="P32" s="346"/>
      <c r="Q32" s="346"/>
      <c r="R32" s="346"/>
      <c r="S32" s="346"/>
      <c r="T32" s="346"/>
      <c r="U32" s="346"/>
      <c r="V32" s="346"/>
      <c r="W32" s="346"/>
      <c r="X32" s="346"/>
      <c r="Y32" s="346"/>
      <c r="Z32" s="346"/>
      <c r="AA32" s="346"/>
      <c r="AB32" s="346"/>
      <c r="AC32" s="346"/>
      <c r="AD32" s="346"/>
      <c r="AE32" s="346"/>
      <c r="AF32" s="346"/>
    </row>
    <row r="33" spans="2:32" x14ac:dyDescent="0.25">
      <c r="B33" s="770" t="s">
        <v>532</v>
      </c>
      <c r="C33" s="771"/>
      <c r="D33" s="772"/>
      <c r="E33" s="328" t="s">
        <v>525</v>
      </c>
      <c r="F33" s="328" t="s">
        <v>541</v>
      </c>
      <c r="G33" s="328"/>
      <c r="H33" s="328"/>
      <c r="I33" s="328" t="s">
        <v>525</v>
      </c>
      <c r="J33" s="328" t="s">
        <v>541</v>
      </c>
      <c r="K33" s="328"/>
      <c r="L33" s="328"/>
      <c r="M33" s="328" t="s">
        <v>525</v>
      </c>
      <c r="N33" s="328" t="s">
        <v>526</v>
      </c>
      <c r="O33" s="328"/>
      <c r="P33" s="328"/>
      <c r="Q33" s="328" t="s">
        <v>525</v>
      </c>
      <c r="R33" s="328" t="s">
        <v>526</v>
      </c>
      <c r="S33" s="328"/>
      <c r="T33" s="328"/>
      <c r="U33" s="328" t="s">
        <v>525</v>
      </c>
      <c r="V33" s="328" t="s">
        <v>526</v>
      </c>
      <c r="W33" s="328"/>
      <c r="X33" s="328"/>
      <c r="Y33" s="328" t="s">
        <v>525</v>
      </c>
      <c r="Z33" s="328" t="s">
        <v>526</v>
      </c>
      <c r="AA33" s="328"/>
      <c r="AB33" s="328"/>
      <c r="AC33" s="328" t="s">
        <v>525</v>
      </c>
      <c r="AD33" s="328" t="s">
        <v>526</v>
      </c>
      <c r="AE33" s="328"/>
      <c r="AF33" s="328"/>
    </row>
    <row r="34" spans="2:32" ht="32.25" customHeight="1" x14ac:dyDescent="0.25">
      <c r="B34" s="331" t="str">
        <f>IF('Aanvraag inhuur'!C152="","",'Aanvraag inhuur'!C152)</f>
        <v/>
      </c>
      <c r="C34" s="331" t="str">
        <f>IF('Aanvraag inhuur'!F152="","",'Aanvraag inhuur'!F152)</f>
        <v/>
      </c>
      <c r="D34" s="331" t="str">
        <f>IF('Aanvraag inhuur'!H152="","",'Aanvraag inhuur'!H152)</f>
        <v/>
      </c>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row>
    <row r="35" spans="2:32" ht="32.25" customHeight="1" x14ac:dyDescent="0.25">
      <c r="B35" s="331" t="str">
        <f>IF('Aanvraag inhuur'!C153="","",'Aanvraag inhuur'!C153)</f>
        <v/>
      </c>
      <c r="C35" s="331" t="str">
        <f>IF('Aanvraag inhuur'!F153="","",'Aanvraag inhuur'!F153)</f>
        <v/>
      </c>
      <c r="D35" s="331" t="str">
        <f>IF('Aanvraag inhuur'!H153="","",'Aanvraag inhuur'!H153)</f>
        <v/>
      </c>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row>
    <row r="36" spans="2:32" ht="32.25" customHeight="1" x14ac:dyDescent="0.25">
      <c r="B36" s="331" t="str">
        <f>IF('Aanvraag inhuur'!C154="","",'Aanvraag inhuur'!C154)</f>
        <v/>
      </c>
      <c r="C36" s="331" t="str">
        <f>IF('Aanvraag inhuur'!F154="","",'Aanvraag inhuur'!F154)</f>
        <v/>
      </c>
      <c r="D36" s="331" t="str">
        <f>IF('Aanvraag inhuur'!H154="","",'Aanvraag inhuur'!H154)</f>
        <v/>
      </c>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row>
    <row r="37" spans="2:32" ht="32.25" customHeight="1" x14ac:dyDescent="0.25">
      <c r="B37" s="331" t="str">
        <f>IF('Aanvraag inhuur'!C155="","",'Aanvraag inhuur'!C155)</f>
        <v/>
      </c>
      <c r="C37" s="331" t="str">
        <f>IF('Aanvraag inhuur'!F155="","",'Aanvraag inhuur'!F155)</f>
        <v/>
      </c>
      <c r="D37" s="331" t="str">
        <f>IF('Aanvraag inhuur'!H155="","",'Aanvraag inhuur'!H155)</f>
        <v/>
      </c>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row>
    <row r="38" spans="2:32" ht="32.25" customHeight="1" x14ac:dyDescent="0.25">
      <c r="B38" s="331" t="str">
        <f>IF('Aanvraag inhuur'!C156="","",'Aanvraag inhuur'!C156)</f>
        <v/>
      </c>
      <c r="C38" s="331" t="str">
        <f>IF('Aanvraag inhuur'!F156="","",'Aanvraag inhuur'!F156)</f>
        <v/>
      </c>
      <c r="D38" s="331" t="str">
        <f>IF('Aanvraag inhuur'!H156="","",'Aanvraag inhuur'!H156)</f>
        <v/>
      </c>
      <c r="E38" s="346"/>
      <c r="F38" s="346"/>
      <c r="G38" s="346"/>
      <c r="H38" s="346"/>
      <c r="I38" s="346"/>
      <c r="J38" s="346"/>
      <c r="K38" s="346"/>
      <c r="L38" s="346"/>
      <c r="M38" s="346"/>
      <c r="N38" s="346"/>
      <c r="O38" s="346"/>
      <c r="P38" s="346"/>
      <c r="Q38" s="346"/>
      <c r="R38" s="346"/>
      <c r="S38" s="346"/>
      <c r="T38" s="346"/>
      <c r="U38" s="346"/>
      <c r="V38" s="346"/>
      <c r="W38" s="346"/>
      <c r="X38" s="346"/>
      <c r="Y38" s="346"/>
      <c r="Z38" s="346"/>
      <c r="AA38" s="346"/>
      <c r="AB38" s="346"/>
      <c r="AC38" s="346"/>
      <c r="AD38" s="346"/>
      <c r="AE38" s="346"/>
      <c r="AF38" s="346"/>
    </row>
    <row r="39" spans="2:32" ht="32.25" customHeight="1" x14ac:dyDescent="0.25">
      <c r="B39" s="331" t="str">
        <f>IF('Aanvraag inhuur'!C157="","",'Aanvraag inhuur'!C157)</f>
        <v/>
      </c>
      <c r="C39" s="331" t="str">
        <f>IF('Aanvraag inhuur'!F157="","",'Aanvraag inhuur'!F157)</f>
        <v/>
      </c>
      <c r="D39" s="331" t="str">
        <f>IF('Aanvraag inhuur'!H157="","",'Aanvraag inhuur'!H157)</f>
        <v/>
      </c>
      <c r="E39" s="346"/>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row>
    <row r="40" spans="2:32" ht="32.25" customHeight="1" x14ac:dyDescent="0.25">
      <c r="B40" s="331" t="str">
        <f>IF('Aanvraag inhuur'!C158="","",'Aanvraag inhuur'!C158)</f>
        <v/>
      </c>
      <c r="C40" s="331" t="str">
        <f>IF('Aanvraag inhuur'!F158="","",'Aanvraag inhuur'!F158)</f>
        <v/>
      </c>
      <c r="D40" s="331" t="str">
        <f>IF('Aanvraag inhuur'!H158="","",'Aanvraag inhuur'!H158)</f>
        <v/>
      </c>
      <c r="E40" s="346"/>
      <c r="F40" s="346"/>
      <c r="G40" s="346"/>
      <c r="H40" s="346"/>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6"/>
      <c r="AF40" s="346"/>
    </row>
    <row r="41" spans="2:32" ht="32.25" customHeight="1" x14ac:dyDescent="0.25">
      <c r="B41" s="331" t="str">
        <f>IF('Aanvraag inhuur'!C159="","",'Aanvraag inhuur'!C159)</f>
        <v/>
      </c>
      <c r="C41" s="331" t="str">
        <f>IF('Aanvraag inhuur'!F159="","",'Aanvraag inhuur'!F159)</f>
        <v/>
      </c>
      <c r="D41" s="331" t="str">
        <f>IF('Aanvraag inhuur'!H159="","",'Aanvraag inhuur'!H159)</f>
        <v/>
      </c>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row>
    <row r="42" spans="2:32" ht="15.75" customHeight="1" x14ac:dyDescent="0.25">
      <c r="B42" s="770" t="s">
        <v>535</v>
      </c>
      <c r="C42" s="771"/>
      <c r="D42" s="772"/>
      <c r="E42" s="328" t="s">
        <v>525</v>
      </c>
      <c r="F42" s="328" t="s">
        <v>541</v>
      </c>
      <c r="G42" s="328"/>
      <c r="H42" s="328"/>
      <c r="I42" s="328" t="s">
        <v>525</v>
      </c>
      <c r="J42" s="328" t="s">
        <v>541</v>
      </c>
      <c r="K42" s="328"/>
      <c r="L42" s="328"/>
      <c r="M42" s="328" t="s">
        <v>525</v>
      </c>
      <c r="N42" s="328" t="s">
        <v>541</v>
      </c>
      <c r="O42" s="328"/>
      <c r="P42" s="328"/>
      <c r="Q42" s="328" t="s">
        <v>525</v>
      </c>
      <c r="R42" s="328" t="s">
        <v>541</v>
      </c>
      <c r="S42" s="328"/>
      <c r="T42" s="328"/>
      <c r="U42" s="328" t="s">
        <v>525</v>
      </c>
      <c r="V42" s="328" t="s">
        <v>541</v>
      </c>
      <c r="W42" s="328"/>
      <c r="X42" s="328"/>
      <c r="Y42" s="328" t="s">
        <v>525</v>
      </c>
      <c r="Z42" s="328" t="s">
        <v>541</v>
      </c>
      <c r="AA42" s="328"/>
      <c r="AB42" s="328"/>
      <c r="AC42" s="328" t="s">
        <v>525</v>
      </c>
      <c r="AD42" s="328" t="s">
        <v>541</v>
      </c>
      <c r="AE42" s="328"/>
      <c r="AF42" s="328"/>
    </row>
    <row r="43" spans="2:32" ht="32.25" customHeight="1" x14ac:dyDescent="0.25">
      <c r="B43" s="331" t="str">
        <f>IF('Aanvraag inhuur'!C162="","",'Aanvraag inhuur'!C162)</f>
        <v/>
      </c>
      <c r="C43" s="331" t="str">
        <f>IF('Aanvraag inhuur'!F162="","",'Aanvraag inhuur'!F162)</f>
        <v/>
      </c>
      <c r="D43" s="331" t="str">
        <f>IF('Aanvraag inhuur'!H162="","",'Aanvraag inhuur'!H162)</f>
        <v/>
      </c>
      <c r="E43" s="346"/>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6"/>
    </row>
    <row r="44" spans="2:32" ht="32.25" customHeight="1" x14ac:dyDescent="0.25">
      <c r="B44" s="331" t="str">
        <f>IF('Aanvraag inhuur'!C163="","",'Aanvraag inhuur'!C163)</f>
        <v/>
      </c>
      <c r="C44" s="331" t="str">
        <f>IF('Aanvraag inhuur'!F163="","",'Aanvraag inhuur'!F163)</f>
        <v/>
      </c>
      <c r="D44" s="331" t="str">
        <f>IF('Aanvraag inhuur'!H163="","",'Aanvraag inhuur'!H163)</f>
        <v/>
      </c>
      <c r="E44" s="346"/>
      <c r="F44" s="346"/>
      <c r="G44" s="346"/>
      <c r="H44" s="346"/>
      <c r="I44" s="346"/>
      <c r="J44" s="346"/>
      <c r="K44" s="346"/>
      <c r="L44" s="346"/>
      <c r="M44" s="346"/>
      <c r="N44" s="346"/>
      <c r="O44" s="346"/>
      <c r="P44" s="346"/>
      <c r="Q44" s="346"/>
      <c r="R44" s="346"/>
      <c r="S44" s="346"/>
      <c r="T44" s="346"/>
      <c r="U44" s="346"/>
      <c r="V44" s="346"/>
      <c r="W44" s="346"/>
      <c r="X44" s="346"/>
      <c r="Y44" s="346"/>
      <c r="Z44" s="346"/>
      <c r="AA44" s="346"/>
      <c r="AB44" s="346"/>
      <c r="AC44" s="346"/>
      <c r="AD44" s="346"/>
      <c r="AE44" s="346"/>
      <c r="AF44" s="346"/>
    </row>
    <row r="45" spans="2:32" ht="32.25" customHeight="1" x14ac:dyDescent="0.25">
      <c r="B45" s="331" t="str">
        <f>IF('Aanvraag inhuur'!C164="","",'Aanvraag inhuur'!C164)</f>
        <v/>
      </c>
      <c r="C45" s="331" t="str">
        <f>IF('Aanvraag inhuur'!F164="","",'Aanvraag inhuur'!F164)</f>
        <v/>
      </c>
      <c r="D45" s="331" t="str">
        <f>IF('Aanvraag inhuur'!H164="","",'Aanvraag inhuur'!H164)</f>
        <v/>
      </c>
      <c r="E45" s="346"/>
      <c r="F45" s="346"/>
      <c r="G45" s="346"/>
      <c r="H45" s="346"/>
      <c r="I45" s="346"/>
      <c r="J45" s="346"/>
      <c r="K45" s="346"/>
      <c r="L45" s="346"/>
      <c r="M45" s="346"/>
      <c r="N45" s="346"/>
      <c r="O45" s="346"/>
      <c r="P45" s="346"/>
      <c r="Q45" s="346"/>
      <c r="R45" s="346"/>
      <c r="S45" s="346"/>
      <c r="T45" s="346"/>
      <c r="U45" s="346"/>
      <c r="V45" s="346"/>
      <c r="W45" s="346"/>
      <c r="X45" s="346"/>
      <c r="Y45" s="346"/>
      <c r="Z45" s="346"/>
      <c r="AA45" s="346"/>
      <c r="AB45" s="346"/>
      <c r="AC45" s="346"/>
      <c r="AD45" s="346"/>
      <c r="AE45" s="346"/>
      <c r="AF45" s="346"/>
    </row>
    <row r="46" spans="2:32" ht="32.25" customHeight="1" x14ac:dyDescent="0.25">
      <c r="B46" s="331" t="str">
        <f>IF('Aanvraag inhuur'!C165="","",'Aanvraag inhuur'!C165)</f>
        <v/>
      </c>
      <c r="C46" s="331" t="str">
        <f>IF('Aanvraag inhuur'!F165="","",'Aanvraag inhuur'!F165)</f>
        <v/>
      </c>
      <c r="D46" s="331" t="str">
        <f>IF('Aanvraag inhuur'!H165="","",'Aanvraag inhuur'!H165)</f>
        <v/>
      </c>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row>
    <row r="47" spans="2:32" ht="32.25" customHeight="1" x14ac:dyDescent="0.25">
      <c r="B47" s="331" t="str">
        <f>IF('Aanvraag inhuur'!C166="","",'Aanvraag inhuur'!C166)</f>
        <v/>
      </c>
      <c r="C47" s="331" t="str">
        <f>IF('Aanvraag inhuur'!F166="","",'Aanvraag inhuur'!F166)</f>
        <v/>
      </c>
      <c r="D47" s="331" t="str">
        <f>IF('Aanvraag inhuur'!H166="","",'Aanvraag inhuur'!H166)</f>
        <v/>
      </c>
      <c r="E47" s="346"/>
      <c r="F47" s="346"/>
      <c r="G47" s="346"/>
      <c r="H47" s="346"/>
      <c r="I47" s="346"/>
      <c r="J47" s="346"/>
      <c r="K47" s="346"/>
      <c r="L47" s="346"/>
      <c r="M47" s="346"/>
      <c r="N47" s="346"/>
      <c r="O47" s="346"/>
      <c r="P47" s="346"/>
      <c r="Q47" s="346"/>
      <c r="R47" s="346"/>
      <c r="S47" s="346"/>
      <c r="T47" s="346"/>
      <c r="U47" s="346"/>
      <c r="V47" s="346"/>
      <c r="W47" s="346"/>
      <c r="X47" s="346"/>
      <c r="Y47" s="346"/>
      <c r="Z47" s="346"/>
      <c r="AA47" s="346"/>
      <c r="AB47" s="346"/>
      <c r="AC47" s="346"/>
      <c r="AD47" s="346"/>
      <c r="AE47" s="346"/>
      <c r="AF47" s="346"/>
    </row>
    <row r="48" spans="2:32" ht="32.25" customHeight="1" x14ac:dyDescent="0.25">
      <c r="B48" s="331" t="str">
        <f>IF('Aanvraag inhuur'!C167="","",'Aanvraag inhuur'!C167)</f>
        <v/>
      </c>
      <c r="C48" s="331" t="str">
        <f>IF('Aanvraag inhuur'!F167="","",'Aanvraag inhuur'!F167)</f>
        <v/>
      </c>
      <c r="D48" s="331" t="str">
        <f>IF('Aanvraag inhuur'!H167="","",'Aanvraag inhuur'!H167)</f>
        <v/>
      </c>
      <c r="E48" s="346"/>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row>
    <row r="49" spans="2:32" ht="15.75" customHeight="1" x14ac:dyDescent="0.25">
      <c r="B49" s="770" t="s">
        <v>536</v>
      </c>
      <c r="C49" s="771"/>
      <c r="D49" s="772"/>
      <c r="E49" s="328" t="s">
        <v>525</v>
      </c>
      <c r="F49" s="328" t="s">
        <v>541</v>
      </c>
      <c r="G49" s="328"/>
      <c r="H49" s="328"/>
      <c r="I49" s="328" t="s">
        <v>525</v>
      </c>
      <c r="J49" s="328" t="s">
        <v>541</v>
      </c>
      <c r="K49" s="328"/>
      <c r="L49" s="328"/>
      <c r="M49" s="328" t="s">
        <v>525</v>
      </c>
      <c r="N49" s="328" t="s">
        <v>541</v>
      </c>
      <c r="O49" s="328"/>
      <c r="P49" s="328"/>
      <c r="Q49" s="328" t="s">
        <v>525</v>
      </c>
      <c r="R49" s="328" t="s">
        <v>541</v>
      </c>
      <c r="S49" s="328"/>
      <c r="T49" s="328"/>
      <c r="U49" s="328" t="s">
        <v>525</v>
      </c>
      <c r="V49" s="328" t="s">
        <v>541</v>
      </c>
      <c r="W49" s="328"/>
      <c r="X49" s="328"/>
      <c r="Y49" s="328" t="s">
        <v>525</v>
      </c>
      <c r="Z49" s="328" t="s">
        <v>541</v>
      </c>
      <c r="AA49" s="328"/>
      <c r="AB49" s="328"/>
      <c r="AC49" s="328" t="s">
        <v>525</v>
      </c>
      <c r="AD49" s="328" t="s">
        <v>541</v>
      </c>
      <c r="AE49" s="328"/>
      <c r="AF49" s="328"/>
    </row>
    <row r="50" spans="2:32" ht="32.25" customHeight="1" x14ac:dyDescent="0.25">
      <c r="B50" s="331" t="str">
        <f>IF('Aanvraag inhuur'!C168="","",'Aanvraag inhuur'!C168)</f>
        <v/>
      </c>
      <c r="C50" s="331" t="str">
        <f>IF('Aanvraag inhuur'!F168="","",'Aanvraag inhuur'!F168)</f>
        <v/>
      </c>
      <c r="D50" s="331" t="str">
        <f>IF('Aanvraag inhuur'!H168="","",'Aanvraag inhuur'!H168)</f>
        <v/>
      </c>
      <c r="E50" s="346"/>
      <c r="F50" s="346"/>
      <c r="G50" s="346"/>
      <c r="H50" s="346"/>
      <c r="I50" s="346"/>
      <c r="J50" s="346"/>
      <c r="K50" s="346"/>
      <c r="L50" s="346"/>
      <c r="M50" s="346"/>
      <c r="N50" s="346"/>
      <c r="O50" s="346"/>
      <c r="P50" s="346"/>
      <c r="Q50" s="346"/>
      <c r="R50" s="346"/>
      <c r="S50" s="346"/>
      <c r="T50" s="346"/>
      <c r="U50" s="346"/>
      <c r="V50" s="346"/>
      <c r="W50" s="346"/>
      <c r="X50" s="346"/>
      <c r="Y50" s="346"/>
      <c r="Z50" s="346"/>
      <c r="AA50" s="346"/>
      <c r="AB50" s="346"/>
      <c r="AC50" s="346"/>
      <c r="AD50" s="346"/>
      <c r="AE50" s="346"/>
      <c r="AF50" s="346"/>
    </row>
    <row r="51" spans="2:32" ht="32.25" customHeight="1" x14ac:dyDescent="0.25">
      <c r="B51" s="331" t="str">
        <f>IF('Aanvraag inhuur'!C169="","",'Aanvraag inhuur'!C169)</f>
        <v/>
      </c>
      <c r="C51" s="331" t="str">
        <f>IF('Aanvraag inhuur'!F169="","",'Aanvraag inhuur'!F169)</f>
        <v/>
      </c>
      <c r="D51" s="331" t="str">
        <f>IF('Aanvraag inhuur'!H169="","",'Aanvraag inhuur'!H169)</f>
        <v/>
      </c>
      <c r="E51" s="346"/>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6"/>
    </row>
    <row r="52" spans="2:32" ht="32.25" customHeight="1" x14ac:dyDescent="0.25">
      <c r="B52" s="331" t="str">
        <f>IF('Aanvraag inhuur'!C170="","",'Aanvraag inhuur'!C170)</f>
        <v/>
      </c>
      <c r="C52" s="331" t="str">
        <f>IF('Aanvraag inhuur'!F170="","",'Aanvraag inhuur'!F170)</f>
        <v/>
      </c>
      <c r="D52" s="331" t="str">
        <f>IF('Aanvraag inhuur'!H170="","",'Aanvraag inhuur'!H170)</f>
        <v/>
      </c>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row>
    <row r="53" spans="2:32" ht="15.75" customHeight="1" x14ac:dyDescent="0.25">
      <c r="B53" s="770" t="s">
        <v>587</v>
      </c>
      <c r="C53" s="771"/>
      <c r="D53" s="772"/>
      <c r="E53" s="328" t="s">
        <v>525</v>
      </c>
      <c r="F53" s="328" t="s">
        <v>541</v>
      </c>
      <c r="G53" s="328"/>
      <c r="H53" s="328"/>
      <c r="I53" s="328" t="s">
        <v>525</v>
      </c>
      <c r="J53" s="328" t="s">
        <v>541</v>
      </c>
      <c r="K53" s="328"/>
      <c r="L53" s="328"/>
      <c r="M53" s="328" t="s">
        <v>525</v>
      </c>
      <c r="N53" s="328" t="s">
        <v>541</v>
      </c>
      <c r="O53" s="328"/>
      <c r="P53" s="328"/>
      <c r="Q53" s="328" t="s">
        <v>525</v>
      </c>
      <c r="R53" s="328" t="s">
        <v>541</v>
      </c>
      <c r="S53" s="328"/>
      <c r="T53" s="328"/>
      <c r="U53" s="328" t="s">
        <v>525</v>
      </c>
      <c r="V53" s="328" t="s">
        <v>541</v>
      </c>
      <c r="W53" s="328"/>
      <c r="X53" s="328"/>
      <c r="Y53" s="328" t="s">
        <v>525</v>
      </c>
      <c r="Z53" s="328" t="s">
        <v>541</v>
      </c>
      <c r="AA53" s="328"/>
      <c r="AB53" s="328"/>
      <c r="AC53" s="328" t="s">
        <v>525</v>
      </c>
      <c r="AD53" s="328" t="s">
        <v>541</v>
      </c>
      <c r="AE53" s="328"/>
      <c r="AF53" s="328"/>
    </row>
    <row r="54" spans="2:32" ht="32.25" customHeight="1" x14ac:dyDescent="0.25">
      <c r="B54" s="774" t="str">
        <f>IF('Aanvraag inhuur'!C173="","",'Aanvraag inhuur'!C173)</f>
        <v/>
      </c>
      <c r="C54" s="775"/>
      <c r="D54" s="331">
        <f>IF('Aanvraag inhuur'!H173="","",'Aanvraag inhuur'!H173)</f>
        <v>0</v>
      </c>
      <c r="E54" s="346"/>
      <c r="F54" s="346"/>
      <c r="G54" s="346"/>
      <c r="H54" s="346"/>
      <c r="I54" s="346"/>
      <c r="J54" s="346"/>
      <c r="K54" s="346"/>
      <c r="L54" s="346"/>
      <c r="M54" s="346"/>
      <c r="N54" s="346"/>
      <c r="O54" s="346"/>
      <c r="P54" s="346"/>
      <c r="Q54" s="346"/>
      <c r="R54" s="346"/>
      <c r="S54" s="346"/>
      <c r="T54" s="346"/>
      <c r="U54" s="346"/>
      <c r="V54" s="346"/>
      <c r="W54" s="346"/>
      <c r="X54" s="346"/>
      <c r="Y54" s="346"/>
      <c r="Z54" s="346"/>
      <c r="AA54" s="346"/>
      <c r="AB54" s="346"/>
      <c r="AC54" s="346"/>
      <c r="AD54" s="346"/>
      <c r="AE54" s="346"/>
      <c r="AF54" s="346"/>
    </row>
    <row r="55" spans="2:32" ht="15.75" customHeight="1" x14ac:dyDescent="0.25">
      <c r="B55" s="770" t="s">
        <v>588</v>
      </c>
      <c r="C55" s="771"/>
      <c r="D55" s="772"/>
      <c r="E55" s="328" t="s">
        <v>525</v>
      </c>
      <c r="F55" s="328" t="s">
        <v>541</v>
      </c>
      <c r="G55" s="328"/>
      <c r="H55" s="328"/>
      <c r="I55" s="328" t="s">
        <v>525</v>
      </c>
      <c r="J55" s="328" t="s">
        <v>541</v>
      </c>
      <c r="K55" s="328"/>
      <c r="L55" s="328"/>
      <c r="M55" s="328" t="s">
        <v>525</v>
      </c>
      <c r="N55" s="328" t="s">
        <v>541</v>
      </c>
      <c r="O55" s="328"/>
      <c r="P55" s="328"/>
      <c r="Q55" s="328" t="s">
        <v>525</v>
      </c>
      <c r="R55" s="328" t="s">
        <v>541</v>
      </c>
      <c r="S55" s="328"/>
      <c r="T55" s="328"/>
      <c r="U55" s="328" t="s">
        <v>525</v>
      </c>
      <c r="V55" s="328" t="s">
        <v>541</v>
      </c>
      <c r="W55" s="328"/>
      <c r="X55" s="328"/>
      <c r="Y55" s="328" t="s">
        <v>525</v>
      </c>
      <c r="Z55" s="328" t="s">
        <v>541</v>
      </c>
      <c r="AA55" s="328"/>
      <c r="AB55" s="328"/>
      <c r="AC55" s="328" t="s">
        <v>525</v>
      </c>
      <c r="AD55" s="328" t="s">
        <v>541</v>
      </c>
      <c r="AE55" s="328"/>
      <c r="AF55" s="328"/>
    </row>
    <row r="56" spans="2:32" ht="32.25" customHeight="1" x14ac:dyDescent="0.25">
      <c r="B56" s="774" t="str">
        <f>IF('Aanvraag inhuur'!C175="","",'Aanvraag inhuur'!C175)</f>
        <v/>
      </c>
      <c r="C56" s="775"/>
      <c r="D56" s="331">
        <f>IF('Aanvraag inhuur'!H175="","",'Aanvraag inhuur'!H175)</f>
        <v>0</v>
      </c>
      <c r="E56" s="346"/>
      <c r="F56" s="346"/>
      <c r="G56" s="346"/>
      <c r="H56" s="346"/>
      <c r="I56" s="346"/>
      <c r="J56" s="346"/>
      <c r="K56" s="346"/>
      <c r="L56" s="346"/>
      <c r="M56" s="346"/>
      <c r="N56" s="346"/>
      <c r="O56" s="346"/>
      <c r="P56" s="346"/>
      <c r="Q56" s="346"/>
      <c r="R56" s="346"/>
      <c r="S56" s="346"/>
      <c r="T56" s="346"/>
      <c r="U56" s="346"/>
      <c r="V56" s="346"/>
      <c r="W56" s="346"/>
      <c r="X56" s="346"/>
      <c r="Y56" s="346"/>
      <c r="Z56" s="346"/>
      <c r="AA56" s="346"/>
      <c r="AB56" s="346"/>
      <c r="AC56" s="346"/>
      <c r="AD56" s="346"/>
      <c r="AE56" s="346"/>
      <c r="AF56" s="346"/>
    </row>
    <row r="57" spans="2:32" ht="15.75" customHeight="1" x14ac:dyDescent="0.25">
      <c r="B57" s="770" t="s">
        <v>589</v>
      </c>
      <c r="C57" s="771"/>
      <c r="D57" s="772"/>
      <c r="E57" s="328" t="s">
        <v>525</v>
      </c>
      <c r="F57" s="328" t="s">
        <v>541</v>
      </c>
      <c r="G57" s="328"/>
      <c r="H57" s="328"/>
      <c r="I57" s="328" t="s">
        <v>525</v>
      </c>
      <c r="J57" s="328" t="s">
        <v>541</v>
      </c>
      <c r="K57" s="328"/>
      <c r="L57" s="328"/>
      <c r="M57" s="328" t="s">
        <v>525</v>
      </c>
      <c r="N57" s="328" t="s">
        <v>541</v>
      </c>
      <c r="O57" s="328"/>
      <c r="P57" s="328"/>
      <c r="Q57" s="328" t="s">
        <v>525</v>
      </c>
      <c r="R57" s="328" t="s">
        <v>541</v>
      </c>
      <c r="S57" s="328"/>
      <c r="T57" s="328"/>
      <c r="U57" s="328" t="s">
        <v>525</v>
      </c>
      <c r="V57" s="328" t="s">
        <v>541</v>
      </c>
      <c r="W57" s="328"/>
      <c r="X57" s="328"/>
      <c r="Y57" s="328" t="s">
        <v>525</v>
      </c>
      <c r="Z57" s="328" t="s">
        <v>541</v>
      </c>
      <c r="AA57" s="328"/>
      <c r="AB57" s="328"/>
      <c r="AC57" s="328" t="s">
        <v>525</v>
      </c>
      <c r="AD57" s="328" t="s">
        <v>541</v>
      </c>
      <c r="AE57" s="328"/>
      <c r="AF57" s="328"/>
    </row>
    <row r="58" spans="2:32" ht="32.25" customHeight="1" x14ac:dyDescent="0.25">
      <c r="B58" s="774" t="str">
        <f>IF('Aanvraag inhuur'!C177="","",'Aanvraag inhuur'!C177)</f>
        <v/>
      </c>
      <c r="C58" s="775"/>
      <c r="D58" s="331">
        <f>IF('Aanvraag inhuur'!H177="","",'Aanvraag inhuur'!H177)</f>
        <v>0</v>
      </c>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row>
    <row r="59" spans="2:32" s="325" customFormat="1" ht="15.75" customHeight="1" x14ac:dyDescent="0.25">
      <c r="B59" s="757" t="s">
        <v>590</v>
      </c>
      <c r="C59" s="757"/>
      <c r="D59" s="757"/>
      <c r="E59" s="332">
        <f>SUM(E58,E56,E54,E52,E51,E50,E48,E47,E46,E45,E44,E43,E34:E41,E5)</f>
        <v>0</v>
      </c>
      <c r="F59" s="353"/>
      <c r="G59" s="332">
        <f>SUM(G58,G56,G54,G52,G51,G50,G48,G47,G46,G45,G44,G43,G34:G41,G5)</f>
        <v>0</v>
      </c>
      <c r="H59" s="353"/>
      <c r="I59" s="332">
        <f>SUM(I58,I56,I54,I52,I51,I50,I48,I47,I46,I45,I44,I43,I34:I41,I5)</f>
        <v>0</v>
      </c>
      <c r="J59" s="353"/>
      <c r="K59" s="332">
        <f>SUM(K58,K56,K54,K52,K51,K50,K48,K47,K46,K45,K44,K43,K34:K41,K5)</f>
        <v>0</v>
      </c>
      <c r="L59" s="353"/>
      <c r="M59" s="332">
        <f>SUM(M58,M56,M54,M52,M51,M50,M48,M47,M46,M45,M44,M43,M34:M41,M5)</f>
        <v>0</v>
      </c>
      <c r="N59" s="353"/>
      <c r="O59" s="332">
        <f>SUM(O58,O56,O54,O52,O51,O50,O48,O47,O46,O45,O44,O43,O34:O41,O5)</f>
        <v>0</v>
      </c>
      <c r="P59" s="353"/>
      <c r="Q59" s="332">
        <f>SUM(Q58,Q56,Q54,Q52,Q51,Q50,Q48,Q47,Q46,Q45,Q44,Q43,Q34:Q41,Q5)</f>
        <v>0</v>
      </c>
      <c r="R59" s="353"/>
      <c r="S59" s="332">
        <f>SUM(S58,S56,S54,S52,S51,S50,S48,S47,S46,S45,S44,S43,S34:S41,S5)</f>
        <v>0</v>
      </c>
      <c r="T59" s="353"/>
      <c r="U59" s="332">
        <f>SUM(U58,U56,U54,U52,U51,U50,U48,U47,U46,U45,U44,U43,U34:U41,U5)</f>
        <v>0</v>
      </c>
      <c r="V59" s="353"/>
      <c r="W59" s="332">
        <f>SUM(W58,W56,W54,W52,W51,W50,W48,W47,W46,W45,W44,W43,W34:W41,W5)</f>
        <v>0</v>
      </c>
      <c r="X59" s="353"/>
      <c r="Y59" s="332">
        <f>SUM(Y58,Y56,Y54,Y52,Y51,Y50,Y48,Y47,Y46,Y45,Y44,Y43,Y34:Y41,Y5)</f>
        <v>0</v>
      </c>
      <c r="Z59" s="353"/>
      <c r="AA59" s="332">
        <f>SUM(AA58,AA56,AA54,AA52,AA51,AA50,AA48,AA47,AA46,AA45,AA44,AA43,AA34:AA41,AA5)</f>
        <v>0</v>
      </c>
      <c r="AB59" s="353"/>
      <c r="AC59" s="332">
        <f>SUM(AC58,AC56,AC54,AC52,AC51,AC50,AC48,AC47,AC46,AC45,AC44,AC43,AC34:AC41,AC5)</f>
        <v>0</v>
      </c>
      <c r="AD59" s="353"/>
      <c r="AE59" s="332">
        <f>SUM(AE58,AE56,AE54,AE52,AE51,AE50,AE48,AE47,AE46,AE45,AE44,AE43,AE34:AE41,AE5)</f>
        <v>0</v>
      </c>
      <c r="AF59" s="353"/>
    </row>
    <row r="60" spans="2:32" s="325" customFormat="1" ht="5.25" customHeight="1" x14ac:dyDescent="0.25">
      <c r="B60" s="336"/>
      <c r="C60" s="337"/>
      <c r="D60" s="337"/>
      <c r="E60" s="338"/>
      <c r="F60" s="339"/>
      <c r="G60" s="338"/>
      <c r="H60" s="339"/>
      <c r="I60" s="338"/>
      <c r="J60" s="339"/>
      <c r="K60" s="338"/>
      <c r="L60" s="339"/>
      <c r="M60" s="338"/>
      <c r="N60" s="340"/>
      <c r="O60" s="338"/>
      <c r="P60" s="339"/>
      <c r="Q60" s="338"/>
      <c r="R60" s="340"/>
      <c r="S60" s="338"/>
      <c r="T60" s="339"/>
      <c r="U60" s="338"/>
      <c r="V60" s="340"/>
      <c r="W60" s="338"/>
      <c r="X60" s="339"/>
      <c r="Y60" s="338"/>
      <c r="Z60" s="340"/>
      <c r="AA60" s="338"/>
      <c r="AB60" s="339"/>
      <c r="AC60" s="338"/>
      <c r="AD60" s="340"/>
      <c r="AE60" s="338"/>
      <c r="AF60" s="339"/>
    </row>
    <row r="61" spans="2:32" ht="16.5" customHeight="1" x14ac:dyDescent="0.25">
      <c r="B61" s="768" t="s">
        <v>611</v>
      </c>
      <c r="C61" s="768"/>
      <c r="D61" s="768"/>
      <c r="E61" s="342"/>
      <c r="F61" s="343"/>
      <c r="G61" s="342"/>
      <c r="H61" s="343"/>
      <c r="I61" s="343"/>
      <c r="J61" s="343"/>
      <c r="K61" s="342"/>
      <c r="L61" s="343"/>
      <c r="M61" s="343"/>
      <c r="N61" s="343"/>
      <c r="O61" s="342"/>
      <c r="P61" s="343"/>
      <c r="Q61" s="343"/>
      <c r="R61" s="343"/>
      <c r="S61" s="342"/>
      <c r="T61" s="343"/>
      <c r="U61" s="343"/>
      <c r="V61" s="343"/>
      <c r="W61" s="342"/>
      <c r="X61" s="343"/>
      <c r="Y61" s="343"/>
      <c r="Z61" s="343"/>
      <c r="AA61" s="342"/>
      <c r="AB61" s="343"/>
      <c r="AC61" s="343"/>
      <c r="AD61" s="344"/>
      <c r="AE61" s="342"/>
      <c r="AF61" s="343"/>
    </row>
    <row r="62" spans="2:32" ht="15.75" customHeight="1" x14ac:dyDescent="0.25">
      <c r="B62" s="770" t="s">
        <v>538</v>
      </c>
      <c r="C62" s="771"/>
      <c r="D62" s="772"/>
      <c r="E62" s="328" t="s">
        <v>525</v>
      </c>
      <c r="F62" s="328" t="s">
        <v>542</v>
      </c>
      <c r="G62" s="328"/>
      <c r="H62" s="328"/>
      <c r="I62" s="328" t="s">
        <v>525</v>
      </c>
      <c r="J62" s="328" t="s">
        <v>542</v>
      </c>
      <c r="K62" s="328"/>
      <c r="L62" s="328"/>
      <c r="M62" s="328" t="s">
        <v>525</v>
      </c>
      <c r="N62" s="328" t="s">
        <v>542</v>
      </c>
      <c r="O62" s="328"/>
      <c r="P62" s="328"/>
      <c r="Q62" s="328" t="s">
        <v>525</v>
      </c>
      <c r="R62" s="328" t="s">
        <v>542</v>
      </c>
      <c r="S62" s="328"/>
      <c r="T62" s="328"/>
      <c r="U62" s="328" t="s">
        <v>525</v>
      </c>
      <c r="V62" s="328" t="s">
        <v>542</v>
      </c>
      <c r="W62" s="328"/>
      <c r="X62" s="328"/>
      <c r="Y62" s="328" t="s">
        <v>525</v>
      </c>
      <c r="Z62" s="328" t="s">
        <v>542</v>
      </c>
      <c r="AA62" s="328"/>
      <c r="AB62" s="328"/>
      <c r="AC62" s="328" t="s">
        <v>525</v>
      </c>
      <c r="AD62" s="328" t="s">
        <v>542</v>
      </c>
      <c r="AE62" s="328"/>
      <c r="AF62" s="328"/>
    </row>
    <row r="63" spans="2:32" ht="124.5" customHeight="1" x14ac:dyDescent="0.25">
      <c r="B63" s="774" t="str">
        <f>IF('Aanvraag inhuur'!G184="","",'Aanvraag inhuur'!G184)</f>
        <v/>
      </c>
      <c r="C63" s="775"/>
      <c r="D63" s="331">
        <f>IF('Aanvraag inhuur'!H184="","",'Aanvraag inhuur'!H184)</f>
        <v>0</v>
      </c>
      <c r="E63" s="346"/>
      <c r="F63" s="346"/>
      <c r="G63" s="346"/>
      <c r="H63" s="346"/>
      <c r="I63" s="346"/>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6"/>
    </row>
    <row r="64" spans="2:32" ht="31.5" x14ac:dyDescent="0.25">
      <c r="B64" s="770" t="s">
        <v>539</v>
      </c>
      <c r="C64" s="771"/>
      <c r="D64" s="772"/>
      <c r="E64" s="328" t="s">
        <v>525</v>
      </c>
      <c r="F64" s="328" t="s">
        <v>593</v>
      </c>
      <c r="G64" s="328"/>
      <c r="H64" s="328"/>
      <c r="I64" s="328" t="s">
        <v>525</v>
      </c>
      <c r="J64" s="328" t="s">
        <v>593</v>
      </c>
      <c r="K64" s="328"/>
      <c r="L64" s="328"/>
      <c r="M64" s="328" t="s">
        <v>525</v>
      </c>
      <c r="N64" s="328" t="s">
        <v>593</v>
      </c>
      <c r="O64" s="328"/>
      <c r="P64" s="328"/>
      <c r="Q64" s="328" t="s">
        <v>525</v>
      </c>
      <c r="R64" s="328" t="s">
        <v>593</v>
      </c>
      <c r="S64" s="328"/>
      <c r="T64" s="328"/>
      <c r="U64" s="328" t="s">
        <v>525</v>
      </c>
      <c r="V64" s="328" t="s">
        <v>593</v>
      </c>
      <c r="W64" s="328"/>
      <c r="X64" s="328"/>
      <c r="Y64" s="328" t="s">
        <v>525</v>
      </c>
      <c r="Z64" s="328" t="s">
        <v>593</v>
      </c>
      <c r="AA64" s="328"/>
      <c r="AB64" s="328"/>
      <c r="AC64" s="328" t="s">
        <v>525</v>
      </c>
      <c r="AD64" s="328" t="s">
        <v>593</v>
      </c>
      <c r="AE64" s="328"/>
      <c r="AF64" s="328"/>
    </row>
    <row r="65" spans="2:33" ht="32.25" customHeight="1" x14ac:dyDescent="0.25">
      <c r="B65" s="331" t="str">
        <f>IF('Aanvraag inhuur'!C186="","",'Aanvraag inhuur'!C186)</f>
        <v/>
      </c>
      <c r="C65" s="331" t="str">
        <f>IF('Aanvraag inhuur'!E186="","",'Aanvraag inhuur'!E186)</f>
        <v/>
      </c>
      <c r="D65" s="764">
        <f>IF('Aanvraag inhuur'!H186="","",'Aanvraag inhuur'!H186)</f>
        <v>0</v>
      </c>
      <c r="E65" s="751"/>
      <c r="F65" s="346"/>
      <c r="G65" s="751"/>
      <c r="H65" s="346"/>
      <c r="I65" s="751"/>
      <c r="J65" s="346"/>
      <c r="K65" s="751"/>
      <c r="L65" s="346"/>
      <c r="M65" s="751"/>
      <c r="N65" s="346"/>
      <c r="O65" s="751"/>
      <c r="P65" s="346"/>
      <c r="Q65" s="751"/>
      <c r="R65" s="346"/>
      <c r="S65" s="751"/>
      <c r="T65" s="346"/>
      <c r="U65" s="751"/>
      <c r="V65" s="346"/>
      <c r="W65" s="751"/>
      <c r="X65" s="346"/>
      <c r="Y65" s="751"/>
      <c r="Z65" s="346"/>
      <c r="AA65" s="751"/>
      <c r="AB65" s="346"/>
      <c r="AC65" s="751"/>
      <c r="AD65" s="346"/>
      <c r="AE65" s="751"/>
      <c r="AF65" s="346"/>
    </row>
    <row r="66" spans="2:33" ht="32.25" customHeight="1" x14ac:dyDescent="0.25">
      <c r="B66" s="331" t="str">
        <f>IF('Aanvraag inhuur'!C187="","",'Aanvraag inhuur'!C187)</f>
        <v/>
      </c>
      <c r="C66" s="331" t="str">
        <f>IF('Aanvraag inhuur'!E187="","",'Aanvraag inhuur'!E187)</f>
        <v/>
      </c>
      <c r="D66" s="765"/>
      <c r="E66" s="752"/>
      <c r="F66" s="346"/>
      <c r="G66" s="752"/>
      <c r="H66" s="346"/>
      <c r="I66" s="752"/>
      <c r="J66" s="346"/>
      <c r="K66" s="752"/>
      <c r="L66" s="346"/>
      <c r="M66" s="752"/>
      <c r="N66" s="346"/>
      <c r="O66" s="752"/>
      <c r="P66" s="346"/>
      <c r="Q66" s="752"/>
      <c r="R66" s="346"/>
      <c r="S66" s="752"/>
      <c r="T66" s="346"/>
      <c r="U66" s="752"/>
      <c r="V66" s="346"/>
      <c r="W66" s="752"/>
      <c r="X66" s="346"/>
      <c r="Y66" s="752"/>
      <c r="Z66" s="346"/>
      <c r="AA66" s="752"/>
      <c r="AB66" s="346"/>
      <c r="AC66" s="752"/>
      <c r="AD66" s="346"/>
      <c r="AE66" s="752"/>
      <c r="AF66" s="346"/>
    </row>
    <row r="67" spans="2:33" ht="32.25" customHeight="1" x14ac:dyDescent="0.25">
      <c r="B67" s="331" t="str">
        <f>IF('Aanvraag inhuur'!C188="","",'Aanvraag inhuur'!C188)</f>
        <v/>
      </c>
      <c r="C67" s="331" t="str">
        <f>IF('Aanvraag inhuur'!E188="","",'Aanvraag inhuur'!E188)</f>
        <v/>
      </c>
      <c r="D67" s="765"/>
      <c r="E67" s="752"/>
      <c r="F67" s="346"/>
      <c r="G67" s="752"/>
      <c r="H67" s="346"/>
      <c r="I67" s="752"/>
      <c r="J67" s="346"/>
      <c r="K67" s="752"/>
      <c r="L67" s="346"/>
      <c r="M67" s="752"/>
      <c r="N67" s="346"/>
      <c r="O67" s="752"/>
      <c r="P67" s="346"/>
      <c r="Q67" s="752"/>
      <c r="R67" s="346"/>
      <c r="S67" s="752"/>
      <c r="T67" s="346"/>
      <c r="U67" s="752"/>
      <c r="V67" s="346"/>
      <c r="W67" s="752"/>
      <c r="X67" s="346"/>
      <c r="Y67" s="752"/>
      <c r="Z67" s="346"/>
      <c r="AA67" s="752"/>
      <c r="AB67" s="346"/>
      <c r="AC67" s="752"/>
      <c r="AD67" s="346"/>
      <c r="AE67" s="752"/>
      <c r="AF67" s="346"/>
    </row>
    <row r="68" spans="2:33" ht="32.25" customHeight="1" x14ac:dyDescent="0.25">
      <c r="B68" s="331" t="str">
        <f>IF('Aanvraag inhuur'!C189="","",'Aanvraag inhuur'!C189)</f>
        <v/>
      </c>
      <c r="C68" s="331" t="str">
        <f>IF('Aanvraag inhuur'!E189="","",'Aanvraag inhuur'!E189)</f>
        <v/>
      </c>
      <c r="D68" s="765"/>
      <c r="E68" s="752"/>
      <c r="F68" s="346"/>
      <c r="G68" s="752"/>
      <c r="H68" s="346"/>
      <c r="I68" s="752"/>
      <c r="J68" s="346"/>
      <c r="K68" s="752"/>
      <c r="L68" s="346"/>
      <c r="M68" s="752"/>
      <c r="N68" s="346"/>
      <c r="O68" s="752"/>
      <c r="P68" s="346"/>
      <c r="Q68" s="752"/>
      <c r="R68" s="346"/>
      <c r="S68" s="752"/>
      <c r="T68" s="346"/>
      <c r="U68" s="752"/>
      <c r="V68" s="346"/>
      <c r="W68" s="752"/>
      <c r="X68" s="346"/>
      <c r="Y68" s="752"/>
      <c r="Z68" s="346"/>
      <c r="AA68" s="752"/>
      <c r="AB68" s="346"/>
      <c r="AC68" s="752"/>
      <c r="AD68" s="346"/>
      <c r="AE68" s="752"/>
      <c r="AF68" s="346"/>
    </row>
    <row r="69" spans="2:33" ht="32.25" customHeight="1" x14ac:dyDescent="0.25">
      <c r="B69" s="331" t="str">
        <f>IF('Aanvraag inhuur'!C190="","",'Aanvraag inhuur'!C190)</f>
        <v/>
      </c>
      <c r="C69" s="331" t="str">
        <f>IF('Aanvraag inhuur'!E190="","",'Aanvraag inhuur'!E190)</f>
        <v/>
      </c>
      <c r="D69" s="765"/>
      <c r="E69" s="752"/>
      <c r="F69" s="346"/>
      <c r="G69" s="752"/>
      <c r="H69" s="346"/>
      <c r="I69" s="752"/>
      <c r="J69" s="346"/>
      <c r="K69" s="752"/>
      <c r="L69" s="346"/>
      <c r="M69" s="752"/>
      <c r="N69" s="346"/>
      <c r="O69" s="752"/>
      <c r="P69" s="346"/>
      <c r="Q69" s="752"/>
      <c r="R69" s="346"/>
      <c r="S69" s="752"/>
      <c r="T69" s="346"/>
      <c r="U69" s="752"/>
      <c r="V69" s="346"/>
      <c r="W69" s="752"/>
      <c r="X69" s="346"/>
      <c r="Y69" s="752"/>
      <c r="Z69" s="346"/>
      <c r="AA69" s="752"/>
      <c r="AB69" s="346"/>
      <c r="AC69" s="752"/>
      <c r="AD69" s="346"/>
      <c r="AE69" s="752"/>
      <c r="AF69" s="346"/>
    </row>
    <row r="70" spans="2:33" ht="32.25" customHeight="1" x14ac:dyDescent="0.25">
      <c r="B70" s="331" t="str">
        <f>IF('Aanvraag inhuur'!C191="","",'Aanvraag inhuur'!C191)</f>
        <v/>
      </c>
      <c r="C70" s="331" t="str">
        <f>IF('Aanvraag inhuur'!E191="","",'Aanvraag inhuur'!E191)</f>
        <v/>
      </c>
      <c r="D70" s="765"/>
      <c r="E70" s="752"/>
      <c r="F70" s="346"/>
      <c r="G70" s="752"/>
      <c r="H70" s="346"/>
      <c r="I70" s="752"/>
      <c r="J70" s="346"/>
      <c r="K70" s="752"/>
      <c r="L70" s="346"/>
      <c r="M70" s="752"/>
      <c r="N70" s="346"/>
      <c r="O70" s="752"/>
      <c r="P70" s="346"/>
      <c r="Q70" s="752"/>
      <c r="R70" s="346"/>
      <c r="S70" s="752"/>
      <c r="T70" s="346"/>
      <c r="U70" s="752"/>
      <c r="V70" s="346"/>
      <c r="W70" s="752"/>
      <c r="X70" s="346"/>
      <c r="Y70" s="752"/>
      <c r="Z70" s="346"/>
      <c r="AA70" s="752"/>
      <c r="AB70" s="346"/>
      <c r="AC70" s="752"/>
      <c r="AD70" s="346"/>
      <c r="AE70" s="752"/>
      <c r="AF70" s="346"/>
    </row>
    <row r="71" spans="2:33" ht="32.25" customHeight="1" x14ac:dyDescent="0.25">
      <c r="B71" s="331" t="str">
        <f>IF('Aanvraag inhuur'!C192="","",'Aanvraag inhuur'!C192)</f>
        <v/>
      </c>
      <c r="C71" s="331" t="str">
        <f>IF('Aanvraag inhuur'!E192="","",'Aanvraag inhuur'!E192)</f>
        <v/>
      </c>
      <c r="D71" s="765"/>
      <c r="E71" s="752"/>
      <c r="F71" s="346"/>
      <c r="G71" s="752"/>
      <c r="H71" s="346"/>
      <c r="I71" s="752"/>
      <c r="J71" s="346"/>
      <c r="K71" s="752"/>
      <c r="L71" s="346"/>
      <c r="M71" s="752"/>
      <c r="N71" s="346"/>
      <c r="O71" s="752"/>
      <c r="P71" s="346"/>
      <c r="Q71" s="752"/>
      <c r="R71" s="346"/>
      <c r="S71" s="752"/>
      <c r="T71" s="346"/>
      <c r="U71" s="752"/>
      <c r="V71" s="346"/>
      <c r="W71" s="752"/>
      <c r="X71" s="346"/>
      <c r="Y71" s="752"/>
      <c r="Z71" s="346"/>
      <c r="AA71" s="752"/>
      <c r="AB71" s="346"/>
      <c r="AC71" s="752"/>
      <c r="AD71" s="346"/>
      <c r="AE71" s="752"/>
      <c r="AF71" s="346"/>
    </row>
    <row r="72" spans="2:33" ht="32.25" customHeight="1" x14ac:dyDescent="0.25">
      <c r="B72" s="331" t="str">
        <f>IF('Aanvraag inhuur'!C193="","",'Aanvraag inhuur'!C193)</f>
        <v/>
      </c>
      <c r="C72" s="331" t="str">
        <f>IF('Aanvraag inhuur'!E193="","",'Aanvraag inhuur'!E193)</f>
        <v/>
      </c>
      <c r="D72" s="766"/>
      <c r="E72" s="753"/>
      <c r="F72" s="346"/>
      <c r="G72" s="753"/>
      <c r="H72" s="346"/>
      <c r="I72" s="753"/>
      <c r="J72" s="346"/>
      <c r="K72" s="753"/>
      <c r="L72" s="346"/>
      <c r="M72" s="753"/>
      <c r="N72" s="346"/>
      <c r="O72" s="753"/>
      <c r="P72" s="346"/>
      <c r="Q72" s="753"/>
      <c r="R72" s="346"/>
      <c r="S72" s="753"/>
      <c r="T72" s="346"/>
      <c r="U72" s="753"/>
      <c r="V72" s="346"/>
      <c r="W72" s="753"/>
      <c r="X72" s="346"/>
      <c r="Y72" s="753"/>
      <c r="Z72" s="346"/>
      <c r="AA72" s="753"/>
      <c r="AB72" s="346"/>
      <c r="AC72" s="753"/>
      <c r="AD72" s="346"/>
      <c r="AE72" s="753"/>
      <c r="AF72" s="346"/>
    </row>
    <row r="73" spans="2:33" x14ac:dyDescent="0.25">
      <c r="B73" s="758" t="s">
        <v>591</v>
      </c>
      <c r="C73" s="759"/>
      <c r="D73" s="760"/>
      <c r="E73" s="332">
        <f>SUM(E65,E63)</f>
        <v>0</v>
      </c>
      <c r="F73" s="331"/>
      <c r="G73" s="332">
        <f>SUM(G65,G63)</f>
        <v>0</v>
      </c>
      <c r="H73" s="331"/>
      <c r="I73" s="332">
        <f>SUM(I65,I63)</f>
        <v>0</v>
      </c>
      <c r="J73" s="331"/>
      <c r="K73" s="332">
        <f>SUM(K65,K63)</f>
        <v>0</v>
      </c>
      <c r="L73" s="331"/>
      <c r="M73" s="332">
        <f>SUM(M65,M63)</f>
        <v>0</v>
      </c>
      <c r="N73" s="331"/>
      <c r="O73" s="332">
        <f>SUM(O65,O63)</f>
        <v>0</v>
      </c>
      <c r="P73" s="331"/>
      <c r="Q73" s="332">
        <f>SUM(Q65,Q63)</f>
        <v>0</v>
      </c>
      <c r="R73" s="331"/>
      <c r="S73" s="332">
        <f>SUM(S65,S63)</f>
        <v>0</v>
      </c>
      <c r="T73" s="331"/>
      <c r="U73" s="332">
        <f>SUM(U65,U63)</f>
        <v>0</v>
      </c>
      <c r="V73" s="331"/>
      <c r="W73" s="332">
        <f>SUM(W65,W63)</f>
        <v>0</v>
      </c>
      <c r="X73" s="331"/>
      <c r="Y73" s="332">
        <f>SUM(Y65,Y63)</f>
        <v>0</v>
      </c>
      <c r="Z73" s="331"/>
      <c r="AA73" s="332">
        <f>SUM(AA65,AA63)</f>
        <v>0</v>
      </c>
      <c r="AB73" s="331"/>
      <c r="AC73" s="332">
        <f>SUM(AC65,AC63)</f>
        <v>0</v>
      </c>
      <c r="AD73" s="331"/>
      <c r="AE73" s="332">
        <f>SUM(AE65,AE63)</f>
        <v>0</v>
      </c>
      <c r="AF73" s="331"/>
    </row>
    <row r="74" spans="2:33" s="325" customFormat="1" ht="18.75" x14ac:dyDescent="0.25">
      <c r="B74" s="761" t="s">
        <v>592</v>
      </c>
      <c r="C74" s="762"/>
      <c r="D74" s="763"/>
      <c r="E74" s="334">
        <f>SUM(E73,E59)</f>
        <v>0</v>
      </c>
      <c r="F74" s="335"/>
      <c r="G74" s="334">
        <f>SUM(G73,G59)</f>
        <v>0</v>
      </c>
      <c r="H74" s="335"/>
      <c r="I74" s="334">
        <f>SUM(I73,I59)</f>
        <v>0</v>
      </c>
      <c r="J74" s="335"/>
      <c r="K74" s="334">
        <f>SUM(K73,K59)</f>
        <v>0</v>
      </c>
      <c r="L74" s="335"/>
      <c r="M74" s="334">
        <f>SUM(M73,M59)</f>
        <v>0</v>
      </c>
      <c r="N74" s="335"/>
      <c r="O74" s="334">
        <f>SUM(O73,O59)</f>
        <v>0</v>
      </c>
      <c r="P74" s="335"/>
      <c r="Q74" s="334">
        <f>SUM(Q73,Q59)</f>
        <v>0</v>
      </c>
      <c r="R74" s="335"/>
      <c r="S74" s="334">
        <f>SUM(S73,S59)</f>
        <v>0</v>
      </c>
      <c r="T74" s="335"/>
      <c r="U74" s="334">
        <f>SUM(U73,U59)</f>
        <v>0</v>
      </c>
      <c r="V74" s="335"/>
      <c r="W74" s="334">
        <f>SUM(W73,W59)</f>
        <v>0</v>
      </c>
      <c r="X74" s="335"/>
      <c r="Y74" s="334">
        <f>SUM(Y73,Y59)</f>
        <v>0</v>
      </c>
      <c r="Z74" s="335"/>
      <c r="AA74" s="334">
        <f>SUM(AA73,AA59)</f>
        <v>0</v>
      </c>
      <c r="AB74" s="335"/>
      <c r="AC74" s="334">
        <f>SUM(AC73,AC59)</f>
        <v>0</v>
      </c>
      <c r="AD74" s="335"/>
      <c r="AE74" s="334">
        <f>SUM(AE73,AE59)</f>
        <v>0</v>
      </c>
      <c r="AF74" s="335"/>
    </row>
    <row r="76" spans="2:33" x14ac:dyDescent="0.25">
      <c r="B76" s="349" t="s">
        <v>603</v>
      </c>
      <c r="C76" s="349" t="s">
        <v>514</v>
      </c>
      <c r="D76" s="756" t="s">
        <v>602</v>
      </c>
      <c r="E76" s="756"/>
      <c r="F76" s="756"/>
      <c r="G76" s="421"/>
      <c r="H76" s="421"/>
      <c r="J76" s="757" t="s">
        <v>605</v>
      </c>
      <c r="K76" s="757"/>
      <c r="L76" s="757"/>
      <c r="M76" s="757"/>
      <c r="N76" s="757"/>
      <c r="O76" s="353" t="s">
        <v>604</v>
      </c>
      <c r="P76" s="336"/>
      <c r="Q76" s="409"/>
      <c r="R76" s="409"/>
      <c r="S76" s="336"/>
      <c r="T76" s="336"/>
      <c r="U76" s="409"/>
      <c r="V76" s="409"/>
      <c r="W76" s="336"/>
      <c r="X76" s="336"/>
      <c r="Y76" s="409"/>
      <c r="Z76" s="409"/>
      <c r="AA76" s="336"/>
      <c r="AB76" s="336"/>
      <c r="AC76" s="409"/>
      <c r="AD76" s="409"/>
      <c r="AE76" s="336"/>
      <c r="AF76" s="336"/>
      <c r="AG76" s="419"/>
    </row>
    <row r="77" spans="2:33" x14ac:dyDescent="0.25">
      <c r="B77" s="331" t="s">
        <v>601</v>
      </c>
      <c r="C77" s="331" t="str">
        <f>IF('Aanvraag inhuur'!C15="","",'Aanvraag inhuur'!C15)</f>
        <v/>
      </c>
      <c r="D77" s="755" t="str">
        <f>IF('Aanvraag inhuur'!D15="","",'Aanvraag inhuur'!D15)</f>
        <v/>
      </c>
      <c r="E77" s="755"/>
      <c r="F77" s="755"/>
      <c r="G77" s="418"/>
      <c r="H77" s="418"/>
      <c r="J77" s="755" t="str">
        <f>'Aanvraag inhuur'!B72</f>
        <v>1. Tarief</v>
      </c>
      <c r="K77" s="755"/>
      <c r="L77" s="755"/>
      <c r="M77" s="755"/>
      <c r="N77" s="755"/>
      <c r="O77" s="351">
        <f>'Aanvraag inhuur'!C72</f>
        <v>0</v>
      </c>
      <c r="P77" s="420"/>
      <c r="Q77" s="409"/>
      <c r="R77" s="409"/>
      <c r="S77" s="420"/>
      <c r="T77" s="420"/>
      <c r="U77" s="409"/>
      <c r="V77" s="409"/>
      <c r="W77" s="420"/>
      <c r="X77" s="420"/>
      <c r="Y77" s="409"/>
      <c r="Z77" s="409"/>
      <c r="AA77" s="420"/>
      <c r="AB77" s="420"/>
      <c r="AC77" s="409"/>
      <c r="AD77" s="409"/>
      <c r="AE77" s="420"/>
      <c r="AF77" s="420"/>
      <c r="AG77" s="419"/>
    </row>
    <row r="78" spans="2:33" ht="15.75" customHeight="1" x14ac:dyDescent="0.25">
      <c r="B78" s="404" t="s">
        <v>600</v>
      </c>
      <c r="C78" s="331"/>
      <c r="D78" s="755"/>
      <c r="E78" s="755"/>
      <c r="F78" s="755"/>
      <c r="G78" s="418"/>
      <c r="H78" s="418"/>
      <c r="J78" s="755" t="str">
        <f>'Aanvraag inhuur'!B74</f>
        <v>2. Duurzaamheidsaspecten bij inzet</v>
      </c>
      <c r="K78" s="755"/>
      <c r="L78" s="755"/>
      <c r="M78" s="755"/>
      <c r="N78" s="755"/>
      <c r="O78" s="351">
        <f>'Aanvraag inhuur'!C74</f>
        <v>0</v>
      </c>
      <c r="P78" s="418"/>
      <c r="Q78" s="415"/>
      <c r="R78" s="415"/>
      <c r="S78" s="418"/>
      <c r="T78" s="418"/>
      <c r="U78" s="415"/>
      <c r="V78" s="415"/>
      <c r="W78" s="418"/>
      <c r="X78" s="418"/>
      <c r="Y78" s="415"/>
      <c r="Z78" s="415"/>
      <c r="AA78" s="418"/>
      <c r="AB78" s="418"/>
      <c r="AC78" s="415"/>
      <c r="AD78" s="415"/>
      <c r="AE78" s="418"/>
      <c r="AF78" s="418"/>
    </row>
    <row r="79" spans="2:33" ht="15.75" customHeight="1" x14ac:dyDescent="0.25">
      <c r="B79" s="350" t="s">
        <v>504</v>
      </c>
      <c r="C79" s="331" t="str">
        <f>IF('Aanvraag inhuur'!C18="","",'Aanvraag inhuur'!C18)</f>
        <v/>
      </c>
      <c r="D79" s="755" t="str">
        <f>IF('Aanvraag inhuur'!D18="","",'Aanvraag inhuur'!D18)</f>
        <v/>
      </c>
      <c r="E79" s="755"/>
      <c r="F79" s="755"/>
      <c r="G79" s="418"/>
      <c r="H79" s="418"/>
      <c r="J79" s="755" t="str">
        <f>'Aanvraag inhuur'!B75</f>
        <v>3. Relevante werkervaring</v>
      </c>
      <c r="K79" s="755"/>
      <c r="L79" s="755"/>
      <c r="M79" s="755"/>
      <c r="N79" s="755"/>
      <c r="O79" s="351">
        <f>'Aanvraag inhuur'!C75</f>
        <v>0</v>
      </c>
      <c r="P79" s="418"/>
      <c r="Q79" s="415"/>
      <c r="R79" s="415"/>
      <c r="S79" s="418"/>
      <c r="T79" s="418"/>
      <c r="U79" s="415"/>
      <c r="V79" s="415"/>
      <c r="W79" s="418"/>
      <c r="X79" s="418"/>
      <c r="Y79" s="415"/>
      <c r="Z79" s="415"/>
      <c r="AA79" s="418"/>
      <c r="AB79" s="418"/>
      <c r="AC79" s="415"/>
      <c r="AD79" s="415"/>
      <c r="AE79" s="418"/>
      <c r="AF79" s="418"/>
    </row>
    <row r="80" spans="2:33" ht="32.25" customHeight="1" x14ac:dyDescent="0.25">
      <c r="B80" s="350" t="s">
        <v>505</v>
      </c>
      <c r="C80" s="331" t="str">
        <f>IF('Aanvraag inhuur'!C19="","",'Aanvraag inhuur'!C19)</f>
        <v/>
      </c>
      <c r="D80" s="755" t="str">
        <f>IF('Aanvraag inhuur'!D19="","",'Aanvraag inhuur'!D19)</f>
        <v/>
      </c>
      <c r="E80" s="755"/>
      <c r="F80" s="755"/>
      <c r="G80" s="418"/>
      <c r="H80" s="418"/>
      <c r="J80" s="755" t="str">
        <f>'Aanvraag inhuur'!B76</f>
        <v>4. Kennis, opleidingen, fysieke gesteldheid, fysieke prestaties en geestesgesteldheid</v>
      </c>
      <c r="K80" s="755"/>
      <c r="L80" s="755"/>
      <c r="M80" s="755"/>
      <c r="N80" s="755"/>
      <c r="O80" s="351">
        <f>'Aanvraag inhuur'!C76</f>
        <v>0</v>
      </c>
      <c r="P80" s="418"/>
      <c r="Q80" s="415"/>
      <c r="R80" s="415"/>
      <c r="S80" s="418"/>
      <c r="T80" s="418"/>
      <c r="U80" s="415"/>
      <c r="V80" s="415"/>
      <c r="W80" s="418"/>
      <c r="X80" s="418"/>
      <c r="Y80" s="415"/>
      <c r="Z80" s="415"/>
      <c r="AA80" s="418"/>
      <c r="AB80" s="418"/>
      <c r="AC80" s="415"/>
      <c r="AD80" s="415"/>
      <c r="AE80" s="418"/>
      <c r="AF80" s="418"/>
    </row>
    <row r="81" spans="2:32" ht="15.75" customHeight="1" x14ac:dyDescent="0.25">
      <c r="B81" s="350" t="s">
        <v>506</v>
      </c>
      <c r="C81" s="331" t="str">
        <f>IF('Aanvraag inhuur'!C20="","",'Aanvraag inhuur'!C20)</f>
        <v/>
      </c>
      <c r="D81" s="755" t="str">
        <f>IF('Aanvraag inhuur'!D20="","",'Aanvraag inhuur'!D20)</f>
        <v/>
      </c>
      <c r="E81" s="755"/>
      <c r="F81" s="755"/>
      <c r="G81" s="418"/>
      <c r="H81" s="418"/>
      <c r="J81" s="755" t="str">
        <f>'Aanvraag inhuur'!B77</f>
        <v>5. Beschikbaarheid kandidaat</v>
      </c>
      <c r="K81" s="755"/>
      <c r="L81" s="755"/>
      <c r="M81" s="755"/>
      <c r="N81" s="755"/>
      <c r="O81" s="351">
        <f>'Aanvraag inhuur'!C77</f>
        <v>0</v>
      </c>
      <c r="P81" s="418"/>
      <c r="Q81" s="415"/>
      <c r="R81" s="415"/>
      <c r="S81" s="418"/>
      <c r="T81" s="418"/>
      <c r="U81" s="415"/>
      <c r="V81" s="415"/>
      <c r="W81" s="418"/>
      <c r="X81" s="418"/>
      <c r="Y81" s="415"/>
      <c r="Z81" s="415"/>
      <c r="AA81" s="418"/>
      <c r="AB81" s="418"/>
      <c r="AC81" s="415"/>
      <c r="AD81" s="415"/>
      <c r="AE81" s="418"/>
      <c r="AF81" s="418"/>
    </row>
    <row r="82" spans="2:32" ht="15.75" customHeight="1" x14ac:dyDescent="0.25">
      <c r="B82" s="350" t="s">
        <v>507</v>
      </c>
      <c r="C82" s="331" t="str">
        <f>IF('Aanvraag inhuur'!C21="","",'Aanvraag inhuur'!C21)</f>
        <v/>
      </c>
      <c r="D82" s="755" t="str">
        <f>IF('Aanvraag inhuur'!D21="","",'Aanvraag inhuur'!D21)</f>
        <v/>
      </c>
      <c r="E82" s="755"/>
      <c r="F82" s="755"/>
      <c r="G82" s="418"/>
      <c r="H82" s="418"/>
      <c r="J82" s="755" t="str">
        <f>'Aanvraag inhuur'!B78</f>
        <v>6. Social Return kandidaat</v>
      </c>
      <c r="K82" s="755"/>
      <c r="L82" s="755"/>
      <c r="M82" s="755"/>
      <c r="N82" s="755"/>
      <c r="O82" s="351">
        <f>'Aanvraag inhuur'!C78</f>
        <v>0</v>
      </c>
      <c r="P82" s="418"/>
      <c r="Q82" s="415"/>
      <c r="R82" s="415"/>
      <c r="S82" s="418"/>
      <c r="T82" s="418"/>
      <c r="U82" s="415"/>
      <c r="V82" s="415"/>
      <c r="W82" s="418"/>
      <c r="X82" s="418"/>
      <c r="Y82" s="415"/>
      <c r="Z82" s="415"/>
      <c r="AA82" s="418"/>
      <c r="AB82" s="418"/>
      <c r="AC82" s="415"/>
      <c r="AD82" s="415"/>
      <c r="AE82" s="418"/>
      <c r="AF82" s="418"/>
    </row>
    <row r="83" spans="2:32" ht="15.75" customHeight="1" x14ac:dyDescent="0.25">
      <c r="J83" s="755" t="str">
        <f>'Aanvraag inhuur'!B79</f>
        <v>7. Mate waarin de kandidaat de opdracht begrijpt</v>
      </c>
      <c r="K83" s="755"/>
      <c r="L83" s="755"/>
      <c r="M83" s="755"/>
      <c r="N83" s="755"/>
      <c r="O83" s="351">
        <f>'Aanvraag inhuur'!C79</f>
        <v>0</v>
      </c>
      <c r="P83" s="418"/>
      <c r="Q83" s="415"/>
      <c r="R83" s="415"/>
      <c r="S83" s="418"/>
      <c r="T83" s="418"/>
      <c r="U83" s="415"/>
      <c r="V83" s="415"/>
      <c r="W83" s="418"/>
      <c r="X83" s="418"/>
      <c r="Y83" s="415"/>
      <c r="Z83" s="415"/>
      <c r="AA83" s="418"/>
      <c r="AB83" s="418"/>
      <c r="AC83" s="415"/>
      <c r="AD83" s="415"/>
      <c r="AE83" s="418"/>
      <c r="AF83" s="418"/>
    </row>
    <row r="84" spans="2:32" ht="15.75" customHeight="1" x14ac:dyDescent="0.25">
      <c r="J84" s="755" t="str">
        <f>'Aanvraag inhuur'!B80</f>
        <v xml:space="preserve">8. Of de kandidaat de juiste competenties heeft. (Competentiewoordenboek)
</v>
      </c>
      <c r="K84" s="755"/>
      <c r="L84" s="755"/>
      <c r="M84" s="755"/>
      <c r="N84" s="755"/>
      <c r="O84" s="351">
        <f>'Aanvraag inhuur'!C80</f>
        <v>0</v>
      </c>
      <c r="P84" s="418"/>
      <c r="Q84" s="415"/>
      <c r="R84" s="415"/>
      <c r="S84" s="418"/>
      <c r="T84" s="418"/>
      <c r="U84" s="415"/>
      <c r="V84" s="415"/>
      <c r="W84" s="418"/>
      <c r="X84" s="418"/>
      <c r="Y84" s="415"/>
      <c r="Z84" s="415"/>
      <c r="AA84" s="418"/>
      <c r="AB84" s="418"/>
      <c r="AC84" s="415"/>
      <c r="AD84" s="415"/>
      <c r="AE84" s="418"/>
      <c r="AF84" s="418"/>
    </row>
    <row r="85" spans="2:32" ht="15.75" customHeight="1" x14ac:dyDescent="0.25">
      <c r="J85" s="755" t="str">
        <f>'Aanvraag inhuur'!B81</f>
        <v>Totaal</v>
      </c>
      <c r="K85" s="755"/>
      <c r="L85" s="755"/>
      <c r="M85" s="755"/>
      <c r="N85" s="755"/>
      <c r="O85" s="352">
        <f>'Aanvraag inhuur'!C81</f>
        <v>0</v>
      </c>
      <c r="P85" s="418"/>
      <c r="Q85" s="415"/>
      <c r="R85" s="415"/>
      <c r="S85" s="418"/>
      <c r="T85" s="418"/>
      <c r="U85" s="415"/>
      <c r="V85" s="415"/>
      <c r="W85" s="418"/>
      <c r="X85" s="418"/>
      <c r="Y85" s="415"/>
      <c r="Z85" s="415"/>
      <c r="AA85" s="418"/>
      <c r="AB85" s="418"/>
      <c r="AC85" s="415"/>
      <c r="AD85" s="415"/>
      <c r="AE85" s="418"/>
      <c r="AF85" s="418"/>
    </row>
    <row r="87" spans="2:32" hidden="1" x14ac:dyDescent="0.25">
      <c r="B87" s="326" t="s">
        <v>547</v>
      </c>
    </row>
    <row r="88" spans="2:32" hidden="1" x14ac:dyDescent="0.25">
      <c r="B88" s="326" t="s">
        <v>348</v>
      </c>
      <c r="C88" s="326">
        <f>MIN(F88,J88,N88,R88,V88,Z88,AD88)</f>
        <v>0</v>
      </c>
      <c r="E88" s="331">
        <f>COUNTIF(E6:E32,"nee")</f>
        <v>0</v>
      </c>
      <c r="F88" s="331" t="str">
        <f>IF('Samenvatting beoordeling P1 TL3'!D3="Uitsluiten","",IF('Samenvatting beoordeling P1 TL3'!D3="","",F5))</f>
        <v/>
      </c>
      <c r="G88" s="331">
        <f>COUNTIF(G6:G32,"nee")</f>
        <v>0</v>
      </c>
      <c r="H88" s="331" t="str">
        <f>IF('Samenvatting beoordeling P1 TL3'!E3="Uitsluiten","",IF('Samenvatting beoordeling P1 TL3'!E3="","",H5))</f>
        <v/>
      </c>
      <c r="I88" s="331">
        <f t="shared" ref="I88:AC88" si="2">COUNTIF(I6:I32,"nee")</f>
        <v>0</v>
      </c>
      <c r="J88" s="331" t="str">
        <f>IF('Samenvatting beoordeling P1 TL3'!F3="Uitsluiten","",IF('Samenvatting beoordeling P1 TL3'!F3="","",J5))</f>
        <v/>
      </c>
      <c r="K88" s="331">
        <f>COUNTIF(K6:K32,"nee")</f>
        <v>0</v>
      </c>
      <c r="L88" s="331" t="str">
        <f>IF('Samenvatting beoordeling P1 TL3'!G3="Uitsluiten","",IF('Samenvatting beoordeling P1 TL3'!G3="","",L5))</f>
        <v/>
      </c>
      <c r="M88" s="331">
        <f t="shared" si="2"/>
        <v>0</v>
      </c>
      <c r="N88" s="331" t="str">
        <f>IF('Samenvatting beoordeling P1 TL3'!H3="Uitsluiten","",IF('Samenvatting beoordeling P1 TL3'!H3="","",N5))</f>
        <v/>
      </c>
      <c r="O88" s="331">
        <f>COUNTIF(O6:O32,"nee")</f>
        <v>0</v>
      </c>
      <c r="P88" s="331" t="str">
        <f>IF('Samenvatting beoordeling P1 TL3'!I3="Uitsluiten","",IF('Samenvatting beoordeling P1 TL3'!I3="","",P5))</f>
        <v/>
      </c>
      <c r="Q88" s="331">
        <f t="shared" si="2"/>
        <v>0</v>
      </c>
      <c r="R88" s="331" t="str">
        <f>IF('Samenvatting beoordeling P1 TL3'!J3="Uitsluiten","",IF('Samenvatting beoordeling P1 TL3'!J3="","",R5))</f>
        <v/>
      </c>
      <c r="S88" s="331">
        <f>COUNTIF(S6:S32,"nee")</f>
        <v>0</v>
      </c>
      <c r="T88" s="331" t="str">
        <f>IF('Samenvatting beoordeling P1 TL3'!K3="Uitsluiten","",IF('Samenvatting beoordeling P1 TL3'!K3="","",T5))</f>
        <v/>
      </c>
      <c r="U88" s="331">
        <f t="shared" si="2"/>
        <v>0</v>
      </c>
      <c r="V88" s="331" t="str">
        <f>IF('Samenvatting beoordeling P1 TL3'!L3="Uitsluiten","",IF('Samenvatting beoordeling P1 TL3'!L3="","",V5))</f>
        <v/>
      </c>
      <c r="W88" s="331">
        <f>COUNTIF(W6:W32,"nee")</f>
        <v>0</v>
      </c>
      <c r="X88" s="331" t="str">
        <f>IF('Samenvatting beoordeling P1 TL3'!M3="Uitsluiten","",IF('Samenvatting beoordeling P1 TL3'!M3="","",X5))</f>
        <v/>
      </c>
      <c r="Y88" s="331">
        <f t="shared" si="2"/>
        <v>0</v>
      </c>
      <c r="Z88" s="331" t="str">
        <f>IF('Samenvatting beoordeling P1 TL3'!N3="Uitsluiten","",IF('Samenvatting beoordeling P1 TL3'!N3="","",Z5))</f>
        <v/>
      </c>
      <c r="AA88" s="331">
        <f>COUNTIF(AA6:AA32,"nee")</f>
        <v>0</v>
      </c>
      <c r="AB88" s="331" t="str">
        <f>IF('Samenvatting beoordeling P1 TL3'!O3="Uitsluiten","",IF('Samenvatting beoordeling P1 TL3'!O3="","",AB5))</f>
        <v/>
      </c>
      <c r="AC88" s="331">
        <f t="shared" si="2"/>
        <v>0</v>
      </c>
      <c r="AD88" s="331" t="str">
        <f>IF('Samenvatting beoordeling P1 TL3'!P3="Uitsluiten","",IF('Samenvatting beoordeling P1 TL3'!P3="","",AD5))</f>
        <v/>
      </c>
      <c r="AE88" s="331">
        <f>COUNTIF(AE6:AE32,"nee")</f>
        <v>0</v>
      </c>
      <c r="AF88" s="331" t="str">
        <f>IF('Samenvatting beoordeling P1 TL3'!Q3="Uitsluiten","",IF('Samenvatting beoordeling P1 TL3'!Q3="","",AF5))</f>
        <v/>
      </c>
    </row>
  </sheetData>
  <sheetProtection algorithmName="SHA-512" hashValue="FkpQdJ4nVAkgYsZskwZSw8PSQ8Xkc4x4ghBruwecBmZJF2CdBxvI6QrN6Nobt0tfbMj6dNNlrG9AzORTGxpXBQ==" saltValue="k1wdyUFBN1hcyh973SmCmQ==" spinCount="100000" sheet="1" objects="1" scenarios="1"/>
  <mergeCells count="87">
    <mergeCell ref="Q2:R2"/>
    <mergeCell ref="S2:T2"/>
    <mergeCell ref="U2:V2"/>
    <mergeCell ref="E1:F1"/>
    <mergeCell ref="G1:H1"/>
    <mergeCell ref="I1:J1"/>
    <mergeCell ref="E2:F2"/>
    <mergeCell ref="G2:H2"/>
    <mergeCell ref="I2:J2"/>
    <mergeCell ref="I3:J3"/>
    <mergeCell ref="K3:L3"/>
    <mergeCell ref="K2:L2"/>
    <mergeCell ref="M2:N2"/>
    <mergeCell ref="O2:P2"/>
    <mergeCell ref="W2:X2"/>
    <mergeCell ref="Y2:Z2"/>
    <mergeCell ref="AA2:AB2"/>
    <mergeCell ref="AC2:AD2"/>
    <mergeCell ref="AE2:AF2"/>
    <mergeCell ref="B33:D33"/>
    <mergeCell ref="Y3:Z3"/>
    <mergeCell ref="AA3:AB3"/>
    <mergeCell ref="AC3:AD3"/>
    <mergeCell ref="AE3:AF3"/>
    <mergeCell ref="B4:D4"/>
    <mergeCell ref="B5:C5"/>
    <mergeCell ref="M3:N3"/>
    <mergeCell ref="O3:P3"/>
    <mergeCell ref="Q3:R3"/>
    <mergeCell ref="S3:T3"/>
    <mergeCell ref="U3:V3"/>
    <mergeCell ref="W3:X3"/>
    <mergeCell ref="B3:D3"/>
    <mergeCell ref="E3:F3"/>
    <mergeCell ref="G3:H3"/>
    <mergeCell ref="B6:D6"/>
    <mergeCell ref="B13:D13"/>
    <mergeCell ref="B18:D18"/>
    <mergeCell ref="B20:D20"/>
    <mergeCell ref="B26:D26"/>
    <mergeCell ref="B63:C63"/>
    <mergeCell ref="B42:D42"/>
    <mergeCell ref="B49:D49"/>
    <mergeCell ref="B53:D53"/>
    <mergeCell ref="B54:C54"/>
    <mergeCell ref="B55:D55"/>
    <mergeCell ref="B56:C56"/>
    <mergeCell ref="B57:D57"/>
    <mergeCell ref="B58:C58"/>
    <mergeCell ref="B59:D59"/>
    <mergeCell ref="B61:D61"/>
    <mergeCell ref="B62:D62"/>
    <mergeCell ref="B64:D64"/>
    <mergeCell ref="D65:D72"/>
    <mergeCell ref="E65:E72"/>
    <mergeCell ref="G65:G72"/>
    <mergeCell ref="I65:I72"/>
    <mergeCell ref="B74:D74"/>
    <mergeCell ref="M65:M72"/>
    <mergeCell ref="O65:O72"/>
    <mergeCell ref="Q65:Q72"/>
    <mergeCell ref="S65:S72"/>
    <mergeCell ref="K65:K72"/>
    <mergeCell ref="Y65:Y72"/>
    <mergeCell ref="AA65:AA72"/>
    <mergeCell ref="AC65:AC72"/>
    <mergeCell ref="AE65:AE72"/>
    <mergeCell ref="B73:D73"/>
    <mergeCell ref="U65:U72"/>
    <mergeCell ref="W65:W72"/>
    <mergeCell ref="D76:F76"/>
    <mergeCell ref="J76:N76"/>
    <mergeCell ref="D77:F77"/>
    <mergeCell ref="J77:N77"/>
    <mergeCell ref="D78:F78"/>
    <mergeCell ref="J78:N78"/>
    <mergeCell ref="D79:F79"/>
    <mergeCell ref="J79:N79"/>
    <mergeCell ref="D80:F80"/>
    <mergeCell ref="J80:N80"/>
    <mergeCell ref="D81:F81"/>
    <mergeCell ref="J81:N81"/>
    <mergeCell ref="D82:F82"/>
    <mergeCell ref="J82:N82"/>
    <mergeCell ref="J83:N83"/>
    <mergeCell ref="J84:N84"/>
    <mergeCell ref="J85:N85"/>
  </mergeCells>
  <conditionalFormatting sqref="I5 E5 M5 Q5 U5 Y5 AC5">
    <cfRule type="containsText" dxfId="899" priority="204" operator="containsText" text="UITGESL">
      <formula>NOT(ISERROR(SEARCH("UITGESL",E5)))</formula>
    </cfRule>
  </conditionalFormatting>
  <conditionalFormatting sqref="AE5">
    <cfRule type="containsText" dxfId="898" priority="197" operator="containsText" text="UITGESL">
      <formula>NOT(ISERROR(SEARCH("UITGESL",AE5)))</formula>
    </cfRule>
  </conditionalFormatting>
  <conditionalFormatting sqref="G5">
    <cfRule type="containsText" dxfId="897" priority="203" operator="containsText" text="UITGESL">
      <formula>NOT(ISERROR(SEARCH("UITGESL",G5)))</formula>
    </cfRule>
  </conditionalFormatting>
  <conditionalFormatting sqref="K5">
    <cfRule type="containsText" dxfId="896" priority="202" operator="containsText" text="UITGESL">
      <formula>NOT(ISERROR(SEARCH("UITGESL",K5)))</formula>
    </cfRule>
  </conditionalFormatting>
  <conditionalFormatting sqref="O5">
    <cfRule type="containsText" dxfId="895" priority="201" operator="containsText" text="UITGESL">
      <formula>NOT(ISERROR(SEARCH("UITGESL",O5)))</formula>
    </cfRule>
  </conditionalFormatting>
  <conditionalFormatting sqref="S5">
    <cfRule type="containsText" dxfId="894" priority="200" operator="containsText" text="UITGESL">
      <formula>NOT(ISERROR(SEARCH("UITGESL",S5)))</formula>
    </cfRule>
  </conditionalFormatting>
  <conditionalFormatting sqref="W5">
    <cfRule type="containsText" dxfId="893" priority="199" operator="containsText" text="UITGESL">
      <formula>NOT(ISERROR(SEARCH("UITGESL",W5)))</formula>
    </cfRule>
  </conditionalFormatting>
  <conditionalFormatting sqref="AA5">
    <cfRule type="containsText" dxfId="892" priority="198" operator="containsText" text="UITGESL">
      <formula>NOT(ISERROR(SEARCH("UITGESL",AA5)))</formula>
    </cfRule>
  </conditionalFormatting>
  <conditionalFormatting sqref="E7:E12">
    <cfRule type="cellIs" dxfId="891" priority="195" operator="equal">
      <formula>"Ja"</formula>
    </cfRule>
    <cfRule type="cellIs" dxfId="890" priority="196" operator="equal">
      <formula>"Nee"</formula>
    </cfRule>
  </conditionalFormatting>
  <conditionalFormatting sqref="E14:E17">
    <cfRule type="cellIs" dxfId="889" priority="193" operator="equal">
      <formula>"Ja"</formula>
    </cfRule>
    <cfRule type="cellIs" dxfId="888" priority="194" operator="equal">
      <formula>"Nee"</formula>
    </cfRule>
  </conditionalFormatting>
  <conditionalFormatting sqref="E21:E22">
    <cfRule type="cellIs" dxfId="887" priority="191" operator="equal">
      <formula>"Ja"</formula>
    </cfRule>
    <cfRule type="cellIs" dxfId="886" priority="192" operator="equal">
      <formula>"Nee"</formula>
    </cfRule>
  </conditionalFormatting>
  <conditionalFormatting sqref="E23">
    <cfRule type="cellIs" dxfId="885" priority="189" operator="equal">
      <formula>"Ja"</formula>
    </cfRule>
    <cfRule type="cellIs" dxfId="884" priority="190" operator="equal">
      <formula>"Nee"</formula>
    </cfRule>
  </conditionalFormatting>
  <conditionalFormatting sqref="E24:E25">
    <cfRule type="cellIs" dxfId="883" priority="187" operator="equal">
      <formula>"Ja"</formula>
    </cfRule>
    <cfRule type="cellIs" dxfId="882" priority="188" operator="equal">
      <formula>"Nee"</formula>
    </cfRule>
  </conditionalFormatting>
  <conditionalFormatting sqref="E27:E32">
    <cfRule type="cellIs" dxfId="881" priority="185" operator="equal">
      <formula>"Ja"</formula>
    </cfRule>
    <cfRule type="cellIs" dxfId="880" priority="186" operator="equal">
      <formula>"Nee"</formula>
    </cfRule>
  </conditionalFormatting>
  <conditionalFormatting sqref="E19">
    <cfRule type="cellIs" dxfId="879" priority="183" operator="equal">
      <formula>"Ja"</formula>
    </cfRule>
    <cfRule type="cellIs" dxfId="878" priority="184" operator="equal">
      <formula>"Nee"</formula>
    </cfRule>
  </conditionalFormatting>
  <conditionalFormatting sqref="G7:G12">
    <cfRule type="cellIs" dxfId="877" priority="181" operator="equal">
      <formula>"Ja"</formula>
    </cfRule>
    <cfRule type="cellIs" dxfId="876" priority="182" operator="equal">
      <formula>"Nee"</formula>
    </cfRule>
  </conditionalFormatting>
  <conditionalFormatting sqref="G14:G17">
    <cfRule type="cellIs" dxfId="875" priority="179" operator="equal">
      <formula>"Ja"</formula>
    </cfRule>
    <cfRule type="cellIs" dxfId="874" priority="180" operator="equal">
      <formula>"Nee"</formula>
    </cfRule>
  </conditionalFormatting>
  <conditionalFormatting sqref="G21:G22">
    <cfRule type="cellIs" dxfId="873" priority="177" operator="equal">
      <formula>"Ja"</formula>
    </cfRule>
    <cfRule type="cellIs" dxfId="872" priority="178" operator="equal">
      <formula>"Nee"</formula>
    </cfRule>
  </conditionalFormatting>
  <conditionalFormatting sqref="G23">
    <cfRule type="cellIs" dxfId="871" priority="175" operator="equal">
      <formula>"Ja"</formula>
    </cfRule>
    <cfRule type="cellIs" dxfId="870" priority="176" operator="equal">
      <formula>"Nee"</formula>
    </cfRule>
  </conditionalFormatting>
  <conditionalFormatting sqref="G24:G25">
    <cfRule type="cellIs" dxfId="869" priority="173" operator="equal">
      <formula>"Ja"</formula>
    </cfRule>
    <cfRule type="cellIs" dxfId="868" priority="174" operator="equal">
      <formula>"Nee"</formula>
    </cfRule>
  </conditionalFormatting>
  <conditionalFormatting sqref="G27:G32">
    <cfRule type="cellIs" dxfId="867" priority="171" operator="equal">
      <formula>"Ja"</formula>
    </cfRule>
    <cfRule type="cellIs" dxfId="866" priority="172" operator="equal">
      <formula>"Nee"</formula>
    </cfRule>
  </conditionalFormatting>
  <conditionalFormatting sqref="G19">
    <cfRule type="cellIs" dxfId="865" priority="169" operator="equal">
      <formula>"Ja"</formula>
    </cfRule>
    <cfRule type="cellIs" dxfId="864" priority="170" operator="equal">
      <formula>"Nee"</formula>
    </cfRule>
  </conditionalFormatting>
  <conditionalFormatting sqref="I7:I12">
    <cfRule type="cellIs" dxfId="863" priority="167" operator="equal">
      <formula>"Ja"</formula>
    </cfRule>
    <cfRule type="cellIs" dxfId="862" priority="168" operator="equal">
      <formula>"Nee"</formula>
    </cfRule>
  </conditionalFormatting>
  <conditionalFormatting sqref="I14:I17">
    <cfRule type="cellIs" dxfId="861" priority="165" operator="equal">
      <formula>"Ja"</formula>
    </cfRule>
    <cfRule type="cellIs" dxfId="860" priority="166" operator="equal">
      <formula>"Nee"</formula>
    </cfRule>
  </conditionalFormatting>
  <conditionalFormatting sqref="I21:I22">
    <cfRule type="cellIs" dxfId="859" priority="163" operator="equal">
      <formula>"Ja"</formula>
    </cfRule>
    <cfRule type="cellIs" dxfId="858" priority="164" operator="equal">
      <formula>"Nee"</formula>
    </cfRule>
  </conditionalFormatting>
  <conditionalFormatting sqref="I23">
    <cfRule type="cellIs" dxfId="857" priority="161" operator="equal">
      <formula>"Ja"</formula>
    </cfRule>
    <cfRule type="cellIs" dxfId="856" priority="162" operator="equal">
      <formula>"Nee"</formula>
    </cfRule>
  </conditionalFormatting>
  <conditionalFormatting sqref="I24:I25">
    <cfRule type="cellIs" dxfId="855" priority="159" operator="equal">
      <formula>"Ja"</formula>
    </cfRule>
    <cfRule type="cellIs" dxfId="854" priority="160" operator="equal">
      <formula>"Nee"</formula>
    </cfRule>
  </conditionalFormatting>
  <conditionalFormatting sqref="I27:I32">
    <cfRule type="cellIs" dxfId="853" priority="157" operator="equal">
      <formula>"Ja"</formula>
    </cfRule>
    <cfRule type="cellIs" dxfId="852" priority="158" operator="equal">
      <formula>"Nee"</formula>
    </cfRule>
  </conditionalFormatting>
  <conditionalFormatting sqref="I19">
    <cfRule type="cellIs" dxfId="851" priority="155" operator="equal">
      <formula>"Ja"</formula>
    </cfRule>
    <cfRule type="cellIs" dxfId="850" priority="156" operator="equal">
      <formula>"Nee"</formula>
    </cfRule>
  </conditionalFormatting>
  <conditionalFormatting sqref="K7:K12">
    <cfRule type="cellIs" dxfId="849" priority="153" operator="equal">
      <formula>"Ja"</formula>
    </cfRule>
    <cfRule type="cellIs" dxfId="848" priority="154" operator="equal">
      <formula>"Nee"</formula>
    </cfRule>
  </conditionalFormatting>
  <conditionalFormatting sqref="K14:K17">
    <cfRule type="cellIs" dxfId="847" priority="151" operator="equal">
      <formula>"Ja"</formula>
    </cfRule>
    <cfRule type="cellIs" dxfId="846" priority="152" operator="equal">
      <formula>"Nee"</formula>
    </cfRule>
  </conditionalFormatting>
  <conditionalFormatting sqref="K21:K22">
    <cfRule type="cellIs" dxfId="845" priority="149" operator="equal">
      <formula>"Ja"</formula>
    </cfRule>
    <cfRule type="cellIs" dxfId="844" priority="150" operator="equal">
      <formula>"Nee"</formula>
    </cfRule>
  </conditionalFormatting>
  <conditionalFormatting sqref="K23">
    <cfRule type="cellIs" dxfId="843" priority="147" operator="equal">
      <formula>"Ja"</formula>
    </cfRule>
    <cfRule type="cellIs" dxfId="842" priority="148" operator="equal">
      <formula>"Nee"</formula>
    </cfRule>
  </conditionalFormatting>
  <conditionalFormatting sqref="K24:K25">
    <cfRule type="cellIs" dxfId="841" priority="145" operator="equal">
      <formula>"Ja"</formula>
    </cfRule>
    <cfRule type="cellIs" dxfId="840" priority="146" operator="equal">
      <formula>"Nee"</formula>
    </cfRule>
  </conditionalFormatting>
  <conditionalFormatting sqref="K27:K32">
    <cfRule type="cellIs" dxfId="839" priority="143" operator="equal">
      <formula>"Ja"</formula>
    </cfRule>
    <cfRule type="cellIs" dxfId="838" priority="144" operator="equal">
      <formula>"Nee"</formula>
    </cfRule>
  </conditionalFormatting>
  <conditionalFormatting sqref="K19">
    <cfRule type="cellIs" dxfId="837" priority="141" operator="equal">
      <formula>"Ja"</formula>
    </cfRule>
    <cfRule type="cellIs" dxfId="836" priority="142" operator="equal">
      <formula>"Nee"</formula>
    </cfRule>
  </conditionalFormatting>
  <conditionalFormatting sqref="M7:M12">
    <cfRule type="cellIs" dxfId="835" priority="139" operator="equal">
      <formula>"Ja"</formula>
    </cfRule>
    <cfRule type="cellIs" dxfId="834" priority="140" operator="equal">
      <formula>"Nee"</formula>
    </cfRule>
  </conditionalFormatting>
  <conditionalFormatting sqref="M14:M17">
    <cfRule type="cellIs" dxfId="833" priority="137" operator="equal">
      <formula>"Ja"</formula>
    </cfRule>
    <cfRule type="cellIs" dxfId="832" priority="138" operator="equal">
      <formula>"Nee"</formula>
    </cfRule>
  </conditionalFormatting>
  <conditionalFormatting sqref="M21:M22">
    <cfRule type="cellIs" dxfId="831" priority="135" operator="equal">
      <formula>"Ja"</formula>
    </cfRule>
    <cfRule type="cellIs" dxfId="830" priority="136" operator="equal">
      <formula>"Nee"</formula>
    </cfRule>
  </conditionalFormatting>
  <conditionalFormatting sqref="M23">
    <cfRule type="cellIs" dxfId="829" priority="133" operator="equal">
      <formula>"Ja"</formula>
    </cfRule>
    <cfRule type="cellIs" dxfId="828" priority="134" operator="equal">
      <formula>"Nee"</formula>
    </cfRule>
  </conditionalFormatting>
  <conditionalFormatting sqref="M24:M25">
    <cfRule type="cellIs" dxfId="827" priority="131" operator="equal">
      <formula>"Ja"</formula>
    </cfRule>
    <cfRule type="cellIs" dxfId="826" priority="132" operator="equal">
      <formula>"Nee"</formula>
    </cfRule>
  </conditionalFormatting>
  <conditionalFormatting sqref="M27:M32">
    <cfRule type="cellIs" dxfId="825" priority="129" operator="equal">
      <formula>"Ja"</formula>
    </cfRule>
    <cfRule type="cellIs" dxfId="824" priority="130" operator="equal">
      <formula>"Nee"</formula>
    </cfRule>
  </conditionalFormatting>
  <conditionalFormatting sqref="M19">
    <cfRule type="cellIs" dxfId="823" priority="127" operator="equal">
      <formula>"Ja"</formula>
    </cfRule>
    <cfRule type="cellIs" dxfId="822" priority="128" operator="equal">
      <formula>"Nee"</formula>
    </cfRule>
  </conditionalFormatting>
  <conditionalFormatting sqref="O7:O12">
    <cfRule type="cellIs" dxfId="821" priority="125" operator="equal">
      <formula>"Ja"</formula>
    </cfRule>
    <cfRule type="cellIs" dxfId="820" priority="126" operator="equal">
      <formula>"Nee"</formula>
    </cfRule>
  </conditionalFormatting>
  <conditionalFormatting sqref="O14:O17">
    <cfRule type="cellIs" dxfId="819" priority="123" operator="equal">
      <formula>"Ja"</formula>
    </cfRule>
    <cfRule type="cellIs" dxfId="818" priority="124" operator="equal">
      <formula>"Nee"</formula>
    </cfRule>
  </conditionalFormatting>
  <conditionalFormatting sqref="O21:O22">
    <cfRule type="cellIs" dxfId="817" priority="121" operator="equal">
      <formula>"Ja"</formula>
    </cfRule>
    <cfRule type="cellIs" dxfId="816" priority="122" operator="equal">
      <formula>"Nee"</formula>
    </cfRule>
  </conditionalFormatting>
  <conditionalFormatting sqref="O23">
    <cfRule type="cellIs" dxfId="815" priority="119" operator="equal">
      <formula>"Ja"</formula>
    </cfRule>
    <cfRule type="cellIs" dxfId="814" priority="120" operator="equal">
      <formula>"Nee"</formula>
    </cfRule>
  </conditionalFormatting>
  <conditionalFormatting sqref="O24:O25">
    <cfRule type="cellIs" dxfId="813" priority="117" operator="equal">
      <formula>"Ja"</formula>
    </cfRule>
    <cfRule type="cellIs" dxfId="812" priority="118" operator="equal">
      <formula>"Nee"</formula>
    </cfRule>
  </conditionalFormatting>
  <conditionalFormatting sqref="O27:O32">
    <cfRule type="cellIs" dxfId="811" priority="115" operator="equal">
      <formula>"Ja"</formula>
    </cfRule>
    <cfRule type="cellIs" dxfId="810" priority="116" operator="equal">
      <formula>"Nee"</formula>
    </cfRule>
  </conditionalFormatting>
  <conditionalFormatting sqref="O19">
    <cfRule type="cellIs" dxfId="809" priority="113" operator="equal">
      <formula>"Ja"</formula>
    </cfRule>
    <cfRule type="cellIs" dxfId="808" priority="114" operator="equal">
      <formula>"Nee"</formula>
    </cfRule>
  </conditionalFormatting>
  <conditionalFormatting sqref="Q7:Q12">
    <cfRule type="cellIs" dxfId="807" priority="111" operator="equal">
      <formula>"Ja"</formula>
    </cfRule>
    <cfRule type="cellIs" dxfId="806" priority="112" operator="equal">
      <formula>"Nee"</formula>
    </cfRule>
  </conditionalFormatting>
  <conditionalFormatting sqref="Q14:Q17">
    <cfRule type="cellIs" dxfId="805" priority="109" operator="equal">
      <formula>"Ja"</formula>
    </cfRule>
    <cfRule type="cellIs" dxfId="804" priority="110" operator="equal">
      <formula>"Nee"</formula>
    </cfRule>
  </conditionalFormatting>
  <conditionalFormatting sqref="Q21:Q22">
    <cfRule type="cellIs" dxfId="803" priority="107" operator="equal">
      <formula>"Ja"</formula>
    </cfRule>
    <cfRule type="cellIs" dxfId="802" priority="108" operator="equal">
      <formula>"Nee"</formula>
    </cfRule>
  </conditionalFormatting>
  <conditionalFormatting sqref="Q23">
    <cfRule type="cellIs" dxfId="801" priority="105" operator="equal">
      <formula>"Ja"</formula>
    </cfRule>
    <cfRule type="cellIs" dxfId="800" priority="106" operator="equal">
      <formula>"Nee"</formula>
    </cfRule>
  </conditionalFormatting>
  <conditionalFormatting sqref="Q24:Q25">
    <cfRule type="cellIs" dxfId="799" priority="103" operator="equal">
      <formula>"Ja"</formula>
    </cfRule>
    <cfRule type="cellIs" dxfId="798" priority="104" operator="equal">
      <formula>"Nee"</formula>
    </cfRule>
  </conditionalFormatting>
  <conditionalFormatting sqref="Q27:Q32">
    <cfRule type="cellIs" dxfId="797" priority="101" operator="equal">
      <formula>"Ja"</formula>
    </cfRule>
    <cfRule type="cellIs" dxfId="796" priority="102" operator="equal">
      <formula>"Nee"</formula>
    </cfRule>
  </conditionalFormatting>
  <conditionalFormatting sqref="Q19">
    <cfRule type="cellIs" dxfId="795" priority="99" operator="equal">
      <formula>"Ja"</formula>
    </cfRule>
    <cfRule type="cellIs" dxfId="794" priority="100" operator="equal">
      <formula>"Nee"</formula>
    </cfRule>
  </conditionalFormatting>
  <conditionalFormatting sqref="S7:S12">
    <cfRule type="cellIs" dxfId="793" priority="97" operator="equal">
      <formula>"Ja"</formula>
    </cfRule>
    <cfRule type="cellIs" dxfId="792" priority="98" operator="equal">
      <formula>"Nee"</formula>
    </cfRule>
  </conditionalFormatting>
  <conditionalFormatting sqref="S14:S17">
    <cfRule type="cellIs" dxfId="791" priority="95" operator="equal">
      <formula>"Ja"</formula>
    </cfRule>
    <cfRule type="cellIs" dxfId="790" priority="96" operator="equal">
      <formula>"Nee"</formula>
    </cfRule>
  </conditionalFormatting>
  <conditionalFormatting sqref="S21:S22">
    <cfRule type="cellIs" dxfId="789" priority="93" operator="equal">
      <formula>"Ja"</formula>
    </cfRule>
    <cfRule type="cellIs" dxfId="788" priority="94" operator="equal">
      <formula>"Nee"</formula>
    </cfRule>
  </conditionalFormatting>
  <conditionalFormatting sqref="S23">
    <cfRule type="cellIs" dxfId="787" priority="91" operator="equal">
      <formula>"Ja"</formula>
    </cfRule>
    <cfRule type="cellIs" dxfId="786" priority="92" operator="equal">
      <formula>"Nee"</formula>
    </cfRule>
  </conditionalFormatting>
  <conditionalFormatting sqref="S24:S25">
    <cfRule type="cellIs" dxfId="785" priority="89" operator="equal">
      <formula>"Ja"</formula>
    </cfRule>
    <cfRule type="cellIs" dxfId="784" priority="90" operator="equal">
      <formula>"Nee"</formula>
    </cfRule>
  </conditionalFormatting>
  <conditionalFormatting sqref="S27:S32">
    <cfRule type="cellIs" dxfId="783" priority="87" operator="equal">
      <formula>"Ja"</formula>
    </cfRule>
    <cfRule type="cellIs" dxfId="782" priority="88" operator="equal">
      <formula>"Nee"</formula>
    </cfRule>
  </conditionalFormatting>
  <conditionalFormatting sqref="S19">
    <cfRule type="cellIs" dxfId="781" priority="85" operator="equal">
      <formula>"Ja"</formula>
    </cfRule>
    <cfRule type="cellIs" dxfId="780" priority="86" operator="equal">
      <formula>"Nee"</formula>
    </cfRule>
  </conditionalFormatting>
  <conditionalFormatting sqref="U7:U12">
    <cfRule type="cellIs" dxfId="779" priority="83" operator="equal">
      <formula>"Ja"</formula>
    </cfRule>
    <cfRule type="cellIs" dxfId="778" priority="84" operator="equal">
      <formula>"Nee"</formula>
    </cfRule>
  </conditionalFormatting>
  <conditionalFormatting sqref="U14:U17">
    <cfRule type="cellIs" dxfId="777" priority="81" operator="equal">
      <formula>"Ja"</formula>
    </cfRule>
    <cfRule type="cellIs" dxfId="776" priority="82" operator="equal">
      <formula>"Nee"</formula>
    </cfRule>
  </conditionalFormatting>
  <conditionalFormatting sqref="U21:U22">
    <cfRule type="cellIs" dxfId="775" priority="79" operator="equal">
      <formula>"Ja"</formula>
    </cfRule>
    <cfRule type="cellIs" dxfId="774" priority="80" operator="equal">
      <formula>"Nee"</formula>
    </cfRule>
  </conditionalFormatting>
  <conditionalFormatting sqref="U23">
    <cfRule type="cellIs" dxfId="773" priority="77" operator="equal">
      <formula>"Ja"</formula>
    </cfRule>
    <cfRule type="cellIs" dxfId="772" priority="78" operator="equal">
      <formula>"Nee"</formula>
    </cfRule>
  </conditionalFormatting>
  <conditionalFormatting sqref="U24:U25">
    <cfRule type="cellIs" dxfId="771" priority="75" operator="equal">
      <formula>"Ja"</formula>
    </cfRule>
    <cfRule type="cellIs" dxfId="770" priority="76" operator="equal">
      <formula>"Nee"</formula>
    </cfRule>
  </conditionalFormatting>
  <conditionalFormatting sqref="U27:U32">
    <cfRule type="cellIs" dxfId="769" priority="73" operator="equal">
      <formula>"Ja"</formula>
    </cfRule>
    <cfRule type="cellIs" dxfId="768" priority="74" operator="equal">
      <formula>"Nee"</formula>
    </cfRule>
  </conditionalFormatting>
  <conditionalFormatting sqref="U19">
    <cfRule type="cellIs" dxfId="767" priority="71" operator="equal">
      <formula>"Ja"</formula>
    </cfRule>
    <cfRule type="cellIs" dxfId="766" priority="72" operator="equal">
      <formula>"Nee"</formula>
    </cfRule>
  </conditionalFormatting>
  <conditionalFormatting sqref="W7:W12">
    <cfRule type="cellIs" dxfId="765" priority="69" operator="equal">
      <formula>"Ja"</formula>
    </cfRule>
    <cfRule type="cellIs" dxfId="764" priority="70" operator="equal">
      <formula>"Nee"</formula>
    </cfRule>
  </conditionalFormatting>
  <conditionalFormatting sqref="W14:W17">
    <cfRule type="cellIs" dxfId="763" priority="67" operator="equal">
      <formula>"Ja"</formula>
    </cfRule>
    <cfRule type="cellIs" dxfId="762" priority="68" operator="equal">
      <formula>"Nee"</formula>
    </cfRule>
  </conditionalFormatting>
  <conditionalFormatting sqref="W21:W22">
    <cfRule type="cellIs" dxfId="761" priority="65" operator="equal">
      <formula>"Ja"</formula>
    </cfRule>
    <cfRule type="cellIs" dxfId="760" priority="66" operator="equal">
      <formula>"Nee"</formula>
    </cfRule>
  </conditionalFormatting>
  <conditionalFormatting sqref="W23">
    <cfRule type="cellIs" dxfId="759" priority="63" operator="equal">
      <formula>"Ja"</formula>
    </cfRule>
    <cfRule type="cellIs" dxfId="758" priority="64" operator="equal">
      <formula>"Nee"</formula>
    </cfRule>
  </conditionalFormatting>
  <conditionalFormatting sqref="W24:W25">
    <cfRule type="cellIs" dxfId="757" priority="61" operator="equal">
      <formula>"Ja"</formula>
    </cfRule>
    <cfRule type="cellIs" dxfId="756" priority="62" operator="equal">
      <formula>"Nee"</formula>
    </cfRule>
  </conditionalFormatting>
  <conditionalFormatting sqref="W27:W32">
    <cfRule type="cellIs" dxfId="755" priority="59" operator="equal">
      <formula>"Ja"</formula>
    </cfRule>
    <cfRule type="cellIs" dxfId="754" priority="60" operator="equal">
      <formula>"Nee"</formula>
    </cfRule>
  </conditionalFormatting>
  <conditionalFormatting sqref="W19">
    <cfRule type="cellIs" dxfId="753" priority="57" operator="equal">
      <formula>"Ja"</formula>
    </cfRule>
    <cfRule type="cellIs" dxfId="752" priority="58" operator="equal">
      <formula>"Nee"</formula>
    </cfRule>
  </conditionalFormatting>
  <conditionalFormatting sqref="Y7:Y12">
    <cfRule type="cellIs" dxfId="751" priority="55" operator="equal">
      <formula>"Ja"</formula>
    </cfRule>
    <cfRule type="cellIs" dxfId="750" priority="56" operator="equal">
      <formula>"Nee"</formula>
    </cfRule>
  </conditionalFormatting>
  <conditionalFormatting sqref="Y14:Y17">
    <cfRule type="cellIs" dxfId="749" priority="53" operator="equal">
      <formula>"Ja"</formula>
    </cfRule>
    <cfRule type="cellIs" dxfId="748" priority="54" operator="equal">
      <formula>"Nee"</formula>
    </cfRule>
  </conditionalFormatting>
  <conditionalFormatting sqref="Y21:Y22">
    <cfRule type="cellIs" dxfId="747" priority="51" operator="equal">
      <formula>"Ja"</formula>
    </cfRule>
    <cfRule type="cellIs" dxfId="746" priority="52" operator="equal">
      <formula>"Nee"</formula>
    </cfRule>
  </conditionalFormatting>
  <conditionalFormatting sqref="Y23">
    <cfRule type="cellIs" dxfId="745" priority="49" operator="equal">
      <formula>"Ja"</formula>
    </cfRule>
    <cfRule type="cellIs" dxfId="744" priority="50" operator="equal">
      <formula>"Nee"</formula>
    </cfRule>
  </conditionalFormatting>
  <conditionalFormatting sqref="Y24:Y25">
    <cfRule type="cellIs" dxfId="743" priority="47" operator="equal">
      <formula>"Ja"</formula>
    </cfRule>
    <cfRule type="cellIs" dxfId="742" priority="48" operator="equal">
      <formula>"Nee"</formula>
    </cfRule>
  </conditionalFormatting>
  <conditionalFormatting sqref="Y27:Y32">
    <cfRule type="cellIs" dxfId="741" priority="45" operator="equal">
      <formula>"Ja"</formula>
    </cfRule>
    <cfRule type="cellIs" dxfId="740" priority="46" operator="equal">
      <formula>"Nee"</formula>
    </cfRule>
  </conditionalFormatting>
  <conditionalFormatting sqref="Y19">
    <cfRule type="cellIs" dxfId="739" priority="43" operator="equal">
      <formula>"Ja"</formula>
    </cfRule>
    <cfRule type="cellIs" dxfId="738" priority="44" operator="equal">
      <formula>"Nee"</formula>
    </cfRule>
  </conditionalFormatting>
  <conditionalFormatting sqref="AA7:AA12">
    <cfRule type="cellIs" dxfId="737" priority="41" operator="equal">
      <formula>"Ja"</formula>
    </cfRule>
    <cfRule type="cellIs" dxfId="736" priority="42" operator="equal">
      <formula>"Nee"</formula>
    </cfRule>
  </conditionalFormatting>
  <conditionalFormatting sqref="AA14:AA17">
    <cfRule type="cellIs" dxfId="735" priority="39" operator="equal">
      <formula>"Ja"</formula>
    </cfRule>
    <cfRule type="cellIs" dxfId="734" priority="40" operator="equal">
      <formula>"Nee"</formula>
    </cfRule>
  </conditionalFormatting>
  <conditionalFormatting sqref="AA21:AA22">
    <cfRule type="cellIs" dxfId="733" priority="37" operator="equal">
      <formula>"Ja"</formula>
    </cfRule>
    <cfRule type="cellIs" dxfId="732" priority="38" operator="equal">
      <formula>"Nee"</formula>
    </cfRule>
  </conditionalFormatting>
  <conditionalFormatting sqref="AA23">
    <cfRule type="cellIs" dxfId="731" priority="35" operator="equal">
      <formula>"Ja"</formula>
    </cfRule>
    <cfRule type="cellIs" dxfId="730" priority="36" operator="equal">
      <formula>"Nee"</formula>
    </cfRule>
  </conditionalFormatting>
  <conditionalFormatting sqref="AA24:AA25">
    <cfRule type="cellIs" dxfId="729" priority="33" operator="equal">
      <formula>"Ja"</formula>
    </cfRule>
    <cfRule type="cellIs" dxfId="728" priority="34" operator="equal">
      <formula>"Nee"</formula>
    </cfRule>
  </conditionalFormatting>
  <conditionalFormatting sqref="AA27:AA32">
    <cfRule type="cellIs" dxfId="727" priority="31" operator="equal">
      <formula>"Ja"</formula>
    </cfRule>
    <cfRule type="cellIs" dxfId="726" priority="32" operator="equal">
      <formula>"Nee"</formula>
    </cfRule>
  </conditionalFormatting>
  <conditionalFormatting sqref="AA19">
    <cfRule type="cellIs" dxfId="725" priority="29" operator="equal">
      <formula>"Ja"</formula>
    </cfRule>
    <cfRule type="cellIs" dxfId="724" priority="30" operator="equal">
      <formula>"Nee"</formula>
    </cfRule>
  </conditionalFormatting>
  <conditionalFormatting sqref="AC7:AC12">
    <cfRule type="cellIs" dxfId="723" priority="27" operator="equal">
      <formula>"Ja"</formula>
    </cfRule>
    <cfRule type="cellIs" dxfId="722" priority="28" operator="equal">
      <formula>"Nee"</formula>
    </cfRule>
  </conditionalFormatting>
  <conditionalFormatting sqref="AC14:AC17">
    <cfRule type="cellIs" dxfId="721" priority="25" operator="equal">
      <formula>"Ja"</formula>
    </cfRule>
    <cfRule type="cellIs" dxfId="720" priority="26" operator="equal">
      <formula>"Nee"</formula>
    </cfRule>
  </conditionalFormatting>
  <conditionalFormatting sqref="AC21:AC22">
    <cfRule type="cellIs" dxfId="719" priority="23" operator="equal">
      <formula>"Ja"</formula>
    </cfRule>
    <cfRule type="cellIs" dxfId="718" priority="24" operator="equal">
      <formula>"Nee"</formula>
    </cfRule>
  </conditionalFormatting>
  <conditionalFormatting sqref="AC23">
    <cfRule type="cellIs" dxfId="717" priority="21" operator="equal">
      <formula>"Ja"</formula>
    </cfRule>
    <cfRule type="cellIs" dxfId="716" priority="22" operator="equal">
      <formula>"Nee"</formula>
    </cfRule>
  </conditionalFormatting>
  <conditionalFormatting sqref="AC24:AC25">
    <cfRule type="cellIs" dxfId="715" priority="19" operator="equal">
      <formula>"Ja"</formula>
    </cfRule>
    <cfRule type="cellIs" dxfId="714" priority="20" operator="equal">
      <formula>"Nee"</formula>
    </cfRule>
  </conditionalFormatting>
  <conditionalFormatting sqref="AC27:AC32">
    <cfRule type="cellIs" dxfId="713" priority="17" operator="equal">
      <formula>"Ja"</formula>
    </cfRule>
    <cfRule type="cellIs" dxfId="712" priority="18" operator="equal">
      <formula>"Nee"</formula>
    </cfRule>
  </conditionalFormatting>
  <conditionalFormatting sqref="AC19">
    <cfRule type="cellIs" dxfId="711" priority="15" operator="equal">
      <formula>"Ja"</formula>
    </cfRule>
    <cfRule type="cellIs" dxfId="710" priority="16" operator="equal">
      <formula>"Nee"</formula>
    </cfRule>
  </conditionalFormatting>
  <conditionalFormatting sqref="AE7:AE12">
    <cfRule type="cellIs" dxfId="709" priority="13" operator="equal">
      <formula>"Ja"</formula>
    </cfRule>
    <cfRule type="cellIs" dxfId="708" priority="14" operator="equal">
      <formula>"Nee"</formula>
    </cfRule>
  </conditionalFormatting>
  <conditionalFormatting sqref="AE14:AE17">
    <cfRule type="cellIs" dxfId="707" priority="11" operator="equal">
      <formula>"Ja"</formula>
    </cfRule>
    <cfRule type="cellIs" dxfId="706" priority="12" operator="equal">
      <formula>"Nee"</formula>
    </cfRule>
  </conditionalFormatting>
  <conditionalFormatting sqref="AE21:AE22">
    <cfRule type="cellIs" dxfId="705" priority="9" operator="equal">
      <formula>"Ja"</formula>
    </cfRule>
    <cfRule type="cellIs" dxfId="704" priority="10" operator="equal">
      <formula>"Nee"</formula>
    </cfRule>
  </conditionalFormatting>
  <conditionalFormatting sqref="AE23">
    <cfRule type="cellIs" dxfId="703" priority="7" operator="equal">
      <formula>"Ja"</formula>
    </cfRule>
    <cfRule type="cellIs" dxfId="702" priority="8" operator="equal">
      <formula>"Nee"</formula>
    </cfRule>
  </conditionalFormatting>
  <conditionalFormatting sqref="AE24:AE25">
    <cfRule type="cellIs" dxfId="701" priority="5" operator="equal">
      <formula>"Ja"</formula>
    </cfRule>
    <cfRule type="cellIs" dxfId="700" priority="6" operator="equal">
      <formula>"Nee"</formula>
    </cfRule>
  </conditionalFormatting>
  <conditionalFormatting sqref="AE27:AE32">
    <cfRule type="cellIs" dxfId="699" priority="3" operator="equal">
      <formula>"Ja"</formula>
    </cfRule>
    <cfRule type="cellIs" dxfId="698" priority="4" operator="equal">
      <formula>"Nee"</formula>
    </cfRule>
  </conditionalFormatting>
  <conditionalFormatting sqref="AE19">
    <cfRule type="cellIs" dxfId="697" priority="1" operator="equal">
      <formula>"Ja"</formula>
    </cfRule>
    <cfRule type="cellIs" dxfId="696" priority="2" operator="equal">
      <formula>"Nee"</formula>
    </cfRule>
  </conditionalFormatting>
  <dataValidations count="1">
    <dataValidation type="list" errorStyle="warning" allowBlank="1" showInputMessage="1" showErrorMessage="1" errorTitle="Let op!" error="Voer &quot;Ja&quot; of &quot; Nee&quot; in" sqref="G7:G12 G14:G17 G21:G25 G27:G32 K7:K12 K14:K17 K21:K25 K27:K32 O7:O12 O14:O17 O21:O25 O27:O32 S7:S12 S14:S17 S21:S25 S27:S32 W7:W12 W14:W17 W21:W25 W27:W32 AA7:AA12 AA14:AA17 AA21:AA25 AA27:AA32 E7:E12 E14:E17 E21:E25 E27:E32 E19 G19 K19 O19 S19 W19 AA19 I7:I12 I14:I17 I21:I25 I27:I32 I19 M7:M12 M14:M17 M21:M25 M27:M32 M19 Q7:Q12 Q14:Q17 Q21:Q25 Q27:Q32 Q19 U7:U12 U14:U17 U21:U25 U27:U32 U19 Y7:Y12 Y14:Y17 Y21:Y25 Y27:Y32 Y19 AC7:AC12 AC14:AC17 AC21:AC25 AC27:AC32 AC19 AE7:AE12 AE14:AE17 AE21:AE25 AE27:AE32 AE19" xr:uid="{00000000-0002-0000-1000-000000000000}">
      <formula1>$B$86:$B$88</formula1>
    </dataValidation>
  </dataValidations>
  <pageMargins left="0.7" right="0.7" top="0.75" bottom="0.75" header="0.3" footer="0.3"/>
  <pageSetup paperSize="8" scale="38" orientation="portrait" r:id="rId1"/>
  <colBreaks count="1" manualBreakCount="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G88"/>
  <sheetViews>
    <sheetView zoomScale="85" zoomScaleNormal="85" zoomScaleSheetLayoutView="55" workbookViewId="0">
      <pane xSplit="4" ySplit="4" topLeftCell="E29" activePane="bottomRight" state="frozen"/>
      <selection activeCell="N1" sqref="N1"/>
      <selection pane="topRight" activeCell="N1" sqref="N1"/>
      <selection pane="bottomLeft" activeCell="N1" sqref="N1"/>
      <selection pane="bottomRight" activeCell="M24" sqref="M24"/>
    </sheetView>
  </sheetViews>
  <sheetFormatPr defaultRowHeight="15.75" x14ac:dyDescent="0.25"/>
  <cols>
    <col min="1" max="1" width="0.625" style="326" customWidth="1"/>
    <col min="2" max="2" width="39" style="326" customWidth="1"/>
    <col min="3" max="3" width="28.25" style="326" customWidth="1"/>
    <col min="4" max="4" width="11.25" style="326" customWidth="1"/>
    <col min="5" max="5" width="8.625" style="326" customWidth="1"/>
    <col min="6" max="6" width="24.875" style="326" customWidth="1"/>
    <col min="7" max="7" width="8.625" style="326" hidden="1" customWidth="1"/>
    <col min="8" max="8" width="24.875" style="326" hidden="1" customWidth="1"/>
    <col min="9" max="9" width="8.625" style="326" customWidth="1"/>
    <col min="10" max="10" width="24.875" style="326" customWidth="1"/>
    <col min="11" max="11" width="8.625" style="326" hidden="1" customWidth="1"/>
    <col min="12" max="12" width="24.875" style="326" hidden="1" customWidth="1"/>
    <col min="13" max="13" width="8.625" style="326" customWidth="1"/>
    <col min="14" max="14" width="24.875" style="326" customWidth="1"/>
    <col min="15" max="15" width="8.625" style="326" hidden="1" customWidth="1"/>
    <col min="16" max="16" width="24.875" style="326" hidden="1" customWidth="1"/>
    <col min="17" max="17" width="8.625" style="326" customWidth="1"/>
    <col min="18" max="18" width="24.875" style="326" customWidth="1"/>
    <col min="19" max="19" width="8.625" style="326" hidden="1" customWidth="1"/>
    <col min="20" max="20" width="24.875" style="326" hidden="1" customWidth="1"/>
    <col min="21" max="21" width="8.625" style="326" customWidth="1"/>
    <col min="22" max="22" width="24.875" style="326" customWidth="1"/>
    <col min="23" max="23" width="8.625" style="326" hidden="1" customWidth="1"/>
    <col min="24" max="24" width="24.875" style="326" hidden="1" customWidth="1"/>
    <col min="25" max="25" width="8.625" style="326" customWidth="1"/>
    <col min="26" max="26" width="24.875" style="326" customWidth="1"/>
    <col min="27" max="27" width="8.625" style="326" hidden="1" customWidth="1"/>
    <col min="28" max="28" width="24.875" style="326" hidden="1" customWidth="1"/>
    <col min="29" max="29" width="8.625" style="326" customWidth="1"/>
    <col min="30" max="30" width="24.875" style="326" customWidth="1"/>
    <col min="31" max="31" width="8.625" style="326" hidden="1" customWidth="1"/>
    <col min="32" max="32" width="24.875" style="326" hidden="1" customWidth="1"/>
    <col min="33" max="16384" width="9" style="326"/>
  </cols>
  <sheetData>
    <row r="1" spans="2:32" x14ac:dyDescent="0.25">
      <c r="B1" s="333" t="s">
        <v>154</v>
      </c>
      <c r="C1" s="341" t="str">
        <f>IF('Aanvraag inhuur'!D1="","",'Aanvraag inhuur'!D1)</f>
        <v/>
      </c>
      <c r="D1" s="331"/>
      <c r="E1" s="767" t="s">
        <v>596</v>
      </c>
      <c r="F1" s="767"/>
      <c r="G1" s="767"/>
      <c r="H1" s="767"/>
      <c r="I1" s="783" t="str">
        <f>IF('Aanvraag inhuur'!C43="","",'Aanvraag inhuur'!C43)</f>
        <v/>
      </c>
      <c r="J1" s="788"/>
      <c r="K1" s="403"/>
      <c r="L1" s="403"/>
      <c r="M1" s="403"/>
      <c r="N1" s="416" t="s">
        <v>653</v>
      </c>
      <c r="R1" s="325" t="s">
        <v>648</v>
      </c>
      <c r="V1" s="416" t="str">
        <f>IF('Aanvraag inhuur'!C36="Cluster","Teamlid 1","")</f>
        <v/>
      </c>
    </row>
    <row r="2" spans="2:32" ht="45" customHeight="1" x14ac:dyDescent="0.25">
      <c r="B2" s="327" t="s">
        <v>548</v>
      </c>
      <c r="C2" s="327" t="s">
        <v>524</v>
      </c>
      <c r="D2" s="327" t="s">
        <v>530</v>
      </c>
      <c r="E2" s="747" t="s">
        <v>655</v>
      </c>
      <c r="F2" s="748"/>
      <c r="G2" s="747" t="s">
        <v>656</v>
      </c>
      <c r="H2" s="748"/>
      <c r="I2" s="747" t="s">
        <v>519</v>
      </c>
      <c r="J2" s="748"/>
      <c r="K2" s="769" t="s">
        <v>657</v>
      </c>
      <c r="L2" s="769"/>
      <c r="M2" s="769" t="s">
        <v>520</v>
      </c>
      <c r="N2" s="769"/>
      <c r="O2" s="747" t="s">
        <v>658</v>
      </c>
      <c r="P2" s="748"/>
      <c r="Q2" s="747" t="s">
        <v>521</v>
      </c>
      <c r="R2" s="748"/>
      <c r="S2" s="747" t="s">
        <v>659</v>
      </c>
      <c r="T2" s="748"/>
      <c r="U2" s="747" t="s">
        <v>522</v>
      </c>
      <c r="V2" s="748"/>
      <c r="W2" s="747" t="s">
        <v>660</v>
      </c>
      <c r="X2" s="748"/>
      <c r="Y2" s="747" t="s">
        <v>523</v>
      </c>
      <c r="Z2" s="748"/>
      <c r="AA2" s="747" t="s">
        <v>661</v>
      </c>
      <c r="AB2" s="748"/>
      <c r="AC2" s="747" t="s">
        <v>663</v>
      </c>
      <c r="AD2" s="748"/>
      <c r="AE2" s="747" t="s">
        <v>662</v>
      </c>
      <c r="AF2" s="748"/>
    </row>
    <row r="3" spans="2:32" x14ac:dyDescent="0.25">
      <c r="B3" s="779" t="s">
        <v>540</v>
      </c>
      <c r="C3" s="780"/>
      <c r="D3" s="781"/>
      <c r="E3" s="749"/>
      <c r="F3" s="750"/>
      <c r="G3" s="749"/>
      <c r="H3" s="750"/>
      <c r="I3" s="749"/>
      <c r="J3" s="750"/>
      <c r="K3" s="749"/>
      <c r="L3" s="750"/>
      <c r="M3" s="749"/>
      <c r="N3" s="750"/>
      <c r="O3" s="749"/>
      <c r="P3" s="750"/>
      <c r="Q3" s="749"/>
      <c r="R3" s="750"/>
      <c r="S3" s="749"/>
      <c r="T3" s="750"/>
      <c r="U3" s="749"/>
      <c r="V3" s="750"/>
      <c r="W3" s="749"/>
      <c r="X3" s="750"/>
      <c r="Y3" s="749"/>
      <c r="Z3" s="750"/>
      <c r="AA3" s="749"/>
      <c r="AB3" s="750"/>
      <c r="AC3" s="749"/>
      <c r="AD3" s="750"/>
      <c r="AE3" s="749"/>
      <c r="AF3" s="750"/>
    </row>
    <row r="4" spans="2:32" x14ac:dyDescent="0.25">
      <c r="B4" s="770" t="s">
        <v>545</v>
      </c>
      <c r="C4" s="771"/>
      <c r="D4" s="772"/>
      <c r="E4" s="328" t="s">
        <v>525</v>
      </c>
      <c r="F4" s="328" t="s">
        <v>544</v>
      </c>
      <c r="G4" s="328" t="s">
        <v>525</v>
      </c>
      <c r="H4" s="328" t="s">
        <v>544</v>
      </c>
      <c r="I4" s="328" t="s">
        <v>525</v>
      </c>
      <c r="J4" s="328" t="s">
        <v>544</v>
      </c>
      <c r="K4" s="328" t="s">
        <v>525</v>
      </c>
      <c r="L4" s="328" t="s">
        <v>544</v>
      </c>
      <c r="M4" s="328" t="s">
        <v>525</v>
      </c>
      <c r="N4" s="328" t="s">
        <v>544</v>
      </c>
      <c r="O4" s="328" t="s">
        <v>525</v>
      </c>
      <c r="P4" s="328" t="s">
        <v>544</v>
      </c>
      <c r="Q4" s="328" t="s">
        <v>525</v>
      </c>
      <c r="R4" s="328" t="s">
        <v>544</v>
      </c>
      <c r="S4" s="328" t="s">
        <v>525</v>
      </c>
      <c r="T4" s="328" t="s">
        <v>544</v>
      </c>
      <c r="U4" s="328" t="s">
        <v>525</v>
      </c>
      <c r="V4" s="328" t="s">
        <v>544</v>
      </c>
      <c r="W4" s="328" t="s">
        <v>525</v>
      </c>
      <c r="X4" s="328" t="s">
        <v>544</v>
      </c>
      <c r="Y4" s="328" t="s">
        <v>525</v>
      </c>
      <c r="Z4" s="328" t="s">
        <v>544</v>
      </c>
      <c r="AA4" s="328" t="s">
        <v>525</v>
      </c>
      <c r="AB4" s="328" t="s">
        <v>544</v>
      </c>
      <c r="AC4" s="328" t="s">
        <v>525</v>
      </c>
      <c r="AD4" s="328" t="s">
        <v>544</v>
      </c>
      <c r="AE4" s="328" t="s">
        <v>525</v>
      </c>
      <c r="AF4" s="328" t="s">
        <v>544</v>
      </c>
    </row>
    <row r="5" spans="2:32" ht="15.75" customHeight="1" x14ac:dyDescent="0.25">
      <c r="B5" s="778" t="s">
        <v>543</v>
      </c>
      <c r="C5" s="778"/>
      <c r="D5" s="329" t="str">
        <f>IF('Aanvraag inhuur'!C72="","",'Aanvraag inhuur'!C72)</f>
        <v/>
      </c>
      <c r="E5" s="330" t="str">
        <f>IF(F5="","",IF('Samenvatting beoordeling P1 TL4'!D3="Uitsluiten","UITGESL",(($D$5*(MIN($F$88,$H$88,$J$88,$L$88,$N$88,$P$88,$R$88,$T$88,$V$88,$X$88,$Z$88,$AB$88,$AD$88,$AF$88)/F5)))))</f>
        <v/>
      </c>
      <c r="F5" s="345"/>
      <c r="G5" s="330" t="str">
        <f>IF(H5="","",IF('Samenvatting beoordeling P1 TL4'!E3="Uitsluiten","UITGESL",(($D$5*(MIN($F$88,$H$88,$J$88,$L$88,$N$88,$P$88,$R$88,$T$88,$V$88,$X$88,$Z$88,$AB$88,$AD$88,$AF$88)/H5)))))</f>
        <v/>
      </c>
      <c r="H5" s="345"/>
      <c r="I5" s="330" t="str">
        <f>IF(J5="","",IF('Samenvatting beoordeling P1 TL4'!F3="Uitsluiten","UITGESL",(($D$5*(MIN($F$88,$H$88,$J$88,$L$88,$N$88,$P$88,$R$88,$T$88,$V$88,$X$88,$Z$88,$AB$88,$AD$88,$AF$88)/J5)))))</f>
        <v/>
      </c>
      <c r="J5" s="345"/>
      <c r="K5" s="330" t="str">
        <f>IF(L5="","",IF('Samenvatting beoordeling P1 TL4'!G3="Uitsluiten","UITGESL",(($D$5*(MIN($F$88,$H$88,$J$88,$L$88,$N$88,$P$88,$R$88,$T$88,$V$88,$X$88,$Z$88,$AB$88,$AD$88,$AF$88)/L5)))))</f>
        <v/>
      </c>
      <c r="L5" s="345"/>
      <c r="M5" s="330" t="str">
        <f>IF(N5="","",IF('Samenvatting beoordeling P1 TL4'!H3="Uitsluiten","UITGESL",(($D$5*(MIN($F$88,$H$88,$J$88,$L$88,$N$88,$P$88,$R$88,$T$88,$V$88,$X$88,$Z$88,$AB$88,$AD$88,$AF$88)/N5)))))</f>
        <v/>
      </c>
      <c r="N5" s="345"/>
      <c r="O5" s="330" t="str">
        <f>IF(P5="","",IF('Samenvatting beoordeling P1 TL4'!I3="Uitsluiten","UITGESL",(($D$5*(MIN($F$88,$H$88,$J$88,$L$88,$N$88,$P$88,$R$88,$T$88,$V$88,$X$88,$Z$88,$AB$88,$AD$88,$AF$88)/P5)))))</f>
        <v/>
      </c>
      <c r="P5" s="345"/>
      <c r="Q5" s="330" t="str">
        <f>IF(R5="","",IF('Samenvatting beoordeling P1 TL4'!J3="Uitsluiten","UITGESL",(($D$5*(MIN($F$88,$H$88,$J$88,$L$88,$N$88,$P$88,$R$88,$T$88,$V$88,$X$88,$Z$88,$AB$88,$AD$88,$AF$88)/R5)))))</f>
        <v/>
      </c>
      <c r="R5" s="345"/>
      <c r="S5" s="330" t="str">
        <f>IF(T5="","",IF('Samenvatting beoordeling P1 TL4'!K3="Uitsluiten","UITGESL",(($D$5*(MIN($F$88,$H$88,$J$88,$L$88,$N$88,$P$88,$R$88,$T$88,$V$88,$X$88,$Z$88,$AB$88,$AD$88,$AF$88)/T5)))))</f>
        <v/>
      </c>
      <c r="T5" s="345"/>
      <c r="U5" s="330" t="str">
        <f>IF(V5="","",IF('Samenvatting beoordeling P1 TL4'!L3="Uitsluiten","UITGESL",(($D$5*(MIN($F$88,$H$88,$J$88,$L$88,$N$88,$P$88,$R$88,$T$88,$V$88,$X$88,$Z$88,$AB$88,$AD$88,$AF$88)/V5)))))</f>
        <v/>
      </c>
      <c r="V5" s="345"/>
      <c r="W5" s="330" t="str">
        <f>IF(X5="","",IF('Samenvatting beoordeling P1 TL4'!M3="Uitsluiten","UITGESL",(($D$5*(MIN($F$88,$H$88,$J$88,$L$88,$N$88,$P$88,$R$88,$T$88,$V$88,$X$88,$Z$88,$AB$88,$AD$88,$AF$88)/X5)))))</f>
        <v/>
      </c>
      <c r="X5" s="345"/>
      <c r="Y5" s="330" t="str">
        <f>IF(Z5="","",IF('Samenvatting beoordeling P1 TL4'!N3="Uitsluiten","UITGESL",(($D$5*(MIN($F$88,$H$88,$J$88,$L$88,$N$88,$P$88,$R$88,$T$88,$V$88,$X$88,$Z$88,$AB$88,$AD$88,$AF$88)/Z5)))))</f>
        <v/>
      </c>
      <c r="Z5" s="345"/>
      <c r="AA5" s="330" t="str">
        <f>IF(AB5="","",IF('Samenvatting beoordeling P1 TL4'!O3="Uitsluiten","UITGESL",(($D$5*(MIN($F$88,$H$88,$J$88,$L$88,$N$88,$P$88,$R$88,$T$88,$V$88,$X$88,$Z$88,$AB$88,$AD$88,$AF$88)/AB5)))))</f>
        <v/>
      </c>
      <c r="AB5" s="345"/>
      <c r="AC5" s="330" t="str">
        <f>IF(AD5="","",IF('Samenvatting beoordeling P1 TL4'!P3="Uitsluiten","UITGESL",(($D$5*(MIN($F$88,$H$88,$J$88,$L$88,$N$88,$P$88,$R$88,$T$88,$V$88,$X$88,$Z$88,$AB$88,$AD$88,$AF$88)/AD5)))))</f>
        <v/>
      </c>
      <c r="AD5" s="345"/>
      <c r="AE5" s="330" t="str">
        <f>IF(AF5="","",IF('Samenvatting beoordeling P1 TL4'!Q3="Uitsluiten","UITGESL",(($D$5*(MIN($F$88,$H$88,$J$88,$L$88,$N$88,$P$88,$R$88,$T$88,$V$88,$X$88,$Z$88,$AB$88,$AD$88,$AF$88)/AF5)))))</f>
        <v/>
      </c>
      <c r="AF5" s="345"/>
    </row>
    <row r="6" spans="2:32" x14ac:dyDescent="0.25">
      <c r="B6" s="773" t="s">
        <v>527</v>
      </c>
      <c r="C6" s="773"/>
      <c r="D6" s="773"/>
      <c r="E6" s="328" t="s">
        <v>546</v>
      </c>
      <c r="F6" s="328" t="s">
        <v>541</v>
      </c>
      <c r="G6" s="328" t="s">
        <v>546</v>
      </c>
      <c r="H6" s="328"/>
      <c r="I6" s="328" t="s">
        <v>546</v>
      </c>
      <c r="J6" s="328" t="s">
        <v>541</v>
      </c>
      <c r="K6" s="328" t="s">
        <v>546</v>
      </c>
      <c r="L6" s="328"/>
      <c r="M6" s="328" t="s">
        <v>546</v>
      </c>
      <c r="N6" s="328" t="s">
        <v>541</v>
      </c>
      <c r="O6" s="328" t="s">
        <v>546</v>
      </c>
      <c r="P6" s="328"/>
      <c r="Q6" s="328" t="s">
        <v>546</v>
      </c>
      <c r="R6" s="328" t="s">
        <v>541</v>
      </c>
      <c r="S6" s="328" t="s">
        <v>546</v>
      </c>
      <c r="T6" s="328"/>
      <c r="U6" s="328" t="s">
        <v>546</v>
      </c>
      <c r="V6" s="328" t="s">
        <v>541</v>
      </c>
      <c r="W6" s="328" t="s">
        <v>546</v>
      </c>
      <c r="X6" s="328"/>
      <c r="Y6" s="328" t="s">
        <v>546</v>
      </c>
      <c r="Z6" s="328" t="s">
        <v>541</v>
      </c>
      <c r="AA6" s="328" t="s">
        <v>546</v>
      </c>
      <c r="AB6" s="328"/>
      <c r="AC6" s="328" t="s">
        <v>546</v>
      </c>
      <c r="AD6" s="328" t="s">
        <v>541</v>
      </c>
      <c r="AE6" s="328" t="s">
        <v>546</v>
      </c>
      <c r="AF6" s="328"/>
    </row>
    <row r="7" spans="2:32" ht="31.5" customHeight="1" x14ac:dyDescent="0.25">
      <c r="B7" s="331" t="str">
        <f>IF('Aanvraag inhuur'!C123="","",'Aanvraag inhuur'!C123)</f>
        <v/>
      </c>
      <c r="C7" s="331" t="str">
        <f>IF('Aanvraag inhuur'!F123="","",'Aanvraag inhuur'!F123)</f>
        <v/>
      </c>
      <c r="D7" s="331" t="str">
        <f>IF(B7="","","K.O.")</f>
        <v/>
      </c>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row>
    <row r="8" spans="2:32" ht="31.5" customHeight="1" x14ac:dyDescent="0.25">
      <c r="B8" s="331" t="str">
        <f>IF('Aanvraag inhuur'!C124="","",'Aanvraag inhuur'!C124)</f>
        <v/>
      </c>
      <c r="C8" s="331" t="str">
        <f>IF('Aanvraag inhuur'!F124="","",'Aanvraag inhuur'!F124)</f>
        <v/>
      </c>
      <c r="D8" s="331" t="str">
        <f t="shared" ref="D8:D12" si="0">IF(B8="","","K.O.")</f>
        <v/>
      </c>
      <c r="E8" s="346"/>
      <c r="F8" s="346"/>
      <c r="G8" s="346"/>
      <c r="H8" s="346"/>
      <c r="I8" s="346"/>
      <c r="J8" s="346"/>
      <c r="K8" s="346"/>
      <c r="L8" s="346"/>
      <c r="M8" s="346"/>
      <c r="N8" s="346"/>
      <c r="O8" s="346"/>
      <c r="P8" s="346"/>
      <c r="Q8" s="346"/>
      <c r="R8" s="346"/>
      <c r="S8" s="346"/>
      <c r="T8" s="346"/>
      <c r="U8" s="346"/>
      <c r="V8" s="346"/>
      <c r="W8" s="346"/>
      <c r="X8" s="346"/>
      <c r="Y8" s="346"/>
      <c r="Z8" s="346"/>
      <c r="AA8" s="346"/>
      <c r="AB8" s="346"/>
      <c r="AC8" s="346"/>
      <c r="AD8" s="346"/>
      <c r="AE8" s="346"/>
      <c r="AF8" s="346"/>
    </row>
    <row r="9" spans="2:32" ht="31.5" customHeight="1" x14ac:dyDescent="0.25">
      <c r="B9" s="331" t="str">
        <f>IF('Aanvraag inhuur'!C125="","",'Aanvraag inhuur'!C125)</f>
        <v/>
      </c>
      <c r="C9" s="331" t="str">
        <f>IF('Aanvraag inhuur'!F125="","",'Aanvraag inhuur'!F125)</f>
        <v/>
      </c>
      <c r="D9" s="331" t="str">
        <f t="shared" si="0"/>
        <v/>
      </c>
      <c r="E9" s="346"/>
      <c r="F9" s="346"/>
      <c r="G9" s="346"/>
      <c r="H9" s="346"/>
      <c r="I9" s="346"/>
      <c r="J9" s="346"/>
      <c r="K9" s="346"/>
      <c r="L9" s="346"/>
      <c r="M9" s="346"/>
      <c r="N9" s="346"/>
      <c r="O9" s="346"/>
      <c r="P9" s="346"/>
      <c r="Q9" s="346"/>
      <c r="R9" s="346"/>
      <c r="S9" s="346"/>
      <c r="T9" s="346"/>
      <c r="U9" s="346"/>
      <c r="V9" s="346"/>
      <c r="W9" s="346"/>
      <c r="X9" s="346"/>
      <c r="Y9" s="346"/>
      <c r="Z9" s="346"/>
      <c r="AA9" s="346"/>
      <c r="AB9" s="346"/>
      <c r="AC9" s="346"/>
      <c r="AD9" s="346"/>
      <c r="AE9" s="346"/>
      <c r="AF9" s="346"/>
    </row>
    <row r="10" spans="2:32" ht="31.5" customHeight="1" x14ac:dyDescent="0.25">
      <c r="B10" s="331" t="str">
        <f>IF('Aanvraag inhuur'!C126="","",'Aanvraag inhuur'!C126)</f>
        <v/>
      </c>
      <c r="C10" s="331" t="str">
        <f>IF('Aanvraag inhuur'!F126="","",'Aanvraag inhuur'!F126)</f>
        <v/>
      </c>
      <c r="D10" s="331" t="str">
        <f t="shared" si="0"/>
        <v/>
      </c>
      <c r="E10" s="346"/>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6"/>
    </row>
    <row r="11" spans="2:32" ht="31.5" customHeight="1" x14ac:dyDescent="0.25">
      <c r="B11" s="331" t="str">
        <f>IF('Aanvraag inhuur'!C127="","",'Aanvraag inhuur'!C127)</f>
        <v/>
      </c>
      <c r="C11" s="331" t="str">
        <f>IF('Aanvraag inhuur'!F127="","",'Aanvraag inhuur'!F127)</f>
        <v/>
      </c>
      <c r="D11" s="331" t="str">
        <f t="shared" si="0"/>
        <v/>
      </c>
      <c r="E11" s="346"/>
      <c r="F11" s="346"/>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row>
    <row r="12" spans="2:32" ht="31.5" customHeight="1" x14ac:dyDescent="0.25">
      <c r="B12" s="331" t="str">
        <f>IF('Aanvraag inhuur'!C128="","",'Aanvraag inhuur'!C128)</f>
        <v/>
      </c>
      <c r="C12" s="331" t="str">
        <f>IF('Aanvraag inhuur'!F128="","",'Aanvraag inhuur'!F128)</f>
        <v/>
      </c>
      <c r="D12" s="331" t="str">
        <f t="shared" si="0"/>
        <v/>
      </c>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row>
    <row r="13" spans="2:32" x14ac:dyDescent="0.25">
      <c r="B13" s="773" t="s">
        <v>528</v>
      </c>
      <c r="C13" s="773"/>
      <c r="D13" s="773"/>
      <c r="E13" s="328" t="s">
        <v>546</v>
      </c>
      <c r="F13" s="328" t="s">
        <v>541</v>
      </c>
      <c r="G13" s="328" t="s">
        <v>546</v>
      </c>
      <c r="H13" s="328"/>
      <c r="I13" s="328" t="s">
        <v>546</v>
      </c>
      <c r="J13" s="328" t="s">
        <v>541</v>
      </c>
      <c r="K13" s="328" t="s">
        <v>546</v>
      </c>
      <c r="L13" s="328"/>
      <c r="M13" s="328" t="s">
        <v>546</v>
      </c>
      <c r="N13" s="328" t="s">
        <v>541</v>
      </c>
      <c r="O13" s="328" t="s">
        <v>546</v>
      </c>
      <c r="P13" s="328"/>
      <c r="Q13" s="328" t="s">
        <v>546</v>
      </c>
      <c r="R13" s="328" t="s">
        <v>541</v>
      </c>
      <c r="S13" s="328" t="s">
        <v>546</v>
      </c>
      <c r="T13" s="328"/>
      <c r="U13" s="328" t="s">
        <v>546</v>
      </c>
      <c r="V13" s="328" t="s">
        <v>541</v>
      </c>
      <c r="W13" s="328" t="s">
        <v>546</v>
      </c>
      <c r="X13" s="328"/>
      <c r="Y13" s="328" t="s">
        <v>546</v>
      </c>
      <c r="Z13" s="328" t="s">
        <v>541</v>
      </c>
      <c r="AA13" s="328" t="s">
        <v>546</v>
      </c>
      <c r="AB13" s="328"/>
      <c r="AC13" s="328" t="s">
        <v>546</v>
      </c>
      <c r="AD13" s="328" t="s">
        <v>541</v>
      </c>
      <c r="AE13" s="328" t="s">
        <v>546</v>
      </c>
      <c r="AF13" s="328"/>
    </row>
    <row r="14" spans="2:32" ht="32.25" customHeight="1" x14ac:dyDescent="0.25">
      <c r="B14" s="331" t="str">
        <f>IF('Aanvraag inhuur'!C130="","",'Aanvraag inhuur'!C130)</f>
        <v/>
      </c>
      <c r="C14" s="331" t="str">
        <f>IF('Aanvraag inhuur'!F130="","",'Aanvraag inhuur'!F130)</f>
        <v/>
      </c>
      <c r="D14" s="331" t="str">
        <f>IF(B14="","","K.O.")</f>
        <v/>
      </c>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row>
    <row r="15" spans="2:32" ht="32.25" customHeight="1" x14ac:dyDescent="0.25">
      <c r="B15" s="331" t="str">
        <f>IF('Aanvraag inhuur'!C131="","",'Aanvraag inhuur'!C131)</f>
        <v/>
      </c>
      <c r="C15" s="331" t="str">
        <f>IF('Aanvraag inhuur'!F131="","",'Aanvraag inhuur'!F131)</f>
        <v/>
      </c>
      <c r="D15" s="331" t="str">
        <f t="shared" ref="D15:D32" si="1">IF(B15="","","K.O.")</f>
        <v/>
      </c>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row>
    <row r="16" spans="2:32" ht="32.25" customHeight="1" x14ac:dyDescent="0.25">
      <c r="B16" s="331" t="str">
        <f>IF('Aanvraag inhuur'!C132="","",'Aanvraag inhuur'!C132)</f>
        <v/>
      </c>
      <c r="C16" s="331" t="str">
        <f>IF('Aanvraag inhuur'!F132="","",'Aanvraag inhuur'!F132)</f>
        <v/>
      </c>
      <c r="D16" s="331" t="str">
        <f t="shared" si="1"/>
        <v/>
      </c>
      <c r="E16" s="346"/>
      <c r="F16" s="346"/>
      <c r="G16" s="346"/>
      <c r="H16" s="346"/>
      <c r="I16" s="346"/>
      <c r="J16" s="346"/>
      <c r="K16" s="346"/>
      <c r="L16" s="346"/>
      <c r="M16" s="346"/>
      <c r="N16" s="346"/>
      <c r="O16" s="346"/>
      <c r="P16" s="346"/>
      <c r="Q16" s="346"/>
      <c r="R16" s="346"/>
      <c r="S16" s="346"/>
      <c r="T16" s="346"/>
      <c r="U16" s="346"/>
      <c r="V16" s="346"/>
      <c r="W16" s="346"/>
      <c r="X16" s="346"/>
      <c r="Y16" s="346"/>
      <c r="Z16" s="346"/>
      <c r="AA16" s="346"/>
      <c r="AB16" s="346"/>
      <c r="AC16" s="346"/>
      <c r="AD16" s="346"/>
      <c r="AE16" s="346"/>
      <c r="AF16" s="346"/>
    </row>
    <row r="17" spans="2:32" ht="32.25" customHeight="1" x14ac:dyDescent="0.25">
      <c r="B17" s="331" t="str">
        <f>IF('Aanvraag inhuur'!C133="","",'Aanvraag inhuur'!C133)</f>
        <v/>
      </c>
      <c r="C17" s="331" t="str">
        <f>IF('Aanvraag inhuur'!F133="","",'Aanvraag inhuur'!F133)</f>
        <v/>
      </c>
      <c r="D17" s="331" t="str">
        <f t="shared" si="1"/>
        <v/>
      </c>
      <c r="E17" s="346"/>
      <c r="F17" s="346"/>
      <c r="G17" s="346"/>
      <c r="H17" s="346"/>
      <c r="I17" s="346"/>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46"/>
    </row>
    <row r="18" spans="2:32" x14ac:dyDescent="0.25">
      <c r="B18" s="773" t="s">
        <v>529</v>
      </c>
      <c r="C18" s="773"/>
      <c r="D18" s="773"/>
      <c r="E18" s="328" t="s">
        <v>546</v>
      </c>
      <c r="F18" s="328" t="s">
        <v>541</v>
      </c>
      <c r="G18" s="328" t="s">
        <v>546</v>
      </c>
      <c r="H18" s="328"/>
      <c r="I18" s="328" t="s">
        <v>546</v>
      </c>
      <c r="J18" s="328" t="s">
        <v>541</v>
      </c>
      <c r="K18" s="328" t="s">
        <v>546</v>
      </c>
      <c r="L18" s="328"/>
      <c r="M18" s="328" t="s">
        <v>546</v>
      </c>
      <c r="N18" s="328" t="s">
        <v>541</v>
      </c>
      <c r="O18" s="328" t="s">
        <v>546</v>
      </c>
      <c r="P18" s="328"/>
      <c r="Q18" s="328" t="s">
        <v>546</v>
      </c>
      <c r="R18" s="328" t="s">
        <v>541</v>
      </c>
      <c r="S18" s="328" t="s">
        <v>546</v>
      </c>
      <c r="T18" s="328"/>
      <c r="U18" s="328" t="s">
        <v>546</v>
      </c>
      <c r="V18" s="328" t="s">
        <v>541</v>
      </c>
      <c r="W18" s="328" t="s">
        <v>546</v>
      </c>
      <c r="X18" s="328"/>
      <c r="Y18" s="328" t="s">
        <v>546</v>
      </c>
      <c r="Z18" s="328" t="s">
        <v>541</v>
      </c>
      <c r="AA18" s="328" t="s">
        <v>546</v>
      </c>
      <c r="AB18" s="328"/>
      <c r="AC18" s="328" t="s">
        <v>546</v>
      </c>
      <c r="AD18" s="328" t="s">
        <v>541</v>
      </c>
      <c r="AE18" s="328" t="s">
        <v>546</v>
      </c>
      <c r="AF18" s="328"/>
    </row>
    <row r="19" spans="2:32" ht="32.25" customHeight="1" x14ac:dyDescent="0.25">
      <c r="B19" s="331">
        <f>'Aanvraag inhuur'!C135</f>
        <v>0</v>
      </c>
      <c r="C19" s="331" t="s">
        <v>531</v>
      </c>
      <c r="D19" s="331" t="str">
        <f t="shared" si="1"/>
        <v>K.O.</v>
      </c>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row>
    <row r="20" spans="2:32" x14ac:dyDescent="0.25">
      <c r="B20" s="773" t="s">
        <v>533</v>
      </c>
      <c r="C20" s="773"/>
      <c r="D20" s="773"/>
      <c r="E20" s="328" t="s">
        <v>546</v>
      </c>
      <c r="F20" s="328" t="s">
        <v>541</v>
      </c>
      <c r="G20" s="328" t="s">
        <v>546</v>
      </c>
      <c r="H20" s="328"/>
      <c r="I20" s="328" t="s">
        <v>546</v>
      </c>
      <c r="J20" s="328" t="s">
        <v>541</v>
      </c>
      <c r="K20" s="328" t="s">
        <v>546</v>
      </c>
      <c r="L20" s="328"/>
      <c r="M20" s="328" t="s">
        <v>546</v>
      </c>
      <c r="N20" s="328" t="s">
        <v>541</v>
      </c>
      <c r="O20" s="328" t="s">
        <v>546</v>
      </c>
      <c r="P20" s="328"/>
      <c r="Q20" s="328" t="s">
        <v>546</v>
      </c>
      <c r="R20" s="328" t="s">
        <v>541</v>
      </c>
      <c r="S20" s="328" t="s">
        <v>546</v>
      </c>
      <c r="T20" s="328"/>
      <c r="U20" s="328" t="s">
        <v>546</v>
      </c>
      <c r="V20" s="328" t="s">
        <v>541</v>
      </c>
      <c r="W20" s="328" t="s">
        <v>546</v>
      </c>
      <c r="X20" s="328"/>
      <c r="Y20" s="328" t="s">
        <v>546</v>
      </c>
      <c r="Z20" s="328" t="s">
        <v>541</v>
      </c>
      <c r="AA20" s="328" t="s">
        <v>546</v>
      </c>
      <c r="AB20" s="328"/>
      <c r="AC20" s="328" t="s">
        <v>546</v>
      </c>
      <c r="AD20" s="328" t="s">
        <v>541</v>
      </c>
      <c r="AE20" s="328" t="s">
        <v>546</v>
      </c>
      <c r="AF20" s="328"/>
    </row>
    <row r="21" spans="2:32" ht="31.5" customHeight="1" x14ac:dyDescent="0.25">
      <c r="B21" s="331" t="str">
        <f>'Aanvraag inhuur'!C137</f>
        <v/>
      </c>
      <c r="C21" s="331" t="str">
        <f>IF('Aanvraag inhuur'!F137="","",'Aanvraag inhuur'!F137)</f>
        <v/>
      </c>
      <c r="D21" s="331" t="str">
        <f t="shared" si="1"/>
        <v/>
      </c>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c r="AE21" s="346"/>
      <c r="AF21" s="346"/>
    </row>
    <row r="22" spans="2:32" ht="31.5" customHeight="1" x14ac:dyDescent="0.25">
      <c r="B22" s="331" t="str">
        <f>'Aanvraag inhuur'!C138</f>
        <v/>
      </c>
      <c r="C22" s="331" t="str">
        <f>IF('Aanvraag inhuur'!F138="","",'Aanvraag inhuur'!F138)</f>
        <v/>
      </c>
      <c r="D22" s="331" t="str">
        <f t="shared" si="1"/>
        <v/>
      </c>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row>
    <row r="23" spans="2:32" ht="31.5" customHeight="1" x14ac:dyDescent="0.25">
      <c r="B23" s="331" t="str">
        <f>'Aanvraag inhuur'!C139</f>
        <v/>
      </c>
      <c r="C23" s="331" t="str">
        <f>IF('Aanvraag inhuur'!F139="","",'Aanvraag inhuur'!F139)</f>
        <v/>
      </c>
      <c r="D23" s="331" t="str">
        <f t="shared" si="1"/>
        <v/>
      </c>
      <c r="E23" s="346"/>
      <c r="F23" s="346"/>
      <c r="G23" s="346"/>
      <c r="H23" s="346"/>
      <c r="I23" s="346"/>
      <c r="J23" s="346"/>
      <c r="K23" s="346"/>
      <c r="L23" s="346"/>
      <c r="M23" s="346"/>
      <c r="N23" s="346"/>
      <c r="O23" s="346"/>
      <c r="P23" s="346"/>
      <c r="Q23" s="346"/>
      <c r="R23" s="346"/>
      <c r="S23" s="346"/>
      <c r="T23" s="346"/>
      <c r="U23" s="346"/>
      <c r="V23" s="346"/>
      <c r="W23" s="346"/>
      <c r="X23" s="346"/>
      <c r="Y23" s="346"/>
      <c r="Z23" s="346"/>
      <c r="AA23" s="346"/>
      <c r="AB23" s="346"/>
      <c r="AC23" s="346"/>
      <c r="AD23" s="346"/>
      <c r="AE23" s="346"/>
      <c r="AF23" s="346"/>
    </row>
    <row r="24" spans="2:32" ht="31.5" customHeight="1" x14ac:dyDescent="0.25">
      <c r="B24" s="331" t="str">
        <f>'Aanvraag inhuur'!C140</f>
        <v/>
      </c>
      <c r="C24" s="331" t="str">
        <f>IF('Aanvraag inhuur'!F140="","",'Aanvraag inhuur'!F140)</f>
        <v/>
      </c>
      <c r="D24" s="331" t="str">
        <f t="shared" si="1"/>
        <v/>
      </c>
      <c r="E24" s="346"/>
      <c r="F24" s="346"/>
      <c r="G24" s="346"/>
      <c r="H24" s="346"/>
      <c r="I24" s="346"/>
      <c r="J24" s="346"/>
      <c r="K24" s="346"/>
      <c r="L24" s="346"/>
      <c r="M24" s="346"/>
      <c r="N24" s="346"/>
      <c r="O24" s="346"/>
      <c r="P24" s="346"/>
      <c r="Q24" s="346"/>
      <c r="R24" s="346"/>
      <c r="S24" s="346"/>
      <c r="T24" s="346"/>
      <c r="U24" s="346"/>
      <c r="V24" s="346"/>
      <c r="W24" s="346"/>
      <c r="X24" s="346"/>
      <c r="Y24" s="346"/>
      <c r="Z24" s="346"/>
      <c r="AA24" s="346"/>
      <c r="AB24" s="346"/>
      <c r="AC24" s="346"/>
      <c r="AD24" s="346"/>
      <c r="AE24" s="346"/>
      <c r="AF24" s="346"/>
    </row>
    <row r="25" spans="2:32" ht="31.5" customHeight="1" x14ac:dyDescent="0.25">
      <c r="B25" s="331" t="str">
        <f>'Aanvraag inhuur'!C141</f>
        <v/>
      </c>
      <c r="C25" s="331" t="str">
        <f>IF('Aanvraag inhuur'!F141="","",'Aanvraag inhuur'!F141)</f>
        <v/>
      </c>
      <c r="D25" s="331" t="str">
        <f t="shared" si="1"/>
        <v/>
      </c>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s="346"/>
    </row>
    <row r="26" spans="2:32" x14ac:dyDescent="0.25">
      <c r="B26" s="773" t="s">
        <v>534</v>
      </c>
      <c r="C26" s="773"/>
      <c r="D26" s="773"/>
      <c r="E26" s="328" t="s">
        <v>546</v>
      </c>
      <c r="F26" s="328" t="s">
        <v>541</v>
      </c>
      <c r="G26" s="328" t="s">
        <v>546</v>
      </c>
      <c r="H26" s="328"/>
      <c r="I26" s="328" t="s">
        <v>546</v>
      </c>
      <c r="J26" s="328" t="s">
        <v>541</v>
      </c>
      <c r="K26" s="328" t="s">
        <v>546</v>
      </c>
      <c r="L26" s="328"/>
      <c r="M26" s="328" t="s">
        <v>546</v>
      </c>
      <c r="N26" s="328" t="s">
        <v>541</v>
      </c>
      <c r="O26" s="328" t="s">
        <v>546</v>
      </c>
      <c r="P26" s="328"/>
      <c r="Q26" s="328" t="s">
        <v>546</v>
      </c>
      <c r="R26" s="328" t="s">
        <v>541</v>
      </c>
      <c r="S26" s="328" t="s">
        <v>546</v>
      </c>
      <c r="T26" s="328"/>
      <c r="U26" s="328" t="s">
        <v>546</v>
      </c>
      <c r="V26" s="328" t="s">
        <v>541</v>
      </c>
      <c r="W26" s="328" t="s">
        <v>546</v>
      </c>
      <c r="X26" s="328"/>
      <c r="Y26" s="328" t="s">
        <v>546</v>
      </c>
      <c r="Z26" s="328" t="s">
        <v>541</v>
      </c>
      <c r="AA26" s="328" t="s">
        <v>546</v>
      </c>
      <c r="AB26" s="328"/>
      <c r="AC26" s="328" t="s">
        <v>546</v>
      </c>
      <c r="AD26" s="328" t="s">
        <v>541</v>
      </c>
      <c r="AE26" s="328" t="s">
        <v>546</v>
      </c>
      <c r="AF26" s="328"/>
    </row>
    <row r="27" spans="2:32" ht="32.25" customHeight="1" x14ac:dyDescent="0.25">
      <c r="B27" s="331" t="str">
        <f>IF('Aanvraag inhuur'!C143="","",'Aanvraag inhuur'!C143)</f>
        <v/>
      </c>
      <c r="C27" s="331" t="str">
        <f>IF('Aanvraag inhuur'!F143="","",'Aanvraag inhuur'!F143)</f>
        <v/>
      </c>
      <c r="D27" s="331" t="str">
        <f t="shared" si="1"/>
        <v/>
      </c>
      <c r="E27" s="346"/>
      <c r="F27" s="346"/>
      <c r="G27" s="346"/>
      <c r="H27" s="346"/>
      <c r="I27" s="346"/>
      <c r="J27" s="346"/>
      <c r="K27" s="346"/>
      <c r="L27" s="346"/>
      <c r="M27" s="346"/>
      <c r="N27" s="346"/>
      <c r="O27" s="346"/>
      <c r="P27" s="346"/>
      <c r="Q27" s="346"/>
      <c r="R27" s="346"/>
      <c r="S27" s="346"/>
      <c r="T27" s="346"/>
      <c r="U27" s="346"/>
      <c r="V27" s="346"/>
      <c r="W27" s="346"/>
      <c r="X27" s="346"/>
      <c r="Y27" s="346"/>
      <c r="Z27" s="346"/>
      <c r="AA27" s="346"/>
      <c r="AB27" s="346"/>
      <c r="AC27" s="346"/>
      <c r="AD27" s="346"/>
      <c r="AE27" s="346"/>
      <c r="AF27" s="346"/>
    </row>
    <row r="28" spans="2:32" ht="32.25" customHeight="1" x14ac:dyDescent="0.25">
      <c r="B28" s="331" t="str">
        <f>IF('Aanvraag inhuur'!C144="","",'Aanvraag inhuur'!C144)</f>
        <v/>
      </c>
      <c r="C28" s="331" t="str">
        <f>IF('Aanvraag inhuur'!F144="","",'Aanvraag inhuur'!F144)</f>
        <v/>
      </c>
      <c r="D28" s="331" t="str">
        <f t="shared" si="1"/>
        <v/>
      </c>
      <c r="E28" s="346"/>
      <c r="F28" s="346"/>
      <c r="G28" s="346"/>
      <c r="H28" s="346"/>
      <c r="I28" s="346"/>
      <c r="J28" s="346"/>
      <c r="K28" s="346"/>
      <c r="L28" s="346"/>
      <c r="M28" s="346"/>
      <c r="N28" s="346"/>
      <c r="O28" s="346"/>
      <c r="P28" s="346"/>
      <c r="Q28" s="346"/>
      <c r="R28" s="346"/>
      <c r="S28" s="346"/>
      <c r="T28" s="346"/>
      <c r="U28" s="346"/>
      <c r="V28" s="346"/>
      <c r="W28" s="346"/>
      <c r="X28" s="346"/>
      <c r="Y28" s="346"/>
      <c r="Z28" s="346"/>
      <c r="AA28" s="346"/>
      <c r="AB28" s="346"/>
      <c r="AC28" s="346"/>
      <c r="AD28" s="346"/>
      <c r="AE28" s="346"/>
      <c r="AF28" s="346"/>
    </row>
    <row r="29" spans="2:32" ht="32.25" customHeight="1" x14ac:dyDescent="0.25">
      <c r="B29" s="331" t="str">
        <f>IF('Aanvraag inhuur'!C145="","",'Aanvraag inhuur'!C145)</f>
        <v/>
      </c>
      <c r="C29" s="331" t="str">
        <f>IF('Aanvraag inhuur'!F145="","",'Aanvraag inhuur'!F145)</f>
        <v/>
      </c>
      <c r="D29" s="331" t="str">
        <f t="shared" si="1"/>
        <v/>
      </c>
      <c r="E29" s="346"/>
      <c r="F29" s="346"/>
      <c r="G29" s="346"/>
      <c r="H29" s="346"/>
      <c r="I29" s="346"/>
      <c r="J29" s="346"/>
      <c r="K29" s="346"/>
      <c r="L29" s="346"/>
      <c r="M29" s="346"/>
      <c r="N29" s="346"/>
      <c r="O29" s="346"/>
      <c r="P29" s="346"/>
      <c r="Q29" s="346"/>
      <c r="R29" s="346"/>
      <c r="S29" s="346"/>
      <c r="T29" s="346"/>
      <c r="U29" s="346"/>
      <c r="V29" s="346"/>
      <c r="W29" s="346"/>
      <c r="X29" s="346"/>
      <c r="Y29" s="346"/>
      <c r="Z29" s="346"/>
      <c r="AA29" s="346"/>
      <c r="AB29" s="346"/>
      <c r="AC29" s="346"/>
      <c r="AD29" s="346"/>
      <c r="AE29" s="346"/>
      <c r="AF29" s="346"/>
    </row>
    <row r="30" spans="2:32" ht="32.25" customHeight="1" x14ac:dyDescent="0.25">
      <c r="B30" s="331" t="str">
        <f>IF('Aanvraag inhuur'!C146="","",'Aanvraag inhuur'!C146)</f>
        <v/>
      </c>
      <c r="C30" s="331" t="str">
        <f>IF('Aanvraag inhuur'!F146="","",'Aanvraag inhuur'!F146)</f>
        <v/>
      </c>
      <c r="D30" s="331" t="str">
        <f t="shared" si="1"/>
        <v/>
      </c>
      <c r="E30" s="346"/>
      <c r="F30" s="346"/>
      <c r="G30" s="346"/>
      <c r="H30" s="346"/>
      <c r="I30" s="346"/>
      <c r="J30" s="346"/>
      <c r="K30" s="346"/>
      <c r="L30" s="346"/>
      <c r="M30" s="346"/>
      <c r="N30" s="346"/>
      <c r="O30" s="346"/>
      <c r="P30" s="346"/>
      <c r="Q30" s="346"/>
      <c r="R30" s="346"/>
      <c r="S30" s="346"/>
      <c r="T30" s="346"/>
      <c r="U30" s="346"/>
      <c r="V30" s="346"/>
      <c r="W30" s="346"/>
      <c r="X30" s="346"/>
      <c r="Y30" s="346"/>
      <c r="Z30" s="346"/>
      <c r="AA30" s="346"/>
      <c r="AB30" s="346"/>
      <c r="AC30" s="346"/>
      <c r="AD30" s="346"/>
      <c r="AE30" s="346"/>
      <c r="AF30" s="346"/>
    </row>
    <row r="31" spans="2:32" ht="32.25" customHeight="1" x14ac:dyDescent="0.25">
      <c r="B31" s="331" t="str">
        <f>IF('Aanvraag inhuur'!C147="","",'Aanvraag inhuur'!C147)</f>
        <v/>
      </c>
      <c r="C31" s="331" t="str">
        <f>IF('Aanvraag inhuur'!F147="","",'Aanvraag inhuur'!F147)</f>
        <v/>
      </c>
      <c r="D31" s="331" t="str">
        <f t="shared" si="1"/>
        <v/>
      </c>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6"/>
    </row>
    <row r="32" spans="2:32" ht="32.25" customHeight="1" x14ac:dyDescent="0.25">
      <c r="B32" s="331" t="str">
        <f>IF('Aanvraag inhuur'!C148="","",'Aanvraag inhuur'!C148)</f>
        <v/>
      </c>
      <c r="C32" s="331" t="str">
        <f>IF('Aanvraag inhuur'!F148="","",'Aanvraag inhuur'!F148)</f>
        <v/>
      </c>
      <c r="D32" s="331" t="str">
        <f t="shared" si="1"/>
        <v/>
      </c>
      <c r="E32" s="346"/>
      <c r="F32" s="346"/>
      <c r="G32" s="346"/>
      <c r="H32" s="346"/>
      <c r="I32" s="346"/>
      <c r="J32" s="346"/>
      <c r="K32" s="346"/>
      <c r="L32" s="346"/>
      <c r="M32" s="346"/>
      <c r="N32" s="346"/>
      <c r="O32" s="346"/>
      <c r="P32" s="346"/>
      <c r="Q32" s="346"/>
      <c r="R32" s="346"/>
      <c r="S32" s="346"/>
      <c r="T32" s="346"/>
      <c r="U32" s="346"/>
      <c r="V32" s="346"/>
      <c r="W32" s="346"/>
      <c r="X32" s="346"/>
      <c r="Y32" s="346"/>
      <c r="Z32" s="346"/>
      <c r="AA32" s="346"/>
      <c r="AB32" s="346"/>
      <c r="AC32" s="346"/>
      <c r="AD32" s="346"/>
      <c r="AE32" s="346"/>
      <c r="AF32" s="346"/>
    </row>
    <row r="33" spans="2:32" x14ac:dyDescent="0.25">
      <c r="B33" s="770" t="s">
        <v>532</v>
      </c>
      <c r="C33" s="771"/>
      <c r="D33" s="772"/>
      <c r="E33" s="328" t="s">
        <v>525</v>
      </c>
      <c r="F33" s="328" t="s">
        <v>541</v>
      </c>
      <c r="G33" s="328"/>
      <c r="H33" s="328"/>
      <c r="I33" s="328" t="s">
        <v>525</v>
      </c>
      <c r="J33" s="328" t="s">
        <v>541</v>
      </c>
      <c r="K33" s="328"/>
      <c r="L33" s="328"/>
      <c r="M33" s="328" t="s">
        <v>525</v>
      </c>
      <c r="N33" s="328" t="s">
        <v>526</v>
      </c>
      <c r="O33" s="328"/>
      <c r="P33" s="328"/>
      <c r="Q33" s="328" t="s">
        <v>525</v>
      </c>
      <c r="R33" s="328" t="s">
        <v>526</v>
      </c>
      <c r="S33" s="328"/>
      <c r="T33" s="328"/>
      <c r="U33" s="328" t="s">
        <v>525</v>
      </c>
      <c r="V33" s="328" t="s">
        <v>526</v>
      </c>
      <c r="W33" s="328"/>
      <c r="X33" s="328"/>
      <c r="Y33" s="328" t="s">
        <v>525</v>
      </c>
      <c r="Z33" s="328" t="s">
        <v>526</v>
      </c>
      <c r="AA33" s="328"/>
      <c r="AB33" s="328"/>
      <c r="AC33" s="328" t="s">
        <v>525</v>
      </c>
      <c r="AD33" s="328" t="s">
        <v>526</v>
      </c>
      <c r="AE33" s="328"/>
      <c r="AF33" s="328"/>
    </row>
    <row r="34" spans="2:32" ht="32.25" customHeight="1" x14ac:dyDescent="0.25">
      <c r="B34" s="331" t="str">
        <f>IF('Aanvraag inhuur'!C152="","",'Aanvraag inhuur'!C152)</f>
        <v/>
      </c>
      <c r="C34" s="331" t="str">
        <f>IF('Aanvraag inhuur'!F152="","",'Aanvraag inhuur'!F152)</f>
        <v/>
      </c>
      <c r="D34" s="331" t="str">
        <f>IF('Aanvraag inhuur'!H152="","",'Aanvraag inhuur'!H152)</f>
        <v/>
      </c>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row>
    <row r="35" spans="2:32" ht="32.25" customHeight="1" x14ac:dyDescent="0.25">
      <c r="B35" s="331" t="str">
        <f>IF('Aanvraag inhuur'!C153="","",'Aanvraag inhuur'!C153)</f>
        <v/>
      </c>
      <c r="C35" s="331" t="str">
        <f>IF('Aanvraag inhuur'!F153="","",'Aanvraag inhuur'!F153)</f>
        <v/>
      </c>
      <c r="D35" s="331" t="str">
        <f>IF('Aanvraag inhuur'!H153="","",'Aanvraag inhuur'!H153)</f>
        <v/>
      </c>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row>
    <row r="36" spans="2:32" ht="32.25" customHeight="1" x14ac:dyDescent="0.25">
      <c r="B36" s="331" t="str">
        <f>IF('Aanvraag inhuur'!C154="","",'Aanvraag inhuur'!C154)</f>
        <v/>
      </c>
      <c r="C36" s="331" t="str">
        <f>IF('Aanvraag inhuur'!F154="","",'Aanvraag inhuur'!F154)</f>
        <v/>
      </c>
      <c r="D36" s="331" t="str">
        <f>IF('Aanvraag inhuur'!H154="","",'Aanvraag inhuur'!H154)</f>
        <v/>
      </c>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row>
    <row r="37" spans="2:32" ht="32.25" customHeight="1" x14ac:dyDescent="0.25">
      <c r="B37" s="331" t="str">
        <f>IF('Aanvraag inhuur'!C155="","",'Aanvraag inhuur'!C155)</f>
        <v/>
      </c>
      <c r="C37" s="331" t="str">
        <f>IF('Aanvraag inhuur'!F155="","",'Aanvraag inhuur'!F155)</f>
        <v/>
      </c>
      <c r="D37" s="331" t="str">
        <f>IF('Aanvraag inhuur'!H155="","",'Aanvraag inhuur'!H155)</f>
        <v/>
      </c>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row>
    <row r="38" spans="2:32" ht="32.25" customHeight="1" x14ac:dyDescent="0.25">
      <c r="B38" s="331" t="str">
        <f>IF('Aanvraag inhuur'!C156="","",'Aanvraag inhuur'!C156)</f>
        <v/>
      </c>
      <c r="C38" s="331" t="str">
        <f>IF('Aanvraag inhuur'!F156="","",'Aanvraag inhuur'!F156)</f>
        <v/>
      </c>
      <c r="D38" s="331" t="str">
        <f>IF('Aanvraag inhuur'!H156="","",'Aanvraag inhuur'!H156)</f>
        <v/>
      </c>
      <c r="E38" s="346"/>
      <c r="F38" s="346"/>
      <c r="G38" s="346"/>
      <c r="H38" s="346"/>
      <c r="I38" s="346"/>
      <c r="J38" s="346"/>
      <c r="K38" s="346"/>
      <c r="L38" s="346"/>
      <c r="M38" s="346"/>
      <c r="N38" s="346"/>
      <c r="O38" s="346"/>
      <c r="P38" s="346"/>
      <c r="Q38" s="346"/>
      <c r="R38" s="346"/>
      <c r="S38" s="346"/>
      <c r="T38" s="346"/>
      <c r="U38" s="346"/>
      <c r="V38" s="346"/>
      <c r="W38" s="346"/>
      <c r="X38" s="346"/>
      <c r="Y38" s="346"/>
      <c r="Z38" s="346"/>
      <c r="AA38" s="346"/>
      <c r="AB38" s="346"/>
      <c r="AC38" s="346"/>
      <c r="AD38" s="346"/>
      <c r="AE38" s="346"/>
      <c r="AF38" s="346"/>
    </row>
    <row r="39" spans="2:32" ht="32.25" customHeight="1" x14ac:dyDescent="0.25">
      <c r="B39" s="331" t="str">
        <f>IF('Aanvraag inhuur'!C157="","",'Aanvraag inhuur'!C157)</f>
        <v/>
      </c>
      <c r="C39" s="331" t="str">
        <f>IF('Aanvraag inhuur'!F157="","",'Aanvraag inhuur'!F157)</f>
        <v/>
      </c>
      <c r="D39" s="331" t="str">
        <f>IF('Aanvraag inhuur'!H157="","",'Aanvraag inhuur'!H157)</f>
        <v/>
      </c>
      <c r="E39" s="346"/>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row>
    <row r="40" spans="2:32" ht="32.25" customHeight="1" x14ac:dyDescent="0.25">
      <c r="B40" s="331" t="str">
        <f>IF('Aanvraag inhuur'!C158="","",'Aanvraag inhuur'!C158)</f>
        <v/>
      </c>
      <c r="C40" s="331" t="str">
        <f>IF('Aanvraag inhuur'!F158="","",'Aanvraag inhuur'!F158)</f>
        <v/>
      </c>
      <c r="D40" s="331" t="str">
        <f>IF('Aanvraag inhuur'!H158="","",'Aanvraag inhuur'!H158)</f>
        <v/>
      </c>
      <c r="E40" s="346"/>
      <c r="F40" s="346"/>
      <c r="G40" s="346"/>
      <c r="H40" s="346"/>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6"/>
      <c r="AF40" s="346"/>
    </row>
    <row r="41" spans="2:32" ht="32.25" customHeight="1" x14ac:dyDescent="0.25">
      <c r="B41" s="331" t="str">
        <f>IF('Aanvraag inhuur'!C159="","",'Aanvraag inhuur'!C159)</f>
        <v/>
      </c>
      <c r="C41" s="331" t="str">
        <f>IF('Aanvraag inhuur'!F159="","",'Aanvraag inhuur'!F159)</f>
        <v/>
      </c>
      <c r="D41" s="331" t="str">
        <f>IF('Aanvraag inhuur'!H159="","",'Aanvraag inhuur'!H159)</f>
        <v/>
      </c>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row>
    <row r="42" spans="2:32" ht="15.75" customHeight="1" x14ac:dyDescent="0.25">
      <c r="B42" s="770" t="s">
        <v>535</v>
      </c>
      <c r="C42" s="771"/>
      <c r="D42" s="772"/>
      <c r="E42" s="328" t="s">
        <v>525</v>
      </c>
      <c r="F42" s="328" t="s">
        <v>541</v>
      </c>
      <c r="G42" s="328"/>
      <c r="H42" s="328"/>
      <c r="I42" s="328" t="s">
        <v>525</v>
      </c>
      <c r="J42" s="328" t="s">
        <v>541</v>
      </c>
      <c r="K42" s="328"/>
      <c r="L42" s="328"/>
      <c r="M42" s="328" t="s">
        <v>525</v>
      </c>
      <c r="N42" s="328" t="s">
        <v>541</v>
      </c>
      <c r="O42" s="328"/>
      <c r="P42" s="328"/>
      <c r="Q42" s="328" t="s">
        <v>525</v>
      </c>
      <c r="R42" s="328" t="s">
        <v>541</v>
      </c>
      <c r="S42" s="328"/>
      <c r="T42" s="328"/>
      <c r="U42" s="328" t="s">
        <v>525</v>
      </c>
      <c r="V42" s="328" t="s">
        <v>541</v>
      </c>
      <c r="W42" s="328"/>
      <c r="X42" s="328"/>
      <c r="Y42" s="328" t="s">
        <v>525</v>
      </c>
      <c r="Z42" s="328" t="s">
        <v>541</v>
      </c>
      <c r="AA42" s="328"/>
      <c r="AB42" s="328"/>
      <c r="AC42" s="328" t="s">
        <v>525</v>
      </c>
      <c r="AD42" s="328" t="s">
        <v>541</v>
      </c>
      <c r="AE42" s="328"/>
      <c r="AF42" s="328"/>
    </row>
    <row r="43" spans="2:32" ht="32.25" customHeight="1" x14ac:dyDescent="0.25">
      <c r="B43" s="331" t="str">
        <f>IF('Aanvraag inhuur'!C162="","",'Aanvraag inhuur'!C162)</f>
        <v/>
      </c>
      <c r="C43" s="331" t="str">
        <f>IF('Aanvraag inhuur'!F162="","",'Aanvraag inhuur'!F162)</f>
        <v/>
      </c>
      <c r="D43" s="331" t="str">
        <f>IF('Aanvraag inhuur'!H162="","",'Aanvraag inhuur'!H162)</f>
        <v/>
      </c>
      <c r="E43" s="346"/>
      <c r="F43" s="346"/>
      <c r="G43" s="346">
        <v>1</v>
      </c>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6"/>
    </row>
    <row r="44" spans="2:32" ht="32.25" customHeight="1" x14ac:dyDescent="0.25">
      <c r="B44" s="331" t="str">
        <f>IF('Aanvraag inhuur'!C163="","",'Aanvraag inhuur'!C163)</f>
        <v/>
      </c>
      <c r="C44" s="331" t="str">
        <f>IF('Aanvraag inhuur'!F163="","",'Aanvraag inhuur'!F163)</f>
        <v/>
      </c>
      <c r="D44" s="331" t="str">
        <f>IF('Aanvraag inhuur'!H163="","",'Aanvraag inhuur'!H163)</f>
        <v/>
      </c>
      <c r="E44" s="346"/>
      <c r="F44" s="346"/>
      <c r="G44" s="346"/>
      <c r="H44" s="346"/>
      <c r="I44" s="346"/>
      <c r="J44" s="346"/>
      <c r="K44" s="346"/>
      <c r="L44" s="346"/>
      <c r="M44" s="346"/>
      <c r="N44" s="346"/>
      <c r="O44" s="346"/>
      <c r="P44" s="346"/>
      <c r="Q44" s="346"/>
      <c r="R44" s="346"/>
      <c r="S44" s="346"/>
      <c r="T44" s="346"/>
      <c r="U44" s="346"/>
      <c r="V44" s="346"/>
      <c r="W44" s="346"/>
      <c r="X44" s="346"/>
      <c r="Y44" s="346"/>
      <c r="Z44" s="346"/>
      <c r="AA44" s="346"/>
      <c r="AB44" s="346"/>
      <c r="AC44" s="346"/>
      <c r="AD44" s="346"/>
      <c r="AE44" s="346"/>
      <c r="AF44" s="346"/>
    </row>
    <row r="45" spans="2:32" ht="32.25" customHeight="1" x14ac:dyDescent="0.25">
      <c r="B45" s="331" t="str">
        <f>IF('Aanvraag inhuur'!C164="","",'Aanvraag inhuur'!C164)</f>
        <v/>
      </c>
      <c r="C45" s="331" t="str">
        <f>IF('Aanvraag inhuur'!F164="","",'Aanvraag inhuur'!F164)</f>
        <v/>
      </c>
      <c r="D45" s="331" t="str">
        <f>IF('Aanvraag inhuur'!H164="","",'Aanvraag inhuur'!H164)</f>
        <v/>
      </c>
      <c r="E45" s="346"/>
      <c r="F45" s="346"/>
      <c r="G45" s="346"/>
      <c r="H45" s="346"/>
      <c r="I45" s="346"/>
      <c r="J45" s="346"/>
      <c r="K45" s="346"/>
      <c r="L45" s="346"/>
      <c r="M45" s="346"/>
      <c r="N45" s="346"/>
      <c r="O45" s="346"/>
      <c r="P45" s="346"/>
      <c r="Q45" s="346"/>
      <c r="R45" s="346"/>
      <c r="S45" s="346"/>
      <c r="T45" s="346"/>
      <c r="U45" s="346"/>
      <c r="V45" s="346"/>
      <c r="W45" s="346"/>
      <c r="X45" s="346"/>
      <c r="Y45" s="346"/>
      <c r="Z45" s="346"/>
      <c r="AA45" s="346"/>
      <c r="AB45" s="346"/>
      <c r="AC45" s="346"/>
      <c r="AD45" s="346"/>
      <c r="AE45" s="346"/>
      <c r="AF45" s="346"/>
    </row>
    <row r="46" spans="2:32" ht="32.25" customHeight="1" x14ac:dyDescent="0.25">
      <c r="B46" s="331" t="str">
        <f>IF('Aanvraag inhuur'!C165="","",'Aanvraag inhuur'!C165)</f>
        <v/>
      </c>
      <c r="C46" s="331" t="str">
        <f>IF('Aanvraag inhuur'!F165="","",'Aanvraag inhuur'!F165)</f>
        <v/>
      </c>
      <c r="D46" s="331" t="str">
        <f>IF('Aanvraag inhuur'!H165="","",'Aanvraag inhuur'!H165)</f>
        <v/>
      </c>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row>
    <row r="47" spans="2:32" ht="32.25" customHeight="1" x14ac:dyDescent="0.25">
      <c r="B47" s="331" t="str">
        <f>IF('Aanvraag inhuur'!C166="","",'Aanvraag inhuur'!C166)</f>
        <v/>
      </c>
      <c r="C47" s="331" t="str">
        <f>IF('Aanvraag inhuur'!F166="","",'Aanvraag inhuur'!F166)</f>
        <v/>
      </c>
      <c r="D47" s="331" t="str">
        <f>IF('Aanvraag inhuur'!H166="","",'Aanvraag inhuur'!H166)</f>
        <v/>
      </c>
      <c r="E47" s="346"/>
      <c r="F47" s="346"/>
      <c r="G47" s="346"/>
      <c r="H47" s="346"/>
      <c r="I47" s="346"/>
      <c r="J47" s="346"/>
      <c r="K47" s="346"/>
      <c r="L47" s="346"/>
      <c r="M47" s="346"/>
      <c r="N47" s="346"/>
      <c r="O47" s="346"/>
      <c r="P47" s="346"/>
      <c r="Q47" s="346"/>
      <c r="R47" s="346"/>
      <c r="S47" s="346"/>
      <c r="T47" s="346"/>
      <c r="U47" s="346"/>
      <c r="V47" s="346"/>
      <c r="W47" s="346"/>
      <c r="X47" s="346"/>
      <c r="Y47" s="346"/>
      <c r="Z47" s="346"/>
      <c r="AA47" s="346"/>
      <c r="AB47" s="346"/>
      <c r="AC47" s="346"/>
      <c r="AD47" s="346"/>
      <c r="AE47" s="346"/>
      <c r="AF47" s="346"/>
    </row>
    <row r="48" spans="2:32" ht="32.25" customHeight="1" x14ac:dyDescent="0.25">
      <c r="B48" s="331" t="str">
        <f>IF('Aanvraag inhuur'!C167="","",'Aanvraag inhuur'!C167)</f>
        <v/>
      </c>
      <c r="C48" s="331" t="str">
        <f>IF('Aanvraag inhuur'!F167="","",'Aanvraag inhuur'!F167)</f>
        <v/>
      </c>
      <c r="D48" s="331" t="str">
        <f>IF('Aanvraag inhuur'!H167="","",'Aanvraag inhuur'!H167)</f>
        <v/>
      </c>
      <c r="E48" s="346"/>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row>
    <row r="49" spans="2:32" ht="15.75" customHeight="1" x14ac:dyDescent="0.25">
      <c r="B49" s="770" t="s">
        <v>536</v>
      </c>
      <c r="C49" s="771"/>
      <c r="D49" s="772"/>
      <c r="E49" s="328" t="s">
        <v>525</v>
      </c>
      <c r="F49" s="328" t="s">
        <v>541</v>
      </c>
      <c r="G49" s="328"/>
      <c r="H49" s="328"/>
      <c r="I49" s="328" t="s">
        <v>525</v>
      </c>
      <c r="J49" s="328" t="s">
        <v>541</v>
      </c>
      <c r="K49" s="328"/>
      <c r="L49" s="328"/>
      <c r="M49" s="328" t="s">
        <v>525</v>
      </c>
      <c r="N49" s="328" t="s">
        <v>541</v>
      </c>
      <c r="O49" s="328"/>
      <c r="P49" s="328"/>
      <c r="Q49" s="328" t="s">
        <v>525</v>
      </c>
      <c r="R49" s="328" t="s">
        <v>541</v>
      </c>
      <c r="S49" s="328"/>
      <c r="T49" s="328"/>
      <c r="U49" s="328" t="s">
        <v>525</v>
      </c>
      <c r="V49" s="328" t="s">
        <v>541</v>
      </c>
      <c r="W49" s="328"/>
      <c r="X49" s="328"/>
      <c r="Y49" s="328" t="s">
        <v>525</v>
      </c>
      <c r="Z49" s="328" t="s">
        <v>541</v>
      </c>
      <c r="AA49" s="328"/>
      <c r="AB49" s="328"/>
      <c r="AC49" s="328" t="s">
        <v>525</v>
      </c>
      <c r="AD49" s="328" t="s">
        <v>541</v>
      </c>
      <c r="AE49" s="328"/>
      <c r="AF49" s="328"/>
    </row>
    <row r="50" spans="2:32" ht="32.25" customHeight="1" x14ac:dyDescent="0.25">
      <c r="B50" s="331" t="str">
        <f>IF('Aanvraag inhuur'!C168="","",'Aanvraag inhuur'!C168)</f>
        <v/>
      </c>
      <c r="C50" s="331" t="str">
        <f>IF('Aanvraag inhuur'!F168="","",'Aanvraag inhuur'!F168)</f>
        <v/>
      </c>
      <c r="D50" s="331" t="str">
        <f>IF('Aanvraag inhuur'!H168="","",'Aanvraag inhuur'!H168)</f>
        <v/>
      </c>
      <c r="E50" s="346"/>
      <c r="F50" s="346"/>
      <c r="G50" s="346"/>
      <c r="H50" s="346"/>
      <c r="I50" s="346"/>
      <c r="J50" s="346"/>
      <c r="K50" s="346"/>
      <c r="L50" s="346"/>
      <c r="M50" s="346"/>
      <c r="N50" s="346"/>
      <c r="O50" s="346"/>
      <c r="P50" s="346"/>
      <c r="Q50" s="346"/>
      <c r="R50" s="346"/>
      <c r="S50" s="346"/>
      <c r="T50" s="346"/>
      <c r="U50" s="346"/>
      <c r="V50" s="346"/>
      <c r="W50" s="346"/>
      <c r="X50" s="346"/>
      <c r="Y50" s="346"/>
      <c r="Z50" s="346"/>
      <c r="AA50" s="346"/>
      <c r="AB50" s="346"/>
      <c r="AC50" s="346"/>
      <c r="AD50" s="346"/>
      <c r="AE50" s="346"/>
      <c r="AF50" s="346"/>
    </row>
    <row r="51" spans="2:32" ht="32.25" customHeight="1" x14ac:dyDescent="0.25">
      <c r="B51" s="331" t="str">
        <f>IF('Aanvraag inhuur'!C169="","",'Aanvraag inhuur'!C169)</f>
        <v/>
      </c>
      <c r="C51" s="331" t="str">
        <f>IF('Aanvraag inhuur'!F169="","",'Aanvraag inhuur'!F169)</f>
        <v/>
      </c>
      <c r="D51" s="331" t="str">
        <f>IF('Aanvraag inhuur'!H169="","",'Aanvraag inhuur'!H169)</f>
        <v/>
      </c>
      <c r="E51" s="346"/>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6"/>
    </row>
    <row r="52" spans="2:32" ht="32.25" customHeight="1" x14ac:dyDescent="0.25">
      <c r="B52" s="331" t="str">
        <f>IF('Aanvraag inhuur'!C170="","",'Aanvraag inhuur'!C170)</f>
        <v/>
      </c>
      <c r="C52" s="331" t="str">
        <f>IF('Aanvraag inhuur'!F170="","",'Aanvraag inhuur'!F170)</f>
        <v/>
      </c>
      <c r="D52" s="331" t="str">
        <f>IF('Aanvraag inhuur'!H170="","",'Aanvraag inhuur'!H170)</f>
        <v/>
      </c>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row>
    <row r="53" spans="2:32" ht="15.75" customHeight="1" x14ac:dyDescent="0.25">
      <c r="B53" s="770" t="s">
        <v>587</v>
      </c>
      <c r="C53" s="771"/>
      <c r="D53" s="772"/>
      <c r="E53" s="328" t="s">
        <v>525</v>
      </c>
      <c r="F53" s="328" t="s">
        <v>541</v>
      </c>
      <c r="G53" s="328"/>
      <c r="H53" s="328"/>
      <c r="I53" s="328" t="s">
        <v>525</v>
      </c>
      <c r="J53" s="328" t="s">
        <v>541</v>
      </c>
      <c r="K53" s="328"/>
      <c r="L53" s="328"/>
      <c r="M53" s="328" t="s">
        <v>525</v>
      </c>
      <c r="N53" s="328" t="s">
        <v>541</v>
      </c>
      <c r="O53" s="328"/>
      <c r="P53" s="328"/>
      <c r="Q53" s="328" t="s">
        <v>525</v>
      </c>
      <c r="R53" s="328" t="s">
        <v>541</v>
      </c>
      <c r="S53" s="328"/>
      <c r="T53" s="328"/>
      <c r="U53" s="328" t="s">
        <v>525</v>
      </c>
      <c r="V53" s="328" t="s">
        <v>541</v>
      </c>
      <c r="W53" s="328"/>
      <c r="X53" s="328"/>
      <c r="Y53" s="328" t="s">
        <v>525</v>
      </c>
      <c r="Z53" s="328" t="s">
        <v>541</v>
      </c>
      <c r="AA53" s="328"/>
      <c r="AB53" s="328"/>
      <c r="AC53" s="328" t="s">
        <v>525</v>
      </c>
      <c r="AD53" s="328" t="s">
        <v>541</v>
      </c>
      <c r="AE53" s="328"/>
      <c r="AF53" s="328"/>
    </row>
    <row r="54" spans="2:32" ht="32.25" customHeight="1" x14ac:dyDescent="0.25">
      <c r="B54" s="774" t="str">
        <f>IF('Aanvraag inhuur'!C173="","",'Aanvraag inhuur'!C173)</f>
        <v/>
      </c>
      <c r="C54" s="775"/>
      <c r="D54" s="331">
        <f>IF('Aanvraag inhuur'!H173="","",'Aanvraag inhuur'!H173)</f>
        <v>0</v>
      </c>
      <c r="E54" s="346"/>
      <c r="F54" s="346"/>
      <c r="G54" s="346"/>
      <c r="H54" s="346"/>
      <c r="I54" s="346"/>
      <c r="J54" s="346"/>
      <c r="K54" s="346"/>
      <c r="L54" s="346"/>
      <c r="M54" s="346"/>
      <c r="N54" s="346"/>
      <c r="O54" s="346"/>
      <c r="P54" s="346"/>
      <c r="Q54" s="346"/>
      <c r="R54" s="346"/>
      <c r="S54" s="346"/>
      <c r="T54" s="346"/>
      <c r="U54" s="346"/>
      <c r="V54" s="346"/>
      <c r="W54" s="346"/>
      <c r="X54" s="346"/>
      <c r="Y54" s="346"/>
      <c r="Z54" s="346"/>
      <c r="AA54" s="346"/>
      <c r="AB54" s="346"/>
      <c r="AC54" s="346"/>
      <c r="AD54" s="346"/>
      <c r="AE54" s="346"/>
      <c r="AF54" s="346"/>
    </row>
    <row r="55" spans="2:32" ht="15.75" customHeight="1" x14ac:dyDescent="0.25">
      <c r="B55" s="770" t="s">
        <v>588</v>
      </c>
      <c r="C55" s="771"/>
      <c r="D55" s="772"/>
      <c r="E55" s="328" t="s">
        <v>525</v>
      </c>
      <c r="F55" s="328" t="s">
        <v>541</v>
      </c>
      <c r="G55" s="328"/>
      <c r="H55" s="328"/>
      <c r="I55" s="328" t="s">
        <v>525</v>
      </c>
      <c r="J55" s="328" t="s">
        <v>541</v>
      </c>
      <c r="K55" s="328"/>
      <c r="L55" s="328"/>
      <c r="M55" s="328" t="s">
        <v>525</v>
      </c>
      <c r="N55" s="328" t="s">
        <v>541</v>
      </c>
      <c r="O55" s="328"/>
      <c r="P55" s="328"/>
      <c r="Q55" s="328" t="s">
        <v>525</v>
      </c>
      <c r="R55" s="328" t="s">
        <v>541</v>
      </c>
      <c r="S55" s="328"/>
      <c r="T55" s="328"/>
      <c r="U55" s="328" t="s">
        <v>525</v>
      </c>
      <c r="V55" s="328" t="s">
        <v>541</v>
      </c>
      <c r="W55" s="328"/>
      <c r="X55" s="328"/>
      <c r="Y55" s="328" t="s">
        <v>525</v>
      </c>
      <c r="Z55" s="328" t="s">
        <v>541</v>
      </c>
      <c r="AA55" s="328"/>
      <c r="AB55" s="328"/>
      <c r="AC55" s="328" t="s">
        <v>525</v>
      </c>
      <c r="AD55" s="328" t="s">
        <v>541</v>
      </c>
      <c r="AE55" s="328"/>
      <c r="AF55" s="328"/>
    </row>
    <row r="56" spans="2:32" ht="32.25" customHeight="1" x14ac:dyDescent="0.25">
      <c r="B56" s="774" t="str">
        <f>IF('Aanvraag inhuur'!C175="","",'Aanvraag inhuur'!C175)</f>
        <v/>
      </c>
      <c r="C56" s="775"/>
      <c r="D56" s="331">
        <f>IF('Aanvraag inhuur'!H175="","",'Aanvraag inhuur'!H175)</f>
        <v>0</v>
      </c>
      <c r="E56" s="346"/>
      <c r="F56" s="346"/>
      <c r="G56" s="346"/>
      <c r="H56" s="346"/>
      <c r="I56" s="346"/>
      <c r="J56" s="346"/>
      <c r="K56" s="346"/>
      <c r="L56" s="346"/>
      <c r="M56" s="346"/>
      <c r="N56" s="346"/>
      <c r="O56" s="346"/>
      <c r="P56" s="346"/>
      <c r="Q56" s="346"/>
      <c r="R56" s="346"/>
      <c r="S56" s="346"/>
      <c r="T56" s="346"/>
      <c r="U56" s="346"/>
      <c r="V56" s="346"/>
      <c r="W56" s="346"/>
      <c r="X56" s="346"/>
      <c r="Y56" s="346"/>
      <c r="Z56" s="346"/>
      <c r="AA56" s="346"/>
      <c r="AB56" s="346"/>
      <c r="AC56" s="346"/>
      <c r="AD56" s="346"/>
      <c r="AE56" s="346"/>
      <c r="AF56" s="346"/>
    </row>
    <row r="57" spans="2:32" ht="15.75" customHeight="1" x14ac:dyDescent="0.25">
      <c r="B57" s="770" t="s">
        <v>589</v>
      </c>
      <c r="C57" s="771"/>
      <c r="D57" s="772"/>
      <c r="E57" s="328" t="s">
        <v>525</v>
      </c>
      <c r="F57" s="328" t="s">
        <v>541</v>
      </c>
      <c r="G57" s="328"/>
      <c r="H57" s="328"/>
      <c r="I57" s="328" t="s">
        <v>525</v>
      </c>
      <c r="J57" s="328" t="s">
        <v>541</v>
      </c>
      <c r="K57" s="328"/>
      <c r="L57" s="328"/>
      <c r="M57" s="328" t="s">
        <v>525</v>
      </c>
      <c r="N57" s="328" t="s">
        <v>541</v>
      </c>
      <c r="O57" s="328"/>
      <c r="P57" s="328"/>
      <c r="Q57" s="328" t="s">
        <v>525</v>
      </c>
      <c r="R57" s="328" t="s">
        <v>541</v>
      </c>
      <c r="S57" s="328"/>
      <c r="T57" s="328"/>
      <c r="U57" s="328" t="s">
        <v>525</v>
      </c>
      <c r="V57" s="328" t="s">
        <v>541</v>
      </c>
      <c r="W57" s="328"/>
      <c r="X57" s="328"/>
      <c r="Y57" s="328" t="s">
        <v>525</v>
      </c>
      <c r="Z57" s="328" t="s">
        <v>541</v>
      </c>
      <c r="AA57" s="328"/>
      <c r="AB57" s="328"/>
      <c r="AC57" s="328" t="s">
        <v>525</v>
      </c>
      <c r="AD57" s="328" t="s">
        <v>541</v>
      </c>
      <c r="AE57" s="328"/>
      <c r="AF57" s="328"/>
    </row>
    <row r="58" spans="2:32" ht="32.25" customHeight="1" x14ac:dyDescent="0.25">
      <c r="B58" s="774" t="str">
        <f>IF('Aanvraag inhuur'!C177="","",'Aanvraag inhuur'!C177)</f>
        <v/>
      </c>
      <c r="C58" s="775"/>
      <c r="D58" s="331">
        <f>IF('Aanvraag inhuur'!H177="","",'Aanvraag inhuur'!H177)</f>
        <v>0</v>
      </c>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row>
    <row r="59" spans="2:32" s="325" customFormat="1" ht="15.75" customHeight="1" x14ac:dyDescent="0.25">
      <c r="B59" s="757" t="s">
        <v>590</v>
      </c>
      <c r="C59" s="757"/>
      <c r="D59" s="757"/>
      <c r="E59" s="332">
        <f>SUM(E58,E56,E54,E52,E51,E50,E48,E47,E46,E45,E44,E43,E34:E41,E5)</f>
        <v>0</v>
      </c>
      <c r="F59" s="353"/>
      <c r="G59" s="332">
        <f>SUM(G58,G56,G54,G52,G51,G50,G48,G47,G46,G45,G44,G43,G34:G41,G5)</f>
        <v>1</v>
      </c>
      <c r="H59" s="353"/>
      <c r="I59" s="332">
        <f>SUM(I58,I56,I54,I52,I51,I50,I48,I47,I46,I45,I44,I43,I34:I41,I5)</f>
        <v>0</v>
      </c>
      <c r="J59" s="353"/>
      <c r="K59" s="332">
        <f>SUM(K58,K56,K54,K52,K51,K50,K48,K47,K46,K45,K44,K43,K34:K41,K5)</f>
        <v>0</v>
      </c>
      <c r="L59" s="353"/>
      <c r="M59" s="332">
        <f>SUM(M58,M56,M54,M52,M51,M50,M48,M47,M46,M45,M44,M43,M34:M41,M5)</f>
        <v>0</v>
      </c>
      <c r="N59" s="353"/>
      <c r="O59" s="332">
        <f>SUM(O58,O56,O54,O52,O51,O50,O48,O47,O46,O45,O44,O43,O34:O41,O5)</f>
        <v>0</v>
      </c>
      <c r="P59" s="353"/>
      <c r="Q59" s="332">
        <f>SUM(Q58,Q56,Q54,Q52,Q51,Q50,Q48,Q47,Q46,Q45,Q44,Q43,Q34:Q41,Q5)</f>
        <v>0</v>
      </c>
      <c r="R59" s="353"/>
      <c r="S59" s="332">
        <f>SUM(S58,S56,S54,S52,S51,S50,S48,S47,S46,S45,S44,S43,S34:S41,S5)</f>
        <v>0</v>
      </c>
      <c r="T59" s="353"/>
      <c r="U59" s="332">
        <f>SUM(U58,U56,U54,U52,U51,U50,U48,U47,U46,U45,U44,U43,U34:U41,U5)</f>
        <v>0</v>
      </c>
      <c r="V59" s="353"/>
      <c r="W59" s="332">
        <f>SUM(W58,W56,W54,W52,W51,W50,W48,W47,W46,W45,W44,W43,W34:W41,W5)</f>
        <v>0</v>
      </c>
      <c r="X59" s="353"/>
      <c r="Y59" s="332">
        <f>SUM(Y58,Y56,Y54,Y52,Y51,Y50,Y48,Y47,Y46,Y45,Y44,Y43,Y34:Y41,Y5)</f>
        <v>0</v>
      </c>
      <c r="Z59" s="353"/>
      <c r="AA59" s="332">
        <f>SUM(AA58,AA56,AA54,AA52,AA51,AA50,AA48,AA47,AA46,AA45,AA44,AA43,AA34:AA41,AA5)</f>
        <v>0</v>
      </c>
      <c r="AB59" s="353"/>
      <c r="AC59" s="332">
        <f>SUM(AC58,AC56,AC54,AC52,AC51,AC50,AC48,AC47,AC46,AC45,AC44,AC43,AC34:AC41,AC5)</f>
        <v>0</v>
      </c>
      <c r="AD59" s="353"/>
      <c r="AE59" s="332">
        <f>SUM(AE58,AE56,AE54,AE52,AE51,AE50,AE48,AE47,AE46,AE45,AE44,AE43,AE34:AE41,AE5)</f>
        <v>0</v>
      </c>
      <c r="AF59" s="353"/>
    </row>
    <row r="60" spans="2:32" s="325" customFormat="1" ht="5.25" customHeight="1" x14ac:dyDescent="0.25">
      <c r="B60" s="336"/>
      <c r="C60" s="337"/>
      <c r="D60" s="337"/>
      <c r="E60" s="338"/>
      <c r="F60" s="339"/>
      <c r="G60" s="338"/>
      <c r="H60" s="339"/>
      <c r="I60" s="338"/>
      <c r="J60" s="339"/>
      <c r="K60" s="338"/>
      <c r="L60" s="339"/>
      <c r="M60" s="338"/>
      <c r="N60" s="340"/>
      <c r="O60" s="338"/>
      <c r="P60" s="339"/>
      <c r="Q60" s="338"/>
      <c r="R60" s="340"/>
      <c r="S60" s="338"/>
      <c r="T60" s="339"/>
      <c r="U60" s="338"/>
      <c r="V60" s="340"/>
      <c r="W60" s="338"/>
      <c r="X60" s="339"/>
      <c r="Y60" s="338"/>
      <c r="Z60" s="340"/>
      <c r="AA60" s="338"/>
      <c r="AB60" s="339"/>
      <c r="AC60" s="338"/>
      <c r="AD60" s="340"/>
      <c r="AE60" s="338"/>
      <c r="AF60" s="339"/>
    </row>
    <row r="61" spans="2:32" ht="16.5" customHeight="1" x14ac:dyDescent="0.25">
      <c r="B61" s="768" t="s">
        <v>611</v>
      </c>
      <c r="C61" s="768"/>
      <c r="D61" s="768"/>
      <c r="E61" s="342"/>
      <c r="F61" s="343"/>
      <c r="G61" s="342"/>
      <c r="H61" s="343"/>
      <c r="I61" s="343"/>
      <c r="J61" s="343"/>
      <c r="K61" s="342"/>
      <c r="L61" s="343"/>
      <c r="M61" s="343"/>
      <c r="N61" s="343"/>
      <c r="O61" s="342"/>
      <c r="P61" s="343"/>
      <c r="Q61" s="343"/>
      <c r="R61" s="343"/>
      <c r="S61" s="342"/>
      <c r="T61" s="343"/>
      <c r="U61" s="343"/>
      <c r="V61" s="343"/>
      <c r="W61" s="342"/>
      <c r="X61" s="343"/>
      <c r="Y61" s="343"/>
      <c r="Z61" s="343"/>
      <c r="AA61" s="342"/>
      <c r="AB61" s="343"/>
      <c r="AC61" s="343"/>
      <c r="AD61" s="344"/>
      <c r="AE61" s="342"/>
      <c r="AF61" s="343"/>
    </row>
    <row r="62" spans="2:32" ht="15.75" customHeight="1" x14ac:dyDescent="0.25">
      <c r="B62" s="770" t="s">
        <v>538</v>
      </c>
      <c r="C62" s="771"/>
      <c r="D62" s="772"/>
      <c r="E62" s="328" t="s">
        <v>525</v>
      </c>
      <c r="F62" s="328" t="s">
        <v>542</v>
      </c>
      <c r="G62" s="328"/>
      <c r="H62" s="328"/>
      <c r="I62" s="328" t="s">
        <v>525</v>
      </c>
      <c r="J62" s="328" t="s">
        <v>542</v>
      </c>
      <c r="K62" s="328"/>
      <c r="L62" s="328"/>
      <c r="M62" s="328" t="s">
        <v>525</v>
      </c>
      <c r="N62" s="328" t="s">
        <v>542</v>
      </c>
      <c r="O62" s="328"/>
      <c r="P62" s="328"/>
      <c r="Q62" s="328" t="s">
        <v>525</v>
      </c>
      <c r="R62" s="328" t="s">
        <v>542</v>
      </c>
      <c r="S62" s="328"/>
      <c r="T62" s="328"/>
      <c r="U62" s="328" t="s">
        <v>525</v>
      </c>
      <c r="V62" s="328" t="s">
        <v>542</v>
      </c>
      <c r="W62" s="328"/>
      <c r="X62" s="328"/>
      <c r="Y62" s="328" t="s">
        <v>525</v>
      </c>
      <c r="Z62" s="328" t="s">
        <v>542</v>
      </c>
      <c r="AA62" s="328"/>
      <c r="AB62" s="328"/>
      <c r="AC62" s="328" t="s">
        <v>525</v>
      </c>
      <c r="AD62" s="328" t="s">
        <v>542</v>
      </c>
      <c r="AE62" s="328"/>
      <c r="AF62" s="328"/>
    </row>
    <row r="63" spans="2:32" ht="124.5" customHeight="1" x14ac:dyDescent="0.25">
      <c r="B63" s="774" t="str">
        <f>IF('Aanvraag inhuur'!G184="","",'Aanvraag inhuur'!G184)</f>
        <v/>
      </c>
      <c r="C63" s="775"/>
      <c r="D63" s="331">
        <f>IF('Aanvraag inhuur'!H184="","",'Aanvraag inhuur'!H184)</f>
        <v>0</v>
      </c>
      <c r="E63" s="346"/>
      <c r="F63" s="346"/>
      <c r="G63" s="346"/>
      <c r="H63" s="346"/>
      <c r="I63" s="346"/>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6"/>
    </row>
    <row r="64" spans="2:32" ht="31.5" x14ac:dyDescent="0.25">
      <c r="B64" s="770" t="s">
        <v>539</v>
      </c>
      <c r="C64" s="771"/>
      <c r="D64" s="772"/>
      <c r="E64" s="328" t="s">
        <v>525</v>
      </c>
      <c r="F64" s="328" t="s">
        <v>593</v>
      </c>
      <c r="G64" s="328"/>
      <c r="H64" s="328"/>
      <c r="I64" s="328" t="s">
        <v>525</v>
      </c>
      <c r="J64" s="328" t="s">
        <v>593</v>
      </c>
      <c r="K64" s="328"/>
      <c r="L64" s="328"/>
      <c r="M64" s="328" t="s">
        <v>525</v>
      </c>
      <c r="N64" s="328" t="s">
        <v>593</v>
      </c>
      <c r="O64" s="328"/>
      <c r="P64" s="328"/>
      <c r="Q64" s="328" t="s">
        <v>525</v>
      </c>
      <c r="R64" s="328" t="s">
        <v>593</v>
      </c>
      <c r="S64" s="328"/>
      <c r="T64" s="328"/>
      <c r="U64" s="328" t="s">
        <v>525</v>
      </c>
      <c r="V64" s="328" t="s">
        <v>593</v>
      </c>
      <c r="W64" s="328"/>
      <c r="X64" s="328"/>
      <c r="Y64" s="328" t="s">
        <v>525</v>
      </c>
      <c r="Z64" s="328" t="s">
        <v>593</v>
      </c>
      <c r="AA64" s="328"/>
      <c r="AB64" s="328"/>
      <c r="AC64" s="328" t="s">
        <v>525</v>
      </c>
      <c r="AD64" s="328" t="s">
        <v>593</v>
      </c>
      <c r="AE64" s="328"/>
      <c r="AF64" s="328"/>
    </row>
    <row r="65" spans="2:33" ht="32.25" customHeight="1" x14ac:dyDescent="0.25">
      <c r="B65" s="331" t="str">
        <f>IF('Aanvraag inhuur'!C186="","",'Aanvraag inhuur'!C186)</f>
        <v/>
      </c>
      <c r="C65" s="331" t="str">
        <f>IF('Aanvraag inhuur'!E186="","",'Aanvraag inhuur'!E186)</f>
        <v/>
      </c>
      <c r="D65" s="764">
        <f>IF('Aanvraag inhuur'!H186="","",'Aanvraag inhuur'!H186)</f>
        <v>0</v>
      </c>
      <c r="E65" s="751"/>
      <c r="F65" s="346"/>
      <c r="G65" s="751"/>
      <c r="H65" s="346"/>
      <c r="I65" s="751"/>
      <c r="J65" s="346"/>
      <c r="K65" s="751"/>
      <c r="L65" s="346"/>
      <c r="M65" s="751"/>
      <c r="N65" s="346"/>
      <c r="O65" s="751"/>
      <c r="P65" s="346"/>
      <c r="Q65" s="751"/>
      <c r="R65" s="346"/>
      <c r="S65" s="751"/>
      <c r="T65" s="346"/>
      <c r="U65" s="751"/>
      <c r="V65" s="346"/>
      <c r="W65" s="751"/>
      <c r="X65" s="346"/>
      <c r="Y65" s="751"/>
      <c r="Z65" s="346"/>
      <c r="AA65" s="751"/>
      <c r="AB65" s="346"/>
      <c r="AC65" s="751"/>
      <c r="AD65" s="346"/>
      <c r="AE65" s="751"/>
      <c r="AF65" s="346"/>
    </row>
    <row r="66" spans="2:33" ht="32.25" customHeight="1" x14ac:dyDescent="0.25">
      <c r="B66" s="331" t="str">
        <f>IF('Aanvraag inhuur'!C187="","",'Aanvraag inhuur'!C187)</f>
        <v/>
      </c>
      <c r="C66" s="331" t="str">
        <f>IF('Aanvraag inhuur'!E187="","",'Aanvraag inhuur'!E187)</f>
        <v/>
      </c>
      <c r="D66" s="765"/>
      <c r="E66" s="752"/>
      <c r="F66" s="346"/>
      <c r="G66" s="752"/>
      <c r="H66" s="346"/>
      <c r="I66" s="752"/>
      <c r="J66" s="346"/>
      <c r="K66" s="752"/>
      <c r="L66" s="346"/>
      <c r="M66" s="752"/>
      <c r="N66" s="346"/>
      <c r="O66" s="752"/>
      <c r="P66" s="346"/>
      <c r="Q66" s="752"/>
      <c r="R66" s="346"/>
      <c r="S66" s="752"/>
      <c r="T66" s="346"/>
      <c r="U66" s="752"/>
      <c r="V66" s="346"/>
      <c r="W66" s="752"/>
      <c r="X66" s="346"/>
      <c r="Y66" s="752"/>
      <c r="Z66" s="346"/>
      <c r="AA66" s="752"/>
      <c r="AB66" s="346"/>
      <c r="AC66" s="752"/>
      <c r="AD66" s="346"/>
      <c r="AE66" s="752"/>
      <c r="AF66" s="346"/>
    </row>
    <row r="67" spans="2:33" ht="32.25" customHeight="1" x14ac:dyDescent="0.25">
      <c r="B67" s="331" t="str">
        <f>IF('Aanvraag inhuur'!C188="","",'Aanvraag inhuur'!C188)</f>
        <v/>
      </c>
      <c r="C67" s="331" t="str">
        <f>IF('Aanvraag inhuur'!E188="","",'Aanvraag inhuur'!E188)</f>
        <v/>
      </c>
      <c r="D67" s="765"/>
      <c r="E67" s="752"/>
      <c r="F67" s="346"/>
      <c r="G67" s="752"/>
      <c r="H67" s="346"/>
      <c r="I67" s="752"/>
      <c r="J67" s="346"/>
      <c r="K67" s="752"/>
      <c r="L67" s="346"/>
      <c r="M67" s="752"/>
      <c r="N67" s="346"/>
      <c r="O67" s="752"/>
      <c r="P67" s="346"/>
      <c r="Q67" s="752"/>
      <c r="R67" s="346"/>
      <c r="S67" s="752"/>
      <c r="T67" s="346"/>
      <c r="U67" s="752"/>
      <c r="V67" s="346"/>
      <c r="W67" s="752"/>
      <c r="X67" s="346"/>
      <c r="Y67" s="752"/>
      <c r="Z67" s="346"/>
      <c r="AA67" s="752"/>
      <c r="AB67" s="346"/>
      <c r="AC67" s="752"/>
      <c r="AD67" s="346"/>
      <c r="AE67" s="752"/>
      <c r="AF67" s="346"/>
    </row>
    <row r="68" spans="2:33" ht="32.25" customHeight="1" x14ac:dyDescent="0.25">
      <c r="B68" s="331" t="str">
        <f>IF('Aanvraag inhuur'!C189="","",'Aanvraag inhuur'!C189)</f>
        <v/>
      </c>
      <c r="C68" s="331" t="str">
        <f>IF('Aanvraag inhuur'!E189="","",'Aanvraag inhuur'!E189)</f>
        <v/>
      </c>
      <c r="D68" s="765"/>
      <c r="E68" s="752"/>
      <c r="F68" s="346"/>
      <c r="G68" s="752"/>
      <c r="H68" s="346"/>
      <c r="I68" s="752"/>
      <c r="J68" s="346"/>
      <c r="K68" s="752"/>
      <c r="L68" s="346"/>
      <c r="M68" s="752"/>
      <c r="N68" s="346"/>
      <c r="O68" s="752"/>
      <c r="P68" s="346"/>
      <c r="Q68" s="752"/>
      <c r="R68" s="346"/>
      <c r="S68" s="752"/>
      <c r="T68" s="346"/>
      <c r="U68" s="752"/>
      <c r="V68" s="346"/>
      <c r="W68" s="752"/>
      <c r="X68" s="346"/>
      <c r="Y68" s="752"/>
      <c r="Z68" s="346"/>
      <c r="AA68" s="752"/>
      <c r="AB68" s="346"/>
      <c r="AC68" s="752"/>
      <c r="AD68" s="346"/>
      <c r="AE68" s="752"/>
      <c r="AF68" s="346"/>
    </row>
    <row r="69" spans="2:33" ht="32.25" customHeight="1" x14ac:dyDescent="0.25">
      <c r="B69" s="331" t="str">
        <f>IF('Aanvraag inhuur'!C190="","",'Aanvraag inhuur'!C190)</f>
        <v/>
      </c>
      <c r="C69" s="331" t="str">
        <f>IF('Aanvraag inhuur'!E190="","",'Aanvraag inhuur'!E190)</f>
        <v/>
      </c>
      <c r="D69" s="765"/>
      <c r="E69" s="752"/>
      <c r="F69" s="346"/>
      <c r="G69" s="752"/>
      <c r="H69" s="346"/>
      <c r="I69" s="752"/>
      <c r="J69" s="346"/>
      <c r="K69" s="752"/>
      <c r="L69" s="346"/>
      <c r="M69" s="752"/>
      <c r="N69" s="346"/>
      <c r="O69" s="752"/>
      <c r="P69" s="346"/>
      <c r="Q69" s="752"/>
      <c r="R69" s="346"/>
      <c r="S69" s="752"/>
      <c r="T69" s="346"/>
      <c r="U69" s="752"/>
      <c r="V69" s="346"/>
      <c r="W69" s="752"/>
      <c r="X69" s="346"/>
      <c r="Y69" s="752"/>
      <c r="Z69" s="346"/>
      <c r="AA69" s="752"/>
      <c r="AB69" s="346"/>
      <c r="AC69" s="752"/>
      <c r="AD69" s="346"/>
      <c r="AE69" s="752"/>
      <c r="AF69" s="346"/>
    </row>
    <row r="70" spans="2:33" ht="32.25" customHeight="1" x14ac:dyDescent="0.25">
      <c r="B70" s="331" t="str">
        <f>IF('Aanvraag inhuur'!C191="","",'Aanvraag inhuur'!C191)</f>
        <v/>
      </c>
      <c r="C70" s="331" t="str">
        <f>IF('Aanvraag inhuur'!E191="","",'Aanvraag inhuur'!E191)</f>
        <v/>
      </c>
      <c r="D70" s="765"/>
      <c r="E70" s="752"/>
      <c r="F70" s="346"/>
      <c r="G70" s="752"/>
      <c r="H70" s="346"/>
      <c r="I70" s="752"/>
      <c r="J70" s="346"/>
      <c r="K70" s="752"/>
      <c r="L70" s="346"/>
      <c r="M70" s="752"/>
      <c r="N70" s="346"/>
      <c r="O70" s="752"/>
      <c r="P70" s="346"/>
      <c r="Q70" s="752"/>
      <c r="R70" s="346"/>
      <c r="S70" s="752"/>
      <c r="T70" s="346"/>
      <c r="U70" s="752"/>
      <c r="V70" s="346"/>
      <c r="W70" s="752"/>
      <c r="X70" s="346"/>
      <c r="Y70" s="752"/>
      <c r="Z70" s="346"/>
      <c r="AA70" s="752"/>
      <c r="AB70" s="346"/>
      <c r="AC70" s="752"/>
      <c r="AD70" s="346"/>
      <c r="AE70" s="752"/>
      <c r="AF70" s="346"/>
    </row>
    <row r="71" spans="2:33" ht="32.25" customHeight="1" x14ac:dyDescent="0.25">
      <c r="B71" s="331" t="str">
        <f>IF('Aanvraag inhuur'!C192="","",'Aanvraag inhuur'!C192)</f>
        <v/>
      </c>
      <c r="C71" s="331" t="str">
        <f>IF('Aanvraag inhuur'!E192="","",'Aanvraag inhuur'!E192)</f>
        <v/>
      </c>
      <c r="D71" s="765"/>
      <c r="E71" s="752"/>
      <c r="F71" s="346"/>
      <c r="G71" s="752"/>
      <c r="H71" s="346"/>
      <c r="I71" s="752"/>
      <c r="J71" s="346"/>
      <c r="K71" s="752"/>
      <c r="L71" s="346"/>
      <c r="M71" s="752"/>
      <c r="N71" s="346"/>
      <c r="O71" s="752"/>
      <c r="P71" s="346"/>
      <c r="Q71" s="752"/>
      <c r="R71" s="346"/>
      <c r="S71" s="752"/>
      <c r="T71" s="346"/>
      <c r="U71" s="752"/>
      <c r="V71" s="346"/>
      <c r="W71" s="752"/>
      <c r="X71" s="346"/>
      <c r="Y71" s="752"/>
      <c r="Z71" s="346"/>
      <c r="AA71" s="752"/>
      <c r="AB71" s="346"/>
      <c r="AC71" s="752"/>
      <c r="AD71" s="346"/>
      <c r="AE71" s="752"/>
      <c r="AF71" s="346"/>
    </row>
    <row r="72" spans="2:33" ht="32.25" customHeight="1" x14ac:dyDescent="0.25">
      <c r="B72" s="331" t="str">
        <f>IF('Aanvraag inhuur'!C193="","",'Aanvraag inhuur'!C193)</f>
        <v/>
      </c>
      <c r="C72" s="331" t="str">
        <f>IF('Aanvraag inhuur'!E193="","",'Aanvraag inhuur'!E193)</f>
        <v/>
      </c>
      <c r="D72" s="766"/>
      <c r="E72" s="753"/>
      <c r="F72" s="346"/>
      <c r="G72" s="753"/>
      <c r="H72" s="346"/>
      <c r="I72" s="753"/>
      <c r="J72" s="346"/>
      <c r="K72" s="753"/>
      <c r="L72" s="346"/>
      <c r="M72" s="753"/>
      <c r="N72" s="346"/>
      <c r="O72" s="753"/>
      <c r="P72" s="346"/>
      <c r="Q72" s="753"/>
      <c r="R72" s="346"/>
      <c r="S72" s="753"/>
      <c r="T72" s="346"/>
      <c r="U72" s="753"/>
      <c r="V72" s="346"/>
      <c r="W72" s="753"/>
      <c r="X72" s="346"/>
      <c r="Y72" s="753"/>
      <c r="Z72" s="346"/>
      <c r="AA72" s="753"/>
      <c r="AB72" s="346"/>
      <c r="AC72" s="753"/>
      <c r="AD72" s="346"/>
      <c r="AE72" s="753"/>
      <c r="AF72" s="346"/>
    </row>
    <row r="73" spans="2:33" x14ac:dyDescent="0.25">
      <c r="B73" s="758" t="s">
        <v>591</v>
      </c>
      <c r="C73" s="759"/>
      <c r="D73" s="760"/>
      <c r="E73" s="332">
        <f>SUM(E65,E63)</f>
        <v>0</v>
      </c>
      <c r="F73" s="331"/>
      <c r="G73" s="332">
        <f>SUM(G65,G63)</f>
        <v>0</v>
      </c>
      <c r="H73" s="331"/>
      <c r="I73" s="332">
        <f>SUM(I65,I63)</f>
        <v>0</v>
      </c>
      <c r="J73" s="331"/>
      <c r="K73" s="332">
        <f>SUM(K65,K63)</f>
        <v>0</v>
      </c>
      <c r="L73" s="331"/>
      <c r="M73" s="332">
        <f>SUM(M65,M63)</f>
        <v>0</v>
      </c>
      <c r="N73" s="331"/>
      <c r="O73" s="332">
        <f>SUM(O65,O63)</f>
        <v>0</v>
      </c>
      <c r="P73" s="331"/>
      <c r="Q73" s="332">
        <f>SUM(Q65,Q63)</f>
        <v>0</v>
      </c>
      <c r="R73" s="331"/>
      <c r="S73" s="332">
        <f>SUM(S65,S63)</f>
        <v>0</v>
      </c>
      <c r="T73" s="331"/>
      <c r="U73" s="332">
        <f>SUM(U65,U63)</f>
        <v>0</v>
      </c>
      <c r="V73" s="331"/>
      <c r="W73" s="332">
        <f>SUM(W65,W63)</f>
        <v>0</v>
      </c>
      <c r="X73" s="331"/>
      <c r="Y73" s="332">
        <f>SUM(Y65,Y63)</f>
        <v>0</v>
      </c>
      <c r="Z73" s="331"/>
      <c r="AA73" s="332">
        <f>SUM(AA65,AA63)</f>
        <v>0</v>
      </c>
      <c r="AB73" s="331"/>
      <c r="AC73" s="332">
        <f>SUM(AC65,AC63)</f>
        <v>0</v>
      </c>
      <c r="AD73" s="331"/>
      <c r="AE73" s="332">
        <f>SUM(AE65,AE63)</f>
        <v>0</v>
      </c>
      <c r="AF73" s="331"/>
    </row>
    <row r="74" spans="2:33" s="325" customFormat="1" ht="18.75" x14ac:dyDescent="0.25">
      <c r="B74" s="761" t="s">
        <v>592</v>
      </c>
      <c r="C74" s="762"/>
      <c r="D74" s="763"/>
      <c r="E74" s="334">
        <f>SUM(E73,E59)</f>
        <v>0</v>
      </c>
      <c r="F74" s="335"/>
      <c r="G74" s="334">
        <f>SUM(G73,G59)</f>
        <v>1</v>
      </c>
      <c r="H74" s="335"/>
      <c r="I74" s="334">
        <f>SUM(I73,I59)</f>
        <v>0</v>
      </c>
      <c r="J74" s="335"/>
      <c r="K74" s="334">
        <f>SUM(K73,K59)</f>
        <v>0</v>
      </c>
      <c r="L74" s="335"/>
      <c r="M74" s="334">
        <f>SUM(M73,M59)</f>
        <v>0</v>
      </c>
      <c r="N74" s="335"/>
      <c r="O74" s="334">
        <f>SUM(O73,O59)</f>
        <v>0</v>
      </c>
      <c r="P74" s="335"/>
      <c r="Q74" s="334">
        <f>SUM(Q73,Q59)</f>
        <v>0</v>
      </c>
      <c r="R74" s="335"/>
      <c r="S74" s="334">
        <f>SUM(S73,S59)</f>
        <v>0</v>
      </c>
      <c r="T74" s="335"/>
      <c r="U74" s="334">
        <f>SUM(U73,U59)</f>
        <v>0</v>
      </c>
      <c r="V74" s="335"/>
      <c r="W74" s="334">
        <f>SUM(W73,W59)</f>
        <v>0</v>
      </c>
      <c r="X74" s="335"/>
      <c r="Y74" s="334">
        <f>SUM(Y73,Y59)</f>
        <v>0</v>
      </c>
      <c r="Z74" s="335"/>
      <c r="AA74" s="334">
        <f>SUM(AA73,AA59)</f>
        <v>0</v>
      </c>
      <c r="AB74" s="335"/>
      <c r="AC74" s="334">
        <f>SUM(AC73,AC59)</f>
        <v>0</v>
      </c>
      <c r="AD74" s="335"/>
      <c r="AE74" s="334">
        <f>SUM(AE73,AE59)</f>
        <v>0</v>
      </c>
      <c r="AF74" s="335"/>
    </row>
    <row r="76" spans="2:33" x14ac:dyDescent="0.25">
      <c r="B76" s="349" t="s">
        <v>603</v>
      </c>
      <c r="C76" s="349" t="s">
        <v>514</v>
      </c>
      <c r="D76" s="756" t="s">
        <v>602</v>
      </c>
      <c r="E76" s="756"/>
      <c r="F76" s="756"/>
      <c r="G76" s="421"/>
      <c r="H76" s="421"/>
      <c r="J76" s="757" t="s">
        <v>605</v>
      </c>
      <c r="K76" s="757"/>
      <c r="L76" s="757"/>
      <c r="M76" s="757"/>
      <c r="N76" s="757"/>
      <c r="O76" s="353" t="s">
        <v>604</v>
      </c>
      <c r="P76" s="336"/>
      <c r="Q76" s="409"/>
      <c r="R76" s="409"/>
      <c r="S76" s="336"/>
      <c r="T76" s="336"/>
      <c r="U76" s="409"/>
      <c r="V76" s="409"/>
      <c r="W76" s="336"/>
      <c r="X76" s="336"/>
      <c r="Y76" s="409"/>
      <c r="Z76" s="409"/>
      <c r="AA76" s="336"/>
      <c r="AB76" s="336"/>
      <c r="AC76" s="409"/>
      <c r="AD76" s="409"/>
      <c r="AE76" s="336"/>
      <c r="AF76" s="336"/>
      <c r="AG76" s="419"/>
    </row>
    <row r="77" spans="2:33" x14ac:dyDescent="0.25">
      <c r="B77" s="331" t="s">
        <v>601</v>
      </c>
      <c r="C77" s="331" t="str">
        <f>IF('Aanvraag inhuur'!C15="","",'Aanvraag inhuur'!C15)</f>
        <v/>
      </c>
      <c r="D77" s="755" t="str">
        <f>IF('Aanvraag inhuur'!D15="","",'Aanvraag inhuur'!D15)</f>
        <v/>
      </c>
      <c r="E77" s="755"/>
      <c r="F77" s="755"/>
      <c r="G77" s="418"/>
      <c r="H77" s="418"/>
      <c r="J77" s="755" t="str">
        <f>'Aanvraag inhuur'!B72</f>
        <v>1. Tarief</v>
      </c>
      <c r="K77" s="755"/>
      <c r="L77" s="755"/>
      <c r="M77" s="755"/>
      <c r="N77" s="755"/>
      <c r="O77" s="351">
        <f>'Aanvraag inhuur'!C72</f>
        <v>0</v>
      </c>
      <c r="P77" s="420"/>
      <c r="Q77" s="409"/>
      <c r="R77" s="409"/>
      <c r="S77" s="420"/>
      <c r="T77" s="420"/>
      <c r="U77" s="409"/>
      <c r="V77" s="409"/>
      <c r="W77" s="420"/>
      <c r="X77" s="420"/>
      <c r="Y77" s="409"/>
      <c r="Z77" s="409"/>
      <c r="AA77" s="420"/>
      <c r="AB77" s="420"/>
      <c r="AC77" s="409"/>
      <c r="AD77" s="409"/>
      <c r="AE77" s="420"/>
      <c r="AF77" s="420"/>
      <c r="AG77" s="419"/>
    </row>
    <row r="78" spans="2:33" ht="15.75" customHeight="1" x14ac:dyDescent="0.25">
      <c r="B78" s="404" t="s">
        <v>600</v>
      </c>
      <c r="C78" s="331"/>
      <c r="D78" s="755"/>
      <c r="E78" s="755"/>
      <c r="F78" s="755"/>
      <c r="G78" s="418"/>
      <c r="H78" s="418"/>
      <c r="J78" s="755" t="str">
        <f>'Aanvraag inhuur'!B74</f>
        <v>2. Duurzaamheidsaspecten bij inzet</v>
      </c>
      <c r="K78" s="755"/>
      <c r="L78" s="755"/>
      <c r="M78" s="755"/>
      <c r="N78" s="755"/>
      <c r="O78" s="351">
        <f>'Aanvraag inhuur'!C74</f>
        <v>0</v>
      </c>
      <c r="P78" s="418"/>
      <c r="Q78" s="415"/>
      <c r="R78" s="415"/>
      <c r="S78" s="418"/>
      <c r="T78" s="418"/>
      <c r="U78" s="415"/>
      <c r="V78" s="415"/>
      <c r="W78" s="418"/>
      <c r="X78" s="418"/>
      <c r="Y78" s="415"/>
      <c r="Z78" s="415"/>
      <c r="AA78" s="418"/>
      <c r="AB78" s="418"/>
      <c r="AC78" s="415"/>
      <c r="AD78" s="415"/>
      <c r="AE78" s="418"/>
      <c r="AF78" s="418"/>
    </row>
    <row r="79" spans="2:33" ht="15.75" customHeight="1" x14ac:dyDescent="0.25">
      <c r="B79" s="350" t="s">
        <v>504</v>
      </c>
      <c r="C79" s="331" t="str">
        <f>IF('Aanvraag inhuur'!C18="","",'Aanvraag inhuur'!C18)</f>
        <v/>
      </c>
      <c r="D79" s="755" t="str">
        <f>IF('Aanvraag inhuur'!D18="","",'Aanvraag inhuur'!D18)</f>
        <v/>
      </c>
      <c r="E79" s="755"/>
      <c r="F79" s="755"/>
      <c r="G79" s="418"/>
      <c r="H79" s="418"/>
      <c r="J79" s="755" t="str">
        <f>'Aanvraag inhuur'!B75</f>
        <v>3. Relevante werkervaring</v>
      </c>
      <c r="K79" s="755"/>
      <c r="L79" s="755"/>
      <c r="M79" s="755"/>
      <c r="N79" s="755"/>
      <c r="O79" s="351">
        <f>'Aanvraag inhuur'!C75</f>
        <v>0</v>
      </c>
      <c r="P79" s="418"/>
      <c r="Q79" s="415"/>
      <c r="R79" s="415"/>
      <c r="S79" s="418"/>
      <c r="T79" s="418"/>
      <c r="U79" s="415"/>
      <c r="V79" s="415"/>
      <c r="W79" s="418"/>
      <c r="X79" s="418"/>
      <c r="Y79" s="415"/>
      <c r="Z79" s="415"/>
      <c r="AA79" s="418"/>
      <c r="AB79" s="418"/>
      <c r="AC79" s="415"/>
      <c r="AD79" s="415"/>
      <c r="AE79" s="418"/>
      <c r="AF79" s="418"/>
    </row>
    <row r="80" spans="2:33" ht="32.25" customHeight="1" x14ac:dyDescent="0.25">
      <c r="B80" s="350" t="s">
        <v>505</v>
      </c>
      <c r="C80" s="331" t="str">
        <f>IF('Aanvraag inhuur'!C19="","",'Aanvraag inhuur'!C19)</f>
        <v/>
      </c>
      <c r="D80" s="755" t="str">
        <f>IF('Aanvraag inhuur'!D19="","",'Aanvraag inhuur'!D19)</f>
        <v/>
      </c>
      <c r="E80" s="755"/>
      <c r="F80" s="755"/>
      <c r="G80" s="418"/>
      <c r="H80" s="418"/>
      <c r="J80" s="755" t="str">
        <f>'Aanvraag inhuur'!B76</f>
        <v>4. Kennis, opleidingen, fysieke gesteldheid, fysieke prestaties en geestesgesteldheid</v>
      </c>
      <c r="K80" s="755"/>
      <c r="L80" s="755"/>
      <c r="M80" s="755"/>
      <c r="N80" s="755"/>
      <c r="O80" s="351">
        <f>'Aanvraag inhuur'!C76</f>
        <v>0</v>
      </c>
      <c r="P80" s="418"/>
      <c r="Q80" s="415"/>
      <c r="R80" s="415"/>
      <c r="S80" s="418"/>
      <c r="T80" s="418"/>
      <c r="U80" s="415"/>
      <c r="V80" s="415"/>
      <c r="W80" s="418"/>
      <c r="X80" s="418"/>
      <c r="Y80" s="415"/>
      <c r="Z80" s="415"/>
      <c r="AA80" s="418"/>
      <c r="AB80" s="418"/>
      <c r="AC80" s="415"/>
      <c r="AD80" s="415"/>
      <c r="AE80" s="418"/>
      <c r="AF80" s="418"/>
    </row>
    <row r="81" spans="2:32" ht="15.75" customHeight="1" x14ac:dyDescent="0.25">
      <c r="B81" s="350" t="s">
        <v>506</v>
      </c>
      <c r="C81" s="331" t="str">
        <f>IF('Aanvraag inhuur'!C20="","",'Aanvraag inhuur'!C20)</f>
        <v/>
      </c>
      <c r="D81" s="755" t="str">
        <f>IF('Aanvraag inhuur'!D20="","",'Aanvraag inhuur'!D20)</f>
        <v/>
      </c>
      <c r="E81" s="755"/>
      <c r="F81" s="755"/>
      <c r="G81" s="418"/>
      <c r="H81" s="418"/>
      <c r="J81" s="755" t="str">
        <f>'Aanvraag inhuur'!B77</f>
        <v>5. Beschikbaarheid kandidaat</v>
      </c>
      <c r="K81" s="755"/>
      <c r="L81" s="755"/>
      <c r="M81" s="755"/>
      <c r="N81" s="755"/>
      <c r="O81" s="351">
        <f>'Aanvraag inhuur'!C77</f>
        <v>0</v>
      </c>
      <c r="P81" s="418"/>
      <c r="Q81" s="415"/>
      <c r="R81" s="415"/>
      <c r="S81" s="418"/>
      <c r="T81" s="418"/>
      <c r="U81" s="415"/>
      <c r="V81" s="415"/>
      <c r="W81" s="418"/>
      <c r="X81" s="418"/>
      <c r="Y81" s="415"/>
      <c r="Z81" s="415"/>
      <c r="AA81" s="418"/>
      <c r="AB81" s="418"/>
      <c r="AC81" s="415"/>
      <c r="AD81" s="415"/>
      <c r="AE81" s="418"/>
      <c r="AF81" s="418"/>
    </row>
    <row r="82" spans="2:32" ht="15.75" customHeight="1" x14ac:dyDescent="0.25">
      <c r="B82" s="350" t="s">
        <v>507</v>
      </c>
      <c r="C82" s="331" t="str">
        <f>IF('Aanvraag inhuur'!C21="","",'Aanvraag inhuur'!C21)</f>
        <v/>
      </c>
      <c r="D82" s="755" t="str">
        <f>IF('Aanvraag inhuur'!D21="","",'Aanvraag inhuur'!D21)</f>
        <v/>
      </c>
      <c r="E82" s="755"/>
      <c r="F82" s="755"/>
      <c r="G82" s="418"/>
      <c r="H82" s="418"/>
      <c r="J82" s="755" t="str">
        <f>'Aanvraag inhuur'!B78</f>
        <v>6. Social Return kandidaat</v>
      </c>
      <c r="K82" s="755"/>
      <c r="L82" s="755"/>
      <c r="M82" s="755"/>
      <c r="N82" s="755"/>
      <c r="O82" s="351">
        <f>'Aanvraag inhuur'!C78</f>
        <v>0</v>
      </c>
      <c r="P82" s="418"/>
      <c r="Q82" s="415"/>
      <c r="R82" s="415"/>
      <c r="S82" s="418"/>
      <c r="T82" s="418"/>
      <c r="U82" s="415"/>
      <c r="V82" s="415"/>
      <c r="W82" s="418"/>
      <c r="X82" s="418"/>
      <c r="Y82" s="415"/>
      <c r="Z82" s="415"/>
      <c r="AA82" s="418"/>
      <c r="AB82" s="418"/>
      <c r="AC82" s="415"/>
      <c r="AD82" s="415"/>
      <c r="AE82" s="418"/>
      <c r="AF82" s="418"/>
    </row>
    <row r="83" spans="2:32" ht="15.75" customHeight="1" x14ac:dyDescent="0.25">
      <c r="J83" s="755" t="str">
        <f>'Aanvraag inhuur'!B79</f>
        <v>7. Mate waarin de kandidaat de opdracht begrijpt</v>
      </c>
      <c r="K83" s="755"/>
      <c r="L83" s="755"/>
      <c r="M83" s="755"/>
      <c r="N83" s="755"/>
      <c r="O83" s="351">
        <f>'Aanvraag inhuur'!C79</f>
        <v>0</v>
      </c>
      <c r="P83" s="418"/>
      <c r="Q83" s="415"/>
      <c r="R83" s="415"/>
      <c r="S83" s="418"/>
      <c r="T83" s="418"/>
      <c r="U83" s="415"/>
      <c r="V83" s="415"/>
      <c r="W83" s="418"/>
      <c r="X83" s="418"/>
      <c r="Y83" s="415"/>
      <c r="Z83" s="415"/>
      <c r="AA83" s="418"/>
      <c r="AB83" s="418"/>
      <c r="AC83" s="415"/>
      <c r="AD83" s="415"/>
      <c r="AE83" s="418"/>
      <c r="AF83" s="418"/>
    </row>
    <row r="84" spans="2:32" ht="15.75" customHeight="1" x14ac:dyDescent="0.25">
      <c r="J84" s="755" t="str">
        <f>'Aanvraag inhuur'!B80</f>
        <v xml:space="preserve">8. Of de kandidaat de juiste competenties heeft. (Competentiewoordenboek)
</v>
      </c>
      <c r="K84" s="755"/>
      <c r="L84" s="755"/>
      <c r="M84" s="755"/>
      <c r="N84" s="755"/>
      <c r="O84" s="351">
        <f>'Aanvraag inhuur'!C80</f>
        <v>0</v>
      </c>
      <c r="P84" s="418"/>
      <c r="Q84" s="415"/>
      <c r="R84" s="415"/>
      <c r="S84" s="418"/>
      <c r="T84" s="418"/>
      <c r="U84" s="415"/>
      <c r="V84" s="415"/>
      <c r="W84" s="418"/>
      <c r="X84" s="418"/>
      <c r="Y84" s="415"/>
      <c r="Z84" s="415"/>
      <c r="AA84" s="418"/>
      <c r="AB84" s="418"/>
      <c r="AC84" s="415"/>
      <c r="AD84" s="415"/>
      <c r="AE84" s="418"/>
      <c r="AF84" s="418"/>
    </row>
    <row r="85" spans="2:32" ht="15.75" customHeight="1" x14ac:dyDescent="0.25">
      <c r="J85" s="755" t="str">
        <f>'Aanvraag inhuur'!B81</f>
        <v>Totaal</v>
      </c>
      <c r="K85" s="755"/>
      <c r="L85" s="755"/>
      <c r="M85" s="755"/>
      <c r="N85" s="755"/>
      <c r="O85" s="352">
        <f>'Aanvraag inhuur'!C81</f>
        <v>0</v>
      </c>
      <c r="P85" s="418"/>
      <c r="Q85" s="415"/>
      <c r="R85" s="415"/>
      <c r="S85" s="418"/>
      <c r="T85" s="418"/>
      <c r="U85" s="415"/>
      <c r="V85" s="415"/>
      <c r="W85" s="418"/>
      <c r="X85" s="418"/>
      <c r="Y85" s="415"/>
      <c r="Z85" s="415"/>
      <c r="AA85" s="418"/>
      <c r="AB85" s="418"/>
      <c r="AC85" s="415"/>
      <c r="AD85" s="415"/>
      <c r="AE85" s="418"/>
      <c r="AF85" s="418"/>
    </row>
    <row r="87" spans="2:32" hidden="1" x14ac:dyDescent="0.25">
      <c r="B87" s="326" t="s">
        <v>547</v>
      </c>
    </row>
    <row r="88" spans="2:32" hidden="1" x14ac:dyDescent="0.25">
      <c r="B88" s="326" t="s">
        <v>348</v>
      </c>
      <c r="C88" s="326">
        <f>MIN(F88,J88,N88,R88,V88,Z88,AD88)</f>
        <v>0</v>
      </c>
      <c r="E88" s="331">
        <f>COUNTIF(E6:E32,"nee")</f>
        <v>0</v>
      </c>
      <c r="F88" s="331" t="str">
        <f>IF('Samenvatting beoordeling P1 TL4'!D3="Uitsluiten","",IF('Samenvatting beoordeling P1 TL4'!D3="","",F5))</f>
        <v/>
      </c>
      <c r="G88" s="331">
        <f>COUNTIF(G6:G32,"nee")</f>
        <v>0</v>
      </c>
      <c r="H88" s="331" t="str">
        <f>IF('Samenvatting beoordeling P1 TL4'!E3="Uitsluiten","",IF('Samenvatting beoordeling P1 TL4'!E3="","",H5))</f>
        <v/>
      </c>
      <c r="I88" s="331">
        <f t="shared" ref="I88:AC88" si="2">COUNTIF(I6:I32,"nee")</f>
        <v>0</v>
      </c>
      <c r="J88" s="331" t="str">
        <f>IF('Samenvatting beoordeling P1 TL4'!F3="Uitsluiten","",IF('Samenvatting beoordeling P1 TL4'!F3="","",J5))</f>
        <v/>
      </c>
      <c r="K88" s="331">
        <f>COUNTIF(K6:K32,"nee")</f>
        <v>0</v>
      </c>
      <c r="L88" s="331" t="str">
        <f>IF('Samenvatting beoordeling P1 TL4'!G3="Uitsluiten","",IF('Samenvatting beoordeling P1 TL4'!G3="","",L5))</f>
        <v/>
      </c>
      <c r="M88" s="331">
        <f t="shared" si="2"/>
        <v>0</v>
      </c>
      <c r="N88" s="331" t="str">
        <f>IF('Samenvatting beoordeling P1 TL4'!H3="Uitsluiten","",IF('Samenvatting beoordeling P1 TL4'!H3="","",N5))</f>
        <v/>
      </c>
      <c r="O88" s="331">
        <f>COUNTIF(O6:O32,"nee")</f>
        <v>0</v>
      </c>
      <c r="P88" s="331" t="str">
        <f>IF('Samenvatting beoordeling P1 TL4'!I3="Uitsluiten","",IF('Samenvatting beoordeling P1 TL4'!I3="","",P5))</f>
        <v/>
      </c>
      <c r="Q88" s="331">
        <f t="shared" si="2"/>
        <v>0</v>
      </c>
      <c r="R88" s="331" t="str">
        <f>IF('Samenvatting beoordeling P1 TL4'!J3="Uitsluiten","",IF('Samenvatting beoordeling P1 TL4'!J3="","",R5))</f>
        <v/>
      </c>
      <c r="S88" s="331">
        <f>COUNTIF(S6:S32,"nee")</f>
        <v>0</v>
      </c>
      <c r="T88" s="331" t="str">
        <f>IF('Samenvatting beoordeling P1 TL4'!K3="Uitsluiten","",IF('Samenvatting beoordeling P1 TL4'!K3="","",T5))</f>
        <v/>
      </c>
      <c r="U88" s="331">
        <f t="shared" si="2"/>
        <v>0</v>
      </c>
      <c r="V88" s="331" t="str">
        <f>IF('Samenvatting beoordeling P1 TL4'!L3="Uitsluiten","",IF('Samenvatting beoordeling P1 TL4'!L3="","",V5))</f>
        <v/>
      </c>
      <c r="W88" s="331">
        <f>COUNTIF(W6:W32,"nee")</f>
        <v>0</v>
      </c>
      <c r="X88" s="331" t="str">
        <f>IF('Samenvatting beoordeling P1 TL4'!M3="Uitsluiten","",IF('Samenvatting beoordeling P1 TL4'!M3="","",X5))</f>
        <v/>
      </c>
      <c r="Y88" s="331">
        <f t="shared" si="2"/>
        <v>0</v>
      </c>
      <c r="Z88" s="331" t="str">
        <f>IF('Samenvatting beoordeling P1 TL4'!N3="Uitsluiten","",IF('Samenvatting beoordeling P1 TL4'!N3="","",Z5))</f>
        <v/>
      </c>
      <c r="AA88" s="331">
        <f>COUNTIF(AA6:AA32,"nee")</f>
        <v>0</v>
      </c>
      <c r="AB88" s="331" t="str">
        <f>IF('Samenvatting beoordeling P1 TL4'!O3="Uitsluiten","",IF('Samenvatting beoordeling P1 TL4'!O3="","",AB5))</f>
        <v/>
      </c>
      <c r="AC88" s="331">
        <f t="shared" si="2"/>
        <v>0</v>
      </c>
      <c r="AD88" s="331" t="str">
        <f>IF('Samenvatting beoordeling P1 TL4'!P3="Uitsluiten","",IF('Samenvatting beoordeling P1 TL4'!P3="","",AD5))</f>
        <v/>
      </c>
      <c r="AE88" s="331">
        <f>COUNTIF(AE6:AE32,"nee")</f>
        <v>0</v>
      </c>
      <c r="AF88" s="331" t="str">
        <f>IF('Samenvatting beoordeling P1 TL4'!Q3="Uitsluiten","",IF('Samenvatting beoordeling P1 TL4'!Q3="","",AF5))</f>
        <v/>
      </c>
    </row>
  </sheetData>
  <sheetProtection algorithmName="SHA-512" hashValue="8LZPXZolXQmm1SJtD7IsZ3o7fo+yuuJmiUv2xqWoNW8LkyenXL/EF9bSbnKYbI/OTSC7MUGt/TKXF+tzVTiWog==" saltValue="K2iauK/iudfTdQaBceFXkg==" spinCount="100000" sheet="1" objects="1" scenarios="1"/>
  <mergeCells count="87">
    <mergeCell ref="Q2:R2"/>
    <mergeCell ref="S2:T2"/>
    <mergeCell ref="U2:V2"/>
    <mergeCell ref="E1:F1"/>
    <mergeCell ref="G1:H1"/>
    <mergeCell ref="I1:J1"/>
    <mergeCell ref="E2:F2"/>
    <mergeCell ref="G2:H2"/>
    <mergeCell ref="I2:J2"/>
    <mergeCell ref="I3:J3"/>
    <mergeCell ref="K3:L3"/>
    <mergeCell ref="K2:L2"/>
    <mergeCell ref="M2:N2"/>
    <mergeCell ref="O2:P2"/>
    <mergeCell ref="W2:X2"/>
    <mergeCell ref="Y2:Z2"/>
    <mergeCell ref="AA2:AB2"/>
    <mergeCell ref="AC2:AD2"/>
    <mergeCell ref="AE2:AF2"/>
    <mergeCell ref="B33:D33"/>
    <mergeCell ref="Y3:Z3"/>
    <mergeCell ref="AA3:AB3"/>
    <mergeCell ref="AC3:AD3"/>
    <mergeCell ref="AE3:AF3"/>
    <mergeCell ref="B4:D4"/>
    <mergeCell ref="B5:C5"/>
    <mergeCell ref="M3:N3"/>
    <mergeCell ref="O3:P3"/>
    <mergeCell ref="Q3:R3"/>
    <mergeCell ref="S3:T3"/>
    <mergeCell ref="U3:V3"/>
    <mergeCell ref="W3:X3"/>
    <mergeCell ref="B3:D3"/>
    <mergeCell ref="E3:F3"/>
    <mergeCell ref="G3:H3"/>
    <mergeCell ref="B6:D6"/>
    <mergeCell ref="B13:D13"/>
    <mergeCell ref="B18:D18"/>
    <mergeCell ref="B20:D20"/>
    <mergeCell ref="B26:D26"/>
    <mergeCell ref="B63:C63"/>
    <mergeCell ref="B42:D42"/>
    <mergeCell ref="B49:D49"/>
    <mergeCell ref="B53:D53"/>
    <mergeCell ref="B54:C54"/>
    <mergeCell ref="B55:D55"/>
    <mergeCell ref="B56:C56"/>
    <mergeCell ref="B57:D57"/>
    <mergeCell ref="B58:C58"/>
    <mergeCell ref="B59:D59"/>
    <mergeCell ref="B61:D61"/>
    <mergeCell ref="B62:D62"/>
    <mergeCell ref="B64:D64"/>
    <mergeCell ref="D65:D72"/>
    <mergeCell ref="E65:E72"/>
    <mergeCell ref="G65:G72"/>
    <mergeCell ref="I65:I72"/>
    <mergeCell ref="B74:D74"/>
    <mergeCell ref="M65:M72"/>
    <mergeCell ref="O65:O72"/>
    <mergeCell ref="Q65:Q72"/>
    <mergeCell ref="S65:S72"/>
    <mergeCell ref="K65:K72"/>
    <mergeCell ref="Y65:Y72"/>
    <mergeCell ref="AA65:AA72"/>
    <mergeCell ref="AC65:AC72"/>
    <mergeCell ref="AE65:AE72"/>
    <mergeCell ref="B73:D73"/>
    <mergeCell ref="U65:U72"/>
    <mergeCell ref="W65:W72"/>
    <mergeCell ref="D76:F76"/>
    <mergeCell ref="J76:N76"/>
    <mergeCell ref="D77:F77"/>
    <mergeCell ref="J77:N77"/>
    <mergeCell ref="D78:F78"/>
    <mergeCell ref="J78:N78"/>
    <mergeCell ref="D79:F79"/>
    <mergeCell ref="J79:N79"/>
    <mergeCell ref="D80:F80"/>
    <mergeCell ref="J80:N80"/>
    <mergeCell ref="D81:F81"/>
    <mergeCell ref="J81:N81"/>
    <mergeCell ref="D82:F82"/>
    <mergeCell ref="J82:N82"/>
    <mergeCell ref="J83:N83"/>
    <mergeCell ref="J84:N84"/>
    <mergeCell ref="J85:N85"/>
  </mergeCells>
  <conditionalFormatting sqref="I5 E5 M5 Q5 U5 Y5 AC5">
    <cfRule type="containsText" dxfId="695" priority="204" operator="containsText" text="UITGESL">
      <formula>NOT(ISERROR(SEARCH("UITGESL",E5)))</formula>
    </cfRule>
  </conditionalFormatting>
  <conditionalFormatting sqref="AE5">
    <cfRule type="containsText" dxfId="694" priority="197" operator="containsText" text="UITGESL">
      <formula>NOT(ISERROR(SEARCH("UITGESL",AE5)))</formula>
    </cfRule>
  </conditionalFormatting>
  <conditionalFormatting sqref="G5">
    <cfRule type="containsText" dxfId="693" priority="203" operator="containsText" text="UITGESL">
      <formula>NOT(ISERROR(SEARCH("UITGESL",G5)))</formula>
    </cfRule>
  </conditionalFormatting>
  <conditionalFormatting sqref="K5">
    <cfRule type="containsText" dxfId="692" priority="202" operator="containsText" text="UITGESL">
      <formula>NOT(ISERROR(SEARCH("UITGESL",K5)))</formula>
    </cfRule>
  </conditionalFormatting>
  <conditionalFormatting sqref="O5">
    <cfRule type="containsText" dxfId="691" priority="201" operator="containsText" text="UITGESL">
      <formula>NOT(ISERROR(SEARCH("UITGESL",O5)))</formula>
    </cfRule>
  </conditionalFormatting>
  <conditionalFormatting sqref="S5">
    <cfRule type="containsText" dxfId="690" priority="200" operator="containsText" text="UITGESL">
      <formula>NOT(ISERROR(SEARCH("UITGESL",S5)))</formula>
    </cfRule>
  </conditionalFormatting>
  <conditionalFormatting sqref="W5">
    <cfRule type="containsText" dxfId="689" priority="199" operator="containsText" text="UITGESL">
      <formula>NOT(ISERROR(SEARCH("UITGESL",W5)))</formula>
    </cfRule>
  </conditionalFormatting>
  <conditionalFormatting sqref="AA5">
    <cfRule type="containsText" dxfId="688" priority="198" operator="containsText" text="UITGESL">
      <formula>NOT(ISERROR(SEARCH("UITGESL",AA5)))</formula>
    </cfRule>
  </conditionalFormatting>
  <conditionalFormatting sqref="E7:E12">
    <cfRule type="cellIs" dxfId="687" priority="195" operator="equal">
      <formula>"Ja"</formula>
    </cfRule>
    <cfRule type="cellIs" dxfId="686" priority="196" operator="equal">
      <formula>"Nee"</formula>
    </cfRule>
  </conditionalFormatting>
  <conditionalFormatting sqref="E14:E17">
    <cfRule type="cellIs" dxfId="685" priority="193" operator="equal">
      <formula>"Ja"</formula>
    </cfRule>
    <cfRule type="cellIs" dxfId="684" priority="194" operator="equal">
      <formula>"Nee"</formula>
    </cfRule>
  </conditionalFormatting>
  <conditionalFormatting sqref="E21:E22">
    <cfRule type="cellIs" dxfId="683" priority="191" operator="equal">
      <formula>"Ja"</formula>
    </cfRule>
    <cfRule type="cellIs" dxfId="682" priority="192" operator="equal">
      <formula>"Nee"</formula>
    </cfRule>
  </conditionalFormatting>
  <conditionalFormatting sqref="E23">
    <cfRule type="cellIs" dxfId="681" priority="189" operator="equal">
      <formula>"Ja"</formula>
    </cfRule>
    <cfRule type="cellIs" dxfId="680" priority="190" operator="equal">
      <formula>"Nee"</formula>
    </cfRule>
  </conditionalFormatting>
  <conditionalFormatting sqref="E24:E25">
    <cfRule type="cellIs" dxfId="679" priority="187" operator="equal">
      <formula>"Ja"</formula>
    </cfRule>
    <cfRule type="cellIs" dxfId="678" priority="188" operator="equal">
      <formula>"Nee"</formula>
    </cfRule>
  </conditionalFormatting>
  <conditionalFormatting sqref="E27:E32">
    <cfRule type="cellIs" dxfId="677" priority="185" operator="equal">
      <formula>"Ja"</formula>
    </cfRule>
    <cfRule type="cellIs" dxfId="676" priority="186" operator="equal">
      <formula>"Nee"</formula>
    </cfRule>
  </conditionalFormatting>
  <conditionalFormatting sqref="E19">
    <cfRule type="cellIs" dxfId="675" priority="183" operator="equal">
      <formula>"Ja"</formula>
    </cfRule>
    <cfRule type="cellIs" dxfId="674" priority="184" operator="equal">
      <formula>"Nee"</formula>
    </cfRule>
  </conditionalFormatting>
  <conditionalFormatting sqref="G7:G12">
    <cfRule type="cellIs" dxfId="673" priority="181" operator="equal">
      <formula>"Ja"</formula>
    </cfRule>
    <cfRule type="cellIs" dxfId="672" priority="182" operator="equal">
      <formula>"Nee"</formula>
    </cfRule>
  </conditionalFormatting>
  <conditionalFormatting sqref="G14:G17">
    <cfRule type="cellIs" dxfId="671" priority="179" operator="equal">
      <formula>"Ja"</formula>
    </cfRule>
    <cfRule type="cellIs" dxfId="670" priority="180" operator="equal">
      <formula>"Nee"</formula>
    </cfRule>
  </conditionalFormatting>
  <conditionalFormatting sqref="G21:G22">
    <cfRule type="cellIs" dxfId="669" priority="177" operator="equal">
      <formula>"Ja"</formula>
    </cfRule>
    <cfRule type="cellIs" dxfId="668" priority="178" operator="equal">
      <formula>"Nee"</formula>
    </cfRule>
  </conditionalFormatting>
  <conditionalFormatting sqref="G23">
    <cfRule type="cellIs" dxfId="667" priority="175" operator="equal">
      <formula>"Ja"</formula>
    </cfRule>
    <cfRule type="cellIs" dxfId="666" priority="176" operator="equal">
      <formula>"Nee"</formula>
    </cfRule>
  </conditionalFormatting>
  <conditionalFormatting sqref="G24:G25">
    <cfRule type="cellIs" dxfId="665" priority="173" operator="equal">
      <formula>"Ja"</formula>
    </cfRule>
    <cfRule type="cellIs" dxfId="664" priority="174" operator="equal">
      <formula>"Nee"</formula>
    </cfRule>
  </conditionalFormatting>
  <conditionalFormatting sqref="G27:G32">
    <cfRule type="cellIs" dxfId="663" priority="171" operator="equal">
      <formula>"Ja"</formula>
    </cfRule>
    <cfRule type="cellIs" dxfId="662" priority="172" operator="equal">
      <formula>"Nee"</formula>
    </cfRule>
  </conditionalFormatting>
  <conditionalFormatting sqref="G19">
    <cfRule type="cellIs" dxfId="661" priority="169" operator="equal">
      <formula>"Ja"</formula>
    </cfRule>
    <cfRule type="cellIs" dxfId="660" priority="170" operator="equal">
      <formula>"Nee"</formula>
    </cfRule>
  </conditionalFormatting>
  <conditionalFormatting sqref="I7:I12">
    <cfRule type="cellIs" dxfId="659" priority="167" operator="equal">
      <formula>"Ja"</formula>
    </cfRule>
    <cfRule type="cellIs" dxfId="658" priority="168" operator="equal">
      <formula>"Nee"</formula>
    </cfRule>
  </conditionalFormatting>
  <conditionalFormatting sqref="I14:I17">
    <cfRule type="cellIs" dxfId="657" priority="165" operator="equal">
      <formula>"Ja"</formula>
    </cfRule>
    <cfRule type="cellIs" dxfId="656" priority="166" operator="equal">
      <formula>"Nee"</formula>
    </cfRule>
  </conditionalFormatting>
  <conditionalFormatting sqref="I21:I22">
    <cfRule type="cellIs" dxfId="655" priority="163" operator="equal">
      <formula>"Ja"</formula>
    </cfRule>
    <cfRule type="cellIs" dxfId="654" priority="164" operator="equal">
      <formula>"Nee"</formula>
    </cfRule>
  </conditionalFormatting>
  <conditionalFormatting sqref="I23">
    <cfRule type="cellIs" dxfId="653" priority="161" operator="equal">
      <formula>"Ja"</formula>
    </cfRule>
    <cfRule type="cellIs" dxfId="652" priority="162" operator="equal">
      <formula>"Nee"</formula>
    </cfRule>
  </conditionalFormatting>
  <conditionalFormatting sqref="I24:I25">
    <cfRule type="cellIs" dxfId="651" priority="159" operator="equal">
      <formula>"Ja"</formula>
    </cfRule>
    <cfRule type="cellIs" dxfId="650" priority="160" operator="equal">
      <formula>"Nee"</formula>
    </cfRule>
  </conditionalFormatting>
  <conditionalFormatting sqref="I27:I32">
    <cfRule type="cellIs" dxfId="649" priority="157" operator="equal">
      <formula>"Ja"</formula>
    </cfRule>
    <cfRule type="cellIs" dxfId="648" priority="158" operator="equal">
      <formula>"Nee"</formula>
    </cfRule>
  </conditionalFormatting>
  <conditionalFormatting sqref="I19">
    <cfRule type="cellIs" dxfId="647" priority="155" operator="equal">
      <formula>"Ja"</formula>
    </cfRule>
    <cfRule type="cellIs" dxfId="646" priority="156" operator="equal">
      <formula>"Nee"</formula>
    </cfRule>
  </conditionalFormatting>
  <conditionalFormatting sqref="K7:K12">
    <cfRule type="cellIs" dxfId="645" priority="153" operator="equal">
      <formula>"Ja"</formula>
    </cfRule>
    <cfRule type="cellIs" dxfId="644" priority="154" operator="equal">
      <formula>"Nee"</formula>
    </cfRule>
  </conditionalFormatting>
  <conditionalFormatting sqref="K14:K17">
    <cfRule type="cellIs" dxfId="643" priority="151" operator="equal">
      <formula>"Ja"</formula>
    </cfRule>
    <cfRule type="cellIs" dxfId="642" priority="152" operator="equal">
      <formula>"Nee"</formula>
    </cfRule>
  </conditionalFormatting>
  <conditionalFormatting sqref="K21:K22">
    <cfRule type="cellIs" dxfId="641" priority="149" operator="equal">
      <formula>"Ja"</formula>
    </cfRule>
    <cfRule type="cellIs" dxfId="640" priority="150" operator="equal">
      <formula>"Nee"</formula>
    </cfRule>
  </conditionalFormatting>
  <conditionalFormatting sqref="K23">
    <cfRule type="cellIs" dxfId="639" priority="147" operator="equal">
      <formula>"Ja"</formula>
    </cfRule>
    <cfRule type="cellIs" dxfId="638" priority="148" operator="equal">
      <formula>"Nee"</formula>
    </cfRule>
  </conditionalFormatting>
  <conditionalFormatting sqref="K24:K25">
    <cfRule type="cellIs" dxfId="637" priority="145" operator="equal">
      <formula>"Ja"</formula>
    </cfRule>
    <cfRule type="cellIs" dxfId="636" priority="146" operator="equal">
      <formula>"Nee"</formula>
    </cfRule>
  </conditionalFormatting>
  <conditionalFormatting sqref="K27:K32">
    <cfRule type="cellIs" dxfId="635" priority="143" operator="equal">
      <formula>"Ja"</formula>
    </cfRule>
    <cfRule type="cellIs" dxfId="634" priority="144" operator="equal">
      <formula>"Nee"</formula>
    </cfRule>
  </conditionalFormatting>
  <conditionalFormatting sqref="K19">
    <cfRule type="cellIs" dxfId="633" priority="141" operator="equal">
      <formula>"Ja"</formula>
    </cfRule>
    <cfRule type="cellIs" dxfId="632" priority="142" operator="equal">
      <formula>"Nee"</formula>
    </cfRule>
  </conditionalFormatting>
  <conditionalFormatting sqref="M7:M12">
    <cfRule type="cellIs" dxfId="631" priority="139" operator="equal">
      <formula>"Ja"</formula>
    </cfRule>
    <cfRule type="cellIs" dxfId="630" priority="140" operator="equal">
      <formula>"Nee"</formula>
    </cfRule>
  </conditionalFormatting>
  <conditionalFormatting sqref="M14:M17">
    <cfRule type="cellIs" dxfId="629" priority="137" operator="equal">
      <formula>"Ja"</formula>
    </cfRule>
    <cfRule type="cellIs" dxfId="628" priority="138" operator="equal">
      <formula>"Nee"</formula>
    </cfRule>
  </conditionalFormatting>
  <conditionalFormatting sqref="M21:M22">
    <cfRule type="cellIs" dxfId="627" priority="135" operator="equal">
      <formula>"Ja"</formula>
    </cfRule>
    <cfRule type="cellIs" dxfId="626" priority="136" operator="equal">
      <formula>"Nee"</formula>
    </cfRule>
  </conditionalFormatting>
  <conditionalFormatting sqref="M23">
    <cfRule type="cellIs" dxfId="625" priority="133" operator="equal">
      <formula>"Ja"</formula>
    </cfRule>
    <cfRule type="cellIs" dxfId="624" priority="134" operator="equal">
      <formula>"Nee"</formula>
    </cfRule>
  </conditionalFormatting>
  <conditionalFormatting sqref="M24:M25">
    <cfRule type="cellIs" dxfId="623" priority="131" operator="equal">
      <formula>"Ja"</formula>
    </cfRule>
    <cfRule type="cellIs" dxfId="622" priority="132" operator="equal">
      <formula>"Nee"</formula>
    </cfRule>
  </conditionalFormatting>
  <conditionalFormatting sqref="M27:M32">
    <cfRule type="cellIs" dxfId="621" priority="129" operator="equal">
      <formula>"Ja"</formula>
    </cfRule>
    <cfRule type="cellIs" dxfId="620" priority="130" operator="equal">
      <formula>"Nee"</formula>
    </cfRule>
  </conditionalFormatting>
  <conditionalFormatting sqref="M19">
    <cfRule type="cellIs" dxfId="619" priority="127" operator="equal">
      <formula>"Ja"</formula>
    </cfRule>
    <cfRule type="cellIs" dxfId="618" priority="128" operator="equal">
      <formula>"Nee"</formula>
    </cfRule>
  </conditionalFormatting>
  <conditionalFormatting sqref="O7:O12">
    <cfRule type="cellIs" dxfId="617" priority="125" operator="equal">
      <formula>"Ja"</formula>
    </cfRule>
    <cfRule type="cellIs" dxfId="616" priority="126" operator="equal">
      <formula>"Nee"</formula>
    </cfRule>
  </conditionalFormatting>
  <conditionalFormatting sqref="O14:O17">
    <cfRule type="cellIs" dxfId="615" priority="123" operator="equal">
      <formula>"Ja"</formula>
    </cfRule>
    <cfRule type="cellIs" dxfId="614" priority="124" operator="equal">
      <formula>"Nee"</formula>
    </cfRule>
  </conditionalFormatting>
  <conditionalFormatting sqref="O21:O22">
    <cfRule type="cellIs" dxfId="613" priority="121" operator="equal">
      <formula>"Ja"</formula>
    </cfRule>
    <cfRule type="cellIs" dxfId="612" priority="122" operator="equal">
      <formula>"Nee"</formula>
    </cfRule>
  </conditionalFormatting>
  <conditionalFormatting sqref="O23">
    <cfRule type="cellIs" dxfId="611" priority="119" operator="equal">
      <formula>"Ja"</formula>
    </cfRule>
    <cfRule type="cellIs" dxfId="610" priority="120" operator="equal">
      <formula>"Nee"</formula>
    </cfRule>
  </conditionalFormatting>
  <conditionalFormatting sqref="O24:O25">
    <cfRule type="cellIs" dxfId="609" priority="117" operator="equal">
      <formula>"Ja"</formula>
    </cfRule>
    <cfRule type="cellIs" dxfId="608" priority="118" operator="equal">
      <formula>"Nee"</formula>
    </cfRule>
  </conditionalFormatting>
  <conditionalFormatting sqref="O27:O32">
    <cfRule type="cellIs" dxfId="607" priority="115" operator="equal">
      <formula>"Ja"</formula>
    </cfRule>
    <cfRule type="cellIs" dxfId="606" priority="116" operator="equal">
      <formula>"Nee"</formula>
    </cfRule>
  </conditionalFormatting>
  <conditionalFormatting sqref="O19">
    <cfRule type="cellIs" dxfId="605" priority="113" operator="equal">
      <formula>"Ja"</formula>
    </cfRule>
    <cfRule type="cellIs" dxfId="604" priority="114" operator="equal">
      <formula>"Nee"</formula>
    </cfRule>
  </conditionalFormatting>
  <conditionalFormatting sqref="Q7:Q12">
    <cfRule type="cellIs" dxfId="603" priority="111" operator="equal">
      <formula>"Ja"</formula>
    </cfRule>
    <cfRule type="cellIs" dxfId="602" priority="112" operator="equal">
      <formula>"Nee"</formula>
    </cfRule>
  </conditionalFormatting>
  <conditionalFormatting sqref="Q14:Q17">
    <cfRule type="cellIs" dxfId="601" priority="109" operator="equal">
      <formula>"Ja"</formula>
    </cfRule>
    <cfRule type="cellIs" dxfId="600" priority="110" operator="equal">
      <formula>"Nee"</formula>
    </cfRule>
  </conditionalFormatting>
  <conditionalFormatting sqref="Q21:Q22">
    <cfRule type="cellIs" dxfId="599" priority="107" operator="equal">
      <formula>"Ja"</formula>
    </cfRule>
    <cfRule type="cellIs" dxfId="598" priority="108" operator="equal">
      <formula>"Nee"</formula>
    </cfRule>
  </conditionalFormatting>
  <conditionalFormatting sqref="Q23">
    <cfRule type="cellIs" dxfId="597" priority="105" operator="equal">
      <formula>"Ja"</formula>
    </cfRule>
    <cfRule type="cellIs" dxfId="596" priority="106" operator="equal">
      <formula>"Nee"</formula>
    </cfRule>
  </conditionalFormatting>
  <conditionalFormatting sqref="Q24:Q25">
    <cfRule type="cellIs" dxfId="595" priority="103" operator="equal">
      <formula>"Ja"</formula>
    </cfRule>
    <cfRule type="cellIs" dxfId="594" priority="104" operator="equal">
      <formula>"Nee"</formula>
    </cfRule>
  </conditionalFormatting>
  <conditionalFormatting sqref="Q27:Q32">
    <cfRule type="cellIs" dxfId="593" priority="101" operator="equal">
      <formula>"Ja"</formula>
    </cfRule>
    <cfRule type="cellIs" dxfId="592" priority="102" operator="equal">
      <formula>"Nee"</formula>
    </cfRule>
  </conditionalFormatting>
  <conditionalFormatting sqref="Q19">
    <cfRule type="cellIs" dxfId="591" priority="99" operator="equal">
      <formula>"Ja"</formula>
    </cfRule>
    <cfRule type="cellIs" dxfId="590" priority="100" operator="equal">
      <formula>"Nee"</formula>
    </cfRule>
  </conditionalFormatting>
  <conditionalFormatting sqref="S7:S12">
    <cfRule type="cellIs" dxfId="589" priority="97" operator="equal">
      <formula>"Ja"</formula>
    </cfRule>
    <cfRule type="cellIs" dxfId="588" priority="98" operator="equal">
      <formula>"Nee"</formula>
    </cfRule>
  </conditionalFormatting>
  <conditionalFormatting sqref="S14:S17">
    <cfRule type="cellIs" dxfId="587" priority="95" operator="equal">
      <formula>"Ja"</formula>
    </cfRule>
    <cfRule type="cellIs" dxfId="586" priority="96" operator="equal">
      <formula>"Nee"</formula>
    </cfRule>
  </conditionalFormatting>
  <conditionalFormatting sqref="S21:S22">
    <cfRule type="cellIs" dxfId="585" priority="93" operator="equal">
      <formula>"Ja"</formula>
    </cfRule>
    <cfRule type="cellIs" dxfId="584" priority="94" operator="equal">
      <formula>"Nee"</formula>
    </cfRule>
  </conditionalFormatting>
  <conditionalFormatting sqref="S23">
    <cfRule type="cellIs" dxfId="583" priority="91" operator="equal">
      <formula>"Ja"</formula>
    </cfRule>
    <cfRule type="cellIs" dxfId="582" priority="92" operator="equal">
      <formula>"Nee"</formula>
    </cfRule>
  </conditionalFormatting>
  <conditionalFormatting sqref="S24:S25">
    <cfRule type="cellIs" dxfId="581" priority="89" operator="equal">
      <formula>"Ja"</formula>
    </cfRule>
    <cfRule type="cellIs" dxfId="580" priority="90" operator="equal">
      <formula>"Nee"</formula>
    </cfRule>
  </conditionalFormatting>
  <conditionalFormatting sqref="S27:S32">
    <cfRule type="cellIs" dxfId="579" priority="87" operator="equal">
      <formula>"Ja"</formula>
    </cfRule>
    <cfRule type="cellIs" dxfId="578" priority="88" operator="equal">
      <formula>"Nee"</formula>
    </cfRule>
  </conditionalFormatting>
  <conditionalFormatting sqref="S19">
    <cfRule type="cellIs" dxfId="577" priority="85" operator="equal">
      <formula>"Ja"</formula>
    </cfRule>
    <cfRule type="cellIs" dxfId="576" priority="86" operator="equal">
      <formula>"Nee"</formula>
    </cfRule>
  </conditionalFormatting>
  <conditionalFormatting sqref="U7:U12">
    <cfRule type="cellIs" dxfId="575" priority="83" operator="equal">
      <formula>"Ja"</formula>
    </cfRule>
    <cfRule type="cellIs" dxfId="574" priority="84" operator="equal">
      <formula>"Nee"</formula>
    </cfRule>
  </conditionalFormatting>
  <conditionalFormatting sqref="U14:U17">
    <cfRule type="cellIs" dxfId="573" priority="81" operator="equal">
      <formula>"Ja"</formula>
    </cfRule>
    <cfRule type="cellIs" dxfId="572" priority="82" operator="equal">
      <formula>"Nee"</formula>
    </cfRule>
  </conditionalFormatting>
  <conditionalFormatting sqref="U21:U22">
    <cfRule type="cellIs" dxfId="571" priority="79" operator="equal">
      <formula>"Ja"</formula>
    </cfRule>
    <cfRule type="cellIs" dxfId="570" priority="80" operator="equal">
      <formula>"Nee"</formula>
    </cfRule>
  </conditionalFormatting>
  <conditionalFormatting sqref="U23">
    <cfRule type="cellIs" dxfId="569" priority="77" operator="equal">
      <formula>"Ja"</formula>
    </cfRule>
    <cfRule type="cellIs" dxfId="568" priority="78" operator="equal">
      <formula>"Nee"</formula>
    </cfRule>
  </conditionalFormatting>
  <conditionalFormatting sqref="U24:U25">
    <cfRule type="cellIs" dxfId="567" priority="75" operator="equal">
      <formula>"Ja"</formula>
    </cfRule>
    <cfRule type="cellIs" dxfId="566" priority="76" operator="equal">
      <formula>"Nee"</formula>
    </cfRule>
  </conditionalFormatting>
  <conditionalFormatting sqref="U27:U32">
    <cfRule type="cellIs" dxfId="565" priority="73" operator="equal">
      <formula>"Ja"</formula>
    </cfRule>
    <cfRule type="cellIs" dxfId="564" priority="74" operator="equal">
      <formula>"Nee"</formula>
    </cfRule>
  </conditionalFormatting>
  <conditionalFormatting sqref="U19">
    <cfRule type="cellIs" dxfId="563" priority="71" operator="equal">
      <formula>"Ja"</formula>
    </cfRule>
    <cfRule type="cellIs" dxfId="562" priority="72" operator="equal">
      <formula>"Nee"</formula>
    </cfRule>
  </conditionalFormatting>
  <conditionalFormatting sqref="W7:W12">
    <cfRule type="cellIs" dxfId="561" priority="69" operator="equal">
      <formula>"Ja"</formula>
    </cfRule>
    <cfRule type="cellIs" dxfId="560" priority="70" operator="equal">
      <formula>"Nee"</formula>
    </cfRule>
  </conditionalFormatting>
  <conditionalFormatting sqref="W14:W17">
    <cfRule type="cellIs" dxfId="559" priority="67" operator="equal">
      <formula>"Ja"</formula>
    </cfRule>
    <cfRule type="cellIs" dxfId="558" priority="68" operator="equal">
      <formula>"Nee"</formula>
    </cfRule>
  </conditionalFormatting>
  <conditionalFormatting sqref="W21:W22">
    <cfRule type="cellIs" dxfId="557" priority="65" operator="equal">
      <formula>"Ja"</formula>
    </cfRule>
    <cfRule type="cellIs" dxfId="556" priority="66" operator="equal">
      <formula>"Nee"</formula>
    </cfRule>
  </conditionalFormatting>
  <conditionalFormatting sqref="W23">
    <cfRule type="cellIs" dxfId="555" priority="63" operator="equal">
      <formula>"Ja"</formula>
    </cfRule>
    <cfRule type="cellIs" dxfId="554" priority="64" operator="equal">
      <formula>"Nee"</formula>
    </cfRule>
  </conditionalFormatting>
  <conditionalFormatting sqref="W24:W25">
    <cfRule type="cellIs" dxfId="553" priority="61" operator="equal">
      <formula>"Ja"</formula>
    </cfRule>
    <cfRule type="cellIs" dxfId="552" priority="62" operator="equal">
      <formula>"Nee"</formula>
    </cfRule>
  </conditionalFormatting>
  <conditionalFormatting sqref="W27:W32">
    <cfRule type="cellIs" dxfId="551" priority="59" operator="equal">
      <formula>"Ja"</formula>
    </cfRule>
    <cfRule type="cellIs" dxfId="550" priority="60" operator="equal">
      <formula>"Nee"</formula>
    </cfRule>
  </conditionalFormatting>
  <conditionalFormatting sqref="W19">
    <cfRule type="cellIs" dxfId="549" priority="57" operator="equal">
      <formula>"Ja"</formula>
    </cfRule>
    <cfRule type="cellIs" dxfId="548" priority="58" operator="equal">
      <formula>"Nee"</formula>
    </cfRule>
  </conditionalFormatting>
  <conditionalFormatting sqref="Y7:Y12">
    <cfRule type="cellIs" dxfId="547" priority="55" operator="equal">
      <formula>"Ja"</formula>
    </cfRule>
    <cfRule type="cellIs" dxfId="546" priority="56" operator="equal">
      <formula>"Nee"</formula>
    </cfRule>
  </conditionalFormatting>
  <conditionalFormatting sqref="Y14:Y17">
    <cfRule type="cellIs" dxfId="545" priority="53" operator="equal">
      <formula>"Ja"</formula>
    </cfRule>
    <cfRule type="cellIs" dxfId="544" priority="54" operator="equal">
      <formula>"Nee"</formula>
    </cfRule>
  </conditionalFormatting>
  <conditionalFormatting sqref="Y21:Y22">
    <cfRule type="cellIs" dxfId="543" priority="51" operator="equal">
      <formula>"Ja"</formula>
    </cfRule>
    <cfRule type="cellIs" dxfId="542" priority="52" operator="equal">
      <formula>"Nee"</formula>
    </cfRule>
  </conditionalFormatting>
  <conditionalFormatting sqref="Y23">
    <cfRule type="cellIs" dxfId="541" priority="49" operator="equal">
      <formula>"Ja"</formula>
    </cfRule>
    <cfRule type="cellIs" dxfId="540" priority="50" operator="equal">
      <formula>"Nee"</formula>
    </cfRule>
  </conditionalFormatting>
  <conditionalFormatting sqref="Y24:Y25">
    <cfRule type="cellIs" dxfId="539" priority="47" operator="equal">
      <formula>"Ja"</formula>
    </cfRule>
    <cfRule type="cellIs" dxfId="538" priority="48" operator="equal">
      <formula>"Nee"</formula>
    </cfRule>
  </conditionalFormatting>
  <conditionalFormatting sqref="Y27:Y32">
    <cfRule type="cellIs" dxfId="537" priority="45" operator="equal">
      <formula>"Ja"</formula>
    </cfRule>
    <cfRule type="cellIs" dxfId="536" priority="46" operator="equal">
      <formula>"Nee"</formula>
    </cfRule>
  </conditionalFormatting>
  <conditionalFormatting sqref="Y19">
    <cfRule type="cellIs" dxfId="535" priority="43" operator="equal">
      <formula>"Ja"</formula>
    </cfRule>
    <cfRule type="cellIs" dxfId="534" priority="44" operator="equal">
      <formula>"Nee"</formula>
    </cfRule>
  </conditionalFormatting>
  <conditionalFormatting sqref="AA7:AA12">
    <cfRule type="cellIs" dxfId="533" priority="41" operator="equal">
      <formula>"Ja"</formula>
    </cfRule>
    <cfRule type="cellIs" dxfId="532" priority="42" operator="equal">
      <formula>"Nee"</formula>
    </cfRule>
  </conditionalFormatting>
  <conditionalFormatting sqref="AA14:AA17">
    <cfRule type="cellIs" dxfId="531" priority="39" operator="equal">
      <formula>"Ja"</formula>
    </cfRule>
    <cfRule type="cellIs" dxfId="530" priority="40" operator="equal">
      <formula>"Nee"</formula>
    </cfRule>
  </conditionalFormatting>
  <conditionalFormatting sqref="AA21:AA22">
    <cfRule type="cellIs" dxfId="529" priority="37" operator="equal">
      <formula>"Ja"</formula>
    </cfRule>
    <cfRule type="cellIs" dxfId="528" priority="38" operator="equal">
      <formula>"Nee"</formula>
    </cfRule>
  </conditionalFormatting>
  <conditionalFormatting sqref="AA23">
    <cfRule type="cellIs" dxfId="527" priority="35" operator="equal">
      <formula>"Ja"</formula>
    </cfRule>
    <cfRule type="cellIs" dxfId="526" priority="36" operator="equal">
      <formula>"Nee"</formula>
    </cfRule>
  </conditionalFormatting>
  <conditionalFormatting sqref="AA24:AA25">
    <cfRule type="cellIs" dxfId="525" priority="33" operator="equal">
      <formula>"Ja"</formula>
    </cfRule>
    <cfRule type="cellIs" dxfId="524" priority="34" operator="equal">
      <formula>"Nee"</formula>
    </cfRule>
  </conditionalFormatting>
  <conditionalFormatting sqref="AA27:AA32">
    <cfRule type="cellIs" dxfId="523" priority="31" operator="equal">
      <formula>"Ja"</formula>
    </cfRule>
    <cfRule type="cellIs" dxfId="522" priority="32" operator="equal">
      <formula>"Nee"</formula>
    </cfRule>
  </conditionalFormatting>
  <conditionalFormatting sqref="AA19">
    <cfRule type="cellIs" dxfId="521" priority="29" operator="equal">
      <formula>"Ja"</formula>
    </cfRule>
    <cfRule type="cellIs" dxfId="520" priority="30" operator="equal">
      <formula>"Nee"</formula>
    </cfRule>
  </conditionalFormatting>
  <conditionalFormatting sqref="AC7:AC12">
    <cfRule type="cellIs" dxfId="519" priority="27" operator="equal">
      <formula>"Ja"</formula>
    </cfRule>
    <cfRule type="cellIs" dxfId="518" priority="28" operator="equal">
      <formula>"Nee"</formula>
    </cfRule>
  </conditionalFormatting>
  <conditionalFormatting sqref="AC14:AC17">
    <cfRule type="cellIs" dxfId="517" priority="25" operator="equal">
      <formula>"Ja"</formula>
    </cfRule>
    <cfRule type="cellIs" dxfId="516" priority="26" operator="equal">
      <formula>"Nee"</formula>
    </cfRule>
  </conditionalFormatting>
  <conditionalFormatting sqref="AC21:AC22">
    <cfRule type="cellIs" dxfId="515" priority="23" operator="equal">
      <formula>"Ja"</formula>
    </cfRule>
    <cfRule type="cellIs" dxfId="514" priority="24" operator="equal">
      <formula>"Nee"</formula>
    </cfRule>
  </conditionalFormatting>
  <conditionalFormatting sqref="AC23">
    <cfRule type="cellIs" dxfId="513" priority="21" operator="equal">
      <formula>"Ja"</formula>
    </cfRule>
    <cfRule type="cellIs" dxfId="512" priority="22" operator="equal">
      <formula>"Nee"</formula>
    </cfRule>
  </conditionalFormatting>
  <conditionalFormatting sqref="AC24:AC25">
    <cfRule type="cellIs" dxfId="511" priority="19" operator="equal">
      <formula>"Ja"</formula>
    </cfRule>
    <cfRule type="cellIs" dxfId="510" priority="20" operator="equal">
      <formula>"Nee"</formula>
    </cfRule>
  </conditionalFormatting>
  <conditionalFormatting sqref="AC27:AC32">
    <cfRule type="cellIs" dxfId="509" priority="17" operator="equal">
      <formula>"Ja"</formula>
    </cfRule>
    <cfRule type="cellIs" dxfId="508" priority="18" operator="equal">
      <formula>"Nee"</formula>
    </cfRule>
  </conditionalFormatting>
  <conditionalFormatting sqref="AC19">
    <cfRule type="cellIs" dxfId="507" priority="15" operator="equal">
      <formula>"Ja"</formula>
    </cfRule>
    <cfRule type="cellIs" dxfId="506" priority="16" operator="equal">
      <formula>"Nee"</formula>
    </cfRule>
  </conditionalFormatting>
  <conditionalFormatting sqref="AE7:AE12">
    <cfRule type="cellIs" dxfId="505" priority="13" operator="equal">
      <formula>"Ja"</formula>
    </cfRule>
    <cfRule type="cellIs" dxfId="504" priority="14" operator="equal">
      <formula>"Nee"</formula>
    </cfRule>
  </conditionalFormatting>
  <conditionalFormatting sqref="AE14:AE17">
    <cfRule type="cellIs" dxfId="503" priority="11" operator="equal">
      <formula>"Ja"</formula>
    </cfRule>
    <cfRule type="cellIs" dxfId="502" priority="12" operator="equal">
      <formula>"Nee"</formula>
    </cfRule>
  </conditionalFormatting>
  <conditionalFormatting sqref="AE21:AE22">
    <cfRule type="cellIs" dxfId="501" priority="9" operator="equal">
      <formula>"Ja"</formula>
    </cfRule>
    <cfRule type="cellIs" dxfId="500" priority="10" operator="equal">
      <formula>"Nee"</formula>
    </cfRule>
  </conditionalFormatting>
  <conditionalFormatting sqref="AE23">
    <cfRule type="cellIs" dxfId="499" priority="7" operator="equal">
      <formula>"Ja"</formula>
    </cfRule>
    <cfRule type="cellIs" dxfId="498" priority="8" operator="equal">
      <formula>"Nee"</formula>
    </cfRule>
  </conditionalFormatting>
  <conditionalFormatting sqref="AE24:AE25">
    <cfRule type="cellIs" dxfId="497" priority="5" operator="equal">
      <formula>"Ja"</formula>
    </cfRule>
    <cfRule type="cellIs" dxfId="496" priority="6" operator="equal">
      <formula>"Nee"</formula>
    </cfRule>
  </conditionalFormatting>
  <conditionalFormatting sqref="AE27:AE32">
    <cfRule type="cellIs" dxfId="495" priority="3" operator="equal">
      <formula>"Ja"</formula>
    </cfRule>
    <cfRule type="cellIs" dxfId="494" priority="4" operator="equal">
      <formula>"Nee"</formula>
    </cfRule>
  </conditionalFormatting>
  <conditionalFormatting sqref="AE19">
    <cfRule type="cellIs" dxfId="493" priority="1" operator="equal">
      <formula>"Ja"</formula>
    </cfRule>
    <cfRule type="cellIs" dxfId="492" priority="2" operator="equal">
      <formula>"Nee"</formula>
    </cfRule>
  </conditionalFormatting>
  <dataValidations count="1">
    <dataValidation type="list" errorStyle="warning" allowBlank="1" showInputMessage="1" showErrorMessage="1" errorTitle="Let op!" error="Voer &quot;Ja&quot; of &quot; Nee&quot; in" sqref="G7:G12 G14:G17 G21:G25 G27:G32 K7:K12 K14:K17 K21:K25 K27:K32 O7:O12 O14:O17 O21:O25 O27:O32 S7:S12 S14:S17 S21:S25 S27:S32 W7:W12 W14:W17 W21:W25 W27:W32 AA7:AA12 AA14:AA17 AA21:AA25 AA27:AA32 E7:E12 E14:E17 E21:E25 E27:E32 E19 G19 K19 O19 S19 W19 AA19 I7:I12 I14:I17 I21:I25 I27:I32 I19 M7:M12 M14:M17 M21:M25 M27:M32 M19 Q7:Q12 Q14:Q17 Q21:Q25 Q27:Q32 Q19 U7:U12 U14:U17 U21:U25 U27:U32 U19 Y7:Y12 Y14:Y17 Y21:Y25 Y27:Y32 Y19 AC7:AC12 AC14:AC17 AC21:AC25 AC27:AC32 AC19 AE7:AE12 AE14:AE17 AE21:AE25 AE27:AE32 AE19" xr:uid="{00000000-0002-0000-1100-000000000000}">
      <formula1>$B$86:$B$88</formula1>
    </dataValidation>
  </dataValidations>
  <pageMargins left="0.7" right="0.7" top="0.75" bottom="0.75" header="0.3" footer="0.3"/>
  <pageSetup paperSize="8" scale="38" orientation="portrait" r:id="rId1"/>
  <colBreaks count="1" manualBreakCount="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G88"/>
  <sheetViews>
    <sheetView zoomScale="85" zoomScaleNormal="85" zoomScaleSheetLayoutView="55" workbookViewId="0">
      <pane xSplit="4" ySplit="4" topLeftCell="M9" activePane="bottomRight" state="frozen"/>
      <selection activeCell="N1" sqref="N1"/>
      <selection pane="topRight" activeCell="N1" sqref="N1"/>
      <selection pane="bottomLeft" activeCell="N1" sqref="N1"/>
      <selection pane="bottomRight" activeCell="V17" sqref="V17"/>
    </sheetView>
  </sheetViews>
  <sheetFormatPr defaultRowHeight="15.75" x14ac:dyDescent="0.25"/>
  <cols>
    <col min="1" max="1" width="0.625" style="326" customWidth="1"/>
    <col min="2" max="2" width="39" style="326" customWidth="1"/>
    <col min="3" max="3" width="28.25" style="326" customWidth="1"/>
    <col min="4" max="4" width="11.25" style="326" customWidth="1"/>
    <col min="5" max="5" width="8.625" style="326" customWidth="1"/>
    <col min="6" max="6" width="24.875" style="326" customWidth="1"/>
    <col min="7" max="7" width="8.625" style="326" hidden="1" customWidth="1"/>
    <col min="8" max="8" width="24.875" style="326" hidden="1" customWidth="1"/>
    <col min="9" max="9" width="8.625" style="326" customWidth="1"/>
    <col min="10" max="10" width="24.875" style="326" customWidth="1"/>
    <col min="11" max="11" width="8.625" style="326" hidden="1" customWidth="1"/>
    <col min="12" max="12" width="24.875" style="326" hidden="1" customWidth="1"/>
    <col min="13" max="13" width="8.625" style="326" customWidth="1"/>
    <col min="14" max="14" width="24.875" style="326" customWidth="1"/>
    <col min="15" max="15" width="8.625" style="326" hidden="1" customWidth="1"/>
    <col min="16" max="16" width="24.875" style="326" hidden="1" customWidth="1"/>
    <col min="17" max="17" width="8.625" style="326" customWidth="1"/>
    <col min="18" max="18" width="24.875" style="326" customWidth="1"/>
    <col min="19" max="19" width="8.625" style="326" hidden="1" customWidth="1"/>
    <col min="20" max="20" width="24.875" style="326" hidden="1" customWidth="1"/>
    <col min="21" max="21" width="8.625" style="326" customWidth="1"/>
    <col min="22" max="22" width="24.875" style="326" customWidth="1"/>
    <col min="23" max="23" width="8.625" style="326" hidden="1" customWidth="1"/>
    <col min="24" max="24" width="24.875" style="326" hidden="1" customWidth="1"/>
    <col min="25" max="25" width="8.625" style="326" customWidth="1"/>
    <col min="26" max="26" width="24.875" style="326" customWidth="1"/>
    <col min="27" max="27" width="8.625" style="326" hidden="1" customWidth="1"/>
    <col min="28" max="28" width="24.875" style="326" hidden="1" customWidth="1"/>
    <col min="29" max="29" width="8.625" style="326" customWidth="1"/>
    <col min="30" max="30" width="24.875" style="326" customWidth="1"/>
    <col min="31" max="31" width="8.625" style="326" hidden="1" customWidth="1"/>
    <col min="32" max="32" width="24.875" style="326" hidden="1" customWidth="1"/>
    <col min="33" max="16384" width="9" style="326"/>
  </cols>
  <sheetData>
    <row r="1" spans="2:32" x14ac:dyDescent="0.25">
      <c r="B1" s="333" t="s">
        <v>154</v>
      </c>
      <c r="C1" s="341" t="str">
        <f>IF('Aanvraag inhuur'!D1="","",'Aanvraag inhuur'!D1)</f>
        <v/>
      </c>
      <c r="D1" s="331"/>
      <c r="E1" s="767" t="s">
        <v>596</v>
      </c>
      <c r="F1" s="767"/>
      <c r="G1" s="767"/>
      <c r="H1" s="767"/>
      <c r="I1" s="783" t="str">
        <f>IF('Aanvraag inhuur'!C43="","",'Aanvraag inhuur'!C43)</f>
        <v/>
      </c>
      <c r="J1" s="788"/>
      <c r="K1" s="403"/>
      <c r="L1" s="403"/>
      <c r="M1" s="403"/>
      <c r="N1" s="416" t="s">
        <v>653</v>
      </c>
      <c r="R1" s="325" t="s">
        <v>648</v>
      </c>
      <c r="V1" s="416" t="str">
        <f>IF('Aanvraag inhuur'!C36="Cluster","Teamlid 1","")</f>
        <v/>
      </c>
    </row>
    <row r="2" spans="2:32" ht="45" customHeight="1" x14ac:dyDescent="0.25">
      <c r="B2" s="327" t="s">
        <v>548</v>
      </c>
      <c r="C2" s="327" t="s">
        <v>524</v>
      </c>
      <c r="D2" s="327" t="s">
        <v>530</v>
      </c>
      <c r="E2" s="747" t="s">
        <v>655</v>
      </c>
      <c r="F2" s="748"/>
      <c r="G2" s="747" t="s">
        <v>656</v>
      </c>
      <c r="H2" s="748"/>
      <c r="I2" s="747" t="s">
        <v>519</v>
      </c>
      <c r="J2" s="748"/>
      <c r="K2" s="769" t="s">
        <v>657</v>
      </c>
      <c r="L2" s="769"/>
      <c r="M2" s="769" t="s">
        <v>520</v>
      </c>
      <c r="N2" s="769"/>
      <c r="O2" s="747" t="s">
        <v>658</v>
      </c>
      <c r="P2" s="748"/>
      <c r="Q2" s="747" t="s">
        <v>521</v>
      </c>
      <c r="R2" s="748"/>
      <c r="S2" s="747" t="s">
        <v>659</v>
      </c>
      <c r="T2" s="748"/>
      <c r="U2" s="747" t="s">
        <v>522</v>
      </c>
      <c r="V2" s="748"/>
      <c r="W2" s="747" t="s">
        <v>660</v>
      </c>
      <c r="X2" s="748"/>
      <c r="Y2" s="747" t="s">
        <v>523</v>
      </c>
      <c r="Z2" s="748"/>
      <c r="AA2" s="747" t="s">
        <v>661</v>
      </c>
      <c r="AB2" s="748"/>
      <c r="AC2" s="747" t="s">
        <v>663</v>
      </c>
      <c r="AD2" s="748"/>
      <c r="AE2" s="747" t="s">
        <v>662</v>
      </c>
      <c r="AF2" s="748"/>
    </row>
    <row r="3" spans="2:32" x14ac:dyDescent="0.25">
      <c r="B3" s="779" t="s">
        <v>540</v>
      </c>
      <c r="C3" s="780"/>
      <c r="D3" s="781"/>
      <c r="E3" s="749"/>
      <c r="F3" s="750"/>
      <c r="G3" s="749"/>
      <c r="H3" s="750"/>
      <c r="I3" s="749"/>
      <c r="J3" s="750"/>
      <c r="K3" s="749"/>
      <c r="L3" s="750"/>
      <c r="M3" s="749"/>
      <c r="N3" s="750"/>
      <c r="O3" s="749"/>
      <c r="P3" s="750"/>
      <c r="Q3" s="749"/>
      <c r="R3" s="750"/>
      <c r="S3" s="749"/>
      <c r="T3" s="750"/>
      <c r="U3" s="749"/>
      <c r="V3" s="750"/>
      <c r="W3" s="749"/>
      <c r="X3" s="750"/>
      <c r="Y3" s="749"/>
      <c r="Z3" s="750"/>
      <c r="AA3" s="749"/>
      <c r="AB3" s="750"/>
      <c r="AC3" s="749"/>
      <c r="AD3" s="750"/>
      <c r="AE3" s="749"/>
      <c r="AF3" s="750"/>
    </row>
    <row r="4" spans="2:32" x14ac:dyDescent="0.25">
      <c r="B4" s="770" t="s">
        <v>545</v>
      </c>
      <c r="C4" s="771"/>
      <c r="D4" s="772"/>
      <c r="E4" s="328" t="s">
        <v>525</v>
      </c>
      <c r="F4" s="328" t="s">
        <v>544</v>
      </c>
      <c r="G4" s="328" t="s">
        <v>525</v>
      </c>
      <c r="H4" s="328" t="s">
        <v>544</v>
      </c>
      <c r="I4" s="328" t="s">
        <v>525</v>
      </c>
      <c r="J4" s="328" t="s">
        <v>544</v>
      </c>
      <c r="K4" s="328" t="s">
        <v>525</v>
      </c>
      <c r="L4" s="328" t="s">
        <v>544</v>
      </c>
      <c r="M4" s="328" t="s">
        <v>525</v>
      </c>
      <c r="N4" s="328" t="s">
        <v>544</v>
      </c>
      <c r="O4" s="328" t="s">
        <v>525</v>
      </c>
      <c r="P4" s="328" t="s">
        <v>544</v>
      </c>
      <c r="Q4" s="328" t="s">
        <v>525</v>
      </c>
      <c r="R4" s="328" t="s">
        <v>544</v>
      </c>
      <c r="S4" s="328" t="s">
        <v>525</v>
      </c>
      <c r="T4" s="328" t="s">
        <v>544</v>
      </c>
      <c r="U4" s="328" t="s">
        <v>525</v>
      </c>
      <c r="V4" s="328" t="s">
        <v>544</v>
      </c>
      <c r="W4" s="328" t="s">
        <v>525</v>
      </c>
      <c r="X4" s="328" t="s">
        <v>544</v>
      </c>
      <c r="Y4" s="328" t="s">
        <v>525</v>
      </c>
      <c r="Z4" s="328" t="s">
        <v>544</v>
      </c>
      <c r="AA4" s="328" t="s">
        <v>525</v>
      </c>
      <c r="AB4" s="328" t="s">
        <v>544</v>
      </c>
      <c r="AC4" s="328" t="s">
        <v>525</v>
      </c>
      <c r="AD4" s="328" t="s">
        <v>544</v>
      </c>
      <c r="AE4" s="328" t="s">
        <v>525</v>
      </c>
      <c r="AF4" s="328" t="s">
        <v>544</v>
      </c>
    </row>
    <row r="5" spans="2:32" ht="15.75" customHeight="1" x14ac:dyDescent="0.25">
      <c r="B5" s="778" t="s">
        <v>543</v>
      </c>
      <c r="C5" s="778"/>
      <c r="D5" s="329" t="str">
        <f>IF('Aanvraag inhuur'!C72="","",'Aanvraag inhuur'!C72)</f>
        <v/>
      </c>
      <c r="E5" s="330" t="str">
        <f>IF(F5="","",IF('Samenvatting beoordeling P1 TL5'!D3="Uitsluiten","UITGESL",(($D$5*(MIN($F$88,$H$88,$J$88,$L$88,$N$88,$P$88,$R$88,$T$88,$V$88,$X$88,$Z$88,$AB$88,$AD$88,$AF$88)/F5)))))</f>
        <v/>
      </c>
      <c r="F5" s="345"/>
      <c r="G5" s="330" t="str">
        <f>IF(H5="","",IF('Samenvatting beoordeling P1 TL5'!E3="Uitsluiten","UITGESL",(($D$5*(MIN($F$88,$H$88,$J$88,$L$88,$N$88,$P$88,$R$88,$T$88,$V$88,$X$88,$Z$88,$AB$88,$AD$88,$AF$88)/H5)))))</f>
        <v/>
      </c>
      <c r="H5" s="345"/>
      <c r="I5" s="330" t="str">
        <f>IF(J5="","",IF('Samenvatting beoordeling P1 TL5'!F3="Uitsluiten","UITGESL",(($D$5*(MIN($F$88,$H$88,$J$88,$L$88,$N$88,$P$88,$R$88,$T$88,$V$88,$X$88,$Z$88,$AB$88,$AD$88,$AF$88)/J5)))))</f>
        <v/>
      </c>
      <c r="J5" s="345"/>
      <c r="K5" s="330" t="str">
        <f>IF(L5="","",IF('Samenvatting beoordeling P1 TL5'!G3="Uitsluiten","UITGESL",(($D$5*(MIN($F$88,$H$88,$J$88,$L$88,$N$88,$P$88,$R$88,$T$88,$V$88,$X$88,$Z$88,$AB$88,$AD$88,$AF$88)/L5)))))</f>
        <v/>
      </c>
      <c r="L5" s="345"/>
      <c r="M5" s="330" t="str">
        <f>IF(N5="","",IF('Samenvatting beoordeling P1 TL5'!H3="Uitsluiten","UITGESL",(($D$5*(MIN($F$88,$H$88,$J$88,$L$88,$N$88,$P$88,$R$88,$T$88,$V$88,$X$88,$Z$88,$AB$88,$AD$88,$AF$88)/N5)))))</f>
        <v/>
      </c>
      <c r="N5" s="345"/>
      <c r="O5" s="330" t="str">
        <f>IF(P5="","",IF('Samenvatting beoordeling P1 TL5'!I3="Uitsluiten","UITGESL",(($D$5*(MIN($F$88,$H$88,$J$88,$L$88,$N$88,$P$88,$R$88,$T$88,$V$88,$X$88,$Z$88,$AB$88,$AD$88,$AF$88)/P5)))))</f>
        <v/>
      </c>
      <c r="P5" s="345"/>
      <c r="Q5" s="330" t="str">
        <f>IF(R5="","",IF('Samenvatting beoordeling P1 TL5'!J3="Uitsluiten","UITGESL",(($D$5*(MIN($F$88,$H$88,$J$88,$L$88,$N$88,$P$88,$R$88,$T$88,$V$88,$X$88,$Z$88,$AB$88,$AD$88,$AF$88)/R5)))))</f>
        <v/>
      </c>
      <c r="R5" s="345"/>
      <c r="S5" s="330" t="str">
        <f>IF(T5="","",IF('Samenvatting beoordeling P1 TL5'!K3="Uitsluiten","UITGESL",(($D$5*(MIN($F$88,$H$88,$J$88,$L$88,$N$88,$P$88,$R$88,$T$88,$V$88,$X$88,$Z$88,$AB$88,$AD$88,$AF$88)/T5)))))</f>
        <v/>
      </c>
      <c r="T5" s="345"/>
      <c r="U5" s="330" t="str">
        <f>IF(V5="","",IF('Samenvatting beoordeling P1 TL5'!L3="Uitsluiten","UITGESL",(($D$5*(MIN($F$88,$H$88,$J$88,$L$88,$N$88,$P$88,$R$88,$T$88,$V$88,$X$88,$Z$88,$AB$88,$AD$88,$AF$88)/V5)))))</f>
        <v/>
      </c>
      <c r="V5" s="345"/>
      <c r="W5" s="330" t="str">
        <f>IF(X5="","",IF('Samenvatting beoordeling P1 TL5'!M3="Uitsluiten","UITGESL",(($D$5*(MIN($F$88,$H$88,$J$88,$L$88,$N$88,$P$88,$R$88,$T$88,$V$88,$X$88,$Z$88,$AB$88,$AD$88,$AF$88)/X5)))))</f>
        <v/>
      </c>
      <c r="X5" s="345"/>
      <c r="Y5" s="330" t="str">
        <f>IF(Z5="","",IF('Samenvatting beoordeling P1 TL5'!N3="Uitsluiten","UITGESL",(($D$5*(MIN($F$88,$H$88,$J$88,$L$88,$N$88,$P$88,$R$88,$T$88,$V$88,$X$88,$Z$88,$AB$88,$AD$88,$AF$88)/Z5)))))</f>
        <v/>
      </c>
      <c r="Z5" s="345"/>
      <c r="AA5" s="330" t="str">
        <f>IF(AB5="","",IF('Samenvatting beoordeling P1 TL5'!O3="Uitsluiten","UITGESL",(($D$5*(MIN($F$88,$H$88,$J$88,$L$88,$N$88,$P$88,$R$88,$T$88,$V$88,$X$88,$Z$88,$AB$88,$AD$88,$AF$88)/AB5)))))</f>
        <v/>
      </c>
      <c r="AB5" s="345"/>
      <c r="AC5" s="330" t="str">
        <f>IF(AD5="","",IF('Samenvatting beoordeling P1 TL5'!P3="Uitsluiten","UITGESL",(($D$5*(MIN($F$88,$H$88,$J$88,$L$88,$N$88,$P$88,$R$88,$T$88,$V$88,$X$88,$Z$88,$AB$88,$AD$88,$AF$88)/AD5)))))</f>
        <v/>
      </c>
      <c r="AD5" s="345"/>
      <c r="AE5" s="330" t="str">
        <f>IF(AF5="","",IF('Samenvatting beoordeling P1 TL5'!Q3="Uitsluiten","UITGESL",(($D$5*(MIN($F$88,$H$88,$J$88,$L$88,$N$88,$P$88,$R$88,$T$88,$V$88,$X$88,$Z$88,$AB$88,$AD$88,$AF$88)/AF5)))))</f>
        <v/>
      </c>
      <c r="AF5" s="345"/>
    </row>
    <row r="6" spans="2:32" x14ac:dyDescent="0.25">
      <c r="B6" s="773" t="s">
        <v>527</v>
      </c>
      <c r="C6" s="773"/>
      <c r="D6" s="773"/>
      <c r="E6" s="328" t="s">
        <v>546</v>
      </c>
      <c r="F6" s="328" t="s">
        <v>541</v>
      </c>
      <c r="G6" s="328" t="s">
        <v>546</v>
      </c>
      <c r="H6" s="328"/>
      <c r="I6" s="328" t="s">
        <v>546</v>
      </c>
      <c r="J6" s="328" t="s">
        <v>541</v>
      </c>
      <c r="K6" s="328" t="s">
        <v>546</v>
      </c>
      <c r="L6" s="328"/>
      <c r="M6" s="328" t="s">
        <v>546</v>
      </c>
      <c r="N6" s="328" t="s">
        <v>541</v>
      </c>
      <c r="O6" s="328" t="s">
        <v>546</v>
      </c>
      <c r="P6" s="328"/>
      <c r="Q6" s="328" t="s">
        <v>546</v>
      </c>
      <c r="R6" s="328" t="s">
        <v>541</v>
      </c>
      <c r="S6" s="328" t="s">
        <v>546</v>
      </c>
      <c r="T6" s="328"/>
      <c r="U6" s="328" t="s">
        <v>546</v>
      </c>
      <c r="V6" s="328" t="s">
        <v>541</v>
      </c>
      <c r="W6" s="328" t="s">
        <v>546</v>
      </c>
      <c r="X6" s="328"/>
      <c r="Y6" s="328" t="s">
        <v>546</v>
      </c>
      <c r="Z6" s="328" t="s">
        <v>541</v>
      </c>
      <c r="AA6" s="328" t="s">
        <v>546</v>
      </c>
      <c r="AB6" s="328"/>
      <c r="AC6" s="328" t="s">
        <v>546</v>
      </c>
      <c r="AD6" s="328" t="s">
        <v>541</v>
      </c>
      <c r="AE6" s="328" t="s">
        <v>546</v>
      </c>
      <c r="AF6" s="328"/>
    </row>
    <row r="7" spans="2:32" ht="31.5" customHeight="1" x14ac:dyDescent="0.25">
      <c r="B7" s="331" t="str">
        <f>IF('Aanvraag inhuur'!C123="","",'Aanvraag inhuur'!C123)</f>
        <v/>
      </c>
      <c r="C7" s="331" t="str">
        <f>IF('Aanvraag inhuur'!F123="","",'Aanvraag inhuur'!F123)</f>
        <v/>
      </c>
      <c r="D7" s="331" t="str">
        <f>IF(B7="","","K.O.")</f>
        <v/>
      </c>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row>
    <row r="8" spans="2:32" ht="31.5" customHeight="1" x14ac:dyDescent="0.25">
      <c r="B8" s="331" t="str">
        <f>IF('Aanvraag inhuur'!C124="","",'Aanvraag inhuur'!C124)</f>
        <v/>
      </c>
      <c r="C8" s="331" t="str">
        <f>IF('Aanvraag inhuur'!F124="","",'Aanvraag inhuur'!F124)</f>
        <v/>
      </c>
      <c r="D8" s="331" t="str">
        <f t="shared" ref="D8:D12" si="0">IF(B8="","","K.O.")</f>
        <v/>
      </c>
      <c r="E8" s="346"/>
      <c r="F8" s="346"/>
      <c r="G8" s="346"/>
      <c r="H8" s="346"/>
      <c r="I8" s="346"/>
      <c r="J8" s="346"/>
      <c r="K8" s="346"/>
      <c r="L8" s="346"/>
      <c r="M8" s="346"/>
      <c r="N8" s="346"/>
      <c r="O8" s="346"/>
      <c r="P8" s="346"/>
      <c r="Q8" s="346"/>
      <c r="R8" s="346"/>
      <c r="S8" s="346"/>
      <c r="T8" s="346"/>
      <c r="U8" s="346"/>
      <c r="V8" s="346"/>
      <c r="W8" s="346"/>
      <c r="X8" s="346"/>
      <c r="Y8" s="346"/>
      <c r="Z8" s="346"/>
      <c r="AA8" s="346"/>
      <c r="AB8" s="346"/>
      <c r="AC8" s="346"/>
      <c r="AD8" s="346"/>
      <c r="AE8" s="346"/>
      <c r="AF8" s="346"/>
    </row>
    <row r="9" spans="2:32" ht="31.5" customHeight="1" x14ac:dyDescent="0.25">
      <c r="B9" s="331" t="str">
        <f>IF('Aanvraag inhuur'!C125="","",'Aanvraag inhuur'!C125)</f>
        <v/>
      </c>
      <c r="C9" s="331" t="str">
        <f>IF('Aanvraag inhuur'!F125="","",'Aanvraag inhuur'!F125)</f>
        <v/>
      </c>
      <c r="D9" s="331" t="str">
        <f t="shared" si="0"/>
        <v/>
      </c>
      <c r="E9" s="346"/>
      <c r="F9" s="346"/>
      <c r="G9" s="346"/>
      <c r="H9" s="346"/>
      <c r="I9" s="346"/>
      <c r="J9" s="346"/>
      <c r="K9" s="346"/>
      <c r="L9" s="346"/>
      <c r="M9" s="346"/>
      <c r="N9" s="346"/>
      <c r="O9" s="346"/>
      <c r="P9" s="346"/>
      <c r="Q9" s="346"/>
      <c r="R9" s="346"/>
      <c r="S9" s="346"/>
      <c r="T9" s="346"/>
      <c r="U9" s="346"/>
      <c r="V9" s="346"/>
      <c r="W9" s="346"/>
      <c r="X9" s="346"/>
      <c r="Y9" s="346"/>
      <c r="Z9" s="346"/>
      <c r="AA9" s="346"/>
      <c r="AB9" s="346"/>
      <c r="AC9" s="346"/>
      <c r="AD9" s="346"/>
      <c r="AE9" s="346"/>
      <c r="AF9" s="346"/>
    </row>
    <row r="10" spans="2:32" ht="31.5" customHeight="1" x14ac:dyDescent="0.25">
      <c r="B10" s="331" t="str">
        <f>IF('Aanvraag inhuur'!C126="","",'Aanvraag inhuur'!C126)</f>
        <v/>
      </c>
      <c r="C10" s="331" t="str">
        <f>IF('Aanvraag inhuur'!F126="","",'Aanvraag inhuur'!F126)</f>
        <v/>
      </c>
      <c r="D10" s="331" t="str">
        <f t="shared" si="0"/>
        <v/>
      </c>
      <c r="E10" s="346"/>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6"/>
    </row>
    <row r="11" spans="2:32" ht="31.5" customHeight="1" x14ac:dyDescent="0.25">
      <c r="B11" s="331" t="str">
        <f>IF('Aanvraag inhuur'!C127="","",'Aanvraag inhuur'!C127)</f>
        <v/>
      </c>
      <c r="C11" s="331" t="str">
        <f>IF('Aanvraag inhuur'!F127="","",'Aanvraag inhuur'!F127)</f>
        <v/>
      </c>
      <c r="D11" s="331" t="str">
        <f t="shared" si="0"/>
        <v/>
      </c>
      <c r="E11" s="346"/>
      <c r="F11" s="346"/>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row>
    <row r="12" spans="2:32" ht="31.5" customHeight="1" x14ac:dyDescent="0.25">
      <c r="B12" s="331" t="str">
        <f>IF('Aanvraag inhuur'!C128="","",'Aanvraag inhuur'!C128)</f>
        <v/>
      </c>
      <c r="C12" s="331" t="str">
        <f>IF('Aanvraag inhuur'!F128="","",'Aanvraag inhuur'!F128)</f>
        <v/>
      </c>
      <c r="D12" s="331" t="str">
        <f t="shared" si="0"/>
        <v/>
      </c>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row>
    <row r="13" spans="2:32" x14ac:dyDescent="0.25">
      <c r="B13" s="773" t="s">
        <v>528</v>
      </c>
      <c r="C13" s="773"/>
      <c r="D13" s="773"/>
      <c r="E13" s="328" t="s">
        <v>546</v>
      </c>
      <c r="F13" s="328" t="s">
        <v>541</v>
      </c>
      <c r="G13" s="328" t="s">
        <v>546</v>
      </c>
      <c r="H13" s="328"/>
      <c r="I13" s="328" t="s">
        <v>546</v>
      </c>
      <c r="J13" s="328" t="s">
        <v>541</v>
      </c>
      <c r="K13" s="328" t="s">
        <v>546</v>
      </c>
      <c r="L13" s="328"/>
      <c r="M13" s="328" t="s">
        <v>546</v>
      </c>
      <c r="N13" s="328" t="s">
        <v>541</v>
      </c>
      <c r="O13" s="328" t="s">
        <v>546</v>
      </c>
      <c r="P13" s="328"/>
      <c r="Q13" s="328" t="s">
        <v>546</v>
      </c>
      <c r="R13" s="328" t="s">
        <v>541</v>
      </c>
      <c r="S13" s="328" t="s">
        <v>546</v>
      </c>
      <c r="T13" s="328"/>
      <c r="U13" s="328" t="s">
        <v>546</v>
      </c>
      <c r="V13" s="328" t="s">
        <v>541</v>
      </c>
      <c r="W13" s="328" t="s">
        <v>546</v>
      </c>
      <c r="X13" s="328"/>
      <c r="Y13" s="328" t="s">
        <v>546</v>
      </c>
      <c r="Z13" s="328" t="s">
        <v>541</v>
      </c>
      <c r="AA13" s="328" t="s">
        <v>546</v>
      </c>
      <c r="AB13" s="328"/>
      <c r="AC13" s="328" t="s">
        <v>546</v>
      </c>
      <c r="AD13" s="328" t="s">
        <v>541</v>
      </c>
      <c r="AE13" s="328" t="s">
        <v>546</v>
      </c>
      <c r="AF13" s="328"/>
    </row>
    <row r="14" spans="2:32" ht="32.25" customHeight="1" x14ac:dyDescent="0.25">
      <c r="B14" s="331" t="str">
        <f>IF('Aanvraag inhuur'!C130="","",'Aanvraag inhuur'!C130)</f>
        <v/>
      </c>
      <c r="C14" s="331" t="str">
        <f>IF('Aanvraag inhuur'!F130="","",'Aanvraag inhuur'!F130)</f>
        <v/>
      </c>
      <c r="D14" s="331" t="str">
        <f>IF(B14="","","K.O.")</f>
        <v/>
      </c>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row>
    <row r="15" spans="2:32" ht="32.25" customHeight="1" x14ac:dyDescent="0.25">
      <c r="B15" s="331" t="str">
        <f>IF('Aanvraag inhuur'!C131="","",'Aanvraag inhuur'!C131)</f>
        <v/>
      </c>
      <c r="C15" s="331" t="str">
        <f>IF('Aanvraag inhuur'!F131="","",'Aanvraag inhuur'!F131)</f>
        <v/>
      </c>
      <c r="D15" s="331" t="str">
        <f t="shared" ref="D15:D32" si="1">IF(B15="","","K.O.")</f>
        <v/>
      </c>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row>
    <row r="16" spans="2:32" ht="32.25" customHeight="1" x14ac:dyDescent="0.25">
      <c r="B16" s="331" t="str">
        <f>IF('Aanvraag inhuur'!C132="","",'Aanvraag inhuur'!C132)</f>
        <v/>
      </c>
      <c r="C16" s="331" t="str">
        <f>IF('Aanvraag inhuur'!F132="","",'Aanvraag inhuur'!F132)</f>
        <v/>
      </c>
      <c r="D16" s="331" t="str">
        <f t="shared" si="1"/>
        <v/>
      </c>
      <c r="E16" s="346"/>
      <c r="F16" s="346"/>
      <c r="G16" s="346"/>
      <c r="H16" s="346"/>
      <c r="I16" s="346"/>
      <c r="J16" s="346"/>
      <c r="K16" s="346"/>
      <c r="L16" s="346"/>
      <c r="M16" s="346"/>
      <c r="N16" s="346"/>
      <c r="O16" s="346"/>
      <c r="P16" s="346"/>
      <c r="Q16" s="346"/>
      <c r="R16" s="346"/>
      <c r="S16" s="346"/>
      <c r="T16" s="346"/>
      <c r="U16" s="346"/>
      <c r="V16" s="346"/>
      <c r="W16" s="346"/>
      <c r="X16" s="346"/>
      <c r="Y16" s="346"/>
      <c r="Z16" s="346"/>
      <c r="AA16" s="346"/>
      <c r="AB16" s="346"/>
      <c r="AC16" s="346"/>
      <c r="AD16" s="346"/>
      <c r="AE16" s="346"/>
      <c r="AF16" s="346"/>
    </row>
    <row r="17" spans="2:32" ht="32.25" customHeight="1" x14ac:dyDescent="0.25">
      <c r="B17" s="331" t="str">
        <f>IF('Aanvraag inhuur'!C133="","",'Aanvraag inhuur'!C133)</f>
        <v/>
      </c>
      <c r="C17" s="331" t="str">
        <f>IF('Aanvraag inhuur'!F133="","",'Aanvraag inhuur'!F133)</f>
        <v/>
      </c>
      <c r="D17" s="331" t="str">
        <f t="shared" si="1"/>
        <v/>
      </c>
      <c r="E17" s="346"/>
      <c r="F17" s="346"/>
      <c r="G17" s="346"/>
      <c r="H17" s="346"/>
      <c r="I17" s="346"/>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46"/>
    </row>
    <row r="18" spans="2:32" x14ac:dyDescent="0.25">
      <c r="B18" s="773" t="s">
        <v>529</v>
      </c>
      <c r="C18" s="773"/>
      <c r="D18" s="773"/>
      <c r="E18" s="328" t="s">
        <v>546</v>
      </c>
      <c r="F18" s="328" t="s">
        <v>541</v>
      </c>
      <c r="G18" s="328" t="s">
        <v>546</v>
      </c>
      <c r="H18" s="328"/>
      <c r="I18" s="328" t="s">
        <v>546</v>
      </c>
      <c r="J18" s="328" t="s">
        <v>541</v>
      </c>
      <c r="K18" s="328" t="s">
        <v>546</v>
      </c>
      <c r="L18" s="328"/>
      <c r="M18" s="328" t="s">
        <v>546</v>
      </c>
      <c r="N18" s="328" t="s">
        <v>541</v>
      </c>
      <c r="O18" s="328" t="s">
        <v>546</v>
      </c>
      <c r="P18" s="328"/>
      <c r="Q18" s="328" t="s">
        <v>546</v>
      </c>
      <c r="R18" s="328" t="s">
        <v>541</v>
      </c>
      <c r="S18" s="328" t="s">
        <v>546</v>
      </c>
      <c r="T18" s="328"/>
      <c r="U18" s="328" t="s">
        <v>546</v>
      </c>
      <c r="V18" s="328" t="s">
        <v>541</v>
      </c>
      <c r="W18" s="328" t="s">
        <v>546</v>
      </c>
      <c r="X18" s="328"/>
      <c r="Y18" s="328" t="s">
        <v>546</v>
      </c>
      <c r="Z18" s="328" t="s">
        <v>541</v>
      </c>
      <c r="AA18" s="328" t="s">
        <v>546</v>
      </c>
      <c r="AB18" s="328"/>
      <c r="AC18" s="328" t="s">
        <v>546</v>
      </c>
      <c r="AD18" s="328" t="s">
        <v>541</v>
      </c>
      <c r="AE18" s="328" t="s">
        <v>546</v>
      </c>
      <c r="AF18" s="328"/>
    </row>
    <row r="19" spans="2:32" ht="32.25" customHeight="1" x14ac:dyDescent="0.25">
      <c r="B19" s="331">
        <f>'Aanvraag inhuur'!C135</f>
        <v>0</v>
      </c>
      <c r="C19" s="331" t="s">
        <v>531</v>
      </c>
      <c r="D19" s="331" t="str">
        <f t="shared" si="1"/>
        <v>K.O.</v>
      </c>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row>
    <row r="20" spans="2:32" x14ac:dyDescent="0.25">
      <c r="B20" s="773" t="s">
        <v>533</v>
      </c>
      <c r="C20" s="773"/>
      <c r="D20" s="773"/>
      <c r="E20" s="328" t="s">
        <v>546</v>
      </c>
      <c r="F20" s="328" t="s">
        <v>541</v>
      </c>
      <c r="G20" s="328" t="s">
        <v>546</v>
      </c>
      <c r="H20" s="328"/>
      <c r="I20" s="328" t="s">
        <v>546</v>
      </c>
      <c r="J20" s="328" t="s">
        <v>541</v>
      </c>
      <c r="K20" s="328" t="s">
        <v>546</v>
      </c>
      <c r="L20" s="328"/>
      <c r="M20" s="328" t="s">
        <v>546</v>
      </c>
      <c r="N20" s="328" t="s">
        <v>541</v>
      </c>
      <c r="O20" s="328" t="s">
        <v>546</v>
      </c>
      <c r="P20" s="328"/>
      <c r="Q20" s="328" t="s">
        <v>546</v>
      </c>
      <c r="R20" s="328" t="s">
        <v>541</v>
      </c>
      <c r="S20" s="328" t="s">
        <v>546</v>
      </c>
      <c r="T20" s="328"/>
      <c r="U20" s="328" t="s">
        <v>546</v>
      </c>
      <c r="V20" s="328" t="s">
        <v>541</v>
      </c>
      <c r="W20" s="328" t="s">
        <v>546</v>
      </c>
      <c r="X20" s="328"/>
      <c r="Y20" s="328" t="s">
        <v>546</v>
      </c>
      <c r="Z20" s="328" t="s">
        <v>541</v>
      </c>
      <c r="AA20" s="328" t="s">
        <v>546</v>
      </c>
      <c r="AB20" s="328"/>
      <c r="AC20" s="328" t="s">
        <v>546</v>
      </c>
      <c r="AD20" s="328" t="s">
        <v>541</v>
      </c>
      <c r="AE20" s="328" t="s">
        <v>546</v>
      </c>
      <c r="AF20" s="328"/>
    </row>
    <row r="21" spans="2:32" ht="31.5" customHeight="1" x14ac:dyDescent="0.25">
      <c r="B21" s="331" t="str">
        <f>'Aanvraag inhuur'!C137</f>
        <v/>
      </c>
      <c r="C21" s="331" t="str">
        <f>IF('Aanvraag inhuur'!F137="","",'Aanvraag inhuur'!F137)</f>
        <v/>
      </c>
      <c r="D21" s="331" t="str">
        <f t="shared" si="1"/>
        <v/>
      </c>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c r="AE21" s="346"/>
      <c r="AF21" s="346"/>
    </row>
    <row r="22" spans="2:32" ht="31.5" customHeight="1" x14ac:dyDescent="0.25">
      <c r="B22" s="331" t="str">
        <f>'Aanvraag inhuur'!C138</f>
        <v/>
      </c>
      <c r="C22" s="331" t="str">
        <f>IF('Aanvraag inhuur'!F138="","",'Aanvraag inhuur'!F138)</f>
        <v/>
      </c>
      <c r="D22" s="331" t="str">
        <f t="shared" si="1"/>
        <v/>
      </c>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row>
    <row r="23" spans="2:32" ht="31.5" customHeight="1" x14ac:dyDescent="0.25">
      <c r="B23" s="331" t="str">
        <f>'Aanvraag inhuur'!C139</f>
        <v/>
      </c>
      <c r="C23" s="331" t="str">
        <f>IF('Aanvraag inhuur'!F139="","",'Aanvraag inhuur'!F139)</f>
        <v/>
      </c>
      <c r="D23" s="331" t="str">
        <f t="shared" si="1"/>
        <v/>
      </c>
      <c r="E23" s="346"/>
      <c r="F23" s="346"/>
      <c r="G23" s="346"/>
      <c r="H23" s="346"/>
      <c r="I23" s="346"/>
      <c r="J23" s="346"/>
      <c r="K23" s="346"/>
      <c r="L23" s="346"/>
      <c r="M23" s="346"/>
      <c r="N23" s="346"/>
      <c r="O23" s="346"/>
      <c r="P23" s="346"/>
      <c r="Q23" s="346"/>
      <c r="R23" s="346"/>
      <c r="S23" s="346"/>
      <c r="T23" s="346"/>
      <c r="U23" s="346"/>
      <c r="V23" s="346"/>
      <c r="W23" s="346"/>
      <c r="X23" s="346"/>
      <c r="Y23" s="346"/>
      <c r="Z23" s="346"/>
      <c r="AA23" s="346"/>
      <c r="AB23" s="346"/>
      <c r="AC23" s="346"/>
      <c r="AD23" s="346"/>
      <c r="AE23" s="346"/>
      <c r="AF23" s="346"/>
    </row>
    <row r="24" spans="2:32" ht="31.5" customHeight="1" x14ac:dyDescent="0.25">
      <c r="B24" s="331" t="str">
        <f>'Aanvraag inhuur'!C140</f>
        <v/>
      </c>
      <c r="C24" s="331" t="str">
        <f>IF('Aanvraag inhuur'!F140="","",'Aanvraag inhuur'!F140)</f>
        <v/>
      </c>
      <c r="D24" s="331" t="str">
        <f t="shared" si="1"/>
        <v/>
      </c>
      <c r="E24" s="346"/>
      <c r="F24" s="346"/>
      <c r="G24" s="346"/>
      <c r="H24" s="346"/>
      <c r="I24" s="346"/>
      <c r="J24" s="346"/>
      <c r="K24" s="346"/>
      <c r="L24" s="346"/>
      <c r="M24" s="346"/>
      <c r="N24" s="346"/>
      <c r="O24" s="346"/>
      <c r="P24" s="346"/>
      <c r="Q24" s="346"/>
      <c r="R24" s="346"/>
      <c r="S24" s="346"/>
      <c r="T24" s="346"/>
      <c r="U24" s="346"/>
      <c r="V24" s="346"/>
      <c r="W24" s="346"/>
      <c r="X24" s="346"/>
      <c r="Y24" s="346"/>
      <c r="Z24" s="346"/>
      <c r="AA24" s="346"/>
      <c r="AB24" s="346"/>
      <c r="AC24" s="346"/>
      <c r="AD24" s="346"/>
      <c r="AE24" s="346"/>
      <c r="AF24" s="346"/>
    </row>
    <row r="25" spans="2:32" ht="31.5" customHeight="1" x14ac:dyDescent="0.25">
      <c r="B25" s="331" t="str">
        <f>'Aanvraag inhuur'!C141</f>
        <v/>
      </c>
      <c r="C25" s="331" t="str">
        <f>IF('Aanvraag inhuur'!F141="","",'Aanvraag inhuur'!F141)</f>
        <v/>
      </c>
      <c r="D25" s="331" t="str">
        <f t="shared" si="1"/>
        <v/>
      </c>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s="346"/>
    </row>
    <row r="26" spans="2:32" x14ac:dyDescent="0.25">
      <c r="B26" s="773" t="s">
        <v>534</v>
      </c>
      <c r="C26" s="773"/>
      <c r="D26" s="773"/>
      <c r="E26" s="328" t="s">
        <v>546</v>
      </c>
      <c r="F26" s="328" t="s">
        <v>541</v>
      </c>
      <c r="G26" s="328" t="s">
        <v>546</v>
      </c>
      <c r="H26" s="328"/>
      <c r="I26" s="328" t="s">
        <v>546</v>
      </c>
      <c r="J26" s="328" t="s">
        <v>541</v>
      </c>
      <c r="K26" s="328" t="s">
        <v>546</v>
      </c>
      <c r="L26" s="328"/>
      <c r="M26" s="328" t="s">
        <v>546</v>
      </c>
      <c r="N26" s="328" t="s">
        <v>541</v>
      </c>
      <c r="O26" s="328" t="s">
        <v>546</v>
      </c>
      <c r="P26" s="328"/>
      <c r="Q26" s="328" t="s">
        <v>546</v>
      </c>
      <c r="R26" s="328" t="s">
        <v>541</v>
      </c>
      <c r="S26" s="328" t="s">
        <v>546</v>
      </c>
      <c r="T26" s="328"/>
      <c r="U26" s="328" t="s">
        <v>546</v>
      </c>
      <c r="V26" s="328" t="s">
        <v>541</v>
      </c>
      <c r="W26" s="328" t="s">
        <v>546</v>
      </c>
      <c r="X26" s="328"/>
      <c r="Y26" s="328" t="s">
        <v>546</v>
      </c>
      <c r="Z26" s="328" t="s">
        <v>541</v>
      </c>
      <c r="AA26" s="328" t="s">
        <v>546</v>
      </c>
      <c r="AB26" s="328"/>
      <c r="AC26" s="328" t="s">
        <v>546</v>
      </c>
      <c r="AD26" s="328" t="s">
        <v>541</v>
      </c>
      <c r="AE26" s="328" t="s">
        <v>546</v>
      </c>
      <c r="AF26" s="328"/>
    </row>
    <row r="27" spans="2:32" ht="32.25" customHeight="1" x14ac:dyDescent="0.25">
      <c r="B27" s="331" t="str">
        <f>IF('Aanvraag inhuur'!C143="","",'Aanvraag inhuur'!C143)</f>
        <v/>
      </c>
      <c r="C27" s="331" t="str">
        <f>IF('Aanvraag inhuur'!F143="","",'Aanvraag inhuur'!F143)</f>
        <v/>
      </c>
      <c r="D27" s="331" t="str">
        <f t="shared" si="1"/>
        <v/>
      </c>
      <c r="E27" s="346"/>
      <c r="F27" s="346"/>
      <c r="G27" s="346"/>
      <c r="H27" s="346"/>
      <c r="I27" s="346"/>
      <c r="J27" s="346"/>
      <c r="K27" s="346"/>
      <c r="L27" s="346"/>
      <c r="M27" s="346"/>
      <c r="N27" s="346"/>
      <c r="O27" s="346"/>
      <c r="P27" s="346"/>
      <c r="Q27" s="346"/>
      <c r="R27" s="346"/>
      <c r="S27" s="346"/>
      <c r="T27" s="346"/>
      <c r="U27" s="346"/>
      <c r="V27" s="346"/>
      <c r="W27" s="346"/>
      <c r="X27" s="346"/>
      <c r="Y27" s="346"/>
      <c r="Z27" s="346"/>
      <c r="AA27" s="346"/>
      <c r="AB27" s="346"/>
      <c r="AC27" s="346"/>
      <c r="AD27" s="346"/>
      <c r="AE27" s="346"/>
      <c r="AF27" s="346"/>
    </row>
    <row r="28" spans="2:32" ht="32.25" customHeight="1" x14ac:dyDescent="0.25">
      <c r="B28" s="331" t="str">
        <f>IF('Aanvraag inhuur'!C144="","",'Aanvraag inhuur'!C144)</f>
        <v/>
      </c>
      <c r="C28" s="331" t="str">
        <f>IF('Aanvraag inhuur'!F144="","",'Aanvraag inhuur'!F144)</f>
        <v/>
      </c>
      <c r="D28" s="331" t="str">
        <f t="shared" si="1"/>
        <v/>
      </c>
      <c r="E28" s="346"/>
      <c r="F28" s="346"/>
      <c r="G28" s="346"/>
      <c r="H28" s="346"/>
      <c r="I28" s="346"/>
      <c r="J28" s="346"/>
      <c r="K28" s="346"/>
      <c r="L28" s="346"/>
      <c r="M28" s="346"/>
      <c r="N28" s="346"/>
      <c r="O28" s="346"/>
      <c r="P28" s="346"/>
      <c r="Q28" s="346"/>
      <c r="R28" s="346"/>
      <c r="S28" s="346"/>
      <c r="T28" s="346"/>
      <c r="U28" s="346"/>
      <c r="V28" s="346"/>
      <c r="W28" s="346"/>
      <c r="X28" s="346"/>
      <c r="Y28" s="346"/>
      <c r="Z28" s="346"/>
      <c r="AA28" s="346"/>
      <c r="AB28" s="346"/>
      <c r="AC28" s="346"/>
      <c r="AD28" s="346"/>
      <c r="AE28" s="346"/>
      <c r="AF28" s="346"/>
    </row>
    <row r="29" spans="2:32" ht="32.25" customHeight="1" x14ac:dyDescent="0.25">
      <c r="B29" s="331" t="str">
        <f>IF('Aanvraag inhuur'!C145="","",'Aanvraag inhuur'!C145)</f>
        <v/>
      </c>
      <c r="C29" s="331" t="str">
        <f>IF('Aanvraag inhuur'!F145="","",'Aanvraag inhuur'!F145)</f>
        <v/>
      </c>
      <c r="D29" s="331" t="str">
        <f t="shared" si="1"/>
        <v/>
      </c>
      <c r="E29" s="346"/>
      <c r="F29" s="346"/>
      <c r="G29" s="346"/>
      <c r="H29" s="346"/>
      <c r="I29" s="346"/>
      <c r="J29" s="346"/>
      <c r="K29" s="346"/>
      <c r="L29" s="346"/>
      <c r="M29" s="346"/>
      <c r="N29" s="346"/>
      <c r="O29" s="346"/>
      <c r="P29" s="346"/>
      <c r="Q29" s="346"/>
      <c r="R29" s="346"/>
      <c r="S29" s="346"/>
      <c r="T29" s="346"/>
      <c r="U29" s="346"/>
      <c r="V29" s="346"/>
      <c r="W29" s="346"/>
      <c r="X29" s="346"/>
      <c r="Y29" s="346"/>
      <c r="Z29" s="346"/>
      <c r="AA29" s="346"/>
      <c r="AB29" s="346"/>
      <c r="AC29" s="346"/>
      <c r="AD29" s="346"/>
      <c r="AE29" s="346"/>
      <c r="AF29" s="346"/>
    </row>
    <row r="30" spans="2:32" ht="32.25" customHeight="1" x14ac:dyDescent="0.25">
      <c r="B30" s="331" t="str">
        <f>IF('Aanvraag inhuur'!C146="","",'Aanvraag inhuur'!C146)</f>
        <v/>
      </c>
      <c r="C30" s="331" t="str">
        <f>IF('Aanvraag inhuur'!F146="","",'Aanvraag inhuur'!F146)</f>
        <v/>
      </c>
      <c r="D30" s="331" t="str">
        <f t="shared" si="1"/>
        <v/>
      </c>
      <c r="E30" s="346"/>
      <c r="F30" s="346"/>
      <c r="G30" s="346"/>
      <c r="H30" s="346"/>
      <c r="I30" s="346"/>
      <c r="J30" s="346"/>
      <c r="K30" s="346"/>
      <c r="L30" s="346"/>
      <c r="M30" s="346"/>
      <c r="N30" s="346"/>
      <c r="O30" s="346"/>
      <c r="P30" s="346"/>
      <c r="Q30" s="346"/>
      <c r="R30" s="346"/>
      <c r="S30" s="346"/>
      <c r="T30" s="346"/>
      <c r="U30" s="346"/>
      <c r="V30" s="346"/>
      <c r="W30" s="346"/>
      <c r="X30" s="346"/>
      <c r="Y30" s="346"/>
      <c r="Z30" s="346"/>
      <c r="AA30" s="346"/>
      <c r="AB30" s="346"/>
      <c r="AC30" s="346"/>
      <c r="AD30" s="346"/>
      <c r="AE30" s="346"/>
      <c r="AF30" s="346"/>
    </row>
    <row r="31" spans="2:32" ht="32.25" customHeight="1" x14ac:dyDescent="0.25">
      <c r="B31" s="331" t="str">
        <f>IF('Aanvraag inhuur'!C147="","",'Aanvraag inhuur'!C147)</f>
        <v/>
      </c>
      <c r="C31" s="331" t="str">
        <f>IF('Aanvraag inhuur'!F147="","",'Aanvraag inhuur'!F147)</f>
        <v/>
      </c>
      <c r="D31" s="331" t="str">
        <f t="shared" si="1"/>
        <v/>
      </c>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6"/>
    </row>
    <row r="32" spans="2:32" ht="32.25" customHeight="1" x14ac:dyDescent="0.25">
      <c r="B32" s="331" t="str">
        <f>IF('Aanvraag inhuur'!C148="","",'Aanvraag inhuur'!C148)</f>
        <v/>
      </c>
      <c r="C32" s="331" t="str">
        <f>IF('Aanvraag inhuur'!F148="","",'Aanvraag inhuur'!F148)</f>
        <v/>
      </c>
      <c r="D32" s="331" t="str">
        <f t="shared" si="1"/>
        <v/>
      </c>
      <c r="E32" s="346"/>
      <c r="F32" s="346"/>
      <c r="G32" s="346"/>
      <c r="H32" s="346"/>
      <c r="I32" s="346"/>
      <c r="J32" s="346"/>
      <c r="K32" s="346"/>
      <c r="L32" s="346"/>
      <c r="M32" s="346"/>
      <c r="N32" s="346"/>
      <c r="O32" s="346"/>
      <c r="P32" s="346"/>
      <c r="Q32" s="346"/>
      <c r="R32" s="346"/>
      <c r="S32" s="346"/>
      <c r="T32" s="346"/>
      <c r="U32" s="346"/>
      <c r="V32" s="346"/>
      <c r="W32" s="346"/>
      <c r="X32" s="346"/>
      <c r="Y32" s="346"/>
      <c r="Z32" s="346"/>
      <c r="AA32" s="346"/>
      <c r="AB32" s="346"/>
      <c r="AC32" s="346"/>
      <c r="AD32" s="346"/>
      <c r="AE32" s="346"/>
      <c r="AF32" s="346"/>
    </row>
    <row r="33" spans="2:32" x14ac:dyDescent="0.25">
      <c r="B33" s="770" t="s">
        <v>532</v>
      </c>
      <c r="C33" s="771"/>
      <c r="D33" s="772"/>
      <c r="E33" s="328" t="s">
        <v>525</v>
      </c>
      <c r="F33" s="328" t="s">
        <v>541</v>
      </c>
      <c r="G33" s="328"/>
      <c r="H33" s="328"/>
      <c r="I33" s="328" t="s">
        <v>525</v>
      </c>
      <c r="J33" s="328" t="s">
        <v>541</v>
      </c>
      <c r="K33" s="328"/>
      <c r="L33" s="328"/>
      <c r="M33" s="328" t="s">
        <v>525</v>
      </c>
      <c r="N33" s="328" t="s">
        <v>526</v>
      </c>
      <c r="O33" s="328"/>
      <c r="P33" s="328"/>
      <c r="Q33" s="328" t="s">
        <v>525</v>
      </c>
      <c r="R33" s="328" t="s">
        <v>526</v>
      </c>
      <c r="S33" s="328"/>
      <c r="T33" s="328"/>
      <c r="U33" s="328" t="s">
        <v>525</v>
      </c>
      <c r="V33" s="328" t="s">
        <v>526</v>
      </c>
      <c r="W33" s="328"/>
      <c r="X33" s="328"/>
      <c r="Y33" s="328" t="s">
        <v>525</v>
      </c>
      <c r="Z33" s="328" t="s">
        <v>526</v>
      </c>
      <c r="AA33" s="328"/>
      <c r="AB33" s="328"/>
      <c r="AC33" s="328" t="s">
        <v>525</v>
      </c>
      <c r="AD33" s="328" t="s">
        <v>526</v>
      </c>
      <c r="AE33" s="328"/>
      <c r="AF33" s="328"/>
    </row>
    <row r="34" spans="2:32" ht="32.25" customHeight="1" x14ac:dyDescent="0.25">
      <c r="B34" s="331" t="str">
        <f>IF('Aanvraag inhuur'!C152="","",'Aanvraag inhuur'!C152)</f>
        <v/>
      </c>
      <c r="C34" s="331" t="str">
        <f>IF('Aanvraag inhuur'!F152="","",'Aanvraag inhuur'!F152)</f>
        <v/>
      </c>
      <c r="D34" s="331" t="str">
        <f>IF('Aanvraag inhuur'!H152="","",'Aanvraag inhuur'!H152)</f>
        <v/>
      </c>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row>
    <row r="35" spans="2:32" ht="32.25" customHeight="1" x14ac:dyDescent="0.25">
      <c r="B35" s="331" t="str">
        <f>IF('Aanvraag inhuur'!C153="","",'Aanvraag inhuur'!C153)</f>
        <v/>
      </c>
      <c r="C35" s="331" t="str">
        <f>IF('Aanvraag inhuur'!F153="","",'Aanvraag inhuur'!F153)</f>
        <v/>
      </c>
      <c r="D35" s="331" t="str">
        <f>IF('Aanvraag inhuur'!H153="","",'Aanvraag inhuur'!H153)</f>
        <v/>
      </c>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row>
    <row r="36" spans="2:32" ht="32.25" customHeight="1" x14ac:dyDescent="0.25">
      <c r="B36" s="331" t="str">
        <f>IF('Aanvraag inhuur'!C154="","",'Aanvraag inhuur'!C154)</f>
        <v/>
      </c>
      <c r="C36" s="331" t="str">
        <f>IF('Aanvraag inhuur'!F154="","",'Aanvraag inhuur'!F154)</f>
        <v/>
      </c>
      <c r="D36" s="331" t="str">
        <f>IF('Aanvraag inhuur'!H154="","",'Aanvraag inhuur'!H154)</f>
        <v/>
      </c>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row>
    <row r="37" spans="2:32" ht="32.25" customHeight="1" x14ac:dyDescent="0.25">
      <c r="B37" s="331" t="str">
        <f>IF('Aanvraag inhuur'!C155="","",'Aanvraag inhuur'!C155)</f>
        <v/>
      </c>
      <c r="C37" s="331" t="str">
        <f>IF('Aanvraag inhuur'!F155="","",'Aanvraag inhuur'!F155)</f>
        <v/>
      </c>
      <c r="D37" s="331" t="str">
        <f>IF('Aanvraag inhuur'!H155="","",'Aanvraag inhuur'!H155)</f>
        <v/>
      </c>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row>
    <row r="38" spans="2:32" ht="32.25" customHeight="1" x14ac:dyDescent="0.25">
      <c r="B38" s="331" t="str">
        <f>IF('Aanvraag inhuur'!C156="","",'Aanvraag inhuur'!C156)</f>
        <v/>
      </c>
      <c r="C38" s="331" t="str">
        <f>IF('Aanvraag inhuur'!F156="","",'Aanvraag inhuur'!F156)</f>
        <v/>
      </c>
      <c r="D38" s="331" t="str">
        <f>IF('Aanvraag inhuur'!H156="","",'Aanvraag inhuur'!H156)</f>
        <v/>
      </c>
      <c r="E38" s="346"/>
      <c r="F38" s="346"/>
      <c r="G38" s="346"/>
      <c r="H38" s="346"/>
      <c r="I38" s="346"/>
      <c r="J38" s="346"/>
      <c r="K38" s="346"/>
      <c r="L38" s="346"/>
      <c r="M38" s="346"/>
      <c r="N38" s="346"/>
      <c r="O38" s="346"/>
      <c r="P38" s="346"/>
      <c r="Q38" s="346"/>
      <c r="R38" s="346"/>
      <c r="S38" s="346"/>
      <c r="T38" s="346"/>
      <c r="U38" s="346"/>
      <c r="V38" s="346"/>
      <c r="W38" s="346"/>
      <c r="X38" s="346"/>
      <c r="Y38" s="346"/>
      <c r="Z38" s="346"/>
      <c r="AA38" s="346"/>
      <c r="AB38" s="346"/>
      <c r="AC38" s="346"/>
      <c r="AD38" s="346"/>
      <c r="AE38" s="346"/>
      <c r="AF38" s="346"/>
    </row>
    <row r="39" spans="2:32" ht="32.25" customHeight="1" x14ac:dyDescent="0.25">
      <c r="B39" s="331" t="str">
        <f>IF('Aanvraag inhuur'!C157="","",'Aanvraag inhuur'!C157)</f>
        <v/>
      </c>
      <c r="C39" s="331" t="str">
        <f>IF('Aanvraag inhuur'!F157="","",'Aanvraag inhuur'!F157)</f>
        <v/>
      </c>
      <c r="D39" s="331" t="str">
        <f>IF('Aanvraag inhuur'!H157="","",'Aanvraag inhuur'!H157)</f>
        <v/>
      </c>
      <c r="E39" s="346"/>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row>
    <row r="40" spans="2:32" ht="32.25" customHeight="1" x14ac:dyDescent="0.25">
      <c r="B40" s="331" t="str">
        <f>IF('Aanvraag inhuur'!C158="","",'Aanvraag inhuur'!C158)</f>
        <v/>
      </c>
      <c r="C40" s="331" t="str">
        <f>IF('Aanvraag inhuur'!F158="","",'Aanvraag inhuur'!F158)</f>
        <v/>
      </c>
      <c r="D40" s="331" t="str">
        <f>IF('Aanvraag inhuur'!H158="","",'Aanvraag inhuur'!H158)</f>
        <v/>
      </c>
      <c r="E40" s="346"/>
      <c r="F40" s="346"/>
      <c r="G40" s="346"/>
      <c r="H40" s="346"/>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6"/>
      <c r="AF40" s="346"/>
    </row>
    <row r="41" spans="2:32" ht="32.25" customHeight="1" x14ac:dyDescent="0.25">
      <c r="B41" s="331" t="str">
        <f>IF('Aanvraag inhuur'!C159="","",'Aanvraag inhuur'!C159)</f>
        <v/>
      </c>
      <c r="C41" s="331" t="str">
        <f>IF('Aanvraag inhuur'!F159="","",'Aanvraag inhuur'!F159)</f>
        <v/>
      </c>
      <c r="D41" s="331" t="str">
        <f>IF('Aanvraag inhuur'!H159="","",'Aanvraag inhuur'!H159)</f>
        <v/>
      </c>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row>
    <row r="42" spans="2:32" ht="15.75" customHeight="1" x14ac:dyDescent="0.25">
      <c r="B42" s="770" t="s">
        <v>535</v>
      </c>
      <c r="C42" s="771"/>
      <c r="D42" s="772"/>
      <c r="E42" s="328" t="s">
        <v>525</v>
      </c>
      <c r="F42" s="328" t="s">
        <v>541</v>
      </c>
      <c r="G42" s="328"/>
      <c r="H42" s="328"/>
      <c r="I42" s="328" t="s">
        <v>525</v>
      </c>
      <c r="J42" s="328" t="s">
        <v>541</v>
      </c>
      <c r="K42" s="328"/>
      <c r="L42" s="328"/>
      <c r="M42" s="328" t="s">
        <v>525</v>
      </c>
      <c r="N42" s="328" t="s">
        <v>541</v>
      </c>
      <c r="O42" s="328"/>
      <c r="P42" s="328"/>
      <c r="Q42" s="328" t="s">
        <v>525</v>
      </c>
      <c r="R42" s="328" t="s">
        <v>541</v>
      </c>
      <c r="S42" s="328"/>
      <c r="T42" s="328"/>
      <c r="U42" s="328" t="s">
        <v>525</v>
      </c>
      <c r="V42" s="328" t="s">
        <v>541</v>
      </c>
      <c r="W42" s="328"/>
      <c r="X42" s="328"/>
      <c r="Y42" s="328" t="s">
        <v>525</v>
      </c>
      <c r="Z42" s="328" t="s">
        <v>541</v>
      </c>
      <c r="AA42" s="328"/>
      <c r="AB42" s="328"/>
      <c r="AC42" s="328" t="s">
        <v>525</v>
      </c>
      <c r="AD42" s="328" t="s">
        <v>541</v>
      </c>
      <c r="AE42" s="328"/>
      <c r="AF42" s="328"/>
    </row>
    <row r="43" spans="2:32" ht="32.25" customHeight="1" x14ac:dyDescent="0.25">
      <c r="B43" s="331" t="str">
        <f>IF('Aanvraag inhuur'!C162="","",'Aanvraag inhuur'!C162)</f>
        <v/>
      </c>
      <c r="C43" s="331" t="str">
        <f>IF('Aanvraag inhuur'!F162="","",'Aanvraag inhuur'!F162)</f>
        <v/>
      </c>
      <c r="D43" s="331" t="str">
        <f>IF('Aanvraag inhuur'!H162="","",'Aanvraag inhuur'!H162)</f>
        <v/>
      </c>
      <c r="E43" s="346"/>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6"/>
    </row>
    <row r="44" spans="2:32" ht="32.25" customHeight="1" x14ac:dyDescent="0.25">
      <c r="B44" s="331" t="str">
        <f>IF('Aanvraag inhuur'!C163="","",'Aanvraag inhuur'!C163)</f>
        <v/>
      </c>
      <c r="C44" s="331" t="str">
        <f>IF('Aanvraag inhuur'!F163="","",'Aanvraag inhuur'!F163)</f>
        <v/>
      </c>
      <c r="D44" s="331" t="str">
        <f>IF('Aanvraag inhuur'!H163="","",'Aanvraag inhuur'!H163)</f>
        <v/>
      </c>
      <c r="E44" s="346"/>
      <c r="F44" s="346"/>
      <c r="G44" s="346"/>
      <c r="H44" s="346"/>
      <c r="I44" s="346"/>
      <c r="J44" s="346"/>
      <c r="K44" s="346"/>
      <c r="L44" s="346"/>
      <c r="M44" s="346"/>
      <c r="N44" s="346"/>
      <c r="O44" s="346"/>
      <c r="P44" s="346"/>
      <c r="Q44" s="346"/>
      <c r="R44" s="346"/>
      <c r="S44" s="346"/>
      <c r="T44" s="346"/>
      <c r="U44" s="346"/>
      <c r="V44" s="346"/>
      <c r="W44" s="346"/>
      <c r="X44" s="346"/>
      <c r="Y44" s="346"/>
      <c r="Z44" s="346"/>
      <c r="AA44" s="346"/>
      <c r="AB44" s="346"/>
      <c r="AC44" s="346"/>
      <c r="AD44" s="346"/>
      <c r="AE44" s="346"/>
      <c r="AF44" s="346"/>
    </row>
    <row r="45" spans="2:32" ht="32.25" customHeight="1" x14ac:dyDescent="0.25">
      <c r="B45" s="331" t="str">
        <f>IF('Aanvraag inhuur'!C164="","",'Aanvraag inhuur'!C164)</f>
        <v/>
      </c>
      <c r="C45" s="331" t="str">
        <f>IF('Aanvraag inhuur'!F164="","",'Aanvraag inhuur'!F164)</f>
        <v/>
      </c>
      <c r="D45" s="331" t="str">
        <f>IF('Aanvraag inhuur'!H164="","",'Aanvraag inhuur'!H164)</f>
        <v/>
      </c>
      <c r="E45" s="346"/>
      <c r="F45" s="346"/>
      <c r="G45" s="346"/>
      <c r="H45" s="346"/>
      <c r="I45" s="346"/>
      <c r="J45" s="346"/>
      <c r="K45" s="346"/>
      <c r="L45" s="346"/>
      <c r="M45" s="346"/>
      <c r="N45" s="346"/>
      <c r="O45" s="346"/>
      <c r="P45" s="346"/>
      <c r="Q45" s="346"/>
      <c r="R45" s="346"/>
      <c r="S45" s="346"/>
      <c r="T45" s="346"/>
      <c r="U45" s="346"/>
      <c r="V45" s="346"/>
      <c r="W45" s="346"/>
      <c r="X45" s="346"/>
      <c r="Y45" s="346"/>
      <c r="Z45" s="346"/>
      <c r="AA45" s="346"/>
      <c r="AB45" s="346"/>
      <c r="AC45" s="346"/>
      <c r="AD45" s="346"/>
      <c r="AE45" s="346"/>
      <c r="AF45" s="346"/>
    </row>
    <row r="46" spans="2:32" ht="32.25" customHeight="1" x14ac:dyDescent="0.25">
      <c r="B46" s="331" t="str">
        <f>IF('Aanvraag inhuur'!C165="","",'Aanvraag inhuur'!C165)</f>
        <v/>
      </c>
      <c r="C46" s="331" t="str">
        <f>IF('Aanvraag inhuur'!F165="","",'Aanvraag inhuur'!F165)</f>
        <v/>
      </c>
      <c r="D46" s="331" t="str">
        <f>IF('Aanvraag inhuur'!H165="","",'Aanvraag inhuur'!H165)</f>
        <v/>
      </c>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row>
    <row r="47" spans="2:32" ht="32.25" customHeight="1" x14ac:dyDescent="0.25">
      <c r="B47" s="331" t="str">
        <f>IF('Aanvraag inhuur'!C166="","",'Aanvraag inhuur'!C166)</f>
        <v/>
      </c>
      <c r="C47" s="331" t="str">
        <f>IF('Aanvraag inhuur'!F166="","",'Aanvraag inhuur'!F166)</f>
        <v/>
      </c>
      <c r="D47" s="331" t="str">
        <f>IF('Aanvraag inhuur'!H166="","",'Aanvraag inhuur'!H166)</f>
        <v/>
      </c>
      <c r="E47" s="346"/>
      <c r="F47" s="346"/>
      <c r="G47" s="346"/>
      <c r="H47" s="346"/>
      <c r="I47" s="346"/>
      <c r="J47" s="346"/>
      <c r="K47" s="346"/>
      <c r="L47" s="346"/>
      <c r="M47" s="346"/>
      <c r="N47" s="346"/>
      <c r="O47" s="346"/>
      <c r="P47" s="346"/>
      <c r="Q47" s="346"/>
      <c r="R47" s="346"/>
      <c r="S47" s="346"/>
      <c r="T47" s="346"/>
      <c r="U47" s="346"/>
      <c r="V47" s="346"/>
      <c r="W47" s="346"/>
      <c r="X47" s="346"/>
      <c r="Y47" s="346"/>
      <c r="Z47" s="346"/>
      <c r="AA47" s="346"/>
      <c r="AB47" s="346"/>
      <c r="AC47" s="346"/>
      <c r="AD47" s="346"/>
      <c r="AE47" s="346"/>
      <c r="AF47" s="346"/>
    </row>
    <row r="48" spans="2:32" ht="32.25" customHeight="1" x14ac:dyDescent="0.25">
      <c r="B48" s="331" t="str">
        <f>IF('Aanvraag inhuur'!C167="","",'Aanvraag inhuur'!C167)</f>
        <v/>
      </c>
      <c r="C48" s="331" t="str">
        <f>IF('Aanvraag inhuur'!F167="","",'Aanvraag inhuur'!F167)</f>
        <v/>
      </c>
      <c r="D48" s="331" t="str">
        <f>IF('Aanvraag inhuur'!H167="","",'Aanvraag inhuur'!H167)</f>
        <v/>
      </c>
      <c r="E48" s="346"/>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row>
    <row r="49" spans="2:32" ht="15.75" customHeight="1" x14ac:dyDescent="0.25">
      <c r="B49" s="770" t="s">
        <v>536</v>
      </c>
      <c r="C49" s="771"/>
      <c r="D49" s="772"/>
      <c r="E49" s="328" t="s">
        <v>525</v>
      </c>
      <c r="F49" s="328" t="s">
        <v>541</v>
      </c>
      <c r="G49" s="328"/>
      <c r="H49" s="328"/>
      <c r="I49" s="328" t="s">
        <v>525</v>
      </c>
      <c r="J49" s="328" t="s">
        <v>541</v>
      </c>
      <c r="K49" s="328"/>
      <c r="L49" s="328"/>
      <c r="M49" s="328" t="s">
        <v>525</v>
      </c>
      <c r="N49" s="328" t="s">
        <v>541</v>
      </c>
      <c r="O49" s="328"/>
      <c r="P49" s="328"/>
      <c r="Q49" s="328" t="s">
        <v>525</v>
      </c>
      <c r="R49" s="328" t="s">
        <v>541</v>
      </c>
      <c r="S49" s="328"/>
      <c r="T49" s="328"/>
      <c r="U49" s="328" t="s">
        <v>525</v>
      </c>
      <c r="V49" s="328" t="s">
        <v>541</v>
      </c>
      <c r="W49" s="328"/>
      <c r="X49" s="328"/>
      <c r="Y49" s="328" t="s">
        <v>525</v>
      </c>
      <c r="Z49" s="328" t="s">
        <v>541</v>
      </c>
      <c r="AA49" s="328"/>
      <c r="AB49" s="328"/>
      <c r="AC49" s="328" t="s">
        <v>525</v>
      </c>
      <c r="AD49" s="328" t="s">
        <v>541</v>
      </c>
      <c r="AE49" s="328"/>
      <c r="AF49" s="328"/>
    </row>
    <row r="50" spans="2:32" ht="32.25" customHeight="1" x14ac:dyDescent="0.25">
      <c r="B50" s="331" t="str">
        <f>IF('Aanvraag inhuur'!C168="","",'Aanvraag inhuur'!C168)</f>
        <v/>
      </c>
      <c r="C50" s="331" t="str">
        <f>IF('Aanvraag inhuur'!F168="","",'Aanvraag inhuur'!F168)</f>
        <v/>
      </c>
      <c r="D50" s="331" t="str">
        <f>IF('Aanvraag inhuur'!H168="","",'Aanvraag inhuur'!H168)</f>
        <v/>
      </c>
      <c r="E50" s="346"/>
      <c r="F50" s="346"/>
      <c r="G50" s="346"/>
      <c r="H50" s="346"/>
      <c r="I50" s="346"/>
      <c r="J50" s="346"/>
      <c r="K50" s="346"/>
      <c r="L50" s="346"/>
      <c r="M50" s="346"/>
      <c r="N50" s="346"/>
      <c r="O50" s="346"/>
      <c r="P50" s="346"/>
      <c r="Q50" s="346"/>
      <c r="R50" s="346"/>
      <c r="S50" s="346"/>
      <c r="T50" s="346"/>
      <c r="U50" s="346"/>
      <c r="V50" s="346"/>
      <c r="W50" s="346"/>
      <c r="X50" s="346"/>
      <c r="Y50" s="346"/>
      <c r="Z50" s="346"/>
      <c r="AA50" s="346"/>
      <c r="AB50" s="346"/>
      <c r="AC50" s="346"/>
      <c r="AD50" s="346"/>
      <c r="AE50" s="346"/>
      <c r="AF50" s="346"/>
    </row>
    <row r="51" spans="2:32" ht="32.25" customHeight="1" x14ac:dyDescent="0.25">
      <c r="B51" s="331" t="str">
        <f>IF('Aanvraag inhuur'!C169="","",'Aanvraag inhuur'!C169)</f>
        <v/>
      </c>
      <c r="C51" s="331" t="str">
        <f>IF('Aanvraag inhuur'!F169="","",'Aanvraag inhuur'!F169)</f>
        <v/>
      </c>
      <c r="D51" s="331" t="str">
        <f>IF('Aanvraag inhuur'!H169="","",'Aanvraag inhuur'!H169)</f>
        <v/>
      </c>
      <c r="E51" s="346"/>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6"/>
    </row>
    <row r="52" spans="2:32" ht="32.25" customHeight="1" x14ac:dyDescent="0.25">
      <c r="B52" s="331" t="str">
        <f>IF('Aanvraag inhuur'!C170="","",'Aanvraag inhuur'!C170)</f>
        <v/>
      </c>
      <c r="C52" s="331" t="str">
        <f>IF('Aanvraag inhuur'!F170="","",'Aanvraag inhuur'!F170)</f>
        <v/>
      </c>
      <c r="D52" s="331" t="str">
        <f>IF('Aanvraag inhuur'!H170="","",'Aanvraag inhuur'!H170)</f>
        <v/>
      </c>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row>
    <row r="53" spans="2:32" ht="15.75" customHeight="1" x14ac:dyDescent="0.25">
      <c r="B53" s="770" t="s">
        <v>587</v>
      </c>
      <c r="C53" s="771"/>
      <c r="D53" s="772"/>
      <c r="E53" s="328" t="s">
        <v>525</v>
      </c>
      <c r="F53" s="328" t="s">
        <v>541</v>
      </c>
      <c r="G53" s="328"/>
      <c r="H53" s="328"/>
      <c r="I53" s="328" t="s">
        <v>525</v>
      </c>
      <c r="J53" s="328" t="s">
        <v>541</v>
      </c>
      <c r="K53" s="328"/>
      <c r="L53" s="328"/>
      <c r="M53" s="328" t="s">
        <v>525</v>
      </c>
      <c r="N53" s="328" t="s">
        <v>541</v>
      </c>
      <c r="O53" s="328"/>
      <c r="P53" s="328"/>
      <c r="Q53" s="328" t="s">
        <v>525</v>
      </c>
      <c r="R53" s="328" t="s">
        <v>541</v>
      </c>
      <c r="S53" s="328"/>
      <c r="T53" s="328"/>
      <c r="U53" s="328" t="s">
        <v>525</v>
      </c>
      <c r="V53" s="328" t="s">
        <v>541</v>
      </c>
      <c r="W53" s="328"/>
      <c r="X53" s="328"/>
      <c r="Y53" s="328" t="s">
        <v>525</v>
      </c>
      <c r="Z53" s="328" t="s">
        <v>541</v>
      </c>
      <c r="AA53" s="328"/>
      <c r="AB53" s="328"/>
      <c r="AC53" s="328" t="s">
        <v>525</v>
      </c>
      <c r="AD53" s="328" t="s">
        <v>541</v>
      </c>
      <c r="AE53" s="328"/>
      <c r="AF53" s="328"/>
    </row>
    <row r="54" spans="2:32" ht="32.25" customHeight="1" x14ac:dyDescent="0.25">
      <c r="B54" s="774" t="str">
        <f>IF('Aanvraag inhuur'!C173="","",'Aanvraag inhuur'!C173)</f>
        <v/>
      </c>
      <c r="C54" s="775"/>
      <c r="D54" s="331">
        <f>IF('Aanvraag inhuur'!H173="","",'Aanvraag inhuur'!H173)</f>
        <v>0</v>
      </c>
      <c r="E54" s="346"/>
      <c r="F54" s="346"/>
      <c r="G54" s="346"/>
      <c r="H54" s="346"/>
      <c r="I54" s="346"/>
      <c r="J54" s="346"/>
      <c r="K54" s="346"/>
      <c r="L54" s="346"/>
      <c r="M54" s="346"/>
      <c r="N54" s="346"/>
      <c r="O54" s="346"/>
      <c r="P54" s="346"/>
      <c r="Q54" s="346"/>
      <c r="R54" s="346"/>
      <c r="S54" s="346"/>
      <c r="T54" s="346"/>
      <c r="U54" s="346"/>
      <c r="V54" s="346"/>
      <c r="W54" s="346"/>
      <c r="X54" s="346"/>
      <c r="Y54" s="346"/>
      <c r="Z54" s="346"/>
      <c r="AA54" s="346"/>
      <c r="AB54" s="346"/>
      <c r="AC54" s="346"/>
      <c r="AD54" s="346"/>
      <c r="AE54" s="346"/>
      <c r="AF54" s="346"/>
    </row>
    <row r="55" spans="2:32" ht="15.75" customHeight="1" x14ac:dyDescent="0.25">
      <c r="B55" s="770" t="s">
        <v>588</v>
      </c>
      <c r="C55" s="771"/>
      <c r="D55" s="772"/>
      <c r="E55" s="328" t="s">
        <v>525</v>
      </c>
      <c r="F55" s="328" t="s">
        <v>541</v>
      </c>
      <c r="G55" s="328"/>
      <c r="H55" s="328"/>
      <c r="I55" s="328" t="s">
        <v>525</v>
      </c>
      <c r="J55" s="328" t="s">
        <v>541</v>
      </c>
      <c r="K55" s="328"/>
      <c r="L55" s="328"/>
      <c r="M55" s="328" t="s">
        <v>525</v>
      </c>
      <c r="N55" s="328" t="s">
        <v>541</v>
      </c>
      <c r="O55" s="328"/>
      <c r="P55" s="328"/>
      <c r="Q55" s="328" t="s">
        <v>525</v>
      </c>
      <c r="R55" s="328" t="s">
        <v>541</v>
      </c>
      <c r="S55" s="328"/>
      <c r="T55" s="328"/>
      <c r="U55" s="328" t="s">
        <v>525</v>
      </c>
      <c r="V55" s="328" t="s">
        <v>541</v>
      </c>
      <c r="W55" s="328"/>
      <c r="X55" s="328"/>
      <c r="Y55" s="328" t="s">
        <v>525</v>
      </c>
      <c r="Z55" s="328" t="s">
        <v>541</v>
      </c>
      <c r="AA55" s="328"/>
      <c r="AB55" s="328"/>
      <c r="AC55" s="328" t="s">
        <v>525</v>
      </c>
      <c r="AD55" s="328" t="s">
        <v>541</v>
      </c>
      <c r="AE55" s="328"/>
      <c r="AF55" s="328"/>
    </row>
    <row r="56" spans="2:32" ht="32.25" customHeight="1" x14ac:dyDescent="0.25">
      <c r="B56" s="774" t="str">
        <f>IF('Aanvraag inhuur'!C175="","",'Aanvraag inhuur'!C175)</f>
        <v/>
      </c>
      <c r="C56" s="775"/>
      <c r="D56" s="331">
        <f>IF('Aanvraag inhuur'!H175="","",'Aanvraag inhuur'!H175)</f>
        <v>0</v>
      </c>
      <c r="E56" s="346"/>
      <c r="F56" s="346"/>
      <c r="G56" s="346"/>
      <c r="H56" s="346"/>
      <c r="I56" s="346"/>
      <c r="J56" s="346"/>
      <c r="K56" s="346"/>
      <c r="L56" s="346"/>
      <c r="M56" s="346"/>
      <c r="N56" s="346"/>
      <c r="O56" s="346"/>
      <c r="P56" s="346"/>
      <c r="Q56" s="346"/>
      <c r="R56" s="346"/>
      <c r="S56" s="346"/>
      <c r="T56" s="346"/>
      <c r="U56" s="346"/>
      <c r="V56" s="346"/>
      <c r="W56" s="346"/>
      <c r="X56" s="346"/>
      <c r="Y56" s="346"/>
      <c r="Z56" s="346"/>
      <c r="AA56" s="346"/>
      <c r="AB56" s="346"/>
      <c r="AC56" s="346"/>
      <c r="AD56" s="346"/>
      <c r="AE56" s="346"/>
      <c r="AF56" s="346"/>
    </row>
    <row r="57" spans="2:32" ht="15.75" customHeight="1" x14ac:dyDescent="0.25">
      <c r="B57" s="770" t="s">
        <v>589</v>
      </c>
      <c r="C57" s="771"/>
      <c r="D57" s="772"/>
      <c r="E57" s="328" t="s">
        <v>525</v>
      </c>
      <c r="F57" s="328" t="s">
        <v>541</v>
      </c>
      <c r="G57" s="328"/>
      <c r="H57" s="328"/>
      <c r="I57" s="328" t="s">
        <v>525</v>
      </c>
      <c r="J57" s="328" t="s">
        <v>541</v>
      </c>
      <c r="K57" s="328"/>
      <c r="L57" s="328"/>
      <c r="M57" s="328" t="s">
        <v>525</v>
      </c>
      <c r="N57" s="328" t="s">
        <v>541</v>
      </c>
      <c r="O57" s="328"/>
      <c r="P57" s="328"/>
      <c r="Q57" s="328" t="s">
        <v>525</v>
      </c>
      <c r="R57" s="328" t="s">
        <v>541</v>
      </c>
      <c r="S57" s="328"/>
      <c r="T57" s="328"/>
      <c r="U57" s="328" t="s">
        <v>525</v>
      </c>
      <c r="V57" s="328" t="s">
        <v>541</v>
      </c>
      <c r="W57" s="328"/>
      <c r="X57" s="328"/>
      <c r="Y57" s="328" t="s">
        <v>525</v>
      </c>
      <c r="Z57" s="328" t="s">
        <v>541</v>
      </c>
      <c r="AA57" s="328"/>
      <c r="AB57" s="328"/>
      <c r="AC57" s="328" t="s">
        <v>525</v>
      </c>
      <c r="AD57" s="328" t="s">
        <v>541</v>
      </c>
      <c r="AE57" s="328"/>
      <c r="AF57" s="328"/>
    </row>
    <row r="58" spans="2:32" ht="32.25" customHeight="1" x14ac:dyDescent="0.25">
      <c r="B58" s="774" t="str">
        <f>IF('Aanvraag inhuur'!C177="","",'Aanvraag inhuur'!C177)</f>
        <v/>
      </c>
      <c r="C58" s="775"/>
      <c r="D58" s="331">
        <f>IF('Aanvraag inhuur'!H177="","",'Aanvraag inhuur'!H177)</f>
        <v>0</v>
      </c>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row>
    <row r="59" spans="2:32" s="325" customFormat="1" ht="15.75" customHeight="1" x14ac:dyDescent="0.25">
      <c r="B59" s="757" t="s">
        <v>590</v>
      </c>
      <c r="C59" s="757"/>
      <c r="D59" s="757"/>
      <c r="E59" s="332">
        <f>SUM(E58,E56,E54,E52,E51,E50,E48,E47,E46,E45,E44,E43,E34:E41,E5)</f>
        <v>0</v>
      </c>
      <c r="F59" s="353"/>
      <c r="G59" s="332">
        <f>SUM(G58,G56,G54,G52,G51,G50,G48,G47,G46,G45,G44,G43,G34:G41,G5)</f>
        <v>0</v>
      </c>
      <c r="H59" s="353"/>
      <c r="I59" s="332">
        <f>SUM(I58,I56,I54,I52,I51,I50,I48,I47,I46,I45,I44,I43,I34:I41,I5)</f>
        <v>0</v>
      </c>
      <c r="J59" s="353"/>
      <c r="K59" s="332">
        <f>SUM(K58,K56,K54,K52,K51,K50,K48,K47,K46,K45,K44,K43,K34:K41,K5)</f>
        <v>0</v>
      </c>
      <c r="L59" s="353"/>
      <c r="M59" s="332">
        <f>SUM(M58,M56,M54,M52,M51,M50,M48,M47,M46,M45,M44,M43,M34:M41,M5)</f>
        <v>0</v>
      </c>
      <c r="N59" s="353"/>
      <c r="O59" s="332">
        <f>SUM(O58,O56,O54,O52,O51,O50,O48,O47,O46,O45,O44,O43,O34:O41,O5)</f>
        <v>0</v>
      </c>
      <c r="P59" s="353"/>
      <c r="Q59" s="332">
        <f>SUM(Q58,Q56,Q54,Q52,Q51,Q50,Q48,Q47,Q46,Q45,Q44,Q43,Q34:Q41,Q5)</f>
        <v>0</v>
      </c>
      <c r="R59" s="353"/>
      <c r="S59" s="332">
        <f>SUM(S58,S56,S54,S52,S51,S50,S48,S47,S46,S45,S44,S43,S34:S41,S5)</f>
        <v>0</v>
      </c>
      <c r="T59" s="353"/>
      <c r="U59" s="332">
        <f>SUM(U58,U56,U54,U52,U51,U50,U48,U47,U46,U45,U44,U43,U34:U41,U5)</f>
        <v>0</v>
      </c>
      <c r="V59" s="353"/>
      <c r="W59" s="332">
        <f>SUM(W58,W56,W54,W52,W51,W50,W48,W47,W46,W45,W44,W43,W34:W41,W5)</f>
        <v>0</v>
      </c>
      <c r="X59" s="353"/>
      <c r="Y59" s="332">
        <f>SUM(Y58,Y56,Y54,Y52,Y51,Y50,Y48,Y47,Y46,Y45,Y44,Y43,Y34:Y41,Y5)</f>
        <v>0</v>
      </c>
      <c r="Z59" s="353"/>
      <c r="AA59" s="332">
        <f>SUM(AA58,AA56,AA54,AA52,AA51,AA50,AA48,AA47,AA46,AA45,AA44,AA43,AA34:AA41,AA5)</f>
        <v>0</v>
      </c>
      <c r="AB59" s="353"/>
      <c r="AC59" s="332">
        <f>SUM(AC58,AC56,AC54,AC52,AC51,AC50,AC48,AC47,AC46,AC45,AC44,AC43,AC34:AC41,AC5)</f>
        <v>0</v>
      </c>
      <c r="AD59" s="353"/>
      <c r="AE59" s="332">
        <f>SUM(AE58,AE56,AE54,AE52,AE51,AE50,AE48,AE47,AE46,AE45,AE44,AE43,AE34:AE41,AE5)</f>
        <v>0</v>
      </c>
      <c r="AF59" s="353"/>
    </row>
    <row r="60" spans="2:32" s="325" customFormat="1" ht="5.25" customHeight="1" x14ac:dyDescent="0.25">
      <c r="B60" s="336"/>
      <c r="C60" s="337"/>
      <c r="D60" s="337"/>
      <c r="E60" s="338"/>
      <c r="F60" s="339"/>
      <c r="G60" s="338"/>
      <c r="H60" s="339"/>
      <c r="I60" s="338"/>
      <c r="J60" s="339"/>
      <c r="K60" s="338"/>
      <c r="L60" s="339"/>
      <c r="M60" s="338"/>
      <c r="N60" s="340"/>
      <c r="O60" s="338"/>
      <c r="P60" s="339"/>
      <c r="Q60" s="338"/>
      <c r="R60" s="340"/>
      <c r="S60" s="338"/>
      <c r="T60" s="339"/>
      <c r="U60" s="338"/>
      <c r="V60" s="340"/>
      <c r="W60" s="338"/>
      <c r="X60" s="339"/>
      <c r="Y60" s="338"/>
      <c r="Z60" s="340"/>
      <c r="AA60" s="338"/>
      <c r="AB60" s="339"/>
      <c r="AC60" s="338"/>
      <c r="AD60" s="340"/>
      <c r="AE60" s="338"/>
      <c r="AF60" s="339"/>
    </row>
    <row r="61" spans="2:32" ht="16.5" customHeight="1" x14ac:dyDescent="0.25">
      <c r="B61" s="768" t="s">
        <v>611</v>
      </c>
      <c r="C61" s="768"/>
      <c r="D61" s="768"/>
      <c r="E61" s="342"/>
      <c r="F61" s="343"/>
      <c r="G61" s="342"/>
      <c r="H61" s="343"/>
      <c r="I61" s="343"/>
      <c r="J61" s="343"/>
      <c r="K61" s="342"/>
      <c r="L61" s="343"/>
      <c r="M61" s="343"/>
      <c r="N61" s="343"/>
      <c r="O61" s="342"/>
      <c r="P61" s="343"/>
      <c r="Q61" s="343"/>
      <c r="R61" s="343"/>
      <c r="S61" s="342"/>
      <c r="T61" s="343"/>
      <c r="U61" s="343"/>
      <c r="V61" s="343"/>
      <c r="W61" s="342"/>
      <c r="X61" s="343"/>
      <c r="Y61" s="343"/>
      <c r="Z61" s="343"/>
      <c r="AA61" s="342"/>
      <c r="AB61" s="343"/>
      <c r="AC61" s="343"/>
      <c r="AD61" s="344"/>
      <c r="AE61" s="342"/>
      <c r="AF61" s="343"/>
    </row>
    <row r="62" spans="2:32" ht="15.75" customHeight="1" x14ac:dyDescent="0.25">
      <c r="B62" s="770" t="s">
        <v>538</v>
      </c>
      <c r="C62" s="771"/>
      <c r="D62" s="772"/>
      <c r="E62" s="328" t="s">
        <v>525</v>
      </c>
      <c r="F62" s="328" t="s">
        <v>542</v>
      </c>
      <c r="G62" s="328"/>
      <c r="H62" s="328"/>
      <c r="I62" s="328" t="s">
        <v>525</v>
      </c>
      <c r="J62" s="328" t="s">
        <v>542</v>
      </c>
      <c r="K62" s="328"/>
      <c r="L62" s="328"/>
      <c r="M62" s="328" t="s">
        <v>525</v>
      </c>
      <c r="N62" s="328" t="s">
        <v>542</v>
      </c>
      <c r="O62" s="328"/>
      <c r="P62" s="328"/>
      <c r="Q62" s="328" t="s">
        <v>525</v>
      </c>
      <c r="R62" s="328" t="s">
        <v>542</v>
      </c>
      <c r="S62" s="328"/>
      <c r="T62" s="328"/>
      <c r="U62" s="328" t="s">
        <v>525</v>
      </c>
      <c r="V62" s="328" t="s">
        <v>542</v>
      </c>
      <c r="W62" s="328"/>
      <c r="X62" s="328"/>
      <c r="Y62" s="328" t="s">
        <v>525</v>
      </c>
      <c r="Z62" s="328" t="s">
        <v>542</v>
      </c>
      <c r="AA62" s="328"/>
      <c r="AB62" s="328"/>
      <c r="AC62" s="328" t="s">
        <v>525</v>
      </c>
      <c r="AD62" s="328" t="s">
        <v>542</v>
      </c>
      <c r="AE62" s="328"/>
      <c r="AF62" s="328"/>
    </row>
    <row r="63" spans="2:32" ht="124.5" customHeight="1" x14ac:dyDescent="0.25">
      <c r="B63" s="774" t="str">
        <f>IF('Aanvraag inhuur'!G184="","",'Aanvraag inhuur'!G184)</f>
        <v/>
      </c>
      <c r="C63" s="775"/>
      <c r="D63" s="331">
        <f>IF('Aanvraag inhuur'!H184="","",'Aanvraag inhuur'!H184)</f>
        <v>0</v>
      </c>
      <c r="E63" s="346"/>
      <c r="F63" s="346"/>
      <c r="G63" s="346"/>
      <c r="H63" s="346"/>
      <c r="I63" s="346"/>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6"/>
    </row>
    <row r="64" spans="2:32" ht="31.5" x14ac:dyDescent="0.25">
      <c r="B64" s="770" t="s">
        <v>539</v>
      </c>
      <c r="C64" s="771"/>
      <c r="D64" s="772"/>
      <c r="E64" s="328" t="s">
        <v>525</v>
      </c>
      <c r="F64" s="328" t="s">
        <v>593</v>
      </c>
      <c r="G64" s="328"/>
      <c r="H64" s="328"/>
      <c r="I64" s="328" t="s">
        <v>525</v>
      </c>
      <c r="J64" s="328" t="s">
        <v>593</v>
      </c>
      <c r="K64" s="328"/>
      <c r="L64" s="328"/>
      <c r="M64" s="328" t="s">
        <v>525</v>
      </c>
      <c r="N64" s="328" t="s">
        <v>593</v>
      </c>
      <c r="O64" s="328"/>
      <c r="P64" s="328"/>
      <c r="Q64" s="328" t="s">
        <v>525</v>
      </c>
      <c r="R64" s="328" t="s">
        <v>593</v>
      </c>
      <c r="S64" s="328"/>
      <c r="T64" s="328"/>
      <c r="U64" s="328" t="s">
        <v>525</v>
      </c>
      <c r="V64" s="328" t="s">
        <v>593</v>
      </c>
      <c r="W64" s="328"/>
      <c r="X64" s="328"/>
      <c r="Y64" s="328" t="s">
        <v>525</v>
      </c>
      <c r="Z64" s="328" t="s">
        <v>593</v>
      </c>
      <c r="AA64" s="328"/>
      <c r="AB64" s="328"/>
      <c r="AC64" s="328" t="s">
        <v>525</v>
      </c>
      <c r="AD64" s="328" t="s">
        <v>593</v>
      </c>
      <c r="AE64" s="328"/>
      <c r="AF64" s="328"/>
    </row>
    <row r="65" spans="2:33" ht="32.25" customHeight="1" x14ac:dyDescent="0.25">
      <c r="B65" s="331" t="str">
        <f>IF('Aanvraag inhuur'!C186="","",'Aanvraag inhuur'!C186)</f>
        <v/>
      </c>
      <c r="C65" s="331" t="str">
        <f>IF('Aanvraag inhuur'!E186="","",'Aanvraag inhuur'!E186)</f>
        <v/>
      </c>
      <c r="D65" s="764">
        <f>IF('Aanvraag inhuur'!H186="","",'Aanvraag inhuur'!H186)</f>
        <v>0</v>
      </c>
      <c r="E65" s="751"/>
      <c r="F65" s="346"/>
      <c r="G65" s="751"/>
      <c r="H65" s="346"/>
      <c r="I65" s="751"/>
      <c r="J65" s="346"/>
      <c r="K65" s="751"/>
      <c r="L65" s="346"/>
      <c r="M65" s="751"/>
      <c r="N65" s="346"/>
      <c r="O65" s="751"/>
      <c r="P65" s="346"/>
      <c r="Q65" s="751"/>
      <c r="R65" s="346"/>
      <c r="S65" s="751"/>
      <c r="T65" s="346"/>
      <c r="U65" s="751"/>
      <c r="V65" s="346"/>
      <c r="W65" s="751"/>
      <c r="X65" s="346"/>
      <c r="Y65" s="751"/>
      <c r="Z65" s="346"/>
      <c r="AA65" s="751"/>
      <c r="AB65" s="346"/>
      <c r="AC65" s="751"/>
      <c r="AD65" s="346"/>
      <c r="AE65" s="751"/>
      <c r="AF65" s="346"/>
    </row>
    <row r="66" spans="2:33" ht="32.25" customHeight="1" x14ac:dyDescent="0.25">
      <c r="B66" s="331" t="str">
        <f>IF('Aanvraag inhuur'!C187="","",'Aanvraag inhuur'!C187)</f>
        <v/>
      </c>
      <c r="C66" s="331" t="str">
        <f>IF('Aanvraag inhuur'!E187="","",'Aanvraag inhuur'!E187)</f>
        <v/>
      </c>
      <c r="D66" s="765"/>
      <c r="E66" s="752"/>
      <c r="F66" s="346"/>
      <c r="G66" s="752"/>
      <c r="H66" s="346"/>
      <c r="I66" s="752"/>
      <c r="J66" s="346"/>
      <c r="K66" s="752"/>
      <c r="L66" s="346"/>
      <c r="M66" s="752"/>
      <c r="N66" s="346"/>
      <c r="O66" s="752"/>
      <c r="P66" s="346"/>
      <c r="Q66" s="752"/>
      <c r="R66" s="346"/>
      <c r="S66" s="752"/>
      <c r="T66" s="346"/>
      <c r="U66" s="752"/>
      <c r="V66" s="346"/>
      <c r="W66" s="752"/>
      <c r="X66" s="346"/>
      <c r="Y66" s="752"/>
      <c r="Z66" s="346"/>
      <c r="AA66" s="752"/>
      <c r="AB66" s="346"/>
      <c r="AC66" s="752"/>
      <c r="AD66" s="346"/>
      <c r="AE66" s="752"/>
      <c r="AF66" s="346"/>
    </row>
    <row r="67" spans="2:33" ht="32.25" customHeight="1" x14ac:dyDescent="0.25">
      <c r="B67" s="331" t="str">
        <f>IF('Aanvraag inhuur'!C188="","",'Aanvraag inhuur'!C188)</f>
        <v/>
      </c>
      <c r="C67" s="331" t="str">
        <f>IF('Aanvraag inhuur'!E188="","",'Aanvraag inhuur'!E188)</f>
        <v/>
      </c>
      <c r="D67" s="765"/>
      <c r="E67" s="752"/>
      <c r="F67" s="346"/>
      <c r="G67" s="752"/>
      <c r="H67" s="346"/>
      <c r="I67" s="752"/>
      <c r="J67" s="346"/>
      <c r="K67" s="752"/>
      <c r="L67" s="346"/>
      <c r="M67" s="752"/>
      <c r="N67" s="346"/>
      <c r="O67" s="752"/>
      <c r="P67" s="346"/>
      <c r="Q67" s="752"/>
      <c r="R67" s="346"/>
      <c r="S67" s="752"/>
      <c r="T67" s="346"/>
      <c r="U67" s="752"/>
      <c r="V67" s="346"/>
      <c r="W67" s="752"/>
      <c r="X67" s="346"/>
      <c r="Y67" s="752"/>
      <c r="Z67" s="346"/>
      <c r="AA67" s="752"/>
      <c r="AB67" s="346"/>
      <c r="AC67" s="752"/>
      <c r="AD67" s="346"/>
      <c r="AE67" s="752"/>
      <c r="AF67" s="346"/>
    </row>
    <row r="68" spans="2:33" ht="32.25" customHeight="1" x14ac:dyDescent="0.25">
      <c r="B68" s="331" t="str">
        <f>IF('Aanvraag inhuur'!C189="","",'Aanvraag inhuur'!C189)</f>
        <v/>
      </c>
      <c r="C68" s="331" t="str">
        <f>IF('Aanvraag inhuur'!E189="","",'Aanvraag inhuur'!E189)</f>
        <v/>
      </c>
      <c r="D68" s="765"/>
      <c r="E68" s="752"/>
      <c r="F68" s="346"/>
      <c r="G68" s="752"/>
      <c r="H68" s="346"/>
      <c r="I68" s="752"/>
      <c r="J68" s="346"/>
      <c r="K68" s="752"/>
      <c r="L68" s="346"/>
      <c r="M68" s="752"/>
      <c r="N68" s="346"/>
      <c r="O68" s="752"/>
      <c r="P68" s="346"/>
      <c r="Q68" s="752"/>
      <c r="R68" s="346"/>
      <c r="S68" s="752"/>
      <c r="T68" s="346"/>
      <c r="U68" s="752"/>
      <c r="V68" s="346"/>
      <c r="W68" s="752"/>
      <c r="X68" s="346"/>
      <c r="Y68" s="752"/>
      <c r="Z68" s="346"/>
      <c r="AA68" s="752"/>
      <c r="AB68" s="346"/>
      <c r="AC68" s="752"/>
      <c r="AD68" s="346"/>
      <c r="AE68" s="752"/>
      <c r="AF68" s="346"/>
    </row>
    <row r="69" spans="2:33" ht="32.25" customHeight="1" x14ac:dyDescent="0.25">
      <c r="B69" s="331" t="str">
        <f>IF('Aanvraag inhuur'!C190="","",'Aanvraag inhuur'!C190)</f>
        <v/>
      </c>
      <c r="C69" s="331" t="str">
        <f>IF('Aanvraag inhuur'!E190="","",'Aanvraag inhuur'!E190)</f>
        <v/>
      </c>
      <c r="D69" s="765"/>
      <c r="E69" s="752"/>
      <c r="F69" s="346"/>
      <c r="G69" s="752"/>
      <c r="H69" s="346"/>
      <c r="I69" s="752"/>
      <c r="J69" s="346"/>
      <c r="K69" s="752"/>
      <c r="L69" s="346"/>
      <c r="M69" s="752"/>
      <c r="N69" s="346"/>
      <c r="O69" s="752"/>
      <c r="P69" s="346"/>
      <c r="Q69" s="752"/>
      <c r="R69" s="346"/>
      <c r="S69" s="752"/>
      <c r="T69" s="346"/>
      <c r="U69" s="752"/>
      <c r="V69" s="346"/>
      <c r="W69" s="752"/>
      <c r="X69" s="346"/>
      <c r="Y69" s="752"/>
      <c r="Z69" s="346"/>
      <c r="AA69" s="752"/>
      <c r="AB69" s="346"/>
      <c r="AC69" s="752"/>
      <c r="AD69" s="346"/>
      <c r="AE69" s="752"/>
      <c r="AF69" s="346"/>
    </row>
    <row r="70" spans="2:33" ht="32.25" customHeight="1" x14ac:dyDescent="0.25">
      <c r="B70" s="331" t="str">
        <f>IF('Aanvraag inhuur'!C191="","",'Aanvraag inhuur'!C191)</f>
        <v/>
      </c>
      <c r="C70" s="331" t="str">
        <f>IF('Aanvraag inhuur'!E191="","",'Aanvraag inhuur'!E191)</f>
        <v/>
      </c>
      <c r="D70" s="765"/>
      <c r="E70" s="752"/>
      <c r="F70" s="346"/>
      <c r="G70" s="752"/>
      <c r="H70" s="346"/>
      <c r="I70" s="752"/>
      <c r="J70" s="346"/>
      <c r="K70" s="752"/>
      <c r="L70" s="346"/>
      <c r="M70" s="752"/>
      <c r="N70" s="346"/>
      <c r="O70" s="752"/>
      <c r="P70" s="346"/>
      <c r="Q70" s="752"/>
      <c r="R70" s="346"/>
      <c r="S70" s="752"/>
      <c r="T70" s="346"/>
      <c r="U70" s="752"/>
      <c r="V70" s="346"/>
      <c r="W70" s="752"/>
      <c r="X70" s="346"/>
      <c r="Y70" s="752"/>
      <c r="Z70" s="346"/>
      <c r="AA70" s="752"/>
      <c r="AB70" s="346"/>
      <c r="AC70" s="752"/>
      <c r="AD70" s="346"/>
      <c r="AE70" s="752"/>
      <c r="AF70" s="346"/>
    </row>
    <row r="71" spans="2:33" ht="32.25" customHeight="1" x14ac:dyDescent="0.25">
      <c r="B71" s="331" t="str">
        <f>IF('Aanvraag inhuur'!C192="","",'Aanvraag inhuur'!C192)</f>
        <v/>
      </c>
      <c r="C71" s="331" t="str">
        <f>IF('Aanvraag inhuur'!E192="","",'Aanvraag inhuur'!E192)</f>
        <v/>
      </c>
      <c r="D71" s="765"/>
      <c r="E71" s="752"/>
      <c r="F71" s="346"/>
      <c r="G71" s="752"/>
      <c r="H71" s="346"/>
      <c r="I71" s="752"/>
      <c r="J71" s="346"/>
      <c r="K71" s="752"/>
      <c r="L71" s="346"/>
      <c r="M71" s="752"/>
      <c r="N71" s="346"/>
      <c r="O71" s="752"/>
      <c r="P71" s="346"/>
      <c r="Q71" s="752"/>
      <c r="R71" s="346"/>
      <c r="S71" s="752"/>
      <c r="T71" s="346"/>
      <c r="U71" s="752"/>
      <c r="V71" s="346"/>
      <c r="W71" s="752"/>
      <c r="X71" s="346"/>
      <c r="Y71" s="752"/>
      <c r="Z71" s="346"/>
      <c r="AA71" s="752"/>
      <c r="AB71" s="346"/>
      <c r="AC71" s="752"/>
      <c r="AD71" s="346"/>
      <c r="AE71" s="752"/>
      <c r="AF71" s="346"/>
    </row>
    <row r="72" spans="2:33" ht="32.25" customHeight="1" x14ac:dyDescent="0.25">
      <c r="B72" s="331" t="str">
        <f>IF('Aanvraag inhuur'!C193="","",'Aanvraag inhuur'!C193)</f>
        <v/>
      </c>
      <c r="C72" s="331" t="str">
        <f>IF('Aanvraag inhuur'!E193="","",'Aanvraag inhuur'!E193)</f>
        <v/>
      </c>
      <c r="D72" s="766"/>
      <c r="E72" s="753"/>
      <c r="F72" s="346"/>
      <c r="G72" s="753"/>
      <c r="H72" s="346"/>
      <c r="I72" s="753"/>
      <c r="J72" s="346"/>
      <c r="K72" s="753"/>
      <c r="L72" s="346"/>
      <c r="M72" s="753"/>
      <c r="N72" s="346"/>
      <c r="O72" s="753"/>
      <c r="P72" s="346"/>
      <c r="Q72" s="753"/>
      <c r="R72" s="346"/>
      <c r="S72" s="753"/>
      <c r="T72" s="346"/>
      <c r="U72" s="753"/>
      <c r="V72" s="346"/>
      <c r="W72" s="753"/>
      <c r="X72" s="346"/>
      <c r="Y72" s="753"/>
      <c r="Z72" s="346"/>
      <c r="AA72" s="753"/>
      <c r="AB72" s="346"/>
      <c r="AC72" s="753"/>
      <c r="AD72" s="346"/>
      <c r="AE72" s="753"/>
      <c r="AF72" s="346"/>
    </row>
    <row r="73" spans="2:33" x14ac:dyDescent="0.25">
      <c r="B73" s="758" t="s">
        <v>591</v>
      </c>
      <c r="C73" s="759"/>
      <c r="D73" s="760"/>
      <c r="E73" s="332">
        <f>SUM(E65,E63)</f>
        <v>0</v>
      </c>
      <c r="F73" s="331"/>
      <c r="G73" s="332">
        <f>SUM(G65,G63)</f>
        <v>0</v>
      </c>
      <c r="H73" s="331"/>
      <c r="I73" s="332">
        <f>SUM(I65,I63)</f>
        <v>0</v>
      </c>
      <c r="J73" s="331"/>
      <c r="K73" s="332">
        <f>SUM(K65,K63)</f>
        <v>0</v>
      </c>
      <c r="L73" s="331"/>
      <c r="M73" s="332">
        <f>SUM(M65,M63)</f>
        <v>0</v>
      </c>
      <c r="N73" s="331"/>
      <c r="O73" s="332">
        <f>SUM(O65,O63)</f>
        <v>0</v>
      </c>
      <c r="P73" s="331"/>
      <c r="Q73" s="332">
        <f>SUM(Q65,Q63)</f>
        <v>0</v>
      </c>
      <c r="R73" s="331"/>
      <c r="S73" s="332">
        <f>SUM(S65,S63)</f>
        <v>0</v>
      </c>
      <c r="T73" s="331"/>
      <c r="U73" s="332">
        <f>SUM(U65,U63)</f>
        <v>0</v>
      </c>
      <c r="V73" s="331"/>
      <c r="W73" s="332">
        <f>SUM(W65,W63)</f>
        <v>0</v>
      </c>
      <c r="X73" s="331"/>
      <c r="Y73" s="332">
        <f>SUM(Y65,Y63)</f>
        <v>0</v>
      </c>
      <c r="Z73" s="331"/>
      <c r="AA73" s="332">
        <f>SUM(AA65,AA63)</f>
        <v>0</v>
      </c>
      <c r="AB73" s="331"/>
      <c r="AC73" s="332">
        <f>SUM(AC65,AC63)</f>
        <v>0</v>
      </c>
      <c r="AD73" s="331"/>
      <c r="AE73" s="332">
        <f>SUM(AE65,AE63)</f>
        <v>0</v>
      </c>
      <c r="AF73" s="331"/>
    </row>
    <row r="74" spans="2:33" s="325" customFormat="1" ht="18.75" x14ac:dyDescent="0.25">
      <c r="B74" s="761" t="s">
        <v>592</v>
      </c>
      <c r="C74" s="762"/>
      <c r="D74" s="763"/>
      <c r="E74" s="334">
        <f>SUM(E73,E59)</f>
        <v>0</v>
      </c>
      <c r="F74" s="335"/>
      <c r="G74" s="334">
        <f>SUM(G73,G59)</f>
        <v>0</v>
      </c>
      <c r="H74" s="335"/>
      <c r="I74" s="334">
        <f>SUM(I73,I59)</f>
        <v>0</v>
      </c>
      <c r="J74" s="335"/>
      <c r="K74" s="334">
        <f>SUM(K73,K59)</f>
        <v>0</v>
      </c>
      <c r="L74" s="335"/>
      <c r="M74" s="334">
        <f>SUM(M73,M59)</f>
        <v>0</v>
      </c>
      <c r="N74" s="335"/>
      <c r="O74" s="334">
        <f>SUM(O73,O59)</f>
        <v>0</v>
      </c>
      <c r="P74" s="335"/>
      <c r="Q74" s="334">
        <f>SUM(Q73,Q59)</f>
        <v>0</v>
      </c>
      <c r="R74" s="335"/>
      <c r="S74" s="334">
        <f>SUM(S73,S59)</f>
        <v>0</v>
      </c>
      <c r="T74" s="335"/>
      <c r="U74" s="334">
        <f>SUM(U73,U59)</f>
        <v>0</v>
      </c>
      <c r="V74" s="335"/>
      <c r="W74" s="334">
        <f>SUM(W73,W59)</f>
        <v>0</v>
      </c>
      <c r="X74" s="335"/>
      <c r="Y74" s="334">
        <f>SUM(Y73,Y59)</f>
        <v>0</v>
      </c>
      <c r="Z74" s="335"/>
      <c r="AA74" s="334">
        <f>SUM(AA73,AA59)</f>
        <v>0</v>
      </c>
      <c r="AB74" s="335"/>
      <c r="AC74" s="334">
        <f>SUM(AC73,AC59)</f>
        <v>0</v>
      </c>
      <c r="AD74" s="335"/>
      <c r="AE74" s="334">
        <f>SUM(AE73,AE59)</f>
        <v>0</v>
      </c>
      <c r="AF74" s="335"/>
    </row>
    <row r="76" spans="2:33" x14ac:dyDescent="0.25">
      <c r="B76" s="349" t="s">
        <v>603</v>
      </c>
      <c r="C76" s="349" t="s">
        <v>514</v>
      </c>
      <c r="D76" s="756" t="s">
        <v>602</v>
      </c>
      <c r="E76" s="756"/>
      <c r="F76" s="756"/>
      <c r="G76" s="421"/>
      <c r="H76" s="421"/>
      <c r="J76" s="757" t="s">
        <v>605</v>
      </c>
      <c r="K76" s="757"/>
      <c r="L76" s="757"/>
      <c r="M76" s="757"/>
      <c r="N76" s="757"/>
      <c r="O76" s="353" t="s">
        <v>604</v>
      </c>
      <c r="P76" s="336"/>
      <c r="Q76" s="409"/>
      <c r="R76" s="409"/>
      <c r="S76" s="336"/>
      <c r="T76" s="336"/>
      <c r="U76" s="409"/>
      <c r="V76" s="409"/>
      <c r="W76" s="336"/>
      <c r="X76" s="336"/>
      <c r="Y76" s="409"/>
      <c r="Z76" s="409"/>
      <c r="AA76" s="336"/>
      <c r="AB76" s="336"/>
      <c r="AC76" s="409"/>
      <c r="AD76" s="409"/>
      <c r="AE76" s="336"/>
      <c r="AF76" s="336"/>
      <c r="AG76" s="419"/>
    </row>
    <row r="77" spans="2:33" x14ac:dyDescent="0.25">
      <c r="B77" s="331" t="s">
        <v>601</v>
      </c>
      <c r="C77" s="331" t="str">
        <f>IF('Aanvraag inhuur'!C15="","",'Aanvraag inhuur'!C15)</f>
        <v/>
      </c>
      <c r="D77" s="755" t="str">
        <f>IF('Aanvraag inhuur'!D15="","",'Aanvraag inhuur'!D15)</f>
        <v/>
      </c>
      <c r="E77" s="755"/>
      <c r="F77" s="755"/>
      <c r="G77" s="418"/>
      <c r="H77" s="418"/>
      <c r="J77" s="755" t="str">
        <f>'Aanvraag inhuur'!B72</f>
        <v>1. Tarief</v>
      </c>
      <c r="K77" s="755"/>
      <c r="L77" s="755"/>
      <c r="M77" s="755"/>
      <c r="N77" s="755"/>
      <c r="O77" s="351">
        <f>'Aanvraag inhuur'!C72</f>
        <v>0</v>
      </c>
      <c r="P77" s="420"/>
      <c r="Q77" s="409"/>
      <c r="R77" s="409"/>
      <c r="S77" s="420"/>
      <c r="T77" s="420"/>
      <c r="U77" s="409"/>
      <c r="V77" s="409"/>
      <c r="W77" s="420"/>
      <c r="X77" s="420"/>
      <c r="Y77" s="409"/>
      <c r="Z77" s="409"/>
      <c r="AA77" s="420"/>
      <c r="AB77" s="420"/>
      <c r="AC77" s="409"/>
      <c r="AD77" s="409"/>
      <c r="AE77" s="420"/>
      <c r="AF77" s="420"/>
      <c r="AG77" s="419"/>
    </row>
    <row r="78" spans="2:33" ht="15.75" customHeight="1" x14ac:dyDescent="0.25">
      <c r="B78" s="404" t="s">
        <v>600</v>
      </c>
      <c r="C78" s="331"/>
      <c r="D78" s="755"/>
      <c r="E78" s="755"/>
      <c r="F78" s="755"/>
      <c r="G78" s="418"/>
      <c r="H78" s="418"/>
      <c r="J78" s="755" t="str">
        <f>'Aanvraag inhuur'!B74</f>
        <v>2. Duurzaamheidsaspecten bij inzet</v>
      </c>
      <c r="K78" s="755"/>
      <c r="L78" s="755"/>
      <c r="M78" s="755"/>
      <c r="N78" s="755"/>
      <c r="O78" s="351">
        <f>'Aanvraag inhuur'!C74</f>
        <v>0</v>
      </c>
      <c r="P78" s="418"/>
      <c r="Q78" s="415"/>
      <c r="R78" s="415"/>
      <c r="S78" s="418"/>
      <c r="T78" s="418"/>
      <c r="U78" s="415"/>
      <c r="V78" s="415"/>
      <c r="W78" s="418"/>
      <c r="X78" s="418"/>
      <c r="Y78" s="415"/>
      <c r="Z78" s="415"/>
      <c r="AA78" s="418"/>
      <c r="AB78" s="418"/>
      <c r="AC78" s="415"/>
      <c r="AD78" s="415"/>
      <c r="AE78" s="418"/>
      <c r="AF78" s="418"/>
    </row>
    <row r="79" spans="2:33" ht="15.75" customHeight="1" x14ac:dyDescent="0.25">
      <c r="B79" s="350" t="s">
        <v>504</v>
      </c>
      <c r="C79" s="331" t="str">
        <f>IF('Aanvraag inhuur'!C18="","",'Aanvraag inhuur'!C18)</f>
        <v/>
      </c>
      <c r="D79" s="755" t="str">
        <f>IF('Aanvraag inhuur'!D18="","",'Aanvraag inhuur'!D18)</f>
        <v/>
      </c>
      <c r="E79" s="755"/>
      <c r="F79" s="755"/>
      <c r="G79" s="418"/>
      <c r="H79" s="418"/>
      <c r="J79" s="755" t="str">
        <f>'Aanvraag inhuur'!B75</f>
        <v>3. Relevante werkervaring</v>
      </c>
      <c r="K79" s="755"/>
      <c r="L79" s="755"/>
      <c r="M79" s="755"/>
      <c r="N79" s="755"/>
      <c r="O79" s="351">
        <f>'Aanvraag inhuur'!C75</f>
        <v>0</v>
      </c>
      <c r="P79" s="418"/>
      <c r="Q79" s="415"/>
      <c r="R79" s="415"/>
      <c r="S79" s="418"/>
      <c r="T79" s="418"/>
      <c r="U79" s="415"/>
      <c r="V79" s="415"/>
      <c r="W79" s="418"/>
      <c r="X79" s="418"/>
      <c r="Y79" s="415"/>
      <c r="Z79" s="415"/>
      <c r="AA79" s="418"/>
      <c r="AB79" s="418"/>
      <c r="AC79" s="415"/>
      <c r="AD79" s="415"/>
      <c r="AE79" s="418"/>
      <c r="AF79" s="418"/>
    </row>
    <row r="80" spans="2:33" ht="32.25" customHeight="1" x14ac:dyDescent="0.25">
      <c r="B80" s="350" t="s">
        <v>505</v>
      </c>
      <c r="C80" s="331" t="str">
        <f>IF('Aanvraag inhuur'!C19="","",'Aanvraag inhuur'!C19)</f>
        <v/>
      </c>
      <c r="D80" s="755" t="str">
        <f>IF('Aanvraag inhuur'!D19="","",'Aanvraag inhuur'!D19)</f>
        <v/>
      </c>
      <c r="E80" s="755"/>
      <c r="F80" s="755"/>
      <c r="G80" s="418"/>
      <c r="H80" s="418"/>
      <c r="J80" s="755" t="str">
        <f>'Aanvraag inhuur'!B76</f>
        <v>4. Kennis, opleidingen, fysieke gesteldheid, fysieke prestaties en geestesgesteldheid</v>
      </c>
      <c r="K80" s="755"/>
      <c r="L80" s="755"/>
      <c r="M80" s="755"/>
      <c r="N80" s="755"/>
      <c r="O80" s="351">
        <f>'Aanvraag inhuur'!C76</f>
        <v>0</v>
      </c>
      <c r="P80" s="418"/>
      <c r="Q80" s="415"/>
      <c r="R80" s="415"/>
      <c r="S80" s="418"/>
      <c r="T80" s="418"/>
      <c r="U80" s="415"/>
      <c r="V80" s="415"/>
      <c r="W80" s="418"/>
      <c r="X80" s="418"/>
      <c r="Y80" s="415"/>
      <c r="Z80" s="415"/>
      <c r="AA80" s="418"/>
      <c r="AB80" s="418"/>
      <c r="AC80" s="415"/>
      <c r="AD80" s="415"/>
      <c r="AE80" s="418"/>
      <c r="AF80" s="418"/>
    </row>
    <row r="81" spans="2:32" ht="15.75" customHeight="1" x14ac:dyDescent="0.25">
      <c r="B81" s="350" t="s">
        <v>506</v>
      </c>
      <c r="C81" s="331" t="str">
        <f>IF('Aanvraag inhuur'!C20="","",'Aanvraag inhuur'!C20)</f>
        <v/>
      </c>
      <c r="D81" s="755" t="str">
        <f>IF('Aanvraag inhuur'!D20="","",'Aanvraag inhuur'!D20)</f>
        <v/>
      </c>
      <c r="E81" s="755"/>
      <c r="F81" s="755"/>
      <c r="G81" s="418"/>
      <c r="H81" s="418"/>
      <c r="J81" s="755" t="str">
        <f>'Aanvraag inhuur'!B77</f>
        <v>5. Beschikbaarheid kandidaat</v>
      </c>
      <c r="K81" s="755"/>
      <c r="L81" s="755"/>
      <c r="M81" s="755"/>
      <c r="N81" s="755"/>
      <c r="O81" s="351">
        <f>'Aanvraag inhuur'!C77</f>
        <v>0</v>
      </c>
      <c r="P81" s="418"/>
      <c r="Q81" s="415"/>
      <c r="R81" s="415"/>
      <c r="S81" s="418"/>
      <c r="T81" s="418"/>
      <c r="U81" s="415"/>
      <c r="V81" s="415"/>
      <c r="W81" s="418"/>
      <c r="X81" s="418"/>
      <c r="Y81" s="415"/>
      <c r="Z81" s="415"/>
      <c r="AA81" s="418"/>
      <c r="AB81" s="418"/>
      <c r="AC81" s="415"/>
      <c r="AD81" s="415"/>
      <c r="AE81" s="418"/>
      <c r="AF81" s="418"/>
    </row>
    <row r="82" spans="2:32" ht="15.75" customHeight="1" x14ac:dyDescent="0.25">
      <c r="B82" s="350" t="s">
        <v>507</v>
      </c>
      <c r="C82" s="331" t="str">
        <f>IF('Aanvraag inhuur'!C21="","",'Aanvraag inhuur'!C21)</f>
        <v/>
      </c>
      <c r="D82" s="755" t="str">
        <f>IF('Aanvraag inhuur'!D21="","",'Aanvraag inhuur'!D21)</f>
        <v/>
      </c>
      <c r="E82" s="755"/>
      <c r="F82" s="755"/>
      <c r="G82" s="418"/>
      <c r="H82" s="418"/>
      <c r="J82" s="755" t="str">
        <f>'Aanvraag inhuur'!B78</f>
        <v>6. Social Return kandidaat</v>
      </c>
      <c r="K82" s="755"/>
      <c r="L82" s="755"/>
      <c r="M82" s="755"/>
      <c r="N82" s="755"/>
      <c r="O82" s="351">
        <f>'Aanvraag inhuur'!C78</f>
        <v>0</v>
      </c>
      <c r="P82" s="418"/>
      <c r="Q82" s="415"/>
      <c r="R82" s="415"/>
      <c r="S82" s="418"/>
      <c r="T82" s="418"/>
      <c r="U82" s="415"/>
      <c r="V82" s="415"/>
      <c r="W82" s="418"/>
      <c r="X82" s="418"/>
      <c r="Y82" s="415"/>
      <c r="Z82" s="415"/>
      <c r="AA82" s="418"/>
      <c r="AB82" s="418"/>
      <c r="AC82" s="415"/>
      <c r="AD82" s="415"/>
      <c r="AE82" s="418"/>
      <c r="AF82" s="418"/>
    </row>
    <row r="83" spans="2:32" ht="15.75" customHeight="1" x14ac:dyDescent="0.25">
      <c r="J83" s="755" t="str">
        <f>'Aanvraag inhuur'!B79</f>
        <v>7. Mate waarin de kandidaat de opdracht begrijpt</v>
      </c>
      <c r="K83" s="755"/>
      <c r="L83" s="755"/>
      <c r="M83" s="755"/>
      <c r="N83" s="755"/>
      <c r="O83" s="351">
        <f>'Aanvraag inhuur'!C79</f>
        <v>0</v>
      </c>
      <c r="P83" s="418"/>
      <c r="Q83" s="415"/>
      <c r="R83" s="415"/>
      <c r="S83" s="418"/>
      <c r="T83" s="418"/>
      <c r="U83" s="415"/>
      <c r="V83" s="415"/>
      <c r="W83" s="418"/>
      <c r="X83" s="418"/>
      <c r="Y83" s="415"/>
      <c r="Z83" s="415"/>
      <c r="AA83" s="418"/>
      <c r="AB83" s="418"/>
      <c r="AC83" s="415"/>
      <c r="AD83" s="415"/>
      <c r="AE83" s="418"/>
      <c r="AF83" s="418"/>
    </row>
    <row r="84" spans="2:32" ht="15.75" customHeight="1" x14ac:dyDescent="0.25">
      <c r="J84" s="755" t="str">
        <f>'Aanvraag inhuur'!B80</f>
        <v xml:space="preserve">8. Of de kandidaat de juiste competenties heeft. (Competentiewoordenboek)
</v>
      </c>
      <c r="K84" s="755"/>
      <c r="L84" s="755"/>
      <c r="M84" s="755"/>
      <c r="N84" s="755"/>
      <c r="O84" s="351">
        <f>'Aanvraag inhuur'!C80</f>
        <v>0</v>
      </c>
      <c r="P84" s="418"/>
      <c r="Q84" s="415"/>
      <c r="R84" s="415"/>
      <c r="S84" s="418"/>
      <c r="T84" s="418"/>
      <c r="U84" s="415"/>
      <c r="V84" s="415"/>
      <c r="W84" s="418"/>
      <c r="X84" s="418"/>
      <c r="Y84" s="415"/>
      <c r="Z84" s="415"/>
      <c r="AA84" s="418"/>
      <c r="AB84" s="418"/>
      <c r="AC84" s="415"/>
      <c r="AD84" s="415"/>
      <c r="AE84" s="418"/>
      <c r="AF84" s="418"/>
    </row>
    <row r="85" spans="2:32" ht="15.75" customHeight="1" x14ac:dyDescent="0.25">
      <c r="J85" s="755" t="str">
        <f>'Aanvraag inhuur'!B81</f>
        <v>Totaal</v>
      </c>
      <c r="K85" s="755"/>
      <c r="L85" s="755"/>
      <c r="M85" s="755"/>
      <c r="N85" s="755"/>
      <c r="O85" s="352">
        <f>'Aanvraag inhuur'!C81</f>
        <v>0</v>
      </c>
      <c r="P85" s="418"/>
      <c r="Q85" s="415"/>
      <c r="R85" s="415"/>
      <c r="S85" s="418"/>
      <c r="T85" s="418"/>
      <c r="U85" s="415"/>
      <c r="V85" s="415"/>
      <c r="W85" s="418"/>
      <c r="X85" s="418"/>
      <c r="Y85" s="415"/>
      <c r="Z85" s="415"/>
      <c r="AA85" s="418"/>
      <c r="AB85" s="418"/>
      <c r="AC85" s="415"/>
      <c r="AD85" s="415"/>
      <c r="AE85" s="418"/>
      <c r="AF85" s="418"/>
    </row>
    <row r="87" spans="2:32" hidden="1" x14ac:dyDescent="0.25">
      <c r="B87" s="326" t="s">
        <v>547</v>
      </c>
    </row>
    <row r="88" spans="2:32" hidden="1" x14ac:dyDescent="0.25">
      <c r="B88" s="326" t="s">
        <v>348</v>
      </c>
      <c r="C88" s="326">
        <f>MIN(F88,J88,N88,R88,V88,Z88,AD88)</f>
        <v>0</v>
      </c>
      <c r="E88" s="331">
        <f>COUNTIF(E6:E32,"nee")</f>
        <v>0</v>
      </c>
      <c r="F88" s="331" t="str">
        <f>IF('Samenvatting beoordeling P1 TL5'!D3="Uitsluiten","",IF('Samenvatting beoordeling P1 TL5'!D3="","",F5))</f>
        <v/>
      </c>
      <c r="G88" s="331">
        <f>COUNTIF(G6:G32,"nee")</f>
        <v>0</v>
      </c>
      <c r="H88" s="331" t="str">
        <f>IF('Samenvatting beoordeling P1 TL5'!E3="Uitsluiten","",IF('Samenvatting beoordeling P1 TL5'!E3="","",H5))</f>
        <v/>
      </c>
      <c r="I88" s="331">
        <f t="shared" ref="I88:AC88" si="2">COUNTIF(I6:I32,"nee")</f>
        <v>0</v>
      </c>
      <c r="J88" s="331" t="str">
        <f>IF('Samenvatting beoordeling P1 TL5'!F3="Uitsluiten","",IF('Samenvatting beoordeling P1 TL5'!F3="","",J5))</f>
        <v/>
      </c>
      <c r="K88" s="331">
        <f>COUNTIF(K6:K32,"nee")</f>
        <v>0</v>
      </c>
      <c r="L88" s="331" t="str">
        <f>IF('Samenvatting beoordeling P1 TL5'!G3="Uitsluiten","",IF('Samenvatting beoordeling P1 TL5'!G3="","",L5))</f>
        <v/>
      </c>
      <c r="M88" s="331">
        <f t="shared" si="2"/>
        <v>0</v>
      </c>
      <c r="N88" s="331" t="str">
        <f>IF('Samenvatting beoordeling P1 TL5'!H3="Uitsluiten","",IF('Samenvatting beoordeling P1 TL5'!H3="","",N5))</f>
        <v/>
      </c>
      <c r="O88" s="331">
        <f>COUNTIF(O6:O32,"nee")</f>
        <v>0</v>
      </c>
      <c r="P88" s="331" t="str">
        <f>IF('Samenvatting beoordeling P1 TL5'!I3="Uitsluiten","",IF('Samenvatting beoordeling P1 TL5'!I3="","",P5))</f>
        <v/>
      </c>
      <c r="Q88" s="331">
        <f t="shared" si="2"/>
        <v>0</v>
      </c>
      <c r="R88" s="331" t="str">
        <f>IF('Samenvatting beoordeling P1 TL5'!J3="Uitsluiten","",IF('Samenvatting beoordeling P1 TL5'!J3="","",R5))</f>
        <v/>
      </c>
      <c r="S88" s="331">
        <f>COUNTIF(S6:S32,"nee")</f>
        <v>0</v>
      </c>
      <c r="T88" s="331" t="str">
        <f>IF('Samenvatting beoordeling P1 TL5'!K3="Uitsluiten","",IF('Samenvatting beoordeling P1 TL5'!K3="","",T5))</f>
        <v/>
      </c>
      <c r="U88" s="331">
        <f t="shared" si="2"/>
        <v>0</v>
      </c>
      <c r="V88" s="331" t="str">
        <f>IF('Samenvatting beoordeling P1 TL5'!L3="Uitsluiten","",IF('Samenvatting beoordeling P1 TL5'!L3="","",V5))</f>
        <v/>
      </c>
      <c r="W88" s="331">
        <f>COUNTIF(W6:W32,"nee")</f>
        <v>0</v>
      </c>
      <c r="X88" s="331" t="str">
        <f>IF('Samenvatting beoordeling P1 TL5'!M3="Uitsluiten","",IF('Samenvatting beoordeling P1 TL5'!M3="","",X5))</f>
        <v/>
      </c>
      <c r="Y88" s="331">
        <f t="shared" si="2"/>
        <v>0</v>
      </c>
      <c r="Z88" s="331" t="str">
        <f>IF('Samenvatting beoordeling P1 TL5'!N3="Uitsluiten","",IF('Samenvatting beoordeling P1 TL5'!N3="","",Z5))</f>
        <v/>
      </c>
      <c r="AA88" s="331">
        <f>COUNTIF(AA6:AA32,"nee")</f>
        <v>0</v>
      </c>
      <c r="AB88" s="331" t="str">
        <f>IF('Samenvatting beoordeling P1 TL5'!O3="Uitsluiten","",IF('Samenvatting beoordeling P1 TL5'!O3="","",AB5))</f>
        <v/>
      </c>
      <c r="AC88" s="331">
        <f t="shared" si="2"/>
        <v>0</v>
      </c>
      <c r="AD88" s="331" t="str">
        <f>IF('Samenvatting beoordeling P1 TL5'!P3="Uitsluiten","",IF('Samenvatting beoordeling P1 TL5'!P3="","",AD5))</f>
        <v/>
      </c>
      <c r="AE88" s="331">
        <f>COUNTIF(AE6:AE32,"nee")</f>
        <v>0</v>
      </c>
      <c r="AF88" s="331" t="str">
        <f>IF('Samenvatting beoordeling P1 TL5'!Q3="Uitsluiten","",IF('Samenvatting beoordeling P1 TL5'!Q3="","",AF5))</f>
        <v/>
      </c>
    </row>
  </sheetData>
  <sheetProtection algorithmName="SHA-512" hashValue="t6Si3Kyq5qMu2Q5fl4aLd00hR2pGHokz3WGc1aNFh2gEkvlDYHdy2VuQGLulFDMnnLaBY6bs3qqe04yjcLbA9A==" saltValue="HLYpk2e58YCB2037OJ7hPQ==" spinCount="100000" sheet="1" objects="1" scenarios="1"/>
  <mergeCells count="87">
    <mergeCell ref="Q2:R2"/>
    <mergeCell ref="S2:T2"/>
    <mergeCell ref="U2:V2"/>
    <mergeCell ref="E1:F1"/>
    <mergeCell ref="G1:H1"/>
    <mergeCell ref="I1:J1"/>
    <mergeCell ref="E2:F2"/>
    <mergeCell ref="G2:H2"/>
    <mergeCell ref="I2:J2"/>
    <mergeCell ref="I3:J3"/>
    <mergeCell ref="K3:L3"/>
    <mergeCell ref="K2:L2"/>
    <mergeCell ref="M2:N2"/>
    <mergeCell ref="O2:P2"/>
    <mergeCell ref="W2:X2"/>
    <mergeCell ref="Y2:Z2"/>
    <mergeCell ref="AA2:AB2"/>
    <mergeCell ref="AC2:AD2"/>
    <mergeCell ref="AE2:AF2"/>
    <mergeCell ref="B33:D33"/>
    <mergeCell ref="Y3:Z3"/>
    <mergeCell ref="AA3:AB3"/>
    <mergeCell ref="AC3:AD3"/>
    <mergeCell ref="AE3:AF3"/>
    <mergeCell ref="B4:D4"/>
    <mergeCell ref="B5:C5"/>
    <mergeCell ref="M3:N3"/>
    <mergeCell ref="O3:P3"/>
    <mergeCell ref="Q3:R3"/>
    <mergeCell ref="S3:T3"/>
    <mergeCell ref="U3:V3"/>
    <mergeCell ref="W3:X3"/>
    <mergeCell ref="B3:D3"/>
    <mergeCell ref="E3:F3"/>
    <mergeCell ref="G3:H3"/>
    <mergeCell ref="B6:D6"/>
    <mergeCell ref="B13:D13"/>
    <mergeCell ref="B18:D18"/>
    <mergeCell ref="B20:D20"/>
    <mergeCell ref="B26:D26"/>
    <mergeCell ref="B63:C63"/>
    <mergeCell ref="B42:D42"/>
    <mergeCell ref="B49:D49"/>
    <mergeCell ref="B53:D53"/>
    <mergeCell ref="B54:C54"/>
    <mergeCell ref="B55:D55"/>
    <mergeCell ref="B56:C56"/>
    <mergeCell ref="B57:D57"/>
    <mergeCell ref="B58:C58"/>
    <mergeCell ref="B59:D59"/>
    <mergeCell ref="B61:D61"/>
    <mergeCell ref="B62:D62"/>
    <mergeCell ref="B64:D64"/>
    <mergeCell ref="D65:D72"/>
    <mergeCell ref="E65:E72"/>
    <mergeCell ref="G65:G72"/>
    <mergeCell ref="I65:I72"/>
    <mergeCell ref="B74:D74"/>
    <mergeCell ref="M65:M72"/>
    <mergeCell ref="O65:O72"/>
    <mergeCell ref="Q65:Q72"/>
    <mergeCell ref="S65:S72"/>
    <mergeCell ref="K65:K72"/>
    <mergeCell ref="Y65:Y72"/>
    <mergeCell ref="AA65:AA72"/>
    <mergeCell ref="AC65:AC72"/>
    <mergeCell ref="AE65:AE72"/>
    <mergeCell ref="B73:D73"/>
    <mergeCell ref="U65:U72"/>
    <mergeCell ref="W65:W72"/>
    <mergeCell ref="D76:F76"/>
    <mergeCell ref="J76:N76"/>
    <mergeCell ref="D77:F77"/>
    <mergeCell ref="J77:N77"/>
    <mergeCell ref="D78:F78"/>
    <mergeCell ref="J78:N78"/>
    <mergeCell ref="D79:F79"/>
    <mergeCell ref="J79:N79"/>
    <mergeCell ref="D80:F80"/>
    <mergeCell ref="J80:N80"/>
    <mergeCell ref="D81:F81"/>
    <mergeCell ref="J81:N81"/>
    <mergeCell ref="D82:F82"/>
    <mergeCell ref="J82:N82"/>
    <mergeCell ref="J83:N83"/>
    <mergeCell ref="J84:N84"/>
    <mergeCell ref="J85:N85"/>
  </mergeCells>
  <conditionalFormatting sqref="E7:E12">
    <cfRule type="cellIs" dxfId="491" priority="349" operator="equal">
      <formula>"Ja"</formula>
    </cfRule>
    <cfRule type="cellIs" dxfId="490" priority="350" operator="equal">
      <formula>"Nee"</formula>
    </cfRule>
  </conditionalFormatting>
  <conditionalFormatting sqref="E14:E17">
    <cfRule type="cellIs" dxfId="489" priority="347" operator="equal">
      <formula>"Ja"</formula>
    </cfRule>
    <cfRule type="cellIs" dxfId="488" priority="348" operator="equal">
      <formula>"Nee"</formula>
    </cfRule>
  </conditionalFormatting>
  <conditionalFormatting sqref="E21:E22">
    <cfRule type="cellIs" dxfId="487" priority="345" operator="equal">
      <formula>"Ja"</formula>
    </cfRule>
    <cfRule type="cellIs" dxfId="486" priority="346" operator="equal">
      <formula>"Nee"</formula>
    </cfRule>
  </conditionalFormatting>
  <conditionalFormatting sqref="E23">
    <cfRule type="cellIs" dxfId="485" priority="343" operator="equal">
      <formula>"Ja"</formula>
    </cfRule>
    <cfRule type="cellIs" dxfId="484" priority="344" operator="equal">
      <formula>"Nee"</formula>
    </cfRule>
  </conditionalFormatting>
  <conditionalFormatting sqref="E24:E25">
    <cfRule type="cellIs" dxfId="483" priority="341" operator="equal">
      <formula>"Ja"</formula>
    </cfRule>
    <cfRule type="cellIs" dxfId="482" priority="342" operator="equal">
      <formula>"Nee"</formula>
    </cfRule>
  </conditionalFormatting>
  <conditionalFormatting sqref="E27:E32">
    <cfRule type="cellIs" dxfId="481" priority="339" operator="equal">
      <formula>"Ja"</formula>
    </cfRule>
    <cfRule type="cellIs" dxfId="480" priority="340" operator="equal">
      <formula>"Nee"</formula>
    </cfRule>
  </conditionalFormatting>
  <conditionalFormatting sqref="E19">
    <cfRule type="cellIs" dxfId="479" priority="337" operator="equal">
      <formula>"Ja"</formula>
    </cfRule>
    <cfRule type="cellIs" dxfId="478" priority="338" operator="equal">
      <formula>"Nee"</formula>
    </cfRule>
  </conditionalFormatting>
  <conditionalFormatting sqref="I5 E5 M5 Q5 U5 Y5 AC5">
    <cfRule type="containsText" dxfId="477" priority="190" operator="containsText" text="UITGESL">
      <formula>NOT(ISERROR(SEARCH("UITGESL",E5)))</formula>
    </cfRule>
  </conditionalFormatting>
  <conditionalFormatting sqref="AE5">
    <cfRule type="containsText" dxfId="476" priority="183" operator="containsText" text="UITGESL">
      <formula>NOT(ISERROR(SEARCH("UITGESL",AE5)))</formula>
    </cfRule>
  </conditionalFormatting>
  <conditionalFormatting sqref="G5">
    <cfRule type="containsText" dxfId="475" priority="189" operator="containsText" text="UITGESL">
      <formula>NOT(ISERROR(SEARCH("UITGESL",G5)))</formula>
    </cfRule>
  </conditionalFormatting>
  <conditionalFormatting sqref="K5">
    <cfRule type="containsText" dxfId="474" priority="188" operator="containsText" text="UITGESL">
      <formula>NOT(ISERROR(SEARCH("UITGESL",K5)))</formula>
    </cfRule>
  </conditionalFormatting>
  <conditionalFormatting sqref="O5">
    <cfRule type="containsText" dxfId="473" priority="187" operator="containsText" text="UITGESL">
      <formula>NOT(ISERROR(SEARCH("UITGESL",O5)))</formula>
    </cfRule>
  </conditionalFormatting>
  <conditionalFormatting sqref="S5">
    <cfRule type="containsText" dxfId="472" priority="186" operator="containsText" text="UITGESL">
      <formula>NOT(ISERROR(SEARCH("UITGESL",S5)))</formula>
    </cfRule>
  </conditionalFormatting>
  <conditionalFormatting sqref="W5">
    <cfRule type="containsText" dxfId="471" priority="185" operator="containsText" text="UITGESL">
      <formula>NOT(ISERROR(SEARCH("UITGESL",W5)))</formula>
    </cfRule>
  </conditionalFormatting>
  <conditionalFormatting sqref="AA5">
    <cfRule type="containsText" dxfId="470" priority="184" operator="containsText" text="UITGESL">
      <formula>NOT(ISERROR(SEARCH("UITGESL",AA5)))</formula>
    </cfRule>
  </conditionalFormatting>
  <conditionalFormatting sqref="G7:G12">
    <cfRule type="cellIs" dxfId="469" priority="181" operator="equal">
      <formula>"Ja"</formula>
    </cfRule>
    <cfRule type="cellIs" dxfId="468" priority="182" operator="equal">
      <formula>"Nee"</formula>
    </cfRule>
  </conditionalFormatting>
  <conditionalFormatting sqref="G14:G17">
    <cfRule type="cellIs" dxfId="467" priority="179" operator="equal">
      <formula>"Ja"</formula>
    </cfRule>
    <cfRule type="cellIs" dxfId="466" priority="180" operator="equal">
      <formula>"Nee"</formula>
    </cfRule>
  </conditionalFormatting>
  <conditionalFormatting sqref="G21:G22">
    <cfRule type="cellIs" dxfId="465" priority="177" operator="equal">
      <formula>"Ja"</formula>
    </cfRule>
    <cfRule type="cellIs" dxfId="464" priority="178" operator="equal">
      <formula>"Nee"</formula>
    </cfRule>
  </conditionalFormatting>
  <conditionalFormatting sqref="G23">
    <cfRule type="cellIs" dxfId="463" priority="175" operator="equal">
      <formula>"Ja"</formula>
    </cfRule>
    <cfRule type="cellIs" dxfId="462" priority="176" operator="equal">
      <formula>"Nee"</formula>
    </cfRule>
  </conditionalFormatting>
  <conditionalFormatting sqref="G24:G25">
    <cfRule type="cellIs" dxfId="461" priority="173" operator="equal">
      <formula>"Ja"</formula>
    </cfRule>
    <cfRule type="cellIs" dxfId="460" priority="174" operator="equal">
      <formula>"Nee"</formula>
    </cfRule>
  </conditionalFormatting>
  <conditionalFormatting sqref="G27:G32">
    <cfRule type="cellIs" dxfId="459" priority="171" operator="equal">
      <formula>"Ja"</formula>
    </cfRule>
    <cfRule type="cellIs" dxfId="458" priority="172" operator="equal">
      <formula>"Nee"</formula>
    </cfRule>
  </conditionalFormatting>
  <conditionalFormatting sqref="G19">
    <cfRule type="cellIs" dxfId="457" priority="169" operator="equal">
      <formula>"Ja"</formula>
    </cfRule>
    <cfRule type="cellIs" dxfId="456" priority="170" operator="equal">
      <formula>"Nee"</formula>
    </cfRule>
  </conditionalFormatting>
  <conditionalFormatting sqref="I7:I12">
    <cfRule type="cellIs" dxfId="455" priority="167" operator="equal">
      <formula>"Ja"</formula>
    </cfRule>
    <cfRule type="cellIs" dxfId="454" priority="168" operator="equal">
      <formula>"Nee"</formula>
    </cfRule>
  </conditionalFormatting>
  <conditionalFormatting sqref="I14:I17">
    <cfRule type="cellIs" dxfId="453" priority="165" operator="equal">
      <formula>"Ja"</formula>
    </cfRule>
    <cfRule type="cellIs" dxfId="452" priority="166" operator="equal">
      <formula>"Nee"</formula>
    </cfRule>
  </conditionalFormatting>
  <conditionalFormatting sqref="I21:I22">
    <cfRule type="cellIs" dxfId="451" priority="163" operator="equal">
      <formula>"Ja"</formula>
    </cfRule>
    <cfRule type="cellIs" dxfId="450" priority="164" operator="equal">
      <formula>"Nee"</formula>
    </cfRule>
  </conditionalFormatting>
  <conditionalFormatting sqref="I23">
    <cfRule type="cellIs" dxfId="449" priority="161" operator="equal">
      <formula>"Ja"</formula>
    </cfRule>
    <cfRule type="cellIs" dxfId="448" priority="162" operator="equal">
      <formula>"Nee"</formula>
    </cfRule>
  </conditionalFormatting>
  <conditionalFormatting sqref="I24:I25">
    <cfRule type="cellIs" dxfId="447" priority="159" operator="equal">
      <formula>"Ja"</formula>
    </cfRule>
    <cfRule type="cellIs" dxfId="446" priority="160" operator="equal">
      <formula>"Nee"</formula>
    </cfRule>
  </conditionalFormatting>
  <conditionalFormatting sqref="I27:I32">
    <cfRule type="cellIs" dxfId="445" priority="157" operator="equal">
      <formula>"Ja"</formula>
    </cfRule>
    <cfRule type="cellIs" dxfId="444" priority="158" operator="equal">
      <formula>"Nee"</formula>
    </cfRule>
  </conditionalFormatting>
  <conditionalFormatting sqref="I19">
    <cfRule type="cellIs" dxfId="443" priority="155" operator="equal">
      <formula>"Ja"</formula>
    </cfRule>
    <cfRule type="cellIs" dxfId="442" priority="156" operator="equal">
      <formula>"Nee"</formula>
    </cfRule>
  </conditionalFormatting>
  <conditionalFormatting sqref="K7:K12">
    <cfRule type="cellIs" dxfId="441" priority="153" operator="equal">
      <formula>"Ja"</formula>
    </cfRule>
    <cfRule type="cellIs" dxfId="440" priority="154" operator="equal">
      <formula>"Nee"</formula>
    </cfRule>
  </conditionalFormatting>
  <conditionalFormatting sqref="K14:K17">
    <cfRule type="cellIs" dxfId="439" priority="151" operator="equal">
      <formula>"Ja"</formula>
    </cfRule>
    <cfRule type="cellIs" dxfId="438" priority="152" operator="equal">
      <formula>"Nee"</formula>
    </cfRule>
  </conditionalFormatting>
  <conditionalFormatting sqref="K21:K22">
    <cfRule type="cellIs" dxfId="437" priority="149" operator="equal">
      <formula>"Ja"</formula>
    </cfRule>
    <cfRule type="cellIs" dxfId="436" priority="150" operator="equal">
      <formula>"Nee"</formula>
    </cfRule>
  </conditionalFormatting>
  <conditionalFormatting sqref="K23">
    <cfRule type="cellIs" dxfId="435" priority="147" operator="equal">
      <formula>"Ja"</formula>
    </cfRule>
    <cfRule type="cellIs" dxfId="434" priority="148" operator="equal">
      <formula>"Nee"</formula>
    </cfRule>
  </conditionalFormatting>
  <conditionalFormatting sqref="K24:K25">
    <cfRule type="cellIs" dxfId="433" priority="145" operator="equal">
      <formula>"Ja"</formula>
    </cfRule>
    <cfRule type="cellIs" dxfId="432" priority="146" operator="equal">
      <formula>"Nee"</formula>
    </cfRule>
  </conditionalFormatting>
  <conditionalFormatting sqref="K27:K32">
    <cfRule type="cellIs" dxfId="431" priority="143" operator="equal">
      <formula>"Ja"</formula>
    </cfRule>
    <cfRule type="cellIs" dxfId="430" priority="144" operator="equal">
      <formula>"Nee"</formula>
    </cfRule>
  </conditionalFormatting>
  <conditionalFormatting sqref="K19">
    <cfRule type="cellIs" dxfId="429" priority="141" operator="equal">
      <formula>"Ja"</formula>
    </cfRule>
    <cfRule type="cellIs" dxfId="428" priority="142" operator="equal">
      <formula>"Nee"</formula>
    </cfRule>
  </conditionalFormatting>
  <conditionalFormatting sqref="M7:M12">
    <cfRule type="cellIs" dxfId="427" priority="139" operator="equal">
      <formula>"Ja"</formula>
    </cfRule>
    <cfRule type="cellIs" dxfId="426" priority="140" operator="equal">
      <formula>"Nee"</formula>
    </cfRule>
  </conditionalFormatting>
  <conditionalFormatting sqref="M14:M17">
    <cfRule type="cellIs" dxfId="425" priority="137" operator="equal">
      <formula>"Ja"</formula>
    </cfRule>
    <cfRule type="cellIs" dxfId="424" priority="138" operator="equal">
      <formula>"Nee"</formula>
    </cfRule>
  </conditionalFormatting>
  <conditionalFormatting sqref="M21:M22">
    <cfRule type="cellIs" dxfId="423" priority="135" operator="equal">
      <formula>"Ja"</formula>
    </cfRule>
    <cfRule type="cellIs" dxfId="422" priority="136" operator="equal">
      <formula>"Nee"</formula>
    </cfRule>
  </conditionalFormatting>
  <conditionalFormatting sqref="M23">
    <cfRule type="cellIs" dxfId="421" priority="133" operator="equal">
      <formula>"Ja"</formula>
    </cfRule>
    <cfRule type="cellIs" dxfId="420" priority="134" operator="equal">
      <formula>"Nee"</formula>
    </cfRule>
  </conditionalFormatting>
  <conditionalFormatting sqref="M24:M25">
    <cfRule type="cellIs" dxfId="419" priority="131" operator="equal">
      <formula>"Ja"</formula>
    </cfRule>
    <cfRule type="cellIs" dxfId="418" priority="132" operator="equal">
      <formula>"Nee"</formula>
    </cfRule>
  </conditionalFormatting>
  <conditionalFormatting sqref="M27:M32">
    <cfRule type="cellIs" dxfId="417" priority="129" operator="equal">
      <formula>"Ja"</formula>
    </cfRule>
    <cfRule type="cellIs" dxfId="416" priority="130" operator="equal">
      <formula>"Nee"</formula>
    </cfRule>
  </conditionalFormatting>
  <conditionalFormatting sqref="M19">
    <cfRule type="cellIs" dxfId="415" priority="127" operator="equal">
      <formula>"Ja"</formula>
    </cfRule>
    <cfRule type="cellIs" dxfId="414" priority="128" operator="equal">
      <formula>"Nee"</formula>
    </cfRule>
  </conditionalFormatting>
  <conditionalFormatting sqref="O7:O12">
    <cfRule type="cellIs" dxfId="413" priority="125" operator="equal">
      <formula>"Ja"</formula>
    </cfRule>
    <cfRule type="cellIs" dxfId="412" priority="126" operator="equal">
      <formula>"Nee"</formula>
    </cfRule>
  </conditionalFormatting>
  <conditionalFormatting sqref="O14:O17">
    <cfRule type="cellIs" dxfId="411" priority="123" operator="equal">
      <formula>"Ja"</formula>
    </cfRule>
    <cfRule type="cellIs" dxfId="410" priority="124" operator="equal">
      <formula>"Nee"</formula>
    </cfRule>
  </conditionalFormatting>
  <conditionalFormatting sqref="O21:O22">
    <cfRule type="cellIs" dxfId="409" priority="121" operator="equal">
      <formula>"Ja"</formula>
    </cfRule>
    <cfRule type="cellIs" dxfId="408" priority="122" operator="equal">
      <formula>"Nee"</formula>
    </cfRule>
  </conditionalFormatting>
  <conditionalFormatting sqref="O23">
    <cfRule type="cellIs" dxfId="407" priority="119" operator="equal">
      <formula>"Ja"</formula>
    </cfRule>
    <cfRule type="cellIs" dxfId="406" priority="120" operator="equal">
      <formula>"Nee"</formula>
    </cfRule>
  </conditionalFormatting>
  <conditionalFormatting sqref="O24:O25">
    <cfRule type="cellIs" dxfId="405" priority="117" operator="equal">
      <formula>"Ja"</formula>
    </cfRule>
    <cfRule type="cellIs" dxfId="404" priority="118" operator="equal">
      <formula>"Nee"</formula>
    </cfRule>
  </conditionalFormatting>
  <conditionalFormatting sqref="O27:O32">
    <cfRule type="cellIs" dxfId="403" priority="115" operator="equal">
      <formula>"Ja"</formula>
    </cfRule>
    <cfRule type="cellIs" dxfId="402" priority="116" operator="equal">
      <formula>"Nee"</formula>
    </cfRule>
  </conditionalFormatting>
  <conditionalFormatting sqref="O19">
    <cfRule type="cellIs" dxfId="401" priority="113" operator="equal">
      <formula>"Ja"</formula>
    </cfRule>
    <cfRule type="cellIs" dxfId="400" priority="114" operator="equal">
      <formula>"Nee"</formula>
    </cfRule>
  </conditionalFormatting>
  <conditionalFormatting sqref="Q7:Q12">
    <cfRule type="cellIs" dxfId="399" priority="111" operator="equal">
      <formula>"Ja"</formula>
    </cfRule>
    <cfRule type="cellIs" dxfId="398" priority="112" operator="equal">
      <formula>"Nee"</formula>
    </cfRule>
  </conditionalFormatting>
  <conditionalFormatting sqref="Q14:Q17">
    <cfRule type="cellIs" dxfId="397" priority="109" operator="equal">
      <formula>"Ja"</formula>
    </cfRule>
    <cfRule type="cellIs" dxfId="396" priority="110" operator="equal">
      <formula>"Nee"</formula>
    </cfRule>
  </conditionalFormatting>
  <conditionalFormatting sqref="Q21:Q22">
    <cfRule type="cellIs" dxfId="395" priority="107" operator="equal">
      <formula>"Ja"</formula>
    </cfRule>
    <cfRule type="cellIs" dxfId="394" priority="108" operator="equal">
      <formula>"Nee"</formula>
    </cfRule>
  </conditionalFormatting>
  <conditionalFormatting sqref="Q23">
    <cfRule type="cellIs" dxfId="393" priority="105" operator="equal">
      <formula>"Ja"</formula>
    </cfRule>
    <cfRule type="cellIs" dxfId="392" priority="106" operator="equal">
      <formula>"Nee"</formula>
    </cfRule>
  </conditionalFormatting>
  <conditionalFormatting sqref="Q24:Q25">
    <cfRule type="cellIs" dxfId="391" priority="103" operator="equal">
      <formula>"Ja"</formula>
    </cfRule>
    <cfRule type="cellIs" dxfId="390" priority="104" operator="equal">
      <formula>"Nee"</formula>
    </cfRule>
  </conditionalFormatting>
  <conditionalFormatting sqref="Q27:Q32">
    <cfRule type="cellIs" dxfId="389" priority="101" operator="equal">
      <formula>"Ja"</formula>
    </cfRule>
    <cfRule type="cellIs" dxfId="388" priority="102" operator="equal">
      <formula>"Nee"</formula>
    </cfRule>
  </conditionalFormatting>
  <conditionalFormatting sqref="Q19">
    <cfRule type="cellIs" dxfId="387" priority="99" operator="equal">
      <formula>"Ja"</formula>
    </cfRule>
    <cfRule type="cellIs" dxfId="386" priority="100" operator="equal">
      <formula>"Nee"</formula>
    </cfRule>
  </conditionalFormatting>
  <conditionalFormatting sqref="S7:S12">
    <cfRule type="cellIs" dxfId="385" priority="97" operator="equal">
      <formula>"Ja"</formula>
    </cfRule>
    <cfRule type="cellIs" dxfId="384" priority="98" operator="equal">
      <formula>"Nee"</formula>
    </cfRule>
  </conditionalFormatting>
  <conditionalFormatting sqref="S14:S17">
    <cfRule type="cellIs" dxfId="383" priority="95" operator="equal">
      <formula>"Ja"</formula>
    </cfRule>
    <cfRule type="cellIs" dxfId="382" priority="96" operator="equal">
      <formula>"Nee"</formula>
    </cfRule>
  </conditionalFormatting>
  <conditionalFormatting sqref="S21:S22">
    <cfRule type="cellIs" dxfId="381" priority="93" operator="equal">
      <formula>"Ja"</formula>
    </cfRule>
    <cfRule type="cellIs" dxfId="380" priority="94" operator="equal">
      <formula>"Nee"</formula>
    </cfRule>
  </conditionalFormatting>
  <conditionalFormatting sqref="S23">
    <cfRule type="cellIs" dxfId="379" priority="91" operator="equal">
      <formula>"Ja"</formula>
    </cfRule>
    <cfRule type="cellIs" dxfId="378" priority="92" operator="equal">
      <formula>"Nee"</formula>
    </cfRule>
  </conditionalFormatting>
  <conditionalFormatting sqref="S24:S25">
    <cfRule type="cellIs" dxfId="377" priority="89" operator="equal">
      <formula>"Ja"</formula>
    </cfRule>
    <cfRule type="cellIs" dxfId="376" priority="90" operator="equal">
      <formula>"Nee"</formula>
    </cfRule>
  </conditionalFormatting>
  <conditionalFormatting sqref="S27:S32">
    <cfRule type="cellIs" dxfId="375" priority="87" operator="equal">
      <formula>"Ja"</formula>
    </cfRule>
    <cfRule type="cellIs" dxfId="374" priority="88" operator="equal">
      <formula>"Nee"</formula>
    </cfRule>
  </conditionalFormatting>
  <conditionalFormatting sqref="S19">
    <cfRule type="cellIs" dxfId="373" priority="85" operator="equal">
      <formula>"Ja"</formula>
    </cfRule>
    <cfRule type="cellIs" dxfId="372" priority="86" operator="equal">
      <formula>"Nee"</formula>
    </cfRule>
  </conditionalFormatting>
  <conditionalFormatting sqref="U7:U12">
    <cfRule type="cellIs" dxfId="371" priority="83" operator="equal">
      <formula>"Ja"</formula>
    </cfRule>
    <cfRule type="cellIs" dxfId="370" priority="84" operator="equal">
      <formula>"Nee"</formula>
    </cfRule>
  </conditionalFormatting>
  <conditionalFormatting sqref="U14:U17">
    <cfRule type="cellIs" dxfId="369" priority="81" operator="equal">
      <formula>"Ja"</formula>
    </cfRule>
    <cfRule type="cellIs" dxfId="368" priority="82" operator="equal">
      <formula>"Nee"</formula>
    </cfRule>
  </conditionalFormatting>
  <conditionalFormatting sqref="U21:U22">
    <cfRule type="cellIs" dxfId="367" priority="79" operator="equal">
      <formula>"Ja"</formula>
    </cfRule>
    <cfRule type="cellIs" dxfId="366" priority="80" operator="equal">
      <formula>"Nee"</formula>
    </cfRule>
  </conditionalFormatting>
  <conditionalFormatting sqref="U23">
    <cfRule type="cellIs" dxfId="365" priority="77" operator="equal">
      <formula>"Ja"</formula>
    </cfRule>
    <cfRule type="cellIs" dxfId="364" priority="78" operator="equal">
      <formula>"Nee"</formula>
    </cfRule>
  </conditionalFormatting>
  <conditionalFormatting sqref="U24:U25">
    <cfRule type="cellIs" dxfId="363" priority="75" operator="equal">
      <formula>"Ja"</formula>
    </cfRule>
    <cfRule type="cellIs" dxfId="362" priority="76" operator="equal">
      <formula>"Nee"</formula>
    </cfRule>
  </conditionalFormatting>
  <conditionalFormatting sqref="U27:U32">
    <cfRule type="cellIs" dxfId="361" priority="73" operator="equal">
      <formula>"Ja"</formula>
    </cfRule>
    <cfRule type="cellIs" dxfId="360" priority="74" operator="equal">
      <formula>"Nee"</formula>
    </cfRule>
  </conditionalFormatting>
  <conditionalFormatting sqref="U19">
    <cfRule type="cellIs" dxfId="359" priority="71" operator="equal">
      <formula>"Ja"</formula>
    </cfRule>
    <cfRule type="cellIs" dxfId="358" priority="72" operator="equal">
      <formula>"Nee"</formula>
    </cfRule>
  </conditionalFormatting>
  <conditionalFormatting sqref="W7:W12">
    <cfRule type="cellIs" dxfId="357" priority="69" operator="equal">
      <formula>"Ja"</formula>
    </cfRule>
    <cfRule type="cellIs" dxfId="356" priority="70" operator="equal">
      <formula>"Nee"</formula>
    </cfRule>
  </conditionalFormatting>
  <conditionalFormatting sqref="W14:W17">
    <cfRule type="cellIs" dxfId="355" priority="67" operator="equal">
      <formula>"Ja"</formula>
    </cfRule>
    <cfRule type="cellIs" dxfId="354" priority="68" operator="equal">
      <formula>"Nee"</formula>
    </cfRule>
  </conditionalFormatting>
  <conditionalFormatting sqref="W21:W22">
    <cfRule type="cellIs" dxfId="353" priority="65" operator="equal">
      <formula>"Ja"</formula>
    </cfRule>
    <cfRule type="cellIs" dxfId="352" priority="66" operator="equal">
      <formula>"Nee"</formula>
    </cfRule>
  </conditionalFormatting>
  <conditionalFormatting sqref="W23">
    <cfRule type="cellIs" dxfId="351" priority="63" operator="equal">
      <formula>"Ja"</formula>
    </cfRule>
    <cfRule type="cellIs" dxfId="350" priority="64" operator="equal">
      <formula>"Nee"</formula>
    </cfRule>
  </conditionalFormatting>
  <conditionalFormatting sqref="W24:W25">
    <cfRule type="cellIs" dxfId="349" priority="61" operator="equal">
      <formula>"Ja"</formula>
    </cfRule>
    <cfRule type="cellIs" dxfId="348" priority="62" operator="equal">
      <formula>"Nee"</formula>
    </cfRule>
  </conditionalFormatting>
  <conditionalFormatting sqref="W27:W32">
    <cfRule type="cellIs" dxfId="347" priority="59" operator="equal">
      <formula>"Ja"</formula>
    </cfRule>
    <cfRule type="cellIs" dxfId="346" priority="60" operator="equal">
      <formula>"Nee"</formula>
    </cfRule>
  </conditionalFormatting>
  <conditionalFormatting sqref="W19">
    <cfRule type="cellIs" dxfId="345" priority="57" operator="equal">
      <formula>"Ja"</formula>
    </cfRule>
    <cfRule type="cellIs" dxfId="344" priority="58" operator="equal">
      <formula>"Nee"</formula>
    </cfRule>
  </conditionalFormatting>
  <conditionalFormatting sqref="Y7:Y12">
    <cfRule type="cellIs" dxfId="343" priority="55" operator="equal">
      <formula>"Ja"</formula>
    </cfRule>
    <cfRule type="cellIs" dxfId="342" priority="56" operator="equal">
      <formula>"Nee"</formula>
    </cfRule>
  </conditionalFormatting>
  <conditionalFormatting sqref="Y14:Y17">
    <cfRule type="cellIs" dxfId="341" priority="53" operator="equal">
      <formula>"Ja"</formula>
    </cfRule>
    <cfRule type="cellIs" dxfId="340" priority="54" operator="equal">
      <formula>"Nee"</formula>
    </cfRule>
  </conditionalFormatting>
  <conditionalFormatting sqref="Y21:Y22">
    <cfRule type="cellIs" dxfId="339" priority="51" operator="equal">
      <formula>"Ja"</formula>
    </cfRule>
    <cfRule type="cellIs" dxfId="338" priority="52" operator="equal">
      <formula>"Nee"</formula>
    </cfRule>
  </conditionalFormatting>
  <conditionalFormatting sqref="Y23">
    <cfRule type="cellIs" dxfId="337" priority="49" operator="equal">
      <formula>"Ja"</formula>
    </cfRule>
    <cfRule type="cellIs" dxfId="336" priority="50" operator="equal">
      <formula>"Nee"</formula>
    </cfRule>
  </conditionalFormatting>
  <conditionalFormatting sqref="Y24:Y25">
    <cfRule type="cellIs" dxfId="335" priority="47" operator="equal">
      <formula>"Ja"</formula>
    </cfRule>
    <cfRule type="cellIs" dxfId="334" priority="48" operator="equal">
      <formula>"Nee"</formula>
    </cfRule>
  </conditionalFormatting>
  <conditionalFormatting sqref="Y27:Y32">
    <cfRule type="cellIs" dxfId="333" priority="45" operator="equal">
      <formula>"Ja"</formula>
    </cfRule>
    <cfRule type="cellIs" dxfId="332" priority="46" operator="equal">
      <formula>"Nee"</formula>
    </cfRule>
  </conditionalFormatting>
  <conditionalFormatting sqref="Y19">
    <cfRule type="cellIs" dxfId="331" priority="43" operator="equal">
      <formula>"Ja"</formula>
    </cfRule>
    <cfRule type="cellIs" dxfId="330" priority="44" operator="equal">
      <formula>"Nee"</formula>
    </cfRule>
  </conditionalFormatting>
  <conditionalFormatting sqref="AA7:AA12">
    <cfRule type="cellIs" dxfId="329" priority="41" operator="equal">
      <formula>"Ja"</formula>
    </cfRule>
    <cfRule type="cellIs" dxfId="328" priority="42" operator="equal">
      <formula>"Nee"</formula>
    </cfRule>
  </conditionalFormatting>
  <conditionalFormatting sqref="AA14:AA17">
    <cfRule type="cellIs" dxfId="327" priority="39" operator="equal">
      <formula>"Ja"</formula>
    </cfRule>
    <cfRule type="cellIs" dxfId="326" priority="40" operator="equal">
      <formula>"Nee"</formula>
    </cfRule>
  </conditionalFormatting>
  <conditionalFormatting sqref="AA21:AA22">
    <cfRule type="cellIs" dxfId="325" priority="37" operator="equal">
      <formula>"Ja"</formula>
    </cfRule>
    <cfRule type="cellIs" dxfId="324" priority="38" operator="equal">
      <formula>"Nee"</formula>
    </cfRule>
  </conditionalFormatting>
  <conditionalFormatting sqref="AA23">
    <cfRule type="cellIs" dxfId="323" priority="35" operator="equal">
      <formula>"Ja"</formula>
    </cfRule>
    <cfRule type="cellIs" dxfId="322" priority="36" operator="equal">
      <formula>"Nee"</formula>
    </cfRule>
  </conditionalFormatting>
  <conditionalFormatting sqref="AA24:AA25">
    <cfRule type="cellIs" dxfId="321" priority="33" operator="equal">
      <formula>"Ja"</formula>
    </cfRule>
    <cfRule type="cellIs" dxfId="320" priority="34" operator="equal">
      <formula>"Nee"</formula>
    </cfRule>
  </conditionalFormatting>
  <conditionalFormatting sqref="AA27:AA32">
    <cfRule type="cellIs" dxfId="319" priority="31" operator="equal">
      <formula>"Ja"</formula>
    </cfRule>
    <cfRule type="cellIs" dxfId="318" priority="32" operator="equal">
      <formula>"Nee"</formula>
    </cfRule>
  </conditionalFormatting>
  <conditionalFormatting sqref="AA19">
    <cfRule type="cellIs" dxfId="317" priority="29" operator="equal">
      <formula>"Ja"</formula>
    </cfRule>
    <cfRule type="cellIs" dxfId="316" priority="30" operator="equal">
      <formula>"Nee"</formula>
    </cfRule>
  </conditionalFormatting>
  <conditionalFormatting sqref="AC7:AC12">
    <cfRule type="cellIs" dxfId="315" priority="27" operator="equal">
      <formula>"Ja"</formula>
    </cfRule>
    <cfRule type="cellIs" dxfId="314" priority="28" operator="equal">
      <formula>"Nee"</formula>
    </cfRule>
  </conditionalFormatting>
  <conditionalFormatting sqref="AC14:AC17">
    <cfRule type="cellIs" dxfId="313" priority="25" operator="equal">
      <formula>"Ja"</formula>
    </cfRule>
    <cfRule type="cellIs" dxfId="312" priority="26" operator="equal">
      <formula>"Nee"</formula>
    </cfRule>
  </conditionalFormatting>
  <conditionalFormatting sqref="AC21:AC22">
    <cfRule type="cellIs" dxfId="311" priority="23" operator="equal">
      <formula>"Ja"</formula>
    </cfRule>
    <cfRule type="cellIs" dxfId="310" priority="24" operator="equal">
      <formula>"Nee"</formula>
    </cfRule>
  </conditionalFormatting>
  <conditionalFormatting sqref="AC23">
    <cfRule type="cellIs" dxfId="309" priority="21" operator="equal">
      <formula>"Ja"</formula>
    </cfRule>
    <cfRule type="cellIs" dxfId="308" priority="22" operator="equal">
      <formula>"Nee"</formula>
    </cfRule>
  </conditionalFormatting>
  <conditionalFormatting sqref="AC24:AC25">
    <cfRule type="cellIs" dxfId="307" priority="19" operator="equal">
      <formula>"Ja"</formula>
    </cfRule>
    <cfRule type="cellIs" dxfId="306" priority="20" operator="equal">
      <formula>"Nee"</formula>
    </cfRule>
  </conditionalFormatting>
  <conditionalFormatting sqref="AC27:AC32">
    <cfRule type="cellIs" dxfId="305" priority="17" operator="equal">
      <formula>"Ja"</formula>
    </cfRule>
    <cfRule type="cellIs" dxfId="304" priority="18" operator="equal">
      <formula>"Nee"</formula>
    </cfRule>
  </conditionalFormatting>
  <conditionalFormatting sqref="AC19">
    <cfRule type="cellIs" dxfId="303" priority="15" operator="equal">
      <formula>"Ja"</formula>
    </cfRule>
    <cfRule type="cellIs" dxfId="302" priority="16" operator="equal">
      <formula>"Nee"</formula>
    </cfRule>
  </conditionalFormatting>
  <conditionalFormatting sqref="AE7:AE12">
    <cfRule type="cellIs" dxfId="301" priority="13" operator="equal">
      <formula>"Ja"</formula>
    </cfRule>
    <cfRule type="cellIs" dxfId="300" priority="14" operator="equal">
      <formula>"Nee"</formula>
    </cfRule>
  </conditionalFormatting>
  <conditionalFormatting sqref="AE14:AE17">
    <cfRule type="cellIs" dxfId="299" priority="11" operator="equal">
      <formula>"Ja"</formula>
    </cfRule>
    <cfRule type="cellIs" dxfId="298" priority="12" operator="equal">
      <formula>"Nee"</formula>
    </cfRule>
  </conditionalFormatting>
  <conditionalFormatting sqref="AE21:AE22">
    <cfRule type="cellIs" dxfId="297" priority="9" operator="equal">
      <formula>"Ja"</formula>
    </cfRule>
    <cfRule type="cellIs" dxfId="296" priority="10" operator="equal">
      <formula>"Nee"</formula>
    </cfRule>
  </conditionalFormatting>
  <conditionalFormatting sqref="AE23">
    <cfRule type="cellIs" dxfId="295" priority="7" operator="equal">
      <formula>"Ja"</formula>
    </cfRule>
    <cfRule type="cellIs" dxfId="294" priority="8" operator="equal">
      <formula>"Nee"</formula>
    </cfRule>
  </conditionalFormatting>
  <conditionalFormatting sqref="AE24:AE25">
    <cfRule type="cellIs" dxfId="293" priority="5" operator="equal">
      <formula>"Ja"</formula>
    </cfRule>
    <cfRule type="cellIs" dxfId="292" priority="6" operator="equal">
      <formula>"Nee"</formula>
    </cfRule>
  </conditionalFormatting>
  <conditionalFormatting sqref="AE27:AE32">
    <cfRule type="cellIs" dxfId="291" priority="3" operator="equal">
      <formula>"Ja"</formula>
    </cfRule>
    <cfRule type="cellIs" dxfId="290" priority="4" operator="equal">
      <formula>"Nee"</formula>
    </cfRule>
  </conditionalFormatting>
  <conditionalFormatting sqref="AE19">
    <cfRule type="cellIs" dxfId="289" priority="1" operator="equal">
      <formula>"Ja"</formula>
    </cfRule>
    <cfRule type="cellIs" dxfId="288" priority="2" operator="equal">
      <formula>"Nee"</formula>
    </cfRule>
  </conditionalFormatting>
  <dataValidations count="1">
    <dataValidation type="list" errorStyle="warning" allowBlank="1" showInputMessage="1" showErrorMessage="1" errorTitle="Let op!" error="Voer &quot;Ja&quot; of &quot; Nee&quot; in" sqref="G7:G12 G14:G17 G21:G25 G27:G32 K7:K12 K14:K17 K21:K25 K27:K32 O7:O12 O14:O17 O21:O25 O27:O32 S7:S12 S14:S17 S21:S25 S27:S32 W7:W12 W14:W17 W21:W25 W27:W32 AA7:AA12 AA14:AA17 AA21:AA25 AA27:AA32 E7:E12 E14:E17 E21:E25 E27:E32 E19 G19 K19 O19 S19 W19 AA19 I7:I12 I14:I17 I21:I25 I27:I32 I19 M7:M12 M14:M17 M21:M25 M27:M32 M19 Q7:Q12 Q14:Q17 Q21:Q25 Q27:Q32 Q19 U7:U12 U14:U17 U21:U25 U27:U32 U19 Y7:Y12 Y14:Y17 Y21:Y25 Y27:Y32 Y19 AC7:AC12 AC14:AC17 AC21:AC25 AC27:AC32 AC19 AE7:AE12 AE14:AE17 AE21:AE25 AE27:AE32 AE19" xr:uid="{00000000-0002-0000-1200-000000000000}">
      <formula1>$B$86:$B$88</formula1>
    </dataValidation>
  </dataValidations>
  <pageMargins left="0.7" right="0.7" top="0.75" bottom="0.75" header="0.3" footer="0.3"/>
  <pageSetup paperSize="8" scale="38" orientation="portrait"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38"/>
  <sheetViews>
    <sheetView tabSelected="1" zoomScaleNormal="100" zoomScaleSheetLayoutView="100" workbookViewId="0">
      <selection activeCell="C63" sqref="C63"/>
    </sheetView>
  </sheetViews>
  <sheetFormatPr defaultColWidth="10.875" defaultRowHeight="17.100000000000001" customHeight="1" x14ac:dyDescent="0.2"/>
  <cols>
    <col min="1" max="1" width="16.25" style="89" customWidth="1"/>
    <col min="2" max="3" width="32.75" style="4" customWidth="1"/>
    <col min="4" max="4" width="21.375" style="4" customWidth="1"/>
    <col min="5" max="5" width="2" style="4" customWidth="1"/>
    <col min="6" max="6" width="21.75" style="4" customWidth="1"/>
    <col min="7" max="7" width="23.375" style="4" customWidth="1"/>
    <col min="8" max="8" width="5.5" style="4" customWidth="1"/>
    <col min="9" max="9" width="11.5" style="86" customWidth="1"/>
    <col min="10" max="10" width="2" style="4" customWidth="1"/>
    <col min="11" max="11" width="52.125" style="90" hidden="1" customWidth="1"/>
    <col min="12" max="12" width="31" style="4" hidden="1" customWidth="1"/>
    <col min="13" max="13" width="1.75" style="236" hidden="1" customWidth="1"/>
    <col min="14" max="14" width="10.375" style="4" customWidth="1"/>
    <col min="15" max="15" width="20.625" style="4" bestFit="1" customWidth="1"/>
    <col min="16" max="16" width="17" style="4" bestFit="1" customWidth="1"/>
    <col min="17" max="17" width="15.75" style="4" bestFit="1" customWidth="1"/>
    <col min="18" max="16384" width="10.875" style="4"/>
  </cols>
  <sheetData>
    <row r="1" spans="1:13" ht="26.1" customHeight="1" x14ac:dyDescent="0.2">
      <c r="A1" s="516" t="s">
        <v>467</v>
      </c>
      <c r="B1" s="517" t="str">
        <f>IF('Aanvraag inhuur'!B1="","",'Aanvraag inhuur'!B1)</f>
        <v/>
      </c>
      <c r="C1" s="1" t="str">
        <f>IF('Aanvraag inhuur'!C1="","",'Aanvraag inhuur'!C1)</f>
        <v>ATB nummer</v>
      </c>
      <c r="D1" s="501" t="str">
        <f>IF('Aanvraag inhuur'!D1="","",'Aanvraag inhuur'!D1)</f>
        <v/>
      </c>
      <c r="E1" s="502" t="str">
        <f>IF('Aanvraag inhuur'!E1="","",'Aanvraag inhuur'!E1)</f>
        <v/>
      </c>
      <c r="F1" s="503"/>
      <c r="G1" s="504"/>
      <c r="H1" s="504"/>
      <c r="I1" s="505" t="str">
        <f>IF('Aanvraag inhuur'!I1="","",'Aanvraag inhuur'!I1)</f>
        <v>5.7</v>
      </c>
      <c r="J1" s="506" t="str">
        <f>IF('Aanvraag inhuur'!J1="","",'Aanvraag inhuur'!J1)</f>
        <v/>
      </c>
      <c r="K1" s="2" t="str">
        <f>IF('Aanvraag inhuur'!K1="","",'Aanvraag inhuur'!K1)</f>
        <v/>
      </c>
      <c r="L1" s="3" t="str">
        <f>IF('Aanvraag inhuur'!L1="","",'Aanvraag inhuur'!L1)</f>
        <v/>
      </c>
      <c r="M1" s="141"/>
    </row>
    <row r="2" spans="1:13" ht="27" customHeight="1" x14ac:dyDescent="0.2">
      <c r="A2" s="5" t="str">
        <f>IF('Aanvraag inhuur'!A2="","",'Aanvraag inhuur'!A2)</f>
        <v/>
      </c>
      <c r="B2" s="6" t="str">
        <f>IF('Aanvraag inhuur'!B2="","",'Aanvraag inhuur'!B2)</f>
        <v/>
      </c>
      <c r="C2" s="7" t="str">
        <f>IF('Aanvraag inhuur'!C2="","",'Aanvraag inhuur'!C2)</f>
        <v>Ongewijzigde herhalingsaanvraag *</v>
      </c>
      <c r="D2" s="507" t="str">
        <f>IF('Aanvraag inhuur'!D2="","",'Aanvraag inhuur'!D2)</f>
        <v>Nee</v>
      </c>
      <c r="E2" s="508" t="str">
        <f>IF('Aanvraag inhuur'!E2="","",'Aanvraag inhuur'!E2)</f>
        <v/>
      </c>
      <c r="F2" s="8" t="str">
        <f>IF('Aanvraag inhuur'!F2="","",'Aanvraag inhuur'!F2)</f>
        <v/>
      </c>
      <c r="G2" s="8" t="str">
        <f>IF('Aanvraag inhuur'!G2="","",'Aanvraag inhuur'!G2)</f>
        <v/>
      </c>
      <c r="H2" s="9" t="str">
        <f>IF('Aanvraag inhuur'!H2="","",'Aanvraag inhuur'!H2)</f>
        <v/>
      </c>
      <c r="I2" s="8" t="str">
        <f>IF('Aanvraag inhuur'!I2="","",'Aanvraag inhuur'!I2)</f>
        <v/>
      </c>
      <c r="J2" s="10" t="str">
        <f>IF('Aanvraag inhuur'!J2="","",'Aanvraag inhuur'!J2)</f>
        <v/>
      </c>
      <c r="K2" s="11" t="str">
        <f>IF('Aanvraag inhuur'!K2="","",'Aanvraag inhuur'!K2)</f>
        <v/>
      </c>
      <c r="L2" s="3" t="str">
        <f>IF('Aanvraag inhuur'!L2="","",'Aanvraag inhuur'!L2)</f>
        <v>Hebben we dit?</v>
      </c>
      <c r="M2" s="610"/>
    </row>
    <row r="3" spans="1:13" ht="27" customHeight="1" x14ac:dyDescent="0.2">
      <c r="A3" s="5" t="str">
        <f>IF('Aanvraag inhuur'!A3="","",'Aanvraag inhuur'!A3)</f>
        <v/>
      </c>
      <c r="B3" s="12" t="str">
        <f>IF('Aanvraag inhuur'!B3="","",'Aanvraag inhuur'!B3)</f>
        <v/>
      </c>
      <c r="C3" s="13" t="str">
        <f>IF('Aanvraag inhuur'!C3="","",'Aanvraag inhuur'!C3)</f>
        <v>Indien ja, gebaseerd op ATB nummer</v>
      </c>
      <c r="D3" s="509" t="str">
        <f>IF('Aanvraag inhuur'!D3="","",'Aanvraag inhuur'!D3)</f>
        <v/>
      </c>
      <c r="E3" s="510" t="str">
        <f>IF('Aanvraag inhuur'!E3="","",'Aanvraag inhuur'!E3)</f>
        <v/>
      </c>
      <c r="F3" s="14" t="str">
        <f>IF('Aanvraag inhuur'!F3="","",'Aanvraag inhuur'!F3)</f>
        <v/>
      </c>
      <c r="G3" s="14" t="str">
        <f>IF('Aanvraag inhuur'!G3="","",'Aanvraag inhuur'!G3)</f>
        <v/>
      </c>
      <c r="H3" s="14" t="str">
        <f>IF('Aanvraag inhuur'!H3="","",'Aanvraag inhuur'!H3)</f>
        <v/>
      </c>
      <c r="I3" s="14" t="str">
        <f>IF('Aanvraag inhuur'!I3="","",'Aanvraag inhuur'!I3)</f>
        <v/>
      </c>
      <c r="J3" s="10" t="str">
        <f>IF('Aanvraag inhuur'!J3="","",'Aanvraag inhuur'!J3)</f>
        <v/>
      </c>
      <c r="K3" s="11" t="str">
        <f>IF('Aanvraag inhuur'!K3="","",'Aanvraag inhuur'!K3)</f>
        <v/>
      </c>
      <c r="L3" s="15" t="str">
        <f>IF('Aanvraag inhuur'!L3="","",'Aanvraag inhuur'!L3)</f>
        <v/>
      </c>
      <c r="M3" s="610"/>
    </row>
    <row r="4" spans="1:13" ht="27" hidden="1" customHeight="1" x14ac:dyDescent="0.2">
      <c r="A4" s="5" t="str">
        <f>IF('Aanvraag inhuur'!A4="","",'Aanvraag inhuur'!A4)</f>
        <v/>
      </c>
      <c r="B4" s="12" t="str">
        <f>IF('Aanvraag inhuur'!B4="","",'Aanvraag inhuur'!B4)</f>
        <v/>
      </c>
      <c r="C4" s="125" t="str">
        <f>IF('Aanvraag inhuur'!C4="","",'Aanvraag inhuur'!C4)</f>
        <v>Verlenging?</v>
      </c>
      <c r="D4" s="611" t="str">
        <f>IF('Aanvraag inhuur'!D4="","",'Aanvraag inhuur'!D4)</f>
        <v>Nee</v>
      </c>
      <c r="E4" s="611" t="str">
        <f>IF('Aanvraag inhuur'!E4="","",'Aanvraag inhuur'!E4)</f>
        <v/>
      </c>
      <c r="F4" s="14" t="str">
        <f>IF('Aanvraag inhuur'!F4="","",'Aanvraag inhuur'!F4)</f>
        <v/>
      </c>
      <c r="G4" s="14" t="str">
        <f>IF('Aanvraag inhuur'!G4="","",'Aanvraag inhuur'!G4)</f>
        <v/>
      </c>
      <c r="H4" s="14" t="str">
        <f>IF('Aanvraag inhuur'!H4="","",'Aanvraag inhuur'!H4)</f>
        <v/>
      </c>
      <c r="I4" s="14" t="str">
        <f>IF('Aanvraag inhuur'!I4="","",'Aanvraag inhuur'!I4)</f>
        <v/>
      </c>
      <c r="J4" s="10" t="str">
        <f>IF('Aanvraag inhuur'!J4="","",'Aanvraag inhuur'!J4)</f>
        <v/>
      </c>
      <c r="K4" s="11" t="str">
        <f>IF('Aanvraag inhuur'!K4="","",'Aanvraag inhuur'!K4)</f>
        <v/>
      </c>
      <c r="L4" s="15" t="str">
        <f>IF('Aanvraag inhuur'!L4="","",'Aanvraag inhuur'!L4)</f>
        <v>ja/nee (en impact formulier of melding of tekstdeel met  instructie)</v>
      </c>
      <c r="M4" s="610"/>
    </row>
    <row r="5" spans="1:13" ht="37.5" hidden="1" customHeight="1" x14ac:dyDescent="0.2">
      <c r="A5" s="511" t="str">
        <f>IF('Aanvraag inhuur'!A5="","",'Aanvraag inhuur'!A5)</f>
        <v>Velden met een * zijn verplicht in te vullen. Witte velden zo volledig mogelijk invullen en aanvraagformulier als bijlage toevoegen aan een email en naar de Inhuurdesk verzenden.</v>
      </c>
      <c r="B5" s="512" t="str">
        <f>IF('Aanvraag inhuur'!B5="","",'Aanvraag inhuur'!B5)</f>
        <v/>
      </c>
      <c r="C5" s="512" t="str">
        <f>IF('Aanvraag inhuur'!C5="","",'Aanvraag inhuur'!C5)</f>
        <v/>
      </c>
      <c r="D5" s="512" t="str">
        <f>IF('Aanvraag inhuur'!D5="","",'Aanvraag inhuur'!D5)</f>
        <v/>
      </c>
      <c r="E5" s="14" t="str">
        <f>IF('Aanvraag inhuur'!E5="","",'Aanvraag inhuur'!E5)</f>
        <v/>
      </c>
      <c r="F5" s="14" t="str">
        <f>IF('Aanvraag inhuur'!F5="","",'Aanvraag inhuur'!F5)</f>
        <v/>
      </c>
      <c r="G5" s="14" t="str">
        <f>IF('Aanvraag inhuur'!G5="","",'Aanvraag inhuur'!G5)</f>
        <v/>
      </c>
      <c r="H5" s="16" t="str">
        <f>IF('Aanvraag inhuur'!H5="","",'Aanvraag inhuur'!H5)</f>
        <v/>
      </c>
      <c r="I5" s="16" t="str">
        <f>IF('Aanvraag inhuur'!I5="","",'Aanvraag inhuur'!I5)</f>
        <v/>
      </c>
      <c r="J5" s="17" t="str">
        <f>IF('Aanvraag inhuur'!J5="","",'Aanvraag inhuur'!J5)</f>
        <v/>
      </c>
      <c r="K5" s="11" t="str">
        <f>IF('Aanvraag inhuur'!K5="","",'Aanvraag inhuur'!K5)</f>
        <v/>
      </c>
      <c r="L5" s="3" t="str">
        <f>IF('Aanvraag inhuur'!L5="","",'Aanvraag inhuur'!L5)</f>
        <v/>
      </c>
    </row>
    <row r="6" spans="1:13" ht="17.25" hidden="1" customHeight="1" x14ac:dyDescent="0.2">
      <c r="A6" s="518" t="str">
        <f>IF('Aanvraag inhuur'!A6="","",'Aanvraag inhuur'!A6)</f>
        <v>Voor inhuurvragen:</v>
      </c>
      <c r="B6" s="519" t="str">
        <f>IF('Aanvraag inhuur'!B6="","",'Aanvraag inhuur'!B6)</f>
        <v/>
      </c>
      <c r="C6" s="519" t="str">
        <f>IF('Aanvraag inhuur'!C6="","",'Aanvraag inhuur'!C6)</f>
        <v/>
      </c>
      <c r="D6" s="520" t="str">
        <f>IF('Aanvraag inhuur'!D6="","",'Aanvraag inhuur'!D6)</f>
        <v>inhuurdesk.JIVC@mindef.nl</v>
      </c>
      <c r="E6" s="520" t="str">
        <f>IF('Aanvraag inhuur'!E6="","",'Aanvraag inhuur'!E6)</f>
        <v/>
      </c>
      <c r="F6" s="520" t="str">
        <f>IF('Aanvraag inhuur'!F6="","",'Aanvraag inhuur'!F6)</f>
        <v/>
      </c>
      <c r="G6" s="14" t="str">
        <f>IF('Aanvraag inhuur'!G6="","",'Aanvraag inhuur'!G6)</f>
        <v/>
      </c>
      <c r="H6" s="14" t="str">
        <f>IF('Aanvraag inhuur'!H6="","",'Aanvraag inhuur'!H6)</f>
        <v/>
      </c>
      <c r="I6" s="14" t="str">
        <f>IF('Aanvraag inhuur'!I6="","",'Aanvraag inhuur'!I6)</f>
        <v/>
      </c>
      <c r="J6" s="10" t="str">
        <f>IF('Aanvraag inhuur'!J6="","",'Aanvraag inhuur'!J6)</f>
        <v/>
      </c>
      <c r="K6" s="11" t="str">
        <f>IF('Aanvraag inhuur'!K6="","",'Aanvraag inhuur'!K6)</f>
        <v/>
      </c>
      <c r="L6" s="3" t="str">
        <f>IF('Aanvraag inhuur'!L6="","",'Aanvraag inhuur'!L6)</f>
        <v/>
      </c>
    </row>
    <row r="7" spans="1:13" ht="11.25" customHeight="1" x14ac:dyDescent="0.2">
      <c r="A7" s="246" t="str">
        <f>IF('Aanvraag inhuur'!A7="","",'Aanvraag inhuur'!A7)</f>
        <v/>
      </c>
      <c r="B7" s="18" t="str">
        <f>IF('Aanvraag inhuur'!B7="","",'Aanvraag inhuur'!B7)</f>
        <v/>
      </c>
      <c r="C7" s="18" t="str">
        <f>IF('Aanvraag inhuur'!C7="","",'Aanvraag inhuur'!C7)</f>
        <v/>
      </c>
      <c r="D7" s="248" t="str">
        <f>IF('Aanvraag inhuur'!D7="","",'Aanvraag inhuur'!D7)</f>
        <v/>
      </c>
      <c r="E7" s="248" t="str">
        <f>IF('Aanvraag inhuur'!E7="","",'Aanvraag inhuur'!E7)</f>
        <v/>
      </c>
      <c r="F7" s="14" t="str">
        <f>IF('Aanvraag inhuur'!F7="","",'Aanvraag inhuur'!F7)</f>
        <v/>
      </c>
      <c r="G7" s="14" t="str">
        <f>IF('Aanvraag inhuur'!G7="","",'Aanvraag inhuur'!G7)</f>
        <v/>
      </c>
      <c r="H7" s="14" t="str">
        <f>IF('Aanvraag inhuur'!H7="","",'Aanvraag inhuur'!H7)</f>
        <v/>
      </c>
      <c r="I7" s="14" t="str">
        <f>IF('Aanvraag inhuur'!I7="","",'Aanvraag inhuur'!I7)</f>
        <v/>
      </c>
      <c r="J7" s="10" t="str">
        <f>IF('Aanvraag inhuur'!J7="","",'Aanvraag inhuur'!J7)</f>
        <v/>
      </c>
      <c r="K7" s="11" t="str">
        <f>IF('Aanvraag inhuur'!K7="","",'Aanvraag inhuur'!K7)</f>
        <v/>
      </c>
      <c r="L7" s="3" t="str">
        <f>IF('Aanvraag inhuur'!L7="","",'Aanvraag inhuur'!L7)</f>
        <v/>
      </c>
    </row>
    <row r="8" spans="1:13" ht="17.25" customHeight="1" x14ac:dyDescent="0.2">
      <c r="A8" s="19" t="str">
        <f>IF('Aanvraag inhuur'!A8="","",'Aanvraag inhuur'!A8)</f>
        <v/>
      </c>
      <c r="B8" s="238" t="str">
        <f>IF('Aanvraag inhuur'!B8="","",'Aanvraag inhuur'!B8)</f>
        <v/>
      </c>
      <c r="C8" s="497" t="str">
        <f>IF('Aanvraag inhuur'!C8="","",'Aanvraag inhuur'!C8)</f>
        <v>AANVRAGER</v>
      </c>
      <c r="D8" s="497" t="str">
        <f>IF('Aanvraag inhuur'!D8="","",'Aanvraag inhuur'!D8)</f>
        <v/>
      </c>
      <c r="E8" s="497" t="str">
        <f>IF('Aanvraag inhuur'!E8="","",'Aanvraag inhuur'!E8)</f>
        <v/>
      </c>
      <c r="F8" s="497" t="str">
        <f>IF('Aanvraag inhuur'!F8="","",'Aanvraag inhuur'!F8)</f>
        <v/>
      </c>
      <c r="G8" s="237" t="str">
        <f>IF('Aanvraag inhuur'!G8="","",'Aanvraag inhuur'!G8)</f>
        <v/>
      </c>
      <c r="H8" s="238" t="str">
        <f>IF('Aanvraag inhuur'!H8="","",'Aanvraag inhuur'!H8)</f>
        <v/>
      </c>
      <c r="I8" s="238" t="str">
        <f>IF('Aanvraag inhuur'!I8="","",'Aanvraag inhuur'!I8)</f>
        <v/>
      </c>
      <c r="J8" s="20" t="str">
        <f>IF('Aanvraag inhuur'!J8="","",'Aanvraag inhuur'!J8)</f>
        <v/>
      </c>
      <c r="K8" s="21" t="str">
        <f>IF('Aanvraag inhuur'!K8="","",'Aanvraag inhuur'!K8)</f>
        <v/>
      </c>
      <c r="L8" s="3" t="str">
        <f>IF('Aanvraag inhuur'!L8="","",'Aanvraag inhuur'!L8)</f>
        <v/>
      </c>
    </row>
    <row r="9" spans="1:13" ht="6" customHeight="1" x14ac:dyDescent="0.2">
      <c r="A9" s="22" t="str">
        <f>IF('Aanvraag inhuur'!A9="","",'Aanvraag inhuur'!A9)</f>
        <v/>
      </c>
      <c r="B9" s="253" t="str">
        <f>IF('Aanvraag inhuur'!B9="","",'Aanvraag inhuur'!B9)</f>
        <v/>
      </c>
      <c r="C9" s="14" t="str">
        <f>IF('Aanvraag inhuur'!C9="","",'Aanvraag inhuur'!C9)</f>
        <v/>
      </c>
      <c r="D9" s="14" t="str">
        <f>IF('Aanvraag inhuur'!D9="","",'Aanvraag inhuur'!D9)</f>
        <v/>
      </c>
      <c r="E9" s="14" t="str">
        <f>IF('Aanvraag inhuur'!E9="","",'Aanvraag inhuur'!E9)</f>
        <v/>
      </c>
      <c r="F9" s="14" t="str">
        <f>IF('Aanvraag inhuur'!F9="","",'Aanvraag inhuur'!F9)</f>
        <v/>
      </c>
      <c r="G9" s="14" t="str">
        <f>IF('Aanvraag inhuur'!G9="","",'Aanvraag inhuur'!G9)</f>
        <v/>
      </c>
      <c r="H9" s="14" t="str">
        <f>IF('Aanvraag inhuur'!H9="","",'Aanvraag inhuur'!H9)</f>
        <v/>
      </c>
      <c r="I9" s="14" t="str">
        <f>IF('Aanvraag inhuur'!I9="","",'Aanvraag inhuur'!I9)</f>
        <v/>
      </c>
      <c r="J9" s="10" t="str">
        <f>IF('Aanvraag inhuur'!J9="","",'Aanvraag inhuur'!J9)</f>
        <v/>
      </c>
      <c r="K9" s="11" t="str">
        <f>IF('Aanvraag inhuur'!K9="","",'Aanvraag inhuur'!K9)</f>
        <v/>
      </c>
      <c r="L9" s="3" t="str">
        <f>IF('Aanvraag inhuur'!L9="","",'Aanvraag inhuur'!L9)</f>
        <v/>
      </c>
    </row>
    <row r="10" spans="1:13" ht="17.25" hidden="1" customHeight="1" x14ac:dyDescent="0.2">
      <c r="A10" s="482" t="str">
        <f>IF('Aanvraag inhuur'!A10="","",'Aanvraag inhuur'!A10)</f>
        <v>Departement*</v>
      </c>
      <c r="B10" s="483" t="str">
        <f>IF('Aanvraag inhuur'!B10="","",'Aanvraag inhuur'!B10)</f>
        <v/>
      </c>
      <c r="C10" s="521" t="str">
        <f>IF('Aanvraag inhuur'!C10="","",'Aanvraag inhuur'!C10)</f>
        <v/>
      </c>
      <c r="D10" s="522" t="str">
        <f>IF('Aanvraag inhuur'!D10="","",'Aanvraag inhuur'!D10)</f>
        <v/>
      </c>
      <c r="E10" s="522" t="str">
        <f>IF('Aanvraag inhuur'!E10="","",'Aanvraag inhuur'!E10)</f>
        <v/>
      </c>
      <c r="F10" s="523" t="str">
        <f>IF('Aanvraag inhuur'!F10="","",'Aanvraag inhuur'!F10)</f>
        <v/>
      </c>
      <c r="G10" s="14" t="str">
        <f>IF('Aanvraag inhuur'!G10="","",'Aanvraag inhuur'!G10)</f>
        <v/>
      </c>
      <c r="H10" s="14" t="str">
        <f>IF('Aanvraag inhuur'!H10="","",'Aanvraag inhuur'!H10)</f>
        <v/>
      </c>
      <c r="I10" s="14" t="str">
        <f>IF('Aanvraag inhuur'!I10="","",'Aanvraag inhuur'!I10)</f>
        <v/>
      </c>
      <c r="J10" s="10" t="str">
        <f>IF('Aanvraag inhuur'!J10="","",'Aanvraag inhuur'!J10)</f>
        <v/>
      </c>
      <c r="K10" s="11" t="str">
        <f>IF('Aanvraag inhuur'!K10="","",'Aanvraag inhuur'!K10)</f>
        <v/>
      </c>
      <c r="L10" s="3" t="str">
        <f>IF('Aanvraag inhuur'!L10="","",'Aanvraag inhuur'!L10)</f>
        <v>Vast gegeven, zelf 1x invullen</v>
      </c>
      <c r="M10" s="593"/>
    </row>
    <row r="11" spans="1:13" ht="17.25" customHeight="1" x14ac:dyDescent="0.2">
      <c r="A11" s="482" t="str">
        <f>IF('Aanvraag inhuur'!A11="","",'Aanvraag inhuur'!A11)</f>
        <v>Deelnemende dienst*</v>
      </c>
      <c r="B11" s="483" t="str">
        <f>IF('Aanvraag inhuur'!B11="","",'Aanvraag inhuur'!B11)</f>
        <v/>
      </c>
      <c r="C11" s="521" t="str">
        <f>IF('Aanvraag inhuur'!C11="","",'Aanvraag inhuur'!C11)</f>
        <v>Ministerie van Defensie</v>
      </c>
      <c r="D11" s="522" t="str">
        <f>IF('Aanvraag inhuur'!D11="","",'Aanvraag inhuur'!D11)</f>
        <v/>
      </c>
      <c r="E11" s="522" t="str">
        <f>IF('Aanvraag inhuur'!E11="","",'Aanvraag inhuur'!E11)</f>
        <v/>
      </c>
      <c r="F11" s="523" t="str">
        <f>IF('Aanvraag inhuur'!F11="","",'Aanvraag inhuur'!F11)</f>
        <v/>
      </c>
      <c r="G11" s="14" t="str">
        <f>IF('Aanvraag inhuur'!G11="","",'Aanvraag inhuur'!G11)</f>
        <v/>
      </c>
      <c r="H11" s="14" t="str">
        <f>IF('Aanvraag inhuur'!H11="","",'Aanvraag inhuur'!H11)</f>
        <v/>
      </c>
      <c r="I11" s="14" t="str">
        <f>IF('Aanvraag inhuur'!I11="","",'Aanvraag inhuur'!I11)</f>
        <v/>
      </c>
      <c r="J11" s="10" t="str">
        <f>IF('Aanvraag inhuur'!J11="","",'Aanvraag inhuur'!J11)</f>
        <v/>
      </c>
      <c r="K11" s="11" t="str">
        <f>IF('Aanvraag inhuur'!K11="","",'Aanvraag inhuur'!K11)</f>
        <v/>
      </c>
      <c r="L11" s="3" t="str">
        <f>IF('Aanvraag inhuur'!L11="","",'Aanvraag inhuur'!L11)</f>
        <v>Vast gegeven, zelf 1x invullen</v>
      </c>
      <c r="M11" s="593"/>
    </row>
    <row r="12" spans="1:13" ht="17.25" customHeight="1" x14ac:dyDescent="0.2">
      <c r="A12" s="482" t="str">
        <f>IF('Aanvraag inhuur'!A12="","",'Aanvraag inhuur'!A12)</f>
        <v>Directie/Bedrijfsonderdeel*</v>
      </c>
      <c r="B12" s="483" t="str">
        <f>IF('Aanvraag inhuur'!B12="","",'Aanvraag inhuur'!B12)</f>
        <v/>
      </c>
      <c r="C12" s="513" t="str">
        <f>IF('Aanvraag inhuur'!C12="","",'Aanvraag inhuur'!C12)</f>
        <v/>
      </c>
      <c r="D12" s="514" t="str">
        <f>IF('Aanvraag inhuur'!D12="","",'Aanvraag inhuur'!D12)</f>
        <v/>
      </c>
      <c r="E12" s="514" t="str">
        <f>IF('Aanvraag inhuur'!E12="","",'Aanvraag inhuur'!E12)</f>
        <v/>
      </c>
      <c r="F12" s="515" t="str">
        <f>IF('Aanvraag inhuur'!F12="","",'Aanvraag inhuur'!F12)</f>
        <v/>
      </c>
      <c r="G12" s="14" t="str">
        <f>IF('Aanvraag inhuur'!G12="","",'Aanvraag inhuur'!G12)</f>
        <v/>
      </c>
      <c r="H12" s="14" t="str">
        <f>IF('Aanvraag inhuur'!H12="","",'Aanvraag inhuur'!H12)</f>
        <v/>
      </c>
      <c r="I12" s="14" t="str">
        <f>IF('Aanvraag inhuur'!I12="","",'Aanvraag inhuur'!I12)</f>
        <v/>
      </c>
      <c r="J12" s="10" t="str">
        <f>IF('Aanvraag inhuur'!J12="","",'Aanvraag inhuur'!J12)</f>
        <v/>
      </c>
      <c r="K12" s="11" t="str">
        <f>IF('Aanvraag inhuur'!K12="","",'Aanvraag inhuur'!K12)</f>
        <v/>
      </c>
      <c r="L12" s="15" t="str">
        <f>IF('Aanvraag inhuur'!L12="","",'Aanvraag inhuur'!L12)</f>
        <v>Pop-up op basis van een voorgemaakte lijst</v>
      </c>
      <c r="M12" s="593"/>
    </row>
    <row r="13" spans="1:13" ht="17.25" customHeight="1" x14ac:dyDescent="0.2">
      <c r="A13" s="482" t="str">
        <f>IF('Aanvraag inhuur'!A13="","",'Aanvraag inhuur'!A13)</f>
        <v>JIVC keten (indien van toepassing)*</v>
      </c>
      <c r="B13" s="483" t="str">
        <f>IF('Aanvraag inhuur'!B13="","",'Aanvraag inhuur'!B13)</f>
        <v/>
      </c>
      <c r="C13" s="513" t="str">
        <f>IF('Aanvraag inhuur'!C13="","",'Aanvraag inhuur'!C13)</f>
        <v/>
      </c>
      <c r="D13" s="514" t="str">
        <f>IF('Aanvraag inhuur'!D13="","",'Aanvraag inhuur'!D13)</f>
        <v/>
      </c>
      <c r="E13" s="514" t="str">
        <f>IF('Aanvraag inhuur'!E13="","",'Aanvraag inhuur'!E13)</f>
        <v/>
      </c>
      <c r="F13" s="515" t="str">
        <f>IF('Aanvraag inhuur'!F13="","",'Aanvraag inhuur'!F13)</f>
        <v/>
      </c>
      <c r="G13" s="14" t="str">
        <f>IF('Aanvraag inhuur'!G13="","",'Aanvraag inhuur'!G13)</f>
        <v/>
      </c>
      <c r="H13" s="14" t="str">
        <f>IF('Aanvraag inhuur'!H13="","",'Aanvraag inhuur'!H13)</f>
        <v/>
      </c>
      <c r="I13" s="14" t="str">
        <f>IF('Aanvraag inhuur'!I13="","",'Aanvraag inhuur'!I13)</f>
        <v/>
      </c>
      <c r="J13" s="10" t="str">
        <f>IF('Aanvraag inhuur'!J13="","",'Aanvraag inhuur'!J13)</f>
        <v/>
      </c>
      <c r="K13" s="11" t="str">
        <f>IF('Aanvraag inhuur'!K13="","",'Aanvraag inhuur'!K13)</f>
        <v/>
      </c>
      <c r="L13" s="15" t="str">
        <f>IF('Aanvraag inhuur'!L13="","",'Aanvraag inhuur'!L13)</f>
        <v>Pop-up op basis van een voorgemaakte lijst</v>
      </c>
      <c r="M13" s="593"/>
    </row>
    <row r="14" spans="1:13" ht="6" hidden="1" customHeight="1" x14ac:dyDescent="0.2">
      <c r="A14" s="22" t="str">
        <f>IF('Aanvraag inhuur'!A14="","",'Aanvraag inhuur'!A14)</f>
        <v/>
      </c>
      <c r="B14" s="253" t="str">
        <f>IF('Aanvraag inhuur'!B14="","",'Aanvraag inhuur'!B14)</f>
        <v/>
      </c>
      <c r="C14" s="14" t="str">
        <f>IF('Aanvraag inhuur'!C14="","",'Aanvraag inhuur'!C14)</f>
        <v/>
      </c>
      <c r="D14" s="14" t="str">
        <f>IF('Aanvraag inhuur'!D14="","",'Aanvraag inhuur'!D14)</f>
        <v/>
      </c>
      <c r="E14" s="14" t="str">
        <f>IF('Aanvraag inhuur'!E14="","",'Aanvraag inhuur'!E14)</f>
        <v/>
      </c>
      <c r="F14" s="14" t="str">
        <f>IF('Aanvraag inhuur'!F14="","",'Aanvraag inhuur'!F14)</f>
        <v/>
      </c>
      <c r="G14" s="14" t="str">
        <f>IF('Aanvraag inhuur'!G14="","",'Aanvraag inhuur'!G14)</f>
        <v/>
      </c>
      <c r="H14" s="14" t="str">
        <f>IF('Aanvraag inhuur'!H14="","",'Aanvraag inhuur'!H14)</f>
        <v/>
      </c>
      <c r="I14" s="14" t="str">
        <f>IF('Aanvraag inhuur'!I14="","",'Aanvraag inhuur'!I14)</f>
        <v/>
      </c>
      <c r="J14" s="10" t="str">
        <f>IF('Aanvraag inhuur'!J14="","",'Aanvraag inhuur'!J14)</f>
        <v/>
      </c>
      <c r="K14" s="11" t="str">
        <f>IF('Aanvraag inhuur'!K14="","",'Aanvraag inhuur'!K14)</f>
        <v/>
      </c>
      <c r="L14" s="3" t="str">
        <f>IF('Aanvraag inhuur'!L14="","",'Aanvraag inhuur'!L14)</f>
        <v/>
      </c>
      <c r="M14" s="593"/>
    </row>
    <row r="15" spans="1:13" ht="17.25" hidden="1" customHeight="1" x14ac:dyDescent="0.2">
      <c r="A15" s="22" t="str">
        <f>IF('Aanvraag inhuur'!A15="","",'Aanvraag inhuur'!A15)</f>
        <v>Inhurend manager/behoeftsteller (naam en mail adres)*</v>
      </c>
      <c r="B15" s="248" t="str">
        <f>IF('Aanvraag inhuur'!B15="","",'Aanvraag inhuur'!B15)</f>
        <v/>
      </c>
      <c r="C15" s="635" t="str">
        <f>IF('Aanvraag inhuur'!C15="","",'Aanvraag inhuur'!C15)</f>
        <v/>
      </c>
      <c r="D15" s="636" t="str">
        <f>IF('Aanvraag inhuur'!D15="","",'Aanvraag inhuur'!D15)</f>
        <v/>
      </c>
      <c r="E15" s="636" t="str">
        <f>IF('Aanvraag inhuur'!E15="","",'Aanvraag inhuur'!E15)</f>
        <v/>
      </c>
      <c r="F15" s="637" t="str">
        <f>IF('Aanvraag inhuur'!F15="","",'Aanvraag inhuur'!F15)</f>
        <v/>
      </c>
      <c r="G15" s="14" t="str">
        <f>IF('Aanvraag inhuur'!G15="","",'Aanvraag inhuur'!G15)</f>
        <v/>
      </c>
      <c r="H15" s="14" t="str">
        <f>IF('Aanvraag inhuur'!H15="","",'Aanvraag inhuur'!H15)</f>
        <v/>
      </c>
      <c r="I15" s="14" t="str">
        <f>IF('Aanvraag inhuur'!I15="","",'Aanvraag inhuur'!I15)</f>
        <v/>
      </c>
      <c r="J15" s="10" t="str">
        <f>IF('Aanvraag inhuur'!J15="","",'Aanvraag inhuur'!J15)</f>
        <v/>
      </c>
      <c r="K15" s="11" t="str">
        <f>IF('Aanvraag inhuur'!K15="","",'Aanvraag inhuur'!K15)</f>
        <v/>
      </c>
      <c r="L15" s="23" t="str">
        <f>IF('Aanvraag inhuur'!L15="","",'Aanvraag inhuur'!L15)</f>
        <v/>
      </c>
      <c r="M15" s="593"/>
    </row>
    <row r="16" spans="1:13" ht="17.25" hidden="1" customHeight="1" x14ac:dyDescent="0.2">
      <c r="A16" s="250" t="str">
        <f>IF('Aanvraag inhuur'!A18="","",'Aanvraag inhuur'!A18)</f>
        <v>Beoordelaar 1 (naam en mail adres)</v>
      </c>
      <c r="B16" s="248" t="str">
        <f>IF('Aanvraag inhuur'!B18="","",'Aanvraag inhuur'!B18)</f>
        <v/>
      </c>
      <c r="C16" s="630" t="str">
        <f>IF('Aanvraag inhuur'!C18="","",'Aanvraag inhuur'!C18)</f>
        <v/>
      </c>
      <c r="D16" s="631" t="str">
        <f>IF('Aanvraag inhuur'!D18="","",'Aanvraag inhuur'!D18)</f>
        <v/>
      </c>
      <c r="E16" s="631" t="str">
        <f>IF('Aanvraag inhuur'!E18="","",'Aanvraag inhuur'!E18)</f>
        <v/>
      </c>
      <c r="F16" s="632" t="str">
        <f>IF('Aanvraag inhuur'!F18="","",'Aanvraag inhuur'!F18)</f>
        <v/>
      </c>
      <c r="G16" s="147" t="str">
        <f>IF('Aanvraag inhuur'!G18="","",'Aanvraag inhuur'!G18)</f>
        <v/>
      </c>
      <c r="H16" s="14" t="str">
        <f>IF('Aanvraag inhuur'!H18="","",'Aanvraag inhuur'!H18)</f>
        <v/>
      </c>
      <c r="I16" s="14" t="str">
        <f>IF('Aanvraag inhuur'!I18="","",'Aanvraag inhuur'!I18)</f>
        <v/>
      </c>
      <c r="J16" s="10" t="str">
        <f>IF('Aanvraag inhuur'!J18="","",'Aanvraag inhuur'!J18)</f>
        <v/>
      </c>
      <c r="K16" s="11" t="str">
        <f>IF('Aanvraag inhuur'!K18="","",'Aanvraag inhuur'!K18)</f>
        <v/>
      </c>
      <c r="L16" s="3" t="str">
        <f>IF('Aanvraag inhuur'!L18="","",'Aanvraag inhuur'!L18)</f>
        <v/>
      </c>
      <c r="M16" s="593"/>
    </row>
    <row r="17" spans="1:17" ht="6" hidden="1" customHeight="1" x14ac:dyDescent="0.2">
      <c r="A17" s="22" t="str">
        <f>IF('Aanvraag inhuur'!A19="","",'Aanvraag inhuur'!A19)</f>
        <v>Beoordelaar 2 (naam en mail adres)</v>
      </c>
      <c r="B17" s="253" t="str">
        <f>IF('Aanvraag inhuur'!B19="","",'Aanvraag inhuur'!B19)</f>
        <v/>
      </c>
      <c r="C17" s="14" t="str">
        <f>IF('Aanvraag inhuur'!C19="","",'Aanvraag inhuur'!C19)</f>
        <v/>
      </c>
      <c r="D17" s="14" t="str">
        <f>IF('Aanvraag inhuur'!D19="","",'Aanvraag inhuur'!D19)</f>
        <v/>
      </c>
      <c r="E17" s="14" t="str">
        <f>IF('Aanvraag inhuur'!E19="","",'Aanvraag inhuur'!E19)</f>
        <v/>
      </c>
      <c r="F17" s="14" t="str">
        <f>IF('Aanvraag inhuur'!F19="","",'Aanvraag inhuur'!F19)</f>
        <v/>
      </c>
      <c r="G17" s="14" t="str">
        <f>IF('Aanvraag inhuur'!G19="","",'Aanvraag inhuur'!G19)</f>
        <v/>
      </c>
      <c r="H17" s="14" t="str">
        <f>IF('Aanvraag inhuur'!H19="","",'Aanvraag inhuur'!H19)</f>
        <v/>
      </c>
      <c r="I17" s="14" t="str">
        <f>IF('Aanvraag inhuur'!I19="","",'Aanvraag inhuur'!I19)</f>
        <v/>
      </c>
      <c r="J17" s="10" t="str">
        <f>IF('Aanvraag inhuur'!J19="","",'Aanvraag inhuur'!J19)</f>
        <v/>
      </c>
      <c r="K17" s="11" t="str">
        <f>IF('Aanvraag inhuur'!K19="","",'Aanvraag inhuur'!K19)</f>
        <v/>
      </c>
      <c r="L17" s="3" t="str">
        <f>IF('Aanvraag inhuur'!L19="","",'Aanvraag inhuur'!L19)</f>
        <v/>
      </c>
      <c r="M17" s="593"/>
    </row>
    <row r="18" spans="1:17" ht="17.25" hidden="1" customHeight="1" x14ac:dyDescent="0.2">
      <c r="A18" s="22" t="str">
        <f>IF('Aanvraag inhuur'!A20="","",'Aanvraag inhuur'!A20)</f>
        <v>Beoordelaar 3 (naam en mail adres)</v>
      </c>
      <c r="B18" s="248" t="str">
        <f>IF('Aanvraag inhuur'!B20="","",'Aanvraag inhuur'!B20)</f>
        <v/>
      </c>
      <c r="C18" s="638" t="str">
        <f>IF('Aanvraag inhuur'!C21="","",'Aanvraag inhuur'!C21)</f>
        <v/>
      </c>
      <c r="D18" s="631" t="str">
        <f>IF('Aanvraag inhuur'!D20="","",'Aanvraag inhuur'!D20)</f>
        <v/>
      </c>
      <c r="E18" s="631" t="str">
        <f>IF('Aanvraag inhuur'!E20="","",'Aanvraag inhuur'!E20)</f>
        <v/>
      </c>
      <c r="F18" s="632" t="str">
        <f>IF('Aanvraag inhuur'!F20="","",'Aanvraag inhuur'!F20)</f>
        <v/>
      </c>
      <c r="G18" s="147" t="str">
        <f>IF('Aanvraag inhuur'!G20="","",'Aanvraag inhuur'!G20)</f>
        <v/>
      </c>
      <c r="H18" s="14" t="str">
        <f>IF('Aanvraag inhuur'!H20="","",'Aanvraag inhuur'!H20)</f>
        <v/>
      </c>
      <c r="I18" s="14" t="str">
        <f>IF('Aanvraag inhuur'!I20="","",'Aanvraag inhuur'!I20)</f>
        <v/>
      </c>
      <c r="J18" s="10" t="str">
        <f>IF('Aanvraag inhuur'!J20="","",'Aanvraag inhuur'!J20)</f>
        <v/>
      </c>
      <c r="K18" s="11" t="str">
        <f>IF('Aanvraag inhuur'!K20="","",'Aanvraag inhuur'!K20)</f>
        <v/>
      </c>
      <c r="L18" s="23" t="str">
        <f>IF('Aanvraag inhuur'!L20="","",'Aanvraag inhuur'!L20)</f>
        <v/>
      </c>
      <c r="M18" s="593"/>
    </row>
    <row r="19" spans="1:17" ht="17.25" hidden="1" customHeight="1" x14ac:dyDescent="0.2">
      <c r="A19" s="250" t="str">
        <f>IF('Aanvraag inhuur'!A21="","",'Aanvraag inhuur'!A21)</f>
        <v>Beoordelaar 4 (naam en mail adres)</v>
      </c>
      <c r="B19" s="248" t="str">
        <f>IF('Aanvraag inhuur'!B21="","",'Aanvraag inhuur'!B21)</f>
        <v/>
      </c>
      <c r="C19" s="630" t="e">
        <f>IF('Aanvraag inhuur'!#REF!="","",'Aanvraag inhuur'!#REF!)</f>
        <v>#REF!</v>
      </c>
      <c r="D19" s="631" t="str">
        <f>IF('Aanvraag inhuur'!D21="","",'Aanvraag inhuur'!D21)</f>
        <v/>
      </c>
      <c r="E19" s="631" t="str">
        <f>IF('Aanvraag inhuur'!E21="","",'Aanvraag inhuur'!E21)</f>
        <v/>
      </c>
      <c r="F19" s="632" t="str">
        <f>IF('Aanvraag inhuur'!F21="","",'Aanvraag inhuur'!F21)</f>
        <v/>
      </c>
      <c r="G19" s="147" t="str">
        <f>IF('Aanvraag inhuur'!G21="","",'Aanvraag inhuur'!G21)</f>
        <v/>
      </c>
      <c r="H19" s="14" t="str">
        <f>IF('Aanvraag inhuur'!H21="","",'Aanvraag inhuur'!H21)</f>
        <v/>
      </c>
      <c r="I19" s="14" t="str">
        <f>IF('Aanvraag inhuur'!I21="","",'Aanvraag inhuur'!I21)</f>
        <v/>
      </c>
      <c r="J19" s="10" t="str">
        <f>IF('Aanvraag inhuur'!J21="","",'Aanvraag inhuur'!J21)</f>
        <v/>
      </c>
      <c r="K19" s="11" t="str">
        <f>IF('Aanvraag inhuur'!K21="","",'Aanvraag inhuur'!K21)</f>
        <v/>
      </c>
      <c r="L19" s="3" t="str">
        <f>IF('Aanvraag inhuur'!L21="","",'Aanvraag inhuur'!L21)</f>
        <v/>
      </c>
      <c r="M19" s="593"/>
    </row>
    <row r="20" spans="1:17" ht="25.5" hidden="1" customHeight="1" x14ac:dyDescent="0.2">
      <c r="A20" s="633" t="str">
        <f>IF('Aanvraag inhuur'!A22="","",'Aanvraag inhuur'!A22)</f>
        <v/>
      </c>
      <c r="B20" s="634" t="str">
        <f>IF('Aanvraag inhuur'!B22="","",'Aanvraag inhuur'!B22)</f>
        <v/>
      </c>
      <c r="C20" s="248" t="str">
        <f>IF('Aanvraag inhuur'!C22="","",'Aanvraag inhuur'!C22)</f>
        <v>Let op: er dienen minimaal 2 beoordelaars te zijn vanuit behoeftesteller</v>
      </c>
      <c r="D20" s="248" t="str">
        <f>IF('Aanvraag inhuur'!D22="","",'Aanvraag inhuur'!D22)</f>
        <v/>
      </c>
      <c r="E20" s="248" t="str">
        <f>IF('Aanvraag inhuur'!E22="","",'Aanvraag inhuur'!E22)</f>
        <v/>
      </c>
      <c r="F20" s="248" t="str">
        <f>IF('Aanvraag inhuur'!F22="","",'Aanvraag inhuur'!F22)</f>
        <v/>
      </c>
      <c r="G20" s="248" t="str">
        <f>IF('Aanvraag inhuur'!G22="","",'Aanvraag inhuur'!G22)</f>
        <v/>
      </c>
      <c r="H20" s="14" t="str">
        <f>IF('Aanvraag inhuur'!H22="","",'Aanvraag inhuur'!H22)</f>
        <v/>
      </c>
      <c r="I20" s="14" t="str">
        <f>IF('Aanvraag inhuur'!I22="","",'Aanvraag inhuur'!I22)</f>
        <v/>
      </c>
      <c r="J20" s="10" t="str">
        <f>IF('Aanvraag inhuur'!J22="","",'Aanvraag inhuur'!J22)</f>
        <v/>
      </c>
      <c r="K20" s="11" t="str">
        <f>IF('Aanvraag inhuur'!K22="","",'Aanvraag inhuur'!K22)</f>
        <v/>
      </c>
      <c r="L20" s="3" t="str">
        <f>IF('Aanvraag inhuur'!L22="","",'Aanvraag inhuur'!L22)</f>
        <v/>
      </c>
      <c r="M20" s="593"/>
    </row>
    <row r="21" spans="1:17" ht="6" customHeight="1" x14ac:dyDescent="0.2">
      <c r="A21" s="24" t="str">
        <f>IF('Aanvraag inhuur'!A23="","",'Aanvraag inhuur'!A23)</f>
        <v/>
      </c>
      <c r="B21" s="25" t="str">
        <f>IF('Aanvraag inhuur'!B23="","",'Aanvraag inhuur'!B23)</f>
        <v/>
      </c>
      <c r="C21" s="26" t="str">
        <f>IF('Aanvraag inhuur'!C23="","",'Aanvraag inhuur'!C23)</f>
        <v/>
      </c>
      <c r="D21" s="26" t="str">
        <f>IF('Aanvraag inhuur'!D23="","",'Aanvraag inhuur'!D23)</f>
        <v/>
      </c>
      <c r="E21" s="26" t="str">
        <f>IF('Aanvraag inhuur'!E23="","",'Aanvraag inhuur'!E23)</f>
        <v/>
      </c>
      <c r="F21" s="26" t="str">
        <f>IF('Aanvraag inhuur'!F23="","",'Aanvraag inhuur'!F23)</f>
        <v/>
      </c>
      <c r="G21" s="26" t="str">
        <f>IF('Aanvraag inhuur'!G23="","",'Aanvraag inhuur'!G23)</f>
        <v/>
      </c>
      <c r="H21" s="14" t="str">
        <f>IF('Aanvraag inhuur'!H23="","",'Aanvraag inhuur'!H23)</f>
        <v/>
      </c>
      <c r="I21" s="14" t="str">
        <f>IF('Aanvraag inhuur'!I23="","",'Aanvraag inhuur'!I23)</f>
        <v/>
      </c>
      <c r="J21" s="10" t="str">
        <f>IF('Aanvraag inhuur'!J23="","",'Aanvraag inhuur'!J23)</f>
        <v/>
      </c>
      <c r="K21" s="11" t="str">
        <f>IF('Aanvraag inhuur'!K23="","",'Aanvraag inhuur'!K23)</f>
        <v/>
      </c>
      <c r="L21" s="4" t="str">
        <f>IF('Aanvraag inhuur'!L23="","",'Aanvraag inhuur'!L23)</f>
        <v/>
      </c>
      <c r="M21" s="593"/>
    </row>
    <row r="22" spans="1:17" ht="17.25" customHeight="1" x14ac:dyDescent="0.2">
      <c r="A22" s="19" t="str">
        <f>IF('Aanvraag inhuur'!A24="","",'Aanvraag inhuur'!A24)</f>
        <v/>
      </c>
      <c r="B22" s="238" t="str">
        <f>IF('Aanvraag inhuur'!B24="","",'Aanvraag inhuur'!B24)</f>
        <v/>
      </c>
      <c r="C22" s="238" t="str">
        <f>IF('Aanvraag inhuur'!C24="","",'Aanvraag inhuur'!C24)</f>
        <v>OPDRACHT</v>
      </c>
      <c r="D22" s="238" t="str">
        <f>IF('Aanvraag inhuur'!D24="","",'Aanvraag inhuur'!D24)</f>
        <v/>
      </c>
      <c r="E22" s="238" t="str">
        <f>IF('Aanvraag inhuur'!E24="","",'Aanvraag inhuur'!E24)</f>
        <v/>
      </c>
      <c r="F22" s="238" t="str">
        <f>IF('Aanvraag inhuur'!F24="","",'Aanvraag inhuur'!F24)</f>
        <v/>
      </c>
      <c r="G22" s="238" t="str">
        <f>IF('Aanvraag inhuur'!G24="","",'Aanvraag inhuur'!G24)</f>
        <v/>
      </c>
      <c r="H22" s="238" t="str">
        <f>IF('Aanvraag inhuur'!H24="","",'Aanvraag inhuur'!H24)</f>
        <v/>
      </c>
      <c r="I22" s="238" t="str">
        <f>IF('Aanvraag inhuur'!I24="","",'Aanvraag inhuur'!I24)</f>
        <v/>
      </c>
      <c r="J22" s="20" t="str">
        <f>IF('Aanvraag inhuur'!J24="","",'Aanvraag inhuur'!J24)</f>
        <v/>
      </c>
      <c r="K22" s="21" t="str">
        <f>IF('Aanvraag inhuur'!K24="","",'Aanvraag inhuur'!K24)</f>
        <v/>
      </c>
      <c r="L22" s="4" t="str">
        <f>IF('Aanvraag inhuur'!L24="","",'Aanvraag inhuur'!L24)</f>
        <v/>
      </c>
    </row>
    <row r="23" spans="1:17" ht="6" customHeight="1" x14ac:dyDescent="0.2">
      <c r="A23" s="24" t="str">
        <f>IF('Aanvraag inhuur'!A25="","",'Aanvraag inhuur'!A25)</f>
        <v/>
      </c>
      <c r="B23" s="25" t="str">
        <f>IF('Aanvraag inhuur'!B25="","",'Aanvraag inhuur'!B25)</f>
        <v/>
      </c>
      <c r="C23" s="26" t="str">
        <f>IF('Aanvraag inhuur'!C25="","",'Aanvraag inhuur'!C25)</f>
        <v/>
      </c>
      <c r="D23" s="26" t="str">
        <f>IF('Aanvraag inhuur'!D25="","",'Aanvraag inhuur'!D25)</f>
        <v/>
      </c>
      <c r="E23" s="26" t="str">
        <f>IF('Aanvraag inhuur'!E25="","",'Aanvraag inhuur'!E25)</f>
        <v/>
      </c>
      <c r="F23" s="26" t="str">
        <f>IF('Aanvraag inhuur'!F25="","",'Aanvraag inhuur'!F25)</f>
        <v/>
      </c>
      <c r="G23" s="26" t="str">
        <f>IF('Aanvraag inhuur'!G25="","",'Aanvraag inhuur'!G25)</f>
        <v/>
      </c>
      <c r="H23" s="14" t="str">
        <f>IF('Aanvraag inhuur'!H25="","",'Aanvraag inhuur'!H25)</f>
        <v/>
      </c>
      <c r="I23" s="14" t="str">
        <f>IF('Aanvraag inhuur'!I25="","",'Aanvraag inhuur'!I25)</f>
        <v/>
      </c>
      <c r="J23" s="10" t="str">
        <f>IF('Aanvraag inhuur'!J25="","",'Aanvraag inhuur'!J25)</f>
        <v/>
      </c>
      <c r="K23" s="11" t="str">
        <f>IF('Aanvraag inhuur'!K25="","",'Aanvraag inhuur'!K25)</f>
        <v/>
      </c>
      <c r="L23" s="4" t="str">
        <f>IF('Aanvraag inhuur'!L25="","",'Aanvraag inhuur'!L25)</f>
        <v/>
      </c>
    </row>
    <row r="24" spans="1:17" ht="137.25" customHeight="1" x14ac:dyDescent="0.2">
      <c r="A24" s="488" t="str">
        <f>IF('Aanvraag inhuur'!A26="","",'Aanvraag inhuur'!A26)</f>
        <v>Opdrachtbeschrijving *: 
- werkzaamheden of
- prestatiedoelstelling van de opdracht</v>
      </c>
      <c r="B24" s="491" t="str">
        <f>IF('Aanvraag inhuur'!B26="","",'Aanvraag inhuur'!B26)</f>
        <v/>
      </c>
      <c r="C24" s="452" t="str">
        <f>IF('Aanvraag inhuur'!C26="","",'Aanvraag inhuur'!C26)</f>
        <v>Deze opdracht ….</v>
      </c>
      <c r="D24" s="612" t="str">
        <f>IF('Aanvraag inhuur'!D26="","",'Aanvraag inhuur'!D26)</f>
        <v/>
      </c>
      <c r="E24" s="612" t="str">
        <f>IF('Aanvraag inhuur'!E26="","",'Aanvraag inhuur'!E26)</f>
        <v/>
      </c>
      <c r="F24" s="612" t="str">
        <f>IF('Aanvraag inhuur'!F26="","",'Aanvraag inhuur'!F26)</f>
        <v/>
      </c>
      <c r="G24" s="612" t="str">
        <f>IF('Aanvraag inhuur'!G26="","",'Aanvraag inhuur'!G26)</f>
        <v/>
      </c>
      <c r="H24" s="612" t="str">
        <f>IF('Aanvraag inhuur'!H26="","",'Aanvraag inhuur'!H26)</f>
        <v/>
      </c>
      <c r="I24" s="438" t="str">
        <f>IF('Aanvraag inhuur'!I26="","",'Aanvraag inhuur'!I26)</f>
        <v/>
      </c>
      <c r="J24" s="10" t="str">
        <f>IF('Aanvraag inhuur'!J26="","",'Aanvraag inhuur'!J26)</f>
        <v/>
      </c>
      <c r="K24" s="11" t="str">
        <f>IF('Aanvraag inhuur'!K26="","",'Aanvraag inhuur'!K26)</f>
        <v/>
      </c>
      <c r="L24" s="4" t="str">
        <f>IF('Aanvraag inhuur'!L26="","",'Aanvraag inhuur'!L26)</f>
        <v/>
      </c>
      <c r="P24" s="196"/>
      <c r="Q24" s="197"/>
    </row>
    <row r="25" spans="1:17" ht="6" customHeight="1" x14ac:dyDescent="0.2">
      <c r="A25" s="24" t="str">
        <f>IF('Aanvraag inhuur'!A27="","",'Aanvraag inhuur'!A27)</f>
        <v/>
      </c>
      <c r="B25" s="25" t="str">
        <f>IF('Aanvraag inhuur'!B27="","",'Aanvraag inhuur'!B27)</f>
        <v/>
      </c>
      <c r="C25" s="14" t="str">
        <f>IF('Aanvraag inhuur'!C27="","",'Aanvraag inhuur'!C27)</f>
        <v/>
      </c>
      <c r="D25" s="157" t="str">
        <f>IF('Aanvraag inhuur'!D27="","",'Aanvraag inhuur'!D27)</f>
        <v/>
      </c>
      <c r="E25" s="157" t="str">
        <f>IF('Aanvraag inhuur'!E27="","",'Aanvraag inhuur'!E27)</f>
        <v/>
      </c>
      <c r="F25" s="157" t="str">
        <f>IF('Aanvraag inhuur'!F27="","",'Aanvraag inhuur'!F27)</f>
        <v/>
      </c>
      <c r="G25" s="157" t="str">
        <f>IF('Aanvraag inhuur'!G27="","",'Aanvraag inhuur'!G27)</f>
        <v/>
      </c>
      <c r="H25" s="14" t="str">
        <f>IF('Aanvraag inhuur'!H27="","",'Aanvraag inhuur'!H27)</f>
        <v/>
      </c>
      <c r="I25" s="14" t="str">
        <f>IF('Aanvraag inhuur'!I27="","",'Aanvraag inhuur'!I27)</f>
        <v/>
      </c>
      <c r="J25" s="10" t="str">
        <f>IF('Aanvraag inhuur'!J27="","",'Aanvraag inhuur'!J27)</f>
        <v/>
      </c>
      <c r="K25" s="11" t="str">
        <f>IF('Aanvraag inhuur'!K27="","",'Aanvraag inhuur'!K27)</f>
        <v/>
      </c>
      <c r="L25" s="4" t="str">
        <f>IF('Aanvraag inhuur'!L27="","",'Aanvraag inhuur'!L27)</f>
        <v/>
      </c>
    </row>
    <row r="26" spans="1:17" ht="15" x14ac:dyDescent="0.2">
      <c r="A26" s="488" t="str">
        <f>IF('Aanvraag inhuur'!A28="","",'Aanvraag inhuur'!A28)</f>
        <v>Project of Reguliere taak*</v>
      </c>
      <c r="B26" s="491" t="str">
        <f>IF('Aanvraag inhuur'!B28="","",'Aanvraag inhuur'!B28)</f>
        <v/>
      </c>
      <c r="C26" s="452" t="str">
        <f>IF('Aanvraag inhuur'!C28="","",'Aanvraag inhuur'!C28)</f>
        <v/>
      </c>
      <c r="D26" s="612" t="str">
        <f>IF('Aanvraag inhuur'!D28="","",'Aanvraag inhuur'!D28)</f>
        <v/>
      </c>
      <c r="E26" s="612" t="str">
        <f>IF('Aanvraag inhuur'!E28="","",'Aanvraag inhuur'!E28)</f>
        <v/>
      </c>
      <c r="F26" s="612" t="str">
        <f>IF('Aanvraag inhuur'!F28="","",'Aanvraag inhuur'!F28)</f>
        <v/>
      </c>
      <c r="G26" s="612" t="str">
        <f>IF('Aanvraag inhuur'!G28="","",'Aanvraag inhuur'!G28)</f>
        <v/>
      </c>
      <c r="H26" s="612" t="str">
        <f>IF('Aanvraag inhuur'!H28="","",'Aanvraag inhuur'!H28)</f>
        <v/>
      </c>
      <c r="I26" s="438" t="str">
        <f>IF('Aanvraag inhuur'!I28="","",'Aanvraag inhuur'!I28)</f>
        <v/>
      </c>
      <c r="J26" s="10" t="str">
        <f>IF('Aanvraag inhuur'!J28="","",'Aanvraag inhuur'!J28)</f>
        <v/>
      </c>
      <c r="K26" s="11" t="str">
        <f>IF('Aanvraag inhuur'!K28="","",'Aanvraag inhuur'!K28)</f>
        <v/>
      </c>
      <c r="L26" s="4" t="str">
        <f>IF('Aanvraag inhuur'!L28="","",'Aanvraag inhuur'!L28)</f>
        <v>Keuze project/ reguliere taak</v>
      </c>
      <c r="M26" s="593"/>
    </row>
    <row r="27" spans="1:17" ht="15" x14ac:dyDescent="0.2">
      <c r="A27" s="488" t="str">
        <f>IF('Aanvraag inhuur'!A29="","",'Aanvraag inhuur'!A29)</f>
        <v>Indien project, projectnaam*</v>
      </c>
      <c r="B27" s="491" t="str">
        <f>IF('Aanvraag inhuur'!B29="","",'Aanvraag inhuur'!B29)</f>
        <v/>
      </c>
      <c r="C27" s="452" t="str">
        <f>IF('Aanvraag inhuur'!C29="","",'Aanvraag inhuur'!C29)</f>
        <v/>
      </c>
      <c r="D27" s="612" t="str">
        <f>IF('Aanvraag inhuur'!D29="","",'Aanvraag inhuur'!D29)</f>
        <v/>
      </c>
      <c r="E27" s="612" t="str">
        <f>IF('Aanvraag inhuur'!E29="","",'Aanvraag inhuur'!E29)</f>
        <v/>
      </c>
      <c r="F27" s="612" t="str">
        <f>IF('Aanvraag inhuur'!F29="","",'Aanvraag inhuur'!F29)</f>
        <v/>
      </c>
      <c r="G27" s="612" t="str">
        <f>IF('Aanvraag inhuur'!G29="","",'Aanvraag inhuur'!G29)</f>
        <v/>
      </c>
      <c r="H27" s="612" t="str">
        <f>IF('Aanvraag inhuur'!H29="","",'Aanvraag inhuur'!H29)</f>
        <v/>
      </c>
      <c r="I27" s="438" t="str">
        <f>IF('Aanvraag inhuur'!I29="","",'Aanvraag inhuur'!I29)</f>
        <v/>
      </c>
      <c r="J27" s="10" t="str">
        <f>IF('Aanvraag inhuur'!J29="","",'Aanvraag inhuur'!J29)</f>
        <v/>
      </c>
      <c r="K27" s="11" t="str">
        <f>IF('Aanvraag inhuur'!K29="","",'Aanvraag inhuur'!K29)</f>
        <v/>
      </c>
      <c r="L27" s="4" t="str">
        <f>IF('Aanvraag inhuur'!L29="","",'Aanvraag inhuur'!L29)</f>
        <v/>
      </c>
      <c r="M27" s="593"/>
    </row>
    <row r="28" spans="1:17" ht="6" customHeight="1" x14ac:dyDescent="0.2">
      <c r="A28" s="24" t="str">
        <f>IF('Aanvraag inhuur'!A30="","",'Aanvraag inhuur'!A30)</f>
        <v/>
      </c>
      <c r="B28" s="25" t="str">
        <f>IF('Aanvraag inhuur'!B30="","",'Aanvraag inhuur'!B30)</f>
        <v/>
      </c>
      <c r="C28" s="14" t="str">
        <f>IF('Aanvraag inhuur'!C30="","",'Aanvraag inhuur'!C30)</f>
        <v/>
      </c>
      <c r="D28" s="157" t="str">
        <f>IF('Aanvraag inhuur'!D30="","",'Aanvraag inhuur'!D30)</f>
        <v/>
      </c>
      <c r="E28" s="157" t="str">
        <f>IF('Aanvraag inhuur'!E30="","",'Aanvraag inhuur'!E30)</f>
        <v/>
      </c>
      <c r="F28" s="157" t="str">
        <f>IF('Aanvraag inhuur'!F30="","",'Aanvraag inhuur'!F30)</f>
        <v/>
      </c>
      <c r="G28" s="157" t="str">
        <f>IF('Aanvraag inhuur'!G30="","",'Aanvraag inhuur'!G30)</f>
        <v/>
      </c>
      <c r="H28" s="14" t="str">
        <f>IF('Aanvraag inhuur'!H30="","",'Aanvraag inhuur'!H30)</f>
        <v/>
      </c>
      <c r="I28" s="14" t="str">
        <f>IF('Aanvraag inhuur'!I30="","",'Aanvraag inhuur'!I30)</f>
        <v/>
      </c>
      <c r="J28" s="10" t="str">
        <f>IF('Aanvraag inhuur'!J30="","",'Aanvraag inhuur'!J30)</f>
        <v/>
      </c>
      <c r="K28" s="11" t="str">
        <f>IF('Aanvraag inhuur'!K30="","",'Aanvraag inhuur'!K30)</f>
        <v/>
      </c>
      <c r="L28" s="4" t="str">
        <f>IF('Aanvraag inhuur'!L30="","",'Aanvraag inhuur'!L30)</f>
        <v/>
      </c>
    </row>
    <row r="29" spans="1:17" ht="137.25" customHeight="1" x14ac:dyDescent="0.2">
      <c r="A29" s="488" t="str">
        <f>IF('Aanvraag inhuur'!A31="","",'Aanvraag inhuur'!A31)</f>
        <v xml:space="preserve">Achtergrond opdracht*
</v>
      </c>
      <c r="B29" s="491" t="str">
        <f>IF('Aanvraag inhuur'!B31="","",'Aanvraag inhuur'!B31)</f>
        <v/>
      </c>
      <c r="C29" s="452" t="str">
        <f>IF('Aanvraag inhuur'!C31="","",'Aanvraag inhuur'!C31)</f>
        <v>Van belang is…..</v>
      </c>
      <c r="D29" s="612" t="str">
        <f>IF('Aanvraag inhuur'!D31="","",'Aanvraag inhuur'!D31)</f>
        <v/>
      </c>
      <c r="E29" s="612" t="str">
        <f>IF('Aanvraag inhuur'!E31="","",'Aanvraag inhuur'!E31)</f>
        <v/>
      </c>
      <c r="F29" s="612" t="str">
        <f>IF('Aanvraag inhuur'!F31="","",'Aanvraag inhuur'!F31)</f>
        <v/>
      </c>
      <c r="G29" s="612" t="str">
        <f>IF('Aanvraag inhuur'!G31="","",'Aanvraag inhuur'!G31)</f>
        <v/>
      </c>
      <c r="H29" s="612" t="str">
        <f>IF('Aanvraag inhuur'!H31="","",'Aanvraag inhuur'!H31)</f>
        <v/>
      </c>
      <c r="I29" s="438" t="str">
        <f>IF('Aanvraag inhuur'!I31="","",'Aanvraag inhuur'!I31)</f>
        <v/>
      </c>
      <c r="J29" s="10" t="str">
        <f>IF('Aanvraag inhuur'!J31="","",'Aanvraag inhuur'!J31)</f>
        <v/>
      </c>
      <c r="K29" s="11" t="str">
        <f>IF('Aanvraag inhuur'!K31="","",'Aanvraag inhuur'!K31)</f>
        <v/>
      </c>
      <c r="L29" s="4" t="str">
        <f>IF('Aanvraag inhuur'!L31="","",'Aanvraag inhuur'!L31)</f>
        <v/>
      </c>
    </row>
    <row r="30" spans="1:17" ht="6" customHeight="1" x14ac:dyDescent="0.2">
      <c r="A30" s="24" t="str">
        <f>IF('Aanvraag inhuur'!A32="","",'Aanvraag inhuur'!A32)</f>
        <v/>
      </c>
      <c r="B30" s="25" t="str">
        <f>IF('Aanvraag inhuur'!B32="","",'Aanvraag inhuur'!B32)</f>
        <v/>
      </c>
      <c r="C30" s="14" t="str">
        <f>IF('Aanvraag inhuur'!C32="","",'Aanvraag inhuur'!C32)</f>
        <v/>
      </c>
      <c r="D30" s="157" t="str">
        <f>IF('Aanvraag inhuur'!D32="","",'Aanvraag inhuur'!D32)</f>
        <v/>
      </c>
      <c r="E30" s="157" t="str">
        <f>IF('Aanvraag inhuur'!E32="","",'Aanvraag inhuur'!E32)</f>
        <v/>
      </c>
      <c r="F30" s="157" t="str">
        <f>IF('Aanvraag inhuur'!F32="","",'Aanvraag inhuur'!F32)</f>
        <v/>
      </c>
      <c r="G30" s="157" t="str">
        <f>IF('Aanvraag inhuur'!G32="","",'Aanvraag inhuur'!G32)</f>
        <v/>
      </c>
      <c r="H30" s="14" t="str">
        <f>IF('Aanvraag inhuur'!H32="","",'Aanvraag inhuur'!H32)</f>
        <v/>
      </c>
      <c r="I30" s="14" t="str">
        <f>IF('Aanvraag inhuur'!I32="","",'Aanvraag inhuur'!I32)</f>
        <v/>
      </c>
      <c r="J30" s="10" t="str">
        <f>IF('Aanvraag inhuur'!J32="","",'Aanvraag inhuur'!J32)</f>
        <v/>
      </c>
      <c r="K30" s="11" t="str">
        <f>IF('Aanvraag inhuur'!K32="","",'Aanvraag inhuur'!K32)</f>
        <v/>
      </c>
      <c r="L30" s="4" t="str">
        <f>IF('Aanvraag inhuur'!L32="","",'Aanvraag inhuur'!L32)</f>
        <v/>
      </c>
    </row>
    <row r="31" spans="1:17" ht="65.25" customHeight="1" x14ac:dyDescent="0.2">
      <c r="A31" s="490" t="str">
        <f>IF('Aanvraag inhuur'!A33="","",'Aanvraag inhuur'!A33)</f>
        <v>Organisatorische context en cultuur*</v>
      </c>
      <c r="B31" s="491" t="str">
        <f>IF('Aanvraag inhuur'!B33="","",'Aanvraag inhuur'!B33)</f>
        <v/>
      </c>
      <c r="C31" s="616" t="str">
        <f>IF('Aanvraag inhuur'!C33="","",'Aanvraag inhuur'!C33)</f>
        <v xml:space="preserve">JIVC: JIVC is een professionele IV/ICT-organisatie, die de Defensieonderdelen en andere klanten binnen de overheid faciliteert in het effectief en doelmatig kunnen (blijven) uitvoeren van hun taken. Als organisatie staat JIVC voor betrouwbare, beveiligde IV/ICT-diensten die marktconform zijn wat betreft techniek en prijs. Medewerkers binnen JIVC werken samen en delen kennis, vanuit het besef dat alleen op deze wijze de beste kwaliteit kan worden geleverd. </v>
      </c>
      <c r="D31" s="617" t="str">
        <f>IF('Aanvraag inhuur'!D33="","",'Aanvraag inhuur'!D33)</f>
        <v/>
      </c>
      <c r="E31" s="617" t="str">
        <f>IF('Aanvraag inhuur'!E33="","",'Aanvraag inhuur'!E33)</f>
        <v/>
      </c>
      <c r="F31" s="617" t="str">
        <f>IF('Aanvraag inhuur'!F33="","",'Aanvraag inhuur'!F33)</f>
        <v/>
      </c>
      <c r="G31" s="617" t="str">
        <f>IF('Aanvraag inhuur'!G33="","",'Aanvraag inhuur'!G33)</f>
        <v/>
      </c>
      <c r="H31" s="617" t="str">
        <f>IF('Aanvraag inhuur'!H33="","",'Aanvraag inhuur'!H33)</f>
        <v/>
      </c>
      <c r="I31" s="618" t="str">
        <f>IF('Aanvraag inhuur'!I33="","",'Aanvraag inhuur'!I33)</f>
        <v/>
      </c>
      <c r="J31" s="10" t="str">
        <f>IF('Aanvraag inhuur'!J33="","",'Aanvraag inhuur'!J33)</f>
        <v/>
      </c>
      <c r="K31" s="11" t="str">
        <f>IF('Aanvraag inhuur'!K33="","",'Aanvraag inhuur'!K33)</f>
        <v/>
      </c>
      <c r="L31" s="4" t="str">
        <f>IF('Aanvraag inhuur'!L33="","",'Aanvraag inhuur'!L33)</f>
        <v>Tekst invoeren</v>
      </c>
      <c r="M31" s="593"/>
    </row>
    <row r="32" spans="1:17" ht="68.25" customHeight="1" x14ac:dyDescent="0.2">
      <c r="A32" s="490" t="str">
        <f>IF('Aanvraag inhuur'!A34="","",'Aanvraag inhuur'!A34)</f>
        <v>Bijzonderheden / extra toelichting*</v>
      </c>
      <c r="B32" s="491" t="str">
        <f>IF('Aanvraag inhuur'!B34="","",'Aanvraag inhuur'!B34)</f>
        <v/>
      </c>
      <c r="C32" s="613" t="str">
        <f>IF('Aanvraag inhuur'!C34="","",'Aanvraag inhuur'!C34)</f>
        <v xml:space="preserve">Voorbehoud 1. De mogelijkheid bestaat dat de kandidaat na verloop van tijd voor vergelijkbare werkzaamheden in een ander project of context wordt ingezet. In beginsel streven wij er naar dat de standplaats in een dergelijk geval niet wijzigt. 
Voorbehoud 2. Bij meerdere geschikte kandidaten behoudt de dienst zich het recht voor om meerdere gunningen te doen. Dit zal geschieden op basis van de rangorde in de eindbeoordeling. 
</v>
      </c>
      <c r="D32" s="614" t="str">
        <f>IF('Aanvraag inhuur'!D34="","",'Aanvraag inhuur'!D34)</f>
        <v/>
      </c>
      <c r="E32" s="614" t="str">
        <f>IF('Aanvraag inhuur'!E34="","",'Aanvraag inhuur'!E34)</f>
        <v/>
      </c>
      <c r="F32" s="614" t="str">
        <f>IF('Aanvraag inhuur'!F34="","",'Aanvraag inhuur'!F34)</f>
        <v/>
      </c>
      <c r="G32" s="614" t="str">
        <f>IF('Aanvraag inhuur'!G34="","",'Aanvraag inhuur'!G34)</f>
        <v/>
      </c>
      <c r="H32" s="614" t="str">
        <f>IF('Aanvraag inhuur'!H34="","",'Aanvraag inhuur'!H34)</f>
        <v/>
      </c>
      <c r="I32" s="615" t="str">
        <f>IF('Aanvraag inhuur'!I34="","",'Aanvraag inhuur'!I34)</f>
        <v/>
      </c>
      <c r="J32" s="10" t="str">
        <f>IF('Aanvraag inhuur'!J34="","",'Aanvraag inhuur'!J34)</f>
        <v/>
      </c>
      <c r="K32" s="11" t="str">
        <f>IF('Aanvraag inhuur'!K34="","",'Aanvraag inhuur'!K34)</f>
        <v/>
      </c>
      <c r="L32" s="4" t="str">
        <f>IF('Aanvraag inhuur'!L34="","",'Aanvraag inhuur'!L34)</f>
        <v/>
      </c>
      <c r="M32" s="593"/>
    </row>
    <row r="33" spans="1:13" ht="24" customHeight="1" x14ac:dyDescent="0.2">
      <c r="A33" s="127" t="str">
        <f>IF('Aanvraag inhuur'!A38="","",'Aanvraag inhuur'!A38)</f>
        <v/>
      </c>
      <c r="B33" s="52" t="str">
        <f>IF('Aanvraag inhuur'!B38="","",'Aanvraag inhuur'!B38)</f>
        <v/>
      </c>
      <c r="C33" s="28" t="str">
        <f>IF('Aanvraag inhuur'!C38="","",'Aanvraag inhuur'!C38)</f>
        <v/>
      </c>
      <c r="D33" s="52" t="str">
        <f>IF('Aanvraag inhuur'!D38="","",'Aanvraag inhuur'!D38)</f>
        <v/>
      </c>
      <c r="E33" s="52" t="str">
        <f>IF('Aanvraag inhuur'!E38="","",'Aanvraag inhuur'!E38)</f>
        <v/>
      </c>
      <c r="F33" s="52" t="str">
        <f>IF('Aanvraag inhuur'!F38="","",'Aanvraag inhuur'!F38)</f>
        <v/>
      </c>
      <c r="G33" s="52" t="str">
        <f>IF('Aanvraag inhuur'!G38="","",'Aanvraag inhuur'!G38)</f>
        <v/>
      </c>
      <c r="H33" s="52" t="str">
        <f>IF('Aanvraag inhuur'!H38="","",'Aanvraag inhuur'!H38)</f>
        <v/>
      </c>
      <c r="I33" s="52" t="str">
        <f>IF('Aanvraag inhuur'!I38="","",'Aanvraag inhuur'!I38)</f>
        <v/>
      </c>
      <c r="J33" s="54" t="str">
        <f>IF('Aanvraag inhuur'!J38="","",'Aanvraag inhuur'!J38)</f>
        <v/>
      </c>
      <c r="K33" s="30" t="str">
        <f>IF('Aanvraag inhuur'!K38="","",'Aanvraag inhuur'!K38)</f>
        <v/>
      </c>
      <c r="L33" s="4" t="str">
        <f>IF('Aanvraag inhuur'!L38="","",'Aanvraag inhuur'!L38)</f>
        <v/>
      </c>
    </row>
    <row r="34" spans="1:13" ht="24" customHeight="1" x14ac:dyDescent="0.2">
      <c r="A34" s="267" t="str">
        <f>'Aanvraag inhuur'!A36:B36</f>
        <v>Soort aanvraag*</v>
      </c>
      <c r="B34" s="268"/>
      <c r="C34" s="264" t="str">
        <f>IF('Aanvraag inhuur'!C36="","",'Aanvraag inhuur'!C36)</f>
        <v/>
      </c>
      <c r="D34" s="639"/>
      <c r="E34" s="639"/>
      <c r="F34" s="266" t="str">
        <f>IF('Aanvraag inhuur'!E36:I36="","",'Aanvraag inhuur'!E36:I36)</f>
        <v/>
      </c>
      <c r="G34" s="266"/>
      <c r="H34" s="266"/>
      <c r="I34" s="266"/>
      <c r="J34" s="54"/>
      <c r="K34" s="11"/>
      <c r="M34" s="259"/>
    </row>
    <row r="35" spans="1:13" ht="24" customHeight="1" x14ac:dyDescent="0.2">
      <c r="A35" s="640" t="s">
        <v>482</v>
      </c>
      <c r="B35" s="641"/>
      <c r="C35" s="264" t="str">
        <f>'Aanvraag inhuur'!C37</f>
        <v/>
      </c>
      <c r="D35" s="266"/>
      <c r="E35" s="266"/>
      <c r="F35" s="266"/>
      <c r="G35" s="266"/>
      <c r="H35" s="266"/>
      <c r="I35" s="266"/>
      <c r="J35" s="54"/>
      <c r="K35" s="11"/>
      <c r="M35" s="259"/>
    </row>
    <row r="36" spans="1:13" ht="13.5" hidden="1" customHeight="1" x14ac:dyDescent="0.2">
      <c r="A36" s="127"/>
      <c r="B36" s="52"/>
      <c r="C36" s="28"/>
      <c r="D36" s="28"/>
      <c r="E36" s="28"/>
      <c r="F36" s="28"/>
      <c r="G36" s="28"/>
      <c r="H36" s="28"/>
      <c r="I36" s="28"/>
      <c r="J36" s="54"/>
      <c r="K36" s="11"/>
      <c r="M36" s="259"/>
    </row>
    <row r="37" spans="1:13" ht="10.5" hidden="1" customHeight="1" x14ac:dyDescent="0.2">
      <c r="A37" s="488" t="str">
        <f>IF('Aanvraag inhuur'!A39="","",'Aanvraag inhuur'!A39)</f>
        <v xml:space="preserve">Exit strategie aanwezig?*
</v>
      </c>
      <c r="B37" s="489" t="str">
        <f>IF('Aanvraag inhuur'!B39="","",'Aanvraag inhuur'!B39)</f>
        <v/>
      </c>
      <c r="C37" s="445" t="str">
        <f>IF('Aanvraag inhuur'!C39="","",'Aanvraag inhuur'!C39)</f>
        <v/>
      </c>
      <c r="D37" s="445" t="str">
        <f>IF('Aanvraag inhuur'!D39="","",'Aanvraag inhuur'!D39)</f>
        <v/>
      </c>
      <c r="E37" s="445" t="str">
        <f>IF('Aanvraag inhuur'!E39="","",'Aanvraag inhuur'!E39)</f>
        <v/>
      </c>
      <c r="F37" s="445" t="str">
        <f>IF('Aanvraag inhuur'!F39="","",'Aanvraag inhuur'!F39)</f>
        <v/>
      </c>
      <c r="G37" s="445" t="str">
        <f>IF('Aanvraag inhuur'!G39="","",'Aanvraag inhuur'!G39)</f>
        <v/>
      </c>
      <c r="H37" s="445" t="str">
        <f>IF('Aanvraag inhuur'!H39="","",'Aanvraag inhuur'!H39)</f>
        <v/>
      </c>
      <c r="I37" s="445" t="str">
        <f>IF('Aanvraag inhuur'!I39="","",'Aanvraag inhuur'!I39)</f>
        <v/>
      </c>
      <c r="J37" s="10" t="str">
        <f>IF('Aanvraag inhuur'!J39="","",'Aanvraag inhuur'!J39)</f>
        <v/>
      </c>
      <c r="K37" s="11" t="str">
        <f>IF('Aanvraag inhuur'!K39="","",'Aanvraag inhuur'!K39)</f>
        <v/>
      </c>
      <c r="L37" s="4" t="str">
        <f>IF('Aanvraag inhuur'!L39="","",'Aanvraag inhuur'!L39)</f>
        <v>Ja/nee</v>
      </c>
    </row>
    <row r="38" spans="1:13" ht="18.75" customHeight="1" x14ac:dyDescent="0.2">
      <c r="A38" s="27" t="str">
        <f>IF('Aanvraag inhuur'!A40="","",'Aanvraag inhuur'!A40)</f>
        <v/>
      </c>
      <c r="B38" s="28" t="str">
        <f>IF('Aanvraag inhuur'!B40="","",'Aanvraag inhuur'!B40)</f>
        <v/>
      </c>
      <c r="C38" s="28" t="str">
        <f>IF('Aanvraag inhuur'!C40="","",'Aanvraag inhuur'!C40)</f>
        <v/>
      </c>
      <c r="D38" s="28" t="str">
        <f>IF('Aanvraag inhuur'!D40="","",'Aanvraag inhuur'!D40)</f>
        <v/>
      </c>
      <c r="E38" s="28" t="str">
        <f>IF('Aanvraag inhuur'!E40="","",'Aanvraag inhuur'!E40)</f>
        <v/>
      </c>
      <c r="F38" s="28" t="str">
        <f>IF('Aanvraag inhuur'!F40="","",'Aanvraag inhuur'!F40)</f>
        <v/>
      </c>
      <c r="G38" s="28" t="str">
        <f>IF('Aanvraag inhuur'!G40="","",'Aanvraag inhuur'!G40)</f>
        <v/>
      </c>
      <c r="H38" s="28" t="str">
        <f>IF('Aanvraag inhuur'!H40="","",'Aanvraag inhuur'!H40)</f>
        <v/>
      </c>
      <c r="I38" s="28" t="str">
        <f>IF('Aanvraag inhuur'!I40="","",'Aanvraag inhuur'!I40)</f>
        <v/>
      </c>
      <c r="J38" s="29" t="str">
        <f>IF('Aanvraag inhuur'!J40="","",'Aanvraag inhuur'!J40)</f>
        <v/>
      </c>
      <c r="K38" s="11" t="str">
        <f>IF('Aanvraag inhuur'!K40="","",'Aanvraag inhuur'!K40)</f>
        <v/>
      </c>
      <c r="L38" s="4" t="str">
        <f>IF('Aanvraag inhuur'!L40="","",'Aanvraag inhuur'!L40)</f>
        <v/>
      </c>
    </row>
    <row r="39" spans="1:13" ht="17.25" customHeight="1" x14ac:dyDescent="0.2">
      <c r="A39" s="19" t="str">
        <f>IF('Aanvraag inhuur'!A41="","",'Aanvraag inhuur'!A41)</f>
        <v/>
      </c>
      <c r="B39" s="238" t="str">
        <f>IF('Aanvraag inhuur'!B41="","",'Aanvraag inhuur'!B41)</f>
        <v/>
      </c>
      <c r="C39" s="497" t="str">
        <f>IF('Aanvraag inhuur'!C41="","",'Aanvraag inhuur'!C41)</f>
        <v>SELECTIE KWALITEITENPROFIEL (eCF)</v>
      </c>
      <c r="D39" s="497" t="str">
        <f>IF('Aanvraag inhuur'!D41="","",'Aanvraag inhuur'!D41)</f>
        <v/>
      </c>
      <c r="E39" s="497" t="str">
        <f>IF('Aanvraag inhuur'!E41="","",'Aanvraag inhuur'!E41)</f>
        <v/>
      </c>
      <c r="F39" s="497" t="str">
        <f>IF('Aanvraag inhuur'!F41="","",'Aanvraag inhuur'!F41)</f>
        <v/>
      </c>
      <c r="G39" s="237" t="str">
        <f>IF('Aanvraag inhuur'!G41="","",'Aanvraag inhuur'!G41)</f>
        <v/>
      </c>
      <c r="H39" s="238" t="str">
        <f>IF('Aanvraag inhuur'!H41="","",'Aanvraag inhuur'!H41)</f>
        <v/>
      </c>
      <c r="I39" s="238" t="str">
        <f>IF('Aanvraag inhuur'!I41="","",'Aanvraag inhuur'!I41)</f>
        <v/>
      </c>
      <c r="J39" s="20" t="str">
        <f>IF('Aanvraag inhuur'!J41="","",'Aanvraag inhuur'!J41)</f>
        <v/>
      </c>
      <c r="K39" s="21" t="str">
        <f>IF('Aanvraag inhuur'!K41="","",'Aanvraag inhuur'!K41)</f>
        <v/>
      </c>
      <c r="L39" s="3" t="str">
        <f>IF('Aanvraag inhuur'!L41="","",'Aanvraag inhuur'!L41)</f>
        <v/>
      </c>
    </row>
    <row r="40" spans="1:13" ht="10.5" customHeight="1" x14ac:dyDescent="0.2">
      <c r="A40" s="31" t="str">
        <f>IF('Aanvraag inhuur'!A42="","",'Aanvraag inhuur'!A42)</f>
        <v/>
      </c>
      <c r="B40" s="32" t="str">
        <f>IF('Aanvraag inhuur'!B42="","",'Aanvraag inhuur'!B42)</f>
        <v/>
      </c>
      <c r="C40" s="33" t="str">
        <f>IF('Aanvraag inhuur'!C42="","",'Aanvraag inhuur'!C42)</f>
        <v/>
      </c>
      <c r="D40" s="33" t="str">
        <f>IF('Aanvraag inhuur'!D42="","",'Aanvraag inhuur'!D42)</f>
        <v/>
      </c>
      <c r="E40" s="33" t="str">
        <f>IF('Aanvraag inhuur'!E42="","",'Aanvraag inhuur'!E42)</f>
        <v/>
      </c>
      <c r="F40" s="33" t="str">
        <f>IF('Aanvraag inhuur'!F42="","",'Aanvraag inhuur'!F42)</f>
        <v/>
      </c>
      <c r="G40" s="33" t="str">
        <f>IF('Aanvraag inhuur'!G42="","",'Aanvraag inhuur'!G42)</f>
        <v/>
      </c>
      <c r="H40" s="33" t="str">
        <f>IF('Aanvraag inhuur'!H42="","",'Aanvraag inhuur'!H42)</f>
        <v/>
      </c>
      <c r="I40" s="33" t="str">
        <f>IF('Aanvraag inhuur'!I42="","",'Aanvraag inhuur'!I42)</f>
        <v/>
      </c>
      <c r="J40" s="34" t="str">
        <f>IF('Aanvraag inhuur'!J42="","",'Aanvraag inhuur'!J42)</f>
        <v/>
      </c>
      <c r="K40" s="11" t="str">
        <f>IF('Aanvraag inhuur'!K42="","",'Aanvraag inhuur'!K42)</f>
        <v/>
      </c>
      <c r="L40" s="4" t="str">
        <f>IF('Aanvraag inhuur'!L42="","",'Aanvraag inhuur'!L42)</f>
        <v/>
      </c>
    </row>
    <row r="41" spans="1:13" ht="17.25" customHeight="1" x14ac:dyDescent="0.2">
      <c r="A41" s="482" t="str">
        <f>IF('Aanvraag inhuur'!A43="","",'Aanvraag inhuur'!A43)</f>
        <v>Functienaam (roepnaam)*</v>
      </c>
      <c r="B41" s="483" t="str">
        <f>IF('Aanvraag inhuur'!B43="","",'Aanvraag inhuur'!B43)</f>
        <v/>
      </c>
      <c r="C41" s="498" t="str">
        <f>IF('Aanvraag inhuur'!C43="","",'Aanvraag inhuur'!C43)</f>
        <v/>
      </c>
      <c r="D41" s="499" t="str">
        <f>IF('Aanvraag inhuur'!D43="","",'Aanvraag inhuur'!D43)</f>
        <v/>
      </c>
      <c r="E41" s="499" t="str">
        <f>IF('Aanvraag inhuur'!E43="","",'Aanvraag inhuur'!E43)</f>
        <v/>
      </c>
      <c r="F41" s="500" t="str">
        <f>IF('Aanvraag inhuur'!F43="","",'Aanvraag inhuur'!F43)</f>
        <v/>
      </c>
      <c r="G41" s="14" t="str">
        <f>IF('Aanvraag inhuur'!G43="","",'Aanvraag inhuur'!G43)</f>
        <v/>
      </c>
      <c r="H41" s="14" t="str">
        <f>IF('Aanvraag inhuur'!H43="","",'Aanvraag inhuur'!H43)</f>
        <v/>
      </c>
      <c r="I41" s="14" t="str">
        <f>IF('Aanvraag inhuur'!I43="","",'Aanvraag inhuur'!I43)</f>
        <v/>
      </c>
      <c r="J41" s="10" t="str">
        <f>IF('Aanvraag inhuur'!J43="","",'Aanvraag inhuur'!J43)</f>
        <v/>
      </c>
      <c r="K41" s="11" t="str">
        <f>IF('Aanvraag inhuur'!K43="","",'Aanvraag inhuur'!K43)</f>
        <v/>
      </c>
      <c r="L41" s="4" t="str">
        <f>IF('Aanvraag inhuur'!L43="","",'Aanvraag inhuur'!L43)</f>
        <v/>
      </c>
    </row>
    <row r="42" spans="1:13" ht="17.25" customHeight="1" x14ac:dyDescent="0.2">
      <c r="A42" s="482" t="str">
        <f>IF('Aanvraag inhuur'!A44="","",'Aanvraag inhuur'!A44)</f>
        <v>Bronnen eCF</v>
      </c>
      <c r="B42" s="494" t="str">
        <f>IF('Aanvraag inhuur'!B44="","",'Aanvraag inhuur'!B44)</f>
        <v/>
      </c>
      <c r="C42" s="35" t="str">
        <f>IF('Aanvraag inhuur'!C44="","",'Aanvraag inhuur'!C44)</f>
        <v/>
      </c>
      <c r="D42" s="249" t="str">
        <f>IF('Aanvraag inhuur'!D44="","",'Aanvraag inhuur'!D44)</f>
        <v/>
      </c>
      <c r="E42" s="35" t="str">
        <f>IF('Aanvraag inhuur'!E44="","",'Aanvraag inhuur'!E44)</f>
        <v/>
      </c>
      <c r="F42" s="35" t="str">
        <f>IF('Aanvraag inhuur'!F44="","",'Aanvraag inhuur'!F44)</f>
        <v/>
      </c>
      <c r="G42" s="35" t="str">
        <f>IF('Aanvraag inhuur'!G44="","",'Aanvraag inhuur'!G44)</f>
        <v/>
      </c>
      <c r="H42" s="35" t="str">
        <f>IF('Aanvraag inhuur'!H44="","",'Aanvraag inhuur'!H44)</f>
        <v/>
      </c>
      <c r="I42" s="35" t="str">
        <f>IF('Aanvraag inhuur'!I44="","",'Aanvraag inhuur'!I44)</f>
        <v/>
      </c>
      <c r="J42" s="36" t="str">
        <f>IF('Aanvraag inhuur'!J44="","",'Aanvraag inhuur'!J44)</f>
        <v/>
      </c>
      <c r="K42" s="21" t="str">
        <f>IF('Aanvraag inhuur'!K44="","",'Aanvraag inhuur'!K44)</f>
        <v/>
      </c>
      <c r="L42" s="4" t="str">
        <f>IF('Aanvraag inhuur'!L44="","",'Aanvraag inhuur'!L44)</f>
        <v/>
      </c>
      <c r="M42" s="144"/>
    </row>
    <row r="43" spans="1:13" ht="17.25" customHeight="1" x14ac:dyDescent="0.2">
      <c r="A43" s="37" t="str">
        <f>IF('Aanvraag inhuur'!A45="","",'Aanvraag inhuur'!A45)</f>
        <v>Meer informatie :</v>
      </c>
      <c r="B43" s="140" t="str">
        <f>IF('Aanvraag inhuur'!B45="","",'Aanvraag inhuur'!B45)</f>
        <v>Website eCF</v>
      </c>
      <c r="C43" s="249" t="str">
        <f>IF('Aanvraag inhuur'!C45="","",'Aanvraag inhuur'!C45)</f>
        <v>eCF profiel*</v>
      </c>
      <c r="D43" s="83" t="str">
        <f>IF('Aanvraag inhuur'!D45="","",'Aanvraag inhuur'!D45)</f>
        <v/>
      </c>
      <c r="E43" s="83" t="str">
        <f>IF('Aanvraag inhuur'!E45="","",'Aanvraag inhuur'!E45)</f>
        <v/>
      </c>
      <c r="F43" s="83" t="str">
        <f>IF('Aanvraag inhuur'!F45="","",'Aanvraag inhuur'!F45)</f>
        <v>Servicenummer*</v>
      </c>
      <c r="G43" s="59" t="str">
        <f>IF('Aanvraag inhuur'!G45="","",'Aanvraag inhuur'!G45)</f>
        <v/>
      </c>
      <c r="H43" s="124" t="str">
        <f>IF('Aanvraag inhuur'!H45="","",'Aanvraag inhuur'!H45)</f>
        <v/>
      </c>
      <c r="I43" s="124" t="str">
        <f>IF('Aanvraag inhuur'!I45="","",'Aanvraag inhuur'!I45)</f>
        <v/>
      </c>
      <c r="J43" s="36" t="str">
        <f>IF('Aanvraag inhuur'!J45="","",'Aanvraag inhuur'!J45)</f>
        <v/>
      </c>
      <c r="K43" s="21" t="str">
        <f>IF('Aanvraag inhuur'!K45="","",'Aanvraag inhuur'!K45)</f>
        <v/>
      </c>
      <c r="L43" s="4" t="str">
        <f>IF('Aanvraag inhuur'!L45="","",'Aanvraag inhuur'!L45)</f>
        <v/>
      </c>
      <c r="M43" s="144"/>
    </row>
    <row r="44" spans="1:13" ht="27.75" customHeight="1" x14ac:dyDescent="0.2">
      <c r="A44" s="492" t="str">
        <f>IF('Aanvraag inhuur'!A46="","",'Aanvraag inhuur'!A46)</f>
        <v/>
      </c>
      <c r="B44" s="493" t="str">
        <f>IF('Aanvraag inhuur'!B46="","",'Aanvraag inhuur'!B46)</f>
        <v/>
      </c>
      <c r="C44" s="439" t="str">
        <f>IF('Aanvraag inhuur'!C46="","",'Aanvraag inhuur'!C46)</f>
        <v/>
      </c>
      <c r="D44" s="440" t="str">
        <f>IF('Aanvraag inhuur'!D46="","",'Aanvraag inhuur'!D46)</f>
        <v/>
      </c>
      <c r="E44" s="441" t="str">
        <f>IF('Aanvraag inhuur'!E46="","",'Aanvraag inhuur'!E46)</f>
        <v/>
      </c>
      <c r="F44" s="139" t="e">
        <f>IF('Aanvraag inhuur'!F46="","",'Aanvraag inhuur'!F46)</f>
        <v>#N/A</v>
      </c>
      <c r="G44" s="148" t="str">
        <f>IF('Aanvraag inhuur'!G46="","",'Aanvraag inhuur'!G46)</f>
        <v/>
      </c>
      <c r="H44" s="495" t="e">
        <f>IF('Aanvraag inhuur'!H46="","",'Aanvraag inhuur'!H46)</f>
        <v>#N/A</v>
      </c>
      <c r="I44" s="496" t="e">
        <f>IF('Aanvraag inhuur'!I46="","",'Aanvraag inhuur'!I46)</f>
        <v>#N/A</v>
      </c>
      <c r="J44" s="36" t="str">
        <f>IF('Aanvraag inhuur'!J46="","",'Aanvraag inhuur'!J46)</f>
        <v/>
      </c>
      <c r="K44" s="21" t="str">
        <f>IF('Aanvraag inhuur'!K46="","",'Aanvraag inhuur'!K46)</f>
        <v/>
      </c>
      <c r="L44" s="619" t="str">
        <f>IF('Aanvraag inhuur'!L46="","",'Aanvraag inhuur'!L46)</f>
        <v>Matrix erachter voor pop-ups/keuzemenu's</v>
      </c>
    </row>
    <row r="45" spans="1:13" ht="15" customHeight="1" x14ac:dyDescent="0.2">
      <c r="A45" s="22" t="str">
        <f>IF('Aanvraag inhuur'!A47="","",'Aanvraag inhuur'!A47)</f>
        <v/>
      </c>
      <c r="B45" s="253" t="str">
        <f>IF('Aanvraag inhuur'!B47="","",'Aanvraag inhuur'!B47)</f>
        <v/>
      </c>
      <c r="C45" s="38" t="e">
        <f>IF('Aanvraag inhuur'!C47="","",'Aanvraag inhuur'!C47)</f>
        <v>#N/A</v>
      </c>
      <c r="D45" s="38" t="str">
        <f>IF('Aanvraag inhuur'!D47="","",'Aanvraag inhuur'!D47)</f>
        <v>KR</v>
      </c>
      <c r="E45" s="39" t="str">
        <f>IF('Aanvraag inhuur'!E47="","",'Aanvraag inhuur'!E47)</f>
        <v/>
      </c>
      <c r="F45" s="248" t="str">
        <f>IF('Aanvraag inhuur'!F47="","",'Aanvraag inhuur'!F47)</f>
        <v/>
      </c>
      <c r="G45" s="248" t="str">
        <f>IF('Aanvraag inhuur'!G47="","",'Aanvraag inhuur'!G47)</f>
        <v/>
      </c>
      <c r="H45" s="14" t="str">
        <f>IF('Aanvraag inhuur'!H47="","",'Aanvraag inhuur'!H47)</f>
        <v/>
      </c>
      <c r="I45" s="14" t="str">
        <f>IF('Aanvraag inhuur'!I47="","",'Aanvraag inhuur'!I47)</f>
        <v/>
      </c>
      <c r="J45" s="10" t="str">
        <f>IF('Aanvraag inhuur'!J47="","",'Aanvraag inhuur'!J47)</f>
        <v/>
      </c>
      <c r="K45" s="11" t="str">
        <f>IF('Aanvraag inhuur'!K47="","",'Aanvraag inhuur'!K47)</f>
        <v/>
      </c>
      <c r="L45" s="619" t="str">
        <f>IF('Aanvraag inhuur'!L47="","",'Aanvraag inhuur'!L47)</f>
        <v/>
      </c>
    </row>
    <row r="46" spans="1:13" ht="17.25" hidden="1" customHeight="1" x14ac:dyDescent="0.2">
      <c r="A46" s="482" t="str">
        <f>IF('Aanvraag inhuur'!A48="","",'Aanvraag inhuur'!A48)</f>
        <v/>
      </c>
      <c r="B46" s="494" t="str">
        <f>IF('Aanvraag inhuur'!B48="","",'Aanvraag inhuur'!B48)</f>
        <v/>
      </c>
      <c r="C46" s="40" t="str">
        <f>IF('Aanvraag inhuur'!C48="","",'Aanvraag inhuur'!C48)</f>
        <v/>
      </c>
      <c r="D46" s="40" t="str">
        <f>IF('Aanvraag inhuur'!D48="","",'Aanvraag inhuur'!D48)</f>
        <v/>
      </c>
      <c r="E46" s="6" t="str">
        <f>IF('Aanvraag inhuur'!E48="","",'Aanvraag inhuur'!E48)</f>
        <v/>
      </c>
      <c r="F46" s="6" t="str">
        <f>IF('Aanvraag inhuur'!F48="","",'Aanvraag inhuur'!F48)</f>
        <v/>
      </c>
      <c r="G46" s="6" t="str">
        <f>IF('Aanvraag inhuur'!G48="","",'Aanvraag inhuur'!G48)</f>
        <v/>
      </c>
      <c r="H46" s="14" t="str">
        <f>IF('Aanvraag inhuur'!H48="","",'Aanvraag inhuur'!H48)</f>
        <v/>
      </c>
      <c r="I46" s="14" t="str">
        <f>IF('Aanvraag inhuur'!I48="","",'Aanvraag inhuur'!I48)</f>
        <v/>
      </c>
      <c r="J46" s="10" t="str">
        <f>IF('Aanvraag inhuur'!J48="","",'Aanvraag inhuur'!J48)</f>
        <v/>
      </c>
      <c r="K46" s="11" t="str">
        <f>IF('Aanvraag inhuur'!K48="","",'Aanvraag inhuur'!K48)</f>
        <v>Uitleg over gebruik toevoegen ?</v>
      </c>
      <c r="L46" s="619" t="str">
        <f>IF('Aanvraag inhuur'!L48="","",'Aanvraag inhuur'!L48)</f>
        <v/>
      </c>
    </row>
    <row r="47" spans="1:13" s="43" customFormat="1" ht="17.25" customHeight="1" x14ac:dyDescent="0.2">
      <c r="A47" s="530" t="str">
        <f>IF('Aanvraag inhuur'!A49="","",'Aanvraag inhuur'!A49)</f>
        <v/>
      </c>
      <c r="B47" s="531" t="str">
        <f>IF('Aanvraag inhuur'!B49="","",'Aanvraag inhuur'!B49)</f>
        <v/>
      </c>
      <c r="C47" s="59" t="str">
        <f>IF('Aanvraag inhuur'!C49="","",'Aanvraag inhuur'!C49)</f>
        <v>Specialisatie (optioneel)</v>
      </c>
      <c r="D47" s="41" t="str">
        <f>IF('Aanvraag inhuur'!D49="","",'Aanvraag inhuur'!D49)</f>
        <v/>
      </c>
      <c r="E47" s="41" t="str">
        <f>IF('Aanvraag inhuur'!E49="","",'Aanvraag inhuur'!E49)</f>
        <v/>
      </c>
      <c r="F47" s="59" t="str">
        <f>IF('Aanvraag inhuur'!F49="","",'Aanvraag inhuur'!F49)</f>
        <v>Kwaliteitsraamwerk (tbv rapportage) *</v>
      </c>
      <c r="G47" s="41" t="str">
        <f>IF('Aanvraag inhuur'!G49="","",'Aanvraag inhuur'!G49)</f>
        <v/>
      </c>
      <c r="H47" s="41" t="str">
        <f>IF('Aanvraag inhuur'!H49="","",'Aanvraag inhuur'!H49)</f>
        <v/>
      </c>
      <c r="I47" s="41" t="str">
        <f>IF('Aanvraag inhuur'!I49="","",'Aanvraag inhuur'!I49)</f>
        <v/>
      </c>
      <c r="J47" s="42" t="str">
        <f>IF('Aanvraag inhuur'!J49="","",'Aanvraag inhuur'!J49)</f>
        <v/>
      </c>
      <c r="K47" s="11" t="str">
        <f>IF('Aanvraag inhuur'!K49="","",'Aanvraag inhuur'!K49)</f>
        <v>Moeten &gt;1 resultaatgebieden geselecteerd kunnen worden ?</v>
      </c>
      <c r="L47" s="619" t="str">
        <f>IF('Aanvraag inhuur'!L49="","",'Aanvraag inhuur'!L49)</f>
        <v/>
      </c>
      <c r="M47" s="144"/>
    </row>
    <row r="48" spans="1:13" ht="17.25" customHeight="1" x14ac:dyDescent="0.2">
      <c r="A48" s="530" t="str">
        <f>IF('Aanvraag inhuur'!A50="","",'Aanvraag inhuur'!A50)</f>
        <v/>
      </c>
      <c r="B48" s="531" t="str">
        <f>IF('Aanvraag inhuur'!B50="","",'Aanvraag inhuur'!B50)</f>
        <v/>
      </c>
      <c r="C48" s="442" t="str">
        <f>IF('Aanvraag inhuur'!C50="","",'Aanvraag inhuur'!C50)</f>
        <v/>
      </c>
      <c r="D48" s="443" t="str">
        <f>IF('Aanvraag inhuur'!D50="","",'Aanvraag inhuur'!D50)</f>
        <v/>
      </c>
      <c r="E48" s="444" t="str">
        <f>IF('Aanvraag inhuur'!E50="","",'Aanvraag inhuur'!E50)</f>
        <v/>
      </c>
      <c r="F48" s="442" t="str">
        <f>IF('Aanvraag inhuur'!F50="","",'Aanvraag inhuur'!F50)</f>
        <v/>
      </c>
      <c r="G48" s="443" t="str">
        <f>IF('Aanvraag inhuur'!G50="","",'Aanvraag inhuur'!G50)</f>
        <v/>
      </c>
      <c r="H48" s="443" t="str">
        <f>IF('Aanvraag inhuur'!H50="","",'Aanvraag inhuur'!H50)</f>
        <v/>
      </c>
      <c r="I48" s="444" t="str">
        <f>IF('Aanvraag inhuur'!I50="","",'Aanvraag inhuur'!I50)</f>
        <v/>
      </c>
      <c r="J48" s="10" t="str">
        <f>IF('Aanvraag inhuur'!J50="","",'Aanvraag inhuur'!J50)</f>
        <v/>
      </c>
      <c r="K48" s="11" t="str">
        <f>IF('Aanvraag inhuur'!K50="","",'Aanvraag inhuur'!K50)</f>
        <v/>
      </c>
      <c r="L48" s="619" t="str">
        <f>IF('Aanvraag inhuur'!L50="","",'Aanvraag inhuur'!L50)</f>
        <v/>
      </c>
    </row>
    <row r="49" spans="1:13" ht="17.25" hidden="1" customHeight="1" x14ac:dyDescent="0.2">
      <c r="A49" s="530" t="str">
        <f>IF('Aanvraag inhuur'!A51="","",'Aanvraag inhuur'!A51)</f>
        <v/>
      </c>
      <c r="B49" s="531" t="str">
        <f>IF('Aanvraag inhuur'!B51="","",'Aanvraag inhuur'!B51)</f>
        <v/>
      </c>
      <c r="C49" s="59" t="str">
        <f>IF('Aanvraag inhuur'!C51="","",'Aanvraag inhuur'!C51)</f>
        <v>Schaalrange</v>
      </c>
      <c r="D49" s="64" t="str">
        <f>IF('Aanvraag inhuur'!D51="","",'Aanvraag inhuur'!D51)</f>
        <v/>
      </c>
      <c r="E49" s="39" t="str">
        <f>IF('Aanvraag inhuur'!E51="","",'Aanvraag inhuur'!E51)</f>
        <v/>
      </c>
      <c r="F49" s="44" t="str">
        <f>IF('Aanvraag inhuur'!F51="","",'Aanvraag inhuur'!F51)</f>
        <v/>
      </c>
      <c r="G49" s="44" t="str">
        <f>IF('Aanvraag inhuur'!G51="","",'Aanvraag inhuur'!G51)</f>
        <v/>
      </c>
      <c r="H49" s="14" t="str">
        <f>IF('Aanvraag inhuur'!H51="","",'Aanvraag inhuur'!H51)</f>
        <v/>
      </c>
      <c r="I49" s="14" t="str">
        <f>IF('Aanvraag inhuur'!I51="","",'Aanvraag inhuur'!I51)</f>
        <v/>
      </c>
      <c r="J49" s="10" t="str">
        <f>IF('Aanvraag inhuur'!J51="","",'Aanvraag inhuur'!J51)</f>
        <v/>
      </c>
      <c r="K49" s="11" t="str">
        <f>IF('Aanvraag inhuur'!K51="","",'Aanvraag inhuur'!K51)</f>
        <v/>
      </c>
      <c r="L49" s="619" t="str">
        <f>IF('Aanvraag inhuur'!L51="","",'Aanvraag inhuur'!L51)</f>
        <v/>
      </c>
    </row>
    <row r="50" spans="1:13" ht="17.25" hidden="1" customHeight="1" x14ac:dyDescent="0.2">
      <c r="A50" s="530" t="str">
        <f>IF('Aanvraag inhuur'!A52="","",'Aanvraag inhuur'!A52)</f>
        <v/>
      </c>
      <c r="B50" s="531" t="str">
        <f>IF('Aanvraag inhuur'!B52="","",'Aanvraag inhuur'!B52)</f>
        <v/>
      </c>
      <c r="C50" s="139" t="e">
        <f>IF('Aanvraag inhuur'!C52="","",'Aanvraag inhuur'!C52)</f>
        <v>#N/A</v>
      </c>
      <c r="D50" s="64" t="str">
        <f>IF('Aanvraag inhuur'!D52="","",'Aanvraag inhuur'!D52)</f>
        <v/>
      </c>
      <c r="E50" s="39" t="str">
        <f>IF('Aanvraag inhuur'!E52="","",'Aanvraag inhuur'!E52)</f>
        <v/>
      </c>
      <c r="F50" s="44" t="str">
        <f>IF('Aanvraag inhuur'!F52="","",'Aanvraag inhuur'!F52)</f>
        <v/>
      </c>
      <c r="G50" s="44" t="str">
        <f>IF('Aanvraag inhuur'!G52="","",'Aanvraag inhuur'!G52)</f>
        <v/>
      </c>
      <c r="H50" s="14" t="str">
        <f>IF('Aanvraag inhuur'!H52="","",'Aanvraag inhuur'!H52)</f>
        <v/>
      </c>
      <c r="I50" s="14" t="str">
        <f>IF('Aanvraag inhuur'!I52="","",'Aanvraag inhuur'!I52)</f>
        <v/>
      </c>
      <c r="J50" s="10" t="str">
        <f>IF('Aanvraag inhuur'!J52="","",'Aanvraag inhuur'!J52)</f>
        <v/>
      </c>
      <c r="K50" s="11" t="str">
        <f>IF('Aanvraag inhuur'!K52="","",'Aanvraag inhuur'!K52)</f>
        <v/>
      </c>
      <c r="L50" s="619" t="str">
        <f>IF('Aanvraag inhuur'!L52="","",'Aanvraag inhuur'!L52)</f>
        <v/>
      </c>
    </row>
    <row r="51" spans="1:13" ht="17.25" hidden="1" customHeight="1" x14ac:dyDescent="0.2">
      <c r="A51" s="530" t="str">
        <f>IF('Aanvraag inhuur'!A53="","",'Aanvraag inhuur'!A53)</f>
        <v/>
      </c>
      <c r="B51" s="531" t="str">
        <f>IF('Aanvraag inhuur'!B53="","",'Aanvraag inhuur'!B53)</f>
        <v/>
      </c>
      <c r="C51" s="232" t="str">
        <f>IF('Aanvraag inhuur'!C53="","",'Aanvraag inhuur'!C53)</f>
        <v>Professionele Kennisgebieden</v>
      </c>
      <c r="D51" s="45" t="str">
        <f>IF('Aanvraag inhuur'!D53="","",'Aanvraag inhuur'!D53)</f>
        <v>Certificaten</v>
      </c>
      <c r="E51" s="39" t="str">
        <f>IF('Aanvraag inhuur'!E53="","",'Aanvraag inhuur'!E53)</f>
        <v/>
      </c>
      <c r="F51" s="44" t="str">
        <f>IF('Aanvraag inhuur'!F53="","",'Aanvraag inhuur'!F53)</f>
        <v/>
      </c>
      <c r="G51" s="44" t="str">
        <f>IF('Aanvraag inhuur'!G53="","",'Aanvraag inhuur'!G53)</f>
        <v/>
      </c>
      <c r="H51" s="14" t="str">
        <f>IF('Aanvraag inhuur'!H53="","",'Aanvraag inhuur'!H53)</f>
        <v/>
      </c>
      <c r="I51" s="46" t="str">
        <f>IF('Aanvraag inhuur'!I53="","",'Aanvraag inhuur'!I53)</f>
        <v>Vereiste</v>
      </c>
      <c r="J51" s="10" t="str">
        <f>IF('Aanvraag inhuur'!J53="","",'Aanvraag inhuur'!J53)</f>
        <v/>
      </c>
      <c r="K51" s="11" t="str">
        <f>IF('Aanvraag inhuur'!K53="","",'Aanvraag inhuur'!K53)</f>
        <v/>
      </c>
      <c r="L51" s="4" t="str">
        <f>IF('Aanvraag inhuur'!L53="","",'Aanvraag inhuur'!L53)</f>
        <v/>
      </c>
    </row>
    <row r="52" spans="1:13" ht="17.25" hidden="1" customHeight="1" x14ac:dyDescent="0.2">
      <c r="A52" s="530" t="str">
        <f>IF('Aanvraag inhuur'!A54="","",'Aanvraag inhuur'!A54)</f>
        <v/>
      </c>
      <c r="B52" s="531" t="str">
        <f>IF('Aanvraag inhuur'!B54="","",'Aanvraag inhuur'!B54)</f>
        <v/>
      </c>
      <c r="C52" s="532" t="e">
        <f>IF('Aanvraag inhuur'!C54="","",'Aanvraag inhuur'!C54)</f>
        <v>#N/A</v>
      </c>
      <c r="D52" s="534" t="str">
        <f>IF('Aanvraag inhuur'!D54="","",'Aanvraag inhuur'!D54)</f>
        <v/>
      </c>
      <c r="E52" s="534" t="str">
        <f>IF('Aanvraag inhuur'!E54="","",'Aanvraag inhuur'!E54)</f>
        <v/>
      </c>
      <c r="F52" s="535" t="str">
        <f>IF('Aanvraag inhuur'!F54="","",'Aanvraag inhuur'!F54)</f>
        <v/>
      </c>
      <c r="G52" s="44" t="str">
        <f>IF('Aanvraag inhuur'!G54="","",'Aanvraag inhuur'!G54)</f>
        <v/>
      </c>
      <c r="H52" s="14" t="str">
        <f>IF('Aanvraag inhuur'!H54="","",'Aanvraag inhuur'!H54)</f>
        <v/>
      </c>
      <c r="I52" s="47" t="str">
        <f>IF('Aanvraag inhuur'!I54="","",'Aanvraag inhuur'!I54)</f>
        <v/>
      </c>
      <c r="J52" s="10" t="str">
        <f>IF('Aanvraag inhuur'!J54="","",'Aanvraag inhuur'!J54)</f>
        <v/>
      </c>
      <c r="K52" s="11" t="str">
        <f>IF('Aanvraag inhuur'!K54="","",'Aanvraag inhuur'!K54)</f>
        <v/>
      </c>
      <c r="L52" s="48" t="e">
        <f>IF('Aanvraag inhuur'!L54="","",'Aanvraag inhuur'!L54)</f>
        <v>#N/A</v>
      </c>
      <c r="M52" s="593"/>
    </row>
    <row r="53" spans="1:13" ht="30" hidden="1" customHeight="1" x14ac:dyDescent="0.2">
      <c r="A53" s="530" t="str">
        <f>IF('Aanvraag inhuur'!A55="","",'Aanvraag inhuur'!A55)</f>
        <v/>
      </c>
      <c r="B53" s="531" t="str">
        <f>IF('Aanvraag inhuur'!B55="","",'Aanvraag inhuur'!B55)</f>
        <v/>
      </c>
      <c r="C53" s="533" t="str">
        <f>IF('Aanvraag inhuur'!C55="","",'Aanvraag inhuur'!C55)</f>
        <v/>
      </c>
      <c r="D53" s="536" t="str">
        <f>IF('Aanvraag inhuur'!D55="","",'Aanvraag inhuur'!D55)</f>
        <v/>
      </c>
      <c r="E53" s="536" t="str">
        <f>IF('Aanvraag inhuur'!E55="","",'Aanvraag inhuur'!E55)</f>
        <v/>
      </c>
      <c r="F53" s="537" t="str">
        <f>IF('Aanvraag inhuur'!F55="","",'Aanvraag inhuur'!F55)</f>
        <v/>
      </c>
      <c r="G53" s="44" t="str">
        <f>IF('Aanvraag inhuur'!G55="","",'Aanvraag inhuur'!G55)</f>
        <v/>
      </c>
      <c r="H53" s="14" t="str">
        <f>IF('Aanvraag inhuur'!H55="","",'Aanvraag inhuur'!H55)</f>
        <v/>
      </c>
      <c r="I53" s="14" t="str">
        <f>IF('Aanvraag inhuur'!I55="","",'Aanvraag inhuur'!I55)</f>
        <v/>
      </c>
      <c r="J53" s="10" t="str">
        <f>IF('Aanvraag inhuur'!J55="","",'Aanvraag inhuur'!J55)</f>
        <v/>
      </c>
      <c r="K53" s="11" t="str">
        <f>IF('Aanvraag inhuur'!K55="","",'Aanvraag inhuur'!K55)</f>
        <v/>
      </c>
      <c r="L53" s="4" t="str">
        <f>IF('Aanvraag inhuur'!L55="","",'Aanvraag inhuur'!L55)</f>
        <v>stukje kwaliteitsraamwerk herzien/ weg</v>
      </c>
      <c r="M53" s="593"/>
    </row>
    <row r="54" spans="1:13" ht="17.25" hidden="1" customHeight="1" x14ac:dyDescent="0.2">
      <c r="A54" s="530" t="str">
        <f>IF('Aanvraag inhuur'!A56="","",'Aanvraag inhuur'!A56)</f>
        <v/>
      </c>
      <c r="B54" s="531" t="str">
        <f>IF('Aanvraag inhuur'!B56="","",'Aanvraag inhuur'!B56)</f>
        <v/>
      </c>
      <c r="C54" s="532" t="e">
        <f>IF('Aanvraag inhuur'!C56="","",'Aanvraag inhuur'!C56)</f>
        <v>#N/A</v>
      </c>
      <c r="D54" s="536" t="str">
        <f>IF('Aanvraag inhuur'!D56="","",'Aanvraag inhuur'!D56)</f>
        <v/>
      </c>
      <c r="E54" s="536" t="str">
        <f>IF('Aanvraag inhuur'!E56="","",'Aanvraag inhuur'!E56)</f>
        <v/>
      </c>
      <c r="F54" s="537" t="str">
        <f>IF('Aanvraag inhuur'!F56="","",'Aanvraag inhuur'!F56)</f>
        <v/>
      </c>
      <c r="G54" s="44" t="str">
        <f>IF('Aanvraag inhuur'!G56="","",'Aanvraag inhuur'!G56)</f>
        <v/>
      </c>
      <c r="H54" s="14" t="str">
        <f>IF('Aanvraag inhuur'!H56="","",'Aanvraag inhuur'!H56)</f>
        <v/>
      </c>
      <c r="I54" s="47" t="str">
        <f>IF('Aanvraag inhuur'!I56="","",'Aanvraag inhuur'!I56)</f>
        <v/>
      </c>
      <c r="J54" s="10" t="str">
        <f>IF('Aanvraag inhuur'!J56="","",'Aanvraag inhuur'!J56)</f>
        <v/>
      </c>
      <c r="K54" s="11" t="str">
        <f>IF('Aanvraag inhuur'!K56="","",'Aanvraag inhuur'!K56)</f>
        <v/>
      </c>
      <c r="L54" s="48" t="e">
        <f>IF('Aanvraag inhuur'!L56="","",'Aanvraag inhuur'!L56)</f>
        <v>#N/A</v>
      </c>
      <c r="M54" s="593"/>
    </row>
    <row r="55" spans="1:13" ht="30" hidden="1" customHeight="1" x14ac:dyDescent="0.2">
      <c r="A55" s="530" t="str">
        <f>IF('Aanvraag inhuur'!A57="","",'Aanvraag inhuur'!A57)</f>
        <v/>
      </c>
      <c r="B55" s="531" t="str">
        <f>IF('Aanvraag inhuur'!B57="","",'Aanvraag inhuur'!B57)</f>
        <v/>
      </c>
      <c r="C55" s="533" t="str">
        <f>IF('Aanvraag inhuur'!C57="","",'Aanvraag inhuur'!C57)</f>
        <v/>
      </c>
      <c r="D55" s="536" t="str">
        <f>IF('Aanvraag inhuur'!D57="","",'Aanvraag inhuur'!D57)</f>
        <v/>
      </c>
      <c r="E55" s="536" t="str">
        <f>IF('Aanvraag inhuur'!E57="","",'Aanvraag inhuur'!E57)</f>
        <v/>
      </c>
      <c r="F55" s="537" t="str">
        <f>IF('Aanvraag inhuur'!F57="","",'Aanvraag inhuur'!F57)</f>
        <v/>
      </c>
      <c r="G55" s="44" t="str">
        <f>IF('Aanvraag inhuur'!G57="","",'Aanvraag inhuur'!G57)</f>
        <v/>
      </c>
      <c r="H55" s="14" t="str">
        <f>IF('Aanvraag inhuur'!H57="","",'Aanvraag inhuur'!H57)</f>
        <v/>
      </c>
      <c r="I55" s="14" t="str">
        <f>IF('Aanvraag inhuur'!I57="","",'Aanvraag inhuur'!I57)</f>
        <v/>
      </c>
      <c r="J55" s="10" t="str">
        <f>IF('Aanvraag inhuur'!J57="","",'Aanvraag inhuur'!J57)</f>
        <v/>
      </c>
      <c r="K55" s="11" t="str">
        <f>IF('Aanvraag inhuur'!K57="","",'Aanvraag inhuur'!K57)</f>
        <v/>
      </c>
      <c r="L55" s="48" t="str">
        <f>IF('Aanvraag inhuur'!L57="","",'Aanvraag inhuur'!L57)</f>
        <v/>
      </c>
      <c r="M55" s="593"/>
    </row>
    <row r="56" spans="1:13" ht="17.25" hidden="1" customHeight="1" x14ac:dyDescent="0.2">
      <c r="A56" s="530" t="str">
        <f>IF('Aanvraag inhuur'!A58="","",'Aanvraag inhuur'!A58)</f>
        <v/>
      </c>
      <c r="B56" s="531" t="str">
        <f>IF('Aanvraag inhuur'!B58="","",'Aanvraag inhuur'!B58)</f>
        <v/>
      </c>
      <c r="C56" s="532" t="e">
        <f>IF('Aanvraag inhuur'!C58="","",'Aanvraag inhuur'!C58)</f>
        <v>#N/A</v>
      </c>
      <c r="D56" s="536" t="str">
        <f>IF('Aanvraag inhuur'!D58="","",'Aanvraag inhuur'!D58)</f>
        <v/>
      </c>
      <c r="E56" s="536" t="str">
        <f>IF('Aanvraag inhuur'!E58="","",'Aanvraag inhuur'!E58)</f>
        <v/>
      </c>
      <c r="F56" s="537" t="str">
        <f>IF('Aanvraag inhuur'!F58="","",'Aanvraag inhuur'!F58)</f>
        <v/>
      </c>
      <c r="G56" s="44" t="str">
        <f>IF('Aanvraag inhuur'!G58="","",'Aanvraag inhuur'!G58)</f>
        <v/>
      </c>
      <c r="H56" s="14" t="str">
        <f>IF('Aanvraag inhuur'!H58="","",'Aanvraag inhuur'!H58)</f>
        <v/>
      </c>
      <c r="I56" s="47" t="str">
        <f>IF('Aanvraag inhuur'!I58="","",'Aanvraag inhuur'!I58)</f>
        <v/>
      </c>
      <c r="J56" s="10" t="str">
        <f>IF('Aanvraag inhuur'!J58="","",'Aanvraag inhuur'!J58)</f>
        <v/>
      </c>
      <c r="K56" s="11" t="str">
        <f>IF('Aanvraag inhuur'!K58="","",'Aanvraag inhuur'!K58)</f>
        <v/>
      </c>
      <c r="L56" s="48" t="e">
        <f>IF('Aanvraag inhuur'!L58="","",'Aanvraag inhuur'!L58)</f>
        <v>#N/A</v>
      </c>
      <c r="M56" s="593"/>
    </row>
    <row r="57" spans="1:13" ht="30" hidden="1" customHeight="1" x14ac:dyDescent="0.2">
      <c r="A57" s="530" t="str">
        <f>IF('Aanvraag inhuur'!A59="","",'Aanvraag inhuur'!A59)</f>
        <v/>
      </c>
      <c r="B57" s="531" t="str">
        <f>IF('Aanvraag inhuur'!B59="","",'Aanvraag inhuur'!B59)</f>
        <v/>
      </c>
      <c r="C57" s="533" t="str">
        <f>IF('Aanvraag inhuur'!C59="","",'Aanvraag inhuur'!C59)</f>
        <v/>
      </c>
      <c r="D57" s="536" t="str">
        <f>IF('Aanvraag inhuur'!D59="","",'Aanvraag inhuur'!D59)</f>
        <v/>
      </c>
      <c r="E57" s="536" t="str">
        <f>IF('Aanvraag inhuur'!E59="","",'Aanvraag inhuur'!E59)</f>
        <v/>
      </c>
      <c r="F57" s="537" t="str">
        <f>IF('Aanvraag inhuur'!F59="","",'Aanvraag inhuur'!F59)</f>
        <v/>
      </c>
      <c r="G57" s="44" t="str">
        <f>IF('Aanvraag inhuur'!G59="","",'Aanvraag inhuur'!G59)</f>
        <v/>
      </c>
      <c r="H57" s="14" t="str">
        <f>IF('Aanvraag inhuur'!H59="","",'Aanvraag inhuur'!H59)</f>
        <v/>
      </c>
      <c r="I57" s="14" t="str">
        <f>IF('Aanvraag inhuur'!I59="","",'Aanvraag inhuur'!I59)</f>
        <v/>
      </c>
      <c r="J57" s="10" t="str">
        <f>IF('Aanvraag inhuur'!J59="","",'Aanvraag inhuur'!J59)</f>
        <v/>
      </c>
      <c r="K57" s="11" t="str">
        <f>IF('Aanvraag inhuur'!K59="","",'Aanvraag inhuur'!K59)</f>
        <v/>
      </c>
      <c r="L57" s="48" t="str">
        <f>IF('Aanvraag inhuur'!L59="","",'Aanvraag inhuur'!L59)</f>
        <v/>
      </c>
      <c r="M57" s="593"/>
    </row>
    <row r="58" spans="1:13" ht="18.75" hidden="1" customHeight="1" x14ac:dyDescent="0.2">
      <c r="A58" s="530" t="str">
        <f>IF('Aanvraag inhuur'!A60="","",'Aanvraag inhuur'!A60)</f>
        <v/>
      </c>
      <c r="B58" s="531" t="str">
        <f>IF('Aanvraag inhuur'!B60="","",'Aanvraag inhuur'!B60)</f>
        <v/>
      </c>
      <c r="C58" s="532" t="e">
        <f>IF('Aanvraag inhuur'!C60="","",'Aanvraag inhuur'!C60)</f>
        <v>#N/A</v>
      </c>
      <c r="D58" s="244" t="str">
        <f>IF('Aanvraag inhuur'!D60="","",'Aanvraag inhuur'!D60)</f>
        <v/>
      </c>
      <c r="E58" s="244" t="str">
        <f>IF('Aanvraag inhuur'!E60="","",'Aanvraag inhuur'!E60)</f>
        <v/>
      </c>
      <c r="F58" s="245" t="str">
        <f>IF('Aanvraag inhuur'!F60="","",'Aanvraag inhuur'!F60)</f>
        <v/>
      </c>
      <c r="G58" s="44" t="str">
        <f>IF('Aanvraag inhuur'!G60="","",'Aanvraag inhuur'!G60)</f>
        <v/>
      </c>
      <c r="H58" s="14" t="str">
        <f>IF('Aanvraag inhuur'!H60="","",'Aanvraag inhuur'!H60)</f>
        <v/>
      </c>
      <c r="I58" s="47" t="str">
        <f>IF('Aanvraag inhuur'!I60="","",'Aanvraag inhuur'!I60)</f>
        <v/>
      </c>
      <c r="J58" s="10" t="str">
        <f>IF('Aanvraag inhuur'!J60="","",'Aanvraag inhuur'!J60)</f>
        <v/>
      </c>
      <c r="K58" s="11" t="str">
        <f>IF('Aanvraag inhuur'!K60="","",'Aanvraag inhuur'!K60)</f>
        <v/>
      </c>
      <c r="L58" s="48" t="str">
        <f>IF('Aanvraag inhuur'!L60="","",'Aanvraag inhuur'!L60)</f>
        <v/>
      </c>
      <c r="M58" s="593"/>
    </row>
    <row r="59" spans="1:13" ht="30" hidden="1" customHeight="1" x14ac:dyDescent="0.2">
      <c r="A59" s="530" t="str">
        <f>IF('Aanvraag inhuur'!A61="","",'Aanvraag inhuur'!A61)</f>
        <v/>
      </c>
      <c r="B59" s="531" t="str">
        <f>IF('Aanvraag inhuur'!B61="","",'Aanvraag inhuur'!B61)</f>
        <v/>
      </c>
      <c r="C59" s="533" t="str">
        <f>IF('Aanvraag inhuur'!C61="","",'Aanvraag inhuur'!C61)</f>
        <v/>
      </c>
      <c r="D59" s="244" t="str">
        <f>IF('Aanvraag inhuur'!D61="","",'Aanvraag inhuur'!D61)</f>
        <v/>
      </c>
      <c r="E59" s="244" t="str">
        <f>IF('Aanvraag inhuur'!E61="","",'Aanvraag inhuur'!E61)</f>
        <v/>
      </c>
      <c r="F59" s="245" t="str">
        <f>IF('Aanvraag inhuur'!F61="","",'Aanvraag inhuur'!F61)</f>
        <v/>
      </c>
      <c r="G59" s="44" t="str">
        <f>IF('Aanvraag inhuur'!G61="","",'Aanvraag inhuur'!G61)</f>
        <v/>
      </c>
      <c r="H59" s="14" t="str">
        <f>IF('Aanvraag inhuur'!H61="","",'Aanvraag inhuur'!H61)</f>
        <v/>
      </c>
      <c r="I59" s="14" t="str">
        <f>IF('Aanvraag inhuur'!I61="","",'Aanvraag inhuur'!I61)</f>
        <v/>
      </c>
      <c r="J59" s="10" t="str">
        <f>IF('Aanvraag inhuur'!J61="","",'Aanvraag inhuur'!J61)</f>
        <v/>
      </c>
      <c r="K59" s="11" t="str">
        <f>IF('Aanvraag inhuur'!K61="","",'Aanvraag inhuur'!K61)</f>
        <v/>
      </c>
      <c r="L59" s="48" t="str">
        <f>IF('Aanvraag inhuur'!L61="","",'Aanvraag inhuur'!L61)</f>
        <v/>
      </c>
      <c r="M59" s="593"/>
    </row>
    <row r="60" spans="1:13" ht="18" hidden="1" customHeight="1" x14ac:dyDescent="0.2">
      <c r="A60" s="530" t="str">
        <f>IF('Aanvraag inhuur'!A62="","",'Aanvraag inhuur'!A62)</f>
        <v/>
      </c>
      <c r="B60" s="531" t="str">
        <f>IF('Aanvraag inhuur'!B62="","",'Aanvraag inhuur'!B62)</f>
        <v/>
      </c>
      <c r="C60" s="533" t="str">
        <f>IF('Aanvraag inhuur'!C62="","",'Aanvraag inhuur'!C62)</f>
        <v xml:space="preserve">Aantoonbare meerjarige ervaring met </v>
      </c>
      <c r="D60" s="536" t="str">
        <f>IF('Aanvraag inhuur'!D62="","",'Aanvraag inhuur'!D62)</f>
        <v/>
      </c>
      <c r="E60" s="536" t="str">
        <f>IF('Aanvraag inhuur'!E62="","",'Aanvraag inhuur'!E62)</f>
        <v/>
      </c>
      <c r="F60" s="537" t="str">
        <f>IF('Aanvraag inhuur'!F62="","",'Aanvraag inhuur'!F62)</f>
        <v/>
      </c>
      <c r="G60" s="44" t="str">
        <f>IF('Aanvraag inhuur'!G62="","",'Aanvraag inhuur'!G62)</f>
        <v/>
      </c>
      <c r="H60" s="14" t="str">
        <f>IF('Aanvraag inhuur'!H62="","",'Aanvraag inhuur'!H62)</f>
        <v/>
      </c>
      <c r="I60" s="47" t="str">
        <f>IF('Aanvraag inhuur'!I62="","",'Aanvraag inhuur'!I62)</f>
        <v/>
      </c>
      <c r="J60" s="10" t="str">
        <f>IF('Aanvraag inhuur'!J62="","",'Aanvraag inhuur'!J62)</f>
        <v/>
      </c>
      <c r="K60" s="11" t="str">
        <f>IF('Aanvraag inhuur'!K62="","",'Aanvraag inhuur'!K62)</f>
        <v/>
      </c>
      <c r="L60" s="48" t="e">
        <f>IF('Aanvraag inhuur'!L62="","",'Aanvraag inhuur'!L62)</f>
        <v>#N/A</v>
      </c>
      <c r="M60" s="593"/>
    </row>
    <row r="61" spans="1:13" ht="30" hidden="1" customHeight="1" x14ac:dyDescent="0.2">
      <c r="A61" s="49" t="str">
        <f>IF('Aanvraag inhuur'!A63="","",'Aanvraag inhuur'!A63)</f>
        <v/>
      </c>
      <c r="B61" s="50" t="str">
        <f>IF('Aanvraag inhuur'!B63="","",'Aanvraag inhuur'!B63)</f>
        <v/>
      </c>
      <c r="C61" s="595" t="str">
        <f>IF('Aanvraag inhuur'!C63="","",'Aanvraag inhuur'!C63)</f>
        <v/>
      </c>
      <c r="D61" s="596" t="str">
        <f>IF('Aanvraag inhuur'!D63="","",'Aanvraag inhuur'!D63)</f>
        <v/>
      </c>
      <c r="E61" s="596" t="str">
        <f>IF('Aanvraag inhuur'!E63="","",'Aanvraag inhuur'!E63)</f>
        <v/>
      </c>
      <c r="F61" s="597" t="str">
        <f>IF('Aanvraag inhuur'!F63="","",'Aanvraag inhuur'!F63)</f>
        <v/>
      </c>
      <c r="G61" s="44" t="str">
        <f>IF('Aanvraag inhuur'!G63="","",'Aanvraag inhuur'!G63)</f>
        <v/>
      </c>
      <c r="H61" s="14" t="str">
        <f>IF('Aanvraag inhuur'!H63="","",'Aanvraag inhuur'!H63)</f>
        <v/>
      </c>
      <c r="I61" s="14" t="str">
        <f>IF('Aanvraag inhuur'!I63="","",'Aanvraag inhuur'!I63)</f>
        <v/>
      </c>
      <c r="J61" s="10" t="str">
        <f>IF('Aanvraag inhuur'!J63="","",'Aanvraag inhuur'!J63)</f>
        <v/>
      </c>
      <c r="K61" s="11" t="str">
        <f>IF('Aanvraag inhuur'!K63="","",'Aanvraag inhuur'!K63)</f>
        <v/>
      </c>
      <c r="L61" s="48" t="str">
        <f>IF('Aanvraag inhuur'!L63="","",'Aanvraag inhuur'!L63)</f>
        <v/>
      </c>
    </row>
    <row r="62" spans="1:13" ht="6" customHeight="1" x14ac:dyDescent="0.2">
      <c r="A62" s="22" t="str">
        <f>IF('Aanvraag inhuur'!A64="","",'Aanvraag inhuur'!A64)</f>
        <v/>
      </c>
      <c r="B62" s="253" t="str">
        <f>IF('Aanvraag inhuur'!B64="","",'Aanvraag inhuur'!B64)</f>
        <v/>
      </c>
      <c r="C62" s="18" t="str">
        <f>IF('Aanvraag inhuur'!C64="","",'Aanvraag inhuur'!C64)</f>
        <v/>
      </c>
      <c r="D62" s="14" t="str">
        <f>IF('Aanvraag inhuur'!D64="","",'Aanvraag inhuur'!D64)</f>
        <v/>
      </c>
      <c r="E62" s="14" t="str">
        <f>IF('Aanvraag inhuur'!E64="","",'Aanvraag inhuur'!E64)</f>
        <v/>
      </c>
      <c r="F62" s="14" t="str">
        <f>IF('Aanvraag inhuur'!F64="","",'Aanvraag inhuur'!F64)</f>
        <v/>
      </c>
      <c r="G62" s="44" t="str">
        <f>IF('Aanvraag inhuur'!G64="","",'Aanvraag inhuur'!G64)</f>
        <v/>
      </c>
      <c r="H62" s="14" t="str">
        <f>IF('Aanvraag inhuur'!H64="","",'Aanvraag inhuur'!H64)</f>
        <v/>
      </c>
      <c r="I62" s="14" t="str">
        <f>IF('Aanvraag inhuur'!I64="","",'Aanvraag inhuur'!I64)</f>
        <v/>
      </c>
      <c r="J62" s="10" t="str">
        <f>IF('Aanvraag inhuur'!J64="","",'Aanvraag inhuur'!J64)</f>
        <v/>
      </c>
      <c r="K62" s="11" t="str">
        <f>IF('Aanvraag inhuur'!K64="","",'Aanvraag inhuur'!K64)</f>
        <v/>
      </c>
      <c r="L62" s="4" t="str">
        <f>IF('Aanvraag inhuur'!L64="","",'Aanvraag inhuur'!L64)</f>
        <v/>
      </c>
    </row>
    <row r="63" spans="1:13" ht="17.25" customHeight="1" x14ac:dyDescent="0.2">
      <c r="A63" s="482" t="str">
        <f>IF('Aanvraag inhuur'!A65="","",'Aanvraag inhuur'!A65)</f>
        <v>Functieschaal aanvraag conform BBRA*</v>
      </c>
      <c r="B63" s="483" t="str">
        <f>IF('Aanvraag inhuur'!B65="","",'Aanvraag inhuur'!B65)</f>
        <v/>
      </c>
      <c r="C63" s="51" t="str">
        <f>IF('Aanvraag inhuur'!C65="","",'Aanvraag inhuur'!C65)</f>
        <v/>
      </c>
      <c r="D63" s="642"/>
      <c r="E63" s="643"/>
      <c r="F63" s="643"/>
      <c r="G63" s="247" t="str">
        <f>IF('Aanvraag inhuur'!G65="","",'Aanvraag inhuur'!G65)</f>
        <v>Aantal FTE's aanvraag*</v>
      </c>
      <c r="H63" s="52" t="str">
        <f>IF('Aanvraag inhuur'!H65="","",'Aanvraag inhuur'!H65)</f>
        <v/>
      </c>
      <c r="I63" s="53" t="str">
        <f>IF('Aanvraag inhuur'!I65="","",'Aanvraag inhuur'!I65)</f>
        <v/>
      </c>
      <c r="J63" s="54" t="str">
        <f>IF('Aanvraag inhuur'!J65="","",'Aanvraag inhuur'!J65)</f>
        <v/>
      </c>
      <c r="K63" s="11" t="str">
        <f>IF('Aanvraag inhuur'!K65="","",'Aanvraag inhuur'!K65)</f>
        <v>Warning &lt;0  en &gt;20</v>
      </c>
      <c r="L63" s="4" t="str">
        <f>IF('Aanvraag inhuur'!L65="","",'Aanvraag inhuur'!L65)</f>
        <v/>
      </c>
    </row>
    <row r="64" spans="1:13" ht="6" customHeight="1" x14ac:dyDescent="0.2">
      <c r="A64" s="55" t="str">
        <f>IF('Aanvraag inhuur'!A68="","",'Aanvraag inhuur'!A68)</f>
        <v/>
      </c>
      <c r="B64" s="56" t="str">
        <f>IF('Aanvraag inhuur'!B68="","",'Aanvraag inhuur'!B68)</f>
        <v/>
      </c>
      <c r="C64" s="57" t="str">
        <f>IF('Aanvraag inhuur'!C68="","",'Aanvraag inhuur'!C68)</f>
        <v/>
      </c>
      <c r="D64" s="57" t="str">
        <f>IF('Aanvraag inhuur'!D68="","",'Aanvraag inhuur'!D68)</f>
        <v/>
      </c>
      <c r="E64" s="57" t="str">
        <f>IF('Aanvraag inhuur'!E68="","",'Aanvraag inhuur'!E68)</f>
        <v/>
      </c>
      <c r="F64" s="57" t="str">
        <f>IF('Aanvraag inhuur'!F68="","",'Aanvraag inhuur'!F68)</f>
        <v/>
      </c>
      <c r="G64" s="57" t="str">
        <f>IF('Aanvraag inhuur'!G68="","",'Aanvraag inhuur'!G68)</f>
        <v/>
      </c>
      <c r="H64" s="57" t="str">
        <f>IF('Aanvraag inhuur'!H68="","",'Aanvraag inhuur'!H68)</f>
        <v/>
      </c>
      <c r="I64" s="57" t="str">
        <f>IF('Aanvraag inhuur'!I68="","",'Aanvraag inhuur'!I68)</f>
        <v/>
      </c>
      <c r="J64" s="58" t="str">
        <f>IF('Aanvraag inhuur'!J68="","",'Aanvraag inhuur'!J68)</f>
        <v/>
      </c>
      <c r="K64" s="11" t="str">
        <f>IF('Aanvraag inhuur'!K68="","",'Aanvraag inhuur'!K68)</f>
        <v/>
      </c>
      <c r="L64" s="4" t="str">
        <f>IF('Aanvraag inhuur'!L68="","",'Aanvraag inhuur'!L68)</f>
        <v/>
      </c>
    </row>
    <row r="65" spans="1:14" ht="17.25" customHeight="1" x14ac:dyDescent="0.2">
      <c r="A65" s="19" t="str">
        <f>IF('Aanvraag inhuur'!A69="","",'Aanvraag inhuur'!A69)</f>
        <v/>
      </c>
      <c r="B65" s="238" t="str">
        <f>IF('Aanvraag inhuur'!B69="","",'Aanvraag inhuur'!B69)</f>
        <v/>
      </c>
      <c r="C65" s="238" t="str">
        <f>IF('Aanvraag inhuur'!C69="","",'Aanvraag inhuur'!C69)</f>
        <v>WEGING GUNNINGSCRITERIA</v>
      </c>
      <c r="D65" s="238" t="str">
        <f>IF('Aanvraag inhuur'!D69="","",'Aanvraag inhuur'!D69)</f>
        <v/>
      </c>
      <c r="E65" s="238" t="str">
        <f>IF('Aanvraag inhuur'!E69="","",'Aanvraag inhuur'!E69)</f>
        <v/>
      </c>
      <c r="F65" s="238" t="str">
        <f>IF('Aanvraag inhuur'!F69="","",'Aanvraag inhuur'!F69)</f>
        <v/>
      </c>
      <c r="G65" s="238" t="str">
        <f>IF('Aanvraag inhuur'!G69="","",'Aanvraag inhuur'!G69)</f>
        <v/>
      </c>
      <c r="H65" s="238" t="str">
        <f>IF('Aanvraag inhuur'!H69="","",'Aanvraag inhuur'!H69)</f>
        <v/>
      </c>
      <c r="I65" s="238" t="str">
        <f>IF('Aanvraag inhuur'!I69="","",'Aanvraag inhuur'!I69)</f>
        <v/>
      </c>
      <c r="J65" s="20" t="str">
        <f>IF('Aanvraag inhuur'!J69="","",'Aanvraag inhuur'!J69)</f>
        <v/>
      </c>
      <c r="K65" s="21" t="str">
        <f>IF('Aanvraag inhuur'!K69="","",'Aanvraag inhuur'!K69)</f>
        <v/>
      </c>
      <c r="L65" s="4" t="str">
        <f>IF('Aanvraag inhuur'!L69="","",'Aanvraag inhuur'!L69)</f>
        <v/>
      </c>
    </row>
    <row r="66" spans="1:14" ht="17.25" customHeight="1" x14ac:dyDescent="0.2">
      <c r="A66" s="465" t="str">
        <f>IF('Aanvraag inhuur'!A70="","",'Aanvraag inhuur'!A70)</f>
        <v>Vul een waarde in, indien een criterium van toepassing is. Totaal van alle ingevulde criteria moet gelijk zijn aan 100.</v>
      </c>
      <c r="B66" s="466" t="str">
        <f>IF('Aanvraag inhuur'!B70="","",'Aanvraag inhuur'!B70)</f>
        <v/>
      </c>
      <c r="C66" s="466" t="str">
        <f>IF('Aanvraag inhuur'!C70="","",'Aanvraag inhuur'!C70)</f>
        <v/>
      </c>
      <c r="D66" s="466" t="str">
        <f>IF('Aanvraag inhuur'!D70="","",'Aanvraag inhuur'!D70)</f>
        <v/>
      </c>
      <c r="E66" s="35" t="str">
        <f>IF('Aanvraag inhuur'!E70="","",'Aanvraag inhuur'!E70)</f>
        <v/>
      </c>
      <c r="F66" s="35" t="str">
        <f>IF('Aanvraag inhuur'!F70="","",'Aanvraag inhuur'!F70)</f>
        <v/>
      </c>
      <c r="G66" s="35" t="str">
        <f>IF('Aanvraag inhuur'!G70="","",'Aanvraag inhuur'!G70)</f>
        <v/>
      </c>
      <c r="H66" s="35" t="str">
        <f>IF('Aanvraag inhuur'!H70="","",'Aanvraag inhuur'!H70)</f>
        <v/>
      </c>
      <c r="I66" s="467" t="str">
        <f>IF('Aanvraag inhuur'!I70="","",'Aanvraag inhuur'!I70)</f>
        <v>Prijscriteria</v>
      </c>
      <c r="J66" s="468" t="str">
        <f>IF('Aanvraag inhuur'!J70="","",'Aanvraag inhuur'!J70)</f>
        <v/>
      </c>
      <c r="K66" s="21" t="str">
        <f>IF('Aanvraag inhuur'!K70="","",'Aanvraag inhuur'!K70)</f>
        <v/>
      </c>
      <c r="L66" s="4" t="str">
        <f>IF('Aanvraag inhuur'!L70="","",'Aanvraag inhuur'!L70)</f>
        <v/>
      </c>
    </row>
    <row r="67" spans="1:14" ht="6" customHeight="1" x14ac:dyDescent="0.2">
      <c r="A67" s="22" t="str">
        <f>IF('Aanvraag inhuur'!A71="","",'Aanvraag inhuur'!A71)</f>
        <v/>
      </c>
      <c r="B67" s="59" t="str">
        <f>IF('Aanvraag inhuur'!B71="","",'Aanvraag inhuur'!B71)</f>
        <v/>
      </c>
      <c r="C67" s="59" t="str">
        <f>IF('Aanvraag inhuur'!C71="","",'Aanvraag inhuur'!C71)</f>
        <v/>
      </c>
      <c r="D67" s="59" t="str">
        <f>IF('Aanvraag inhuur'!D71="","",'Aanvraag inhuur'!D71)</f>
        <v/>
      </c>
      <c r="E67" s="59" t="str">
        <f>IF('Aanvraag inhuur'!E71="","",'Aanvraag inhuur'!E71)</f>
        <v/>
      </c>
      <c r="F67" s="59" t="str">
        <f>IF('Aanvraag inhuur'!F71="","",'Aanvraag inhuur'!F71)</f>
        <v/>
      </c>
      <c r="G67" s="59" t="str">
        <f>IF('Aanvraag inhuur'!G71="","",'Aanvraag inhuur'!G71)</f>
        <v/>
      </c>
      <c r="H67" s="59" t="str">
        <f>IF('Aanvraag inhuur'!H71="","",'Aanvraag inhuur'!H71)</f>
        <v/>
      </c>
      <c r="I67" s="469" t="str">
        <f>IF('Aanvraag inhuur'!I71="","",'Aanvraag inhuur'!I71)</f>
        <v/>
      </c>
      <c r="J67" s="470" t="str">
        <f>IF('Aanvraag inhuur'!J71="","",'Aanvraag inhuur'!J71)</f>
        <v/>
      </c>
      <c r="K67" s="11" t="str">
        <f>IF('Aanvraag inhuur'!K71="","",'Aanvraag inhuur'!K71)</f>
        <v/>
      </c>
      <c r="L67" s="4" t="str">
        <f>IF('Aanvraag inhuur'!L71="","",'Aanvraag inhuur'!L71)</f>
        <v/>
      </c>
    </row>
    <row r="68" spans="1:14" ht="17.25" customHeight="1" x14ac:dyDescent="0.2">
      <c r="A68" s="60" t="str">
        <f>IF('Aanvraag inhuur'!A72="","",'Aanvraag inhuur'!A72)</f>
        <v>Criteria*</v>
      </c>
      <c r="B68" s="14" t="str">
        <f>IF('Aanvraag inhuur'!B72="","",'Aanvraag inhuur'!B72)</f>
        <v>1. Tarief</v>
      </c>
      <c r="C68" s="394" t="str">
        <f>IF('Aanvraag inhuur'!C72="","",'Aanvraag inhuur'!C72)</f>
        <v/>
      </c>
      <c r="D68" s="471" t="str">
        <f>IF('Aanvraag inhuur'!D72="","",'Aanvraag inhuur'!D72)</f>
        <v>]
]
]
]
] Basis beoordeling
] naar aanleiding van
] nadere offerte
]
]
]</v>
      </c>
      <c r="E68" s="14" t="str">
        <f>IF('Aanvraag inhuur'!E72="","",'Aanvraag inhuur'!E72)</f>
        <v/>
      </c>
      <c r="F68" s="14" t="str">
        <f>IF('Aanvraag inhuur'!F72="","",'Aanvraag inhuur'!F72)</f>
        <v/>
      </c>
      <c r="G68" s="14" t="str">
        <f>IF('Aanvraag inhuur'!G72="","",'Aanvraag inhuur'!G72)</f>
        <v/>
      </c>
      <c r="H68" s="473" t="str">
        <f>IF('Aanvraag inhuur'!H72="","",'Aanvraag inhuur'!H72)</f>
        <v/>
      </c>
      <c r="I68" s="474">
        <f>IF('Aanvraag inhuur'!I72="","",'Aanvraag inhuur'!I72)</f>
        <v>0</v>
      </c>
      <c r="J68" s="475" t="str">
        <f>IF('Aanvraag inhuur'!J72="","",'Aanvraag inhuur'!J72)</f>
        <v/>
      </c>
      <c r="K68" s="11" t="str">
        <f>IF('Aanvraag inhuur'!K72="","",'Aanvraag inhuur'!K72)</f>
        <v/>
      </c>
      <c r="L68" s="4" t="str">
        <f>IF('Aanvraag inhuur'!L72="","",'Aanvraag inhuur'!L72)</f>
        <v/>
      </c>
    </row>
    <row r="69" spans="1:14" ht="17.25" hidden="1" customHeight="1" x14ac:dyDescent="0.2">
      <c r="A69" s="22" t="str">
        <f>IF('Aanvraag inhuur'!A73="","",'Aanvraag inhuur'!A73)</f>
        <v/>
      </c>
      <c r="B69" s="14" t="str">
        <f>IF('Aanvraag inhuur'!B73="","",'Aanvraag inhuur'!B73)</f>
        <v>Tarief verlenging (kortingspercentage)</v>
      </c>
      <c r="C69" s="394" t="str">
        <f>IF('Aanvraag inhuur'!C73="","",'Aanvraag inhuur'!C73)</f>
        <v/>
      </c>
      <c r="D69" s="430" t="str">
        <f>IF('Aanvraag inhuur'!D73="","",'Aanvraag inhuur'!D73)</f>
        <v/>
      </c>
      <c r="E69" s="14" t="str">
        <f>IF('Aanvraag inhuur'!E73="","",'Aanvraag inhuur'!E73)</f>
        <v/>
      </c>
      <c r="F69" s="14" t="str">
        <f>IF('Aanvraag inhuur'!F73="","",'Aanvraag inhuur'!F73)</f>
        <v/>
      </c>
      <c r="G69" s="14" t="str">
        <f>IF('Aanvraag inhuur'!G73="","",'Aanvraag inhuur'!G73)</f>
        <v/>
      </c>
      <c r="H69" s="473" t="str">
        <f>IF('Aanvraag inhuur'!H73="","",'Aanvraag inhuur'!H73)</f>
        <v/>
      </c>
      <c r="I69" s="476">
        <f>IF('Aanvraag inhuur'!I73="","",'Aanvraag inhuur'!I73)</f>
        <v>0</v>
      </c>
      <c r="J69" s="477" t="str">
        <f>IF('Aanvraag inhuur'!J73="","",'Aanvraag inhuur'!J73)</f>
        <v/>
      </c>
      <c r="K69" s="11" t="str">
        <f>IF('Aanvraag inhuur'!K73="","",'Aanvraag inhuur'!K73)</f>
        <v/>
      </c>
      <c r="L69" s="4" t="str">
        <f>IF('Aanvraag inhuur'!L73="","",'Aanvraag inhuur'!L73)</f>
        <v/>
      </c>
    </row>
    <row r="70" spans="1:14" ht="17.25" customHeight="1" x14ac:dyDescent="0.2">
      <c r="A70" s="22" t="str">
        <f>IF('Aanvraag inhuur'!A74="","",'Aanvraag inhuur'!A74)</f>
        <v/>
      </c>
      <c r="B70" s="14" t="str">
        <f>IF('Aanvraag inhuur'!B74="","",'Aanvraag inhuur'!B74)</f>
        <v>2. Duurzaamheidsaspecten bij inzet</v>
      </c>
      <c r="C70" s="394" t="str">
        <f>IF('Aanvraag inhuur'!C74="","",'Aanvraag inhuur'!C74)</f>
        <v/>
      </c>
      <c r="D70" s="430" t="str">
        <f>IF('Aanvraag inhuur'!D74="","",'Aanvraag inhuur'!D74)</f>
        <v/>
      </c>
      <c r="E70" s="14" t="str">
        <f>IF('Aanvraag inhuur'!E74="","",'Aanvraag inhuur'!E74)</f>
        <v/>
      </c>
      <c r="F70" s="14" t="str">
        <f>IF('Aanvraag inhuur'!F74="","",'Aanvraag inhuur'!F74)</f>
        <v/>
      </c>
      <c r="G70" s="14" t="str">
        <f>IF('Aanvraag inhuur'!G74="","",'Aanvraag inhuur'!G74)</f>
        <v/>
      </c>
      <c r="H70" s="149" t="str">
        <f>IF('Aanvraag inhuur'!H74="","",'Aanvraag inhuur'!H74)</f>
        <v/>
      </c>
      <c r="I70" s="484" t="str">
        <f>IF('Aanvraag inhuur'!I74="","",'Aanvraag inhuur'!I74)</f>
        <v>Kwalitatieve criteria</v>
      </c>
      <c r="J70" s="485" t="str">
        <f>IF('Aanvraag inhuur'!J74="","",'Aanvraag inhuur'!J74)</f>
        <v/>
      </c>
      <c r="K70" s="11" t="str">
        <f>IF('Aanvraag inhuur'!K74="","",'Aanvraag inhuur'!K74)</f>
        <v>Extra veld toevoegen om duurzaamheid te beoordelen</v>
      </c>
      <c r="L70" s="4" t="str">
        <f>IF('Aanvraag inhuur'!L74="","",'Aanvraag inhuur'!L74)</f>
        <v/>
      </c>
      <c r="M70" s="593"/>
    </row>
    <row r="71" spans="1:14" ht="17.25" customHeight="1" x14ac:dyDescent="0.2">
      <c r="A71" s="22" t="str">
        <f>IF('Aanvraag inhuur'!A75="","",'Aanvraag inhuur'!A75)</f>
        <v/>
      </c>
      <c r="B71" s="14" t="str">
        <f>IF('Aanvraag inhuur'!B75="","",'Aanvraag inhuur'!B75)</f>
        <v>3. Relevante werkervaring</v>
      </c>
      <c r="C71" s="394" t="str">
        <f>IF('Aanvraag inhuur'!C75="","",'Aanvraag inhuur'!C75)</f>
        <v/>
      </c>
      <c r="D71" s="430" t="str">
        <f>IF('Aanvraag inhuur'!D75="","",'Aanvraag inhuur'!D75)</f>
        <v/>
      </c>
      <c r="E71" s="431" t="str">
        <f>IF('Aanvraag inhuur'!E75="","",'Aanvraag inhuur'!E75)</f>
        <v>]
]
] Verificatie in
] selectiegesprek
]
]</v>
      </c>
      <c r="F71" s="431" t="str">
        <f>IF('Aanvraag inhuur'!F75="","",'Aanvraag inhuur'!F75)</f>
        <v/>
      </c>
      <c r="G71" s="431" t="str">
        <f>IF('Aanvraag inhuur'!G75="","",'Aanvraag inhuur'!G75)</f>
        <v/>
      </c>
      <c r="H71" s="431" t="str">
        <f>IF('Aanvraag inhuur'!H75="","",'Aanvraag inhuur'!H75)</f>
        <v/>
      </c>
      <c r="I71" s="486" t="str">
        <f>IF('Aanvraag inhuur'!I75="","",'Aanvraag inhuur'!I75)</f>
        <v/>
      </c>
      <c r="J71" s="487" t="str">
        <f>IF('Aanvraag inhuur'!J75="","",'Aanvraag inhuur'!J75)</f>
        <v/>
      </c>
      <c r="K71" s="11" t="str">
        <f>IF('Aanvraag inhuur'!K75="","",'Aanvraag inhuur'!K75)</f>
        <v/>
      </c>
      <c r="L71" s="4" t="str">
        <f>IF('Aanvraag inhuur'!L75="","",'Aanvraag inhuur'!L75)</f>
        <v/>
      </c>
      <c r="M71" s="593"/>
    </row>
    <row r="72" spans="1:14" ht="53.25" customHeight="1" x14ac:dyDescent="0.2">
      <c r="A72" s="22" t="str">
        <f>IF('Aanvraag inhuur'!A76="","",'Aanvraag inhuur'!A76)</f>
        <v/>
      </c>
      <c r="B72" s="252" t="str">
        <f>IF('Aanvraag inhuur'!B76="","",'Aanvraag inhuur'!B76)</f>
        <v>4. Kennis, opleidingen, fysieke gesteldheid, fysieke prestaties en geestesgesteldheid</v>
      </c>
      <c r="C72" s="394" t="str">
        <f>IF('Aanvraag inhuur'!C76="","",'Aanvraag inhuur'!C76)</f>
        <v/>
      </c>
      <c r="D72" s="430" t="str">
        <f>IF('Aanvraag inhuur'!D76="","",'Aanvraag inhuur'!D76)</f>
        <v/>
      </c>
      <c r="E72" s="431" t="str">
        <f>IF('Aanvraag inhuur'!E76="","",'Aanvraag inhuur'!E76)</f>
        <v/>
      </c>
      <c r="F72" s="431" t="str">
        <f>IF('Aanvraag inhuur'!F76="","",'Aanvraag inhuur'!F76)</f>
        <v/>
      </c>
      <c r="G72" s="431" t="str">
        <f>IF('Aanvraag inhuur'!G76="","",'Aanvraag inhuur'!G76)</f>
        <v/>
      </c>
      <c r="H72" s="431" t="str">
        <f>IF('Aanvraag inhuur'!H76="","",'Aanvraag inhuur'!H76)</f>
        <v/>
      </c>
      <c r="I72" s="478">
        <f>IF('Aanvraag inhuur'!I76="","",'Aanvraag inhuur'!I76)</f>
        <v>0</v>
      </c>
      <c r="J72" s="479" t="str">
        <f>IF('Aanvraag inhuur'!J76="","",'Aanvraag inhuur'!J76)</f>
        <v/>
      </c>
      <c r="K72" s="11" t="str">
        <f>IF('Aanvraag inhuur'!K76="","",'Aanvraag inhuur'!K76)</f>
        <v/>
      </c>
      <c r="L72" s="4" t="str">
        <f>IF('Aanvraag inhuur'!L76="","",'Aanvraag inhuur'!L76)</f>
        <v/>
      </c>
      <c r="M72" s="593"/>
    </row>
    <row r="73" spans="1:14" ht="17.25" customHeight="1" x14ac:dyDescent="0.2">
      <c r="A73" s="22" t="str">
        <f>IF('Aanvraag inhuur'!A77="","",'Aanvraag inhuur'!A77)</f>
        <v/>
      </c>
      <c r="B73" s="14" t="str">
        <f>IF('Aanvraag inhuur'!B77="","",'Aanvraag inhuur'!B77)</f>
        <v>5. Beschikbaarheid kandidaat</v>
      </c>
      <c r="C73" s="394" t="str">
        <f>IF('Aanvraag inhuur'!C77="","",'Aanvraag inhuur'!C77)</f>
        <v/>
      </c>
      <c r="D73" s="430" t="str">
        <f>IF('Aanvraag inhuur'!D77="","",'Aanvraag inhuur'!D77)</f>
        <v/>
      </c>
      <c r="E73" s="431" t="str">
        <f>IF('Aanvraag inhuur'!E77="","",'Aanvraag inhuur'!E77)</f>
        <v/>
      </c>
      <c r="F73" s="431" t="str">
        <f>IF('Aanvraag inhuur'!F77="","",'Aanvraag inhuur'!F77)</f>
        <v/>
      </c>
      <c r="G73" s="431" t="str">
        <f>IF('Aanvraag inhuur'!G77="","",'Aanvraag inhuur'!G77)</f>
        <v/>
      </c>
      <c r="H73" s="431" t="str">
        <f>IF('Aanvraag inhuur'!H77="","",'Aanvraag inhuur'!H77)</f>
        <v/>
      </c>
      <c r="I73" s="478" t="str">
        <f>IF('Aanvraag inhuur'!I77="","",'Aanvraag inhuur'!I77)</f>
        <v/>
      </c>
      <c r="J73" s="479" t="str">
        <f>IF('Aanvraag inhuur'!J77="","",'Aanvraag inhuur'!J77)</f>
        <v/>
      </c>
      <c r="K73" s="11" t="str">
        <f>IF('Aanvraag inhuur'!K77="","",'Aanvraag inhuur'!K77)</f>
        <v>Extra veld toevoegen om beschikbaarheid te beoordelen</v>
      </c>
      <c r="L73" s="4" t="str">
        <f>IF('Aanvraag inhuur'!L77="","",'Aanvraag inhuur'!L77)</f>
        <v/>
      </c>
      <c r="M73" s="593"/>
    </row>
    <row r="74" spans="1:14" ht="17.25" customHeight="1" x14ac:dyDescent="0.2">
      <c r="A74" s="22" t="str">
        <f>IF('Aanvraag inhuur'!A78="","",'Aanvraag inhuur'!A78)</f>
        <v/>
      </c>
      <c r="B74" s="14" t="str">
        <f>IF('Aanvraag inhuur'!B78="","",'Aanvraag inhuur'!B78)</f>
        <v>6. Social Return kandidaat</v>
      </c>
      <c r="C74" s="394" t="str">
        <f>IF('Aanvraag inhuur'!C78="","",'Aanvraag inhuur'!C78)</f>
        <v/>
      </c>
      <c r="D74" s="472" t="str">
        <f>IF('Aanvraag inhuur'!D78="","",'Aanvraag inhuur'!D78)</f>
        <v/>
      </c>
      <c r="E74" s="431" t="str">
        <f>IF('Aanvraag inhuur'!E78="","",'Aanvraag inhuur'!E78)</f>
        <v/>
      </c>
      <c r="F74" s="431" t="str">
        <f>IF('Aanvraag inhuur'!F78="","",'Aanvraag inhuur'!F78)</f>
        <v/>
      </c>
      <c r="G74" s="431" t="str">
        <f>IF('Aanvraag inhuur'!G78="","",'Aanvraag inhuur'!G78)</f>
        <v/>
      </c>
      <c r="H74" s="431" t="str">
        <f>IF('Aanvraag inhuur'!H78="","",'Aanvraag inhuur'!H78)</f>
        <v/>
      </c>
      <c r="I74" s="478" t="str">
        <f>IF('Aanvraag inhuur'!I78="","",'Aanvraag inhuur'!I78)</f>
        <v/>
      </c>
      <c r="J74" s="479" t="str">
        <f>IF('Aanvraag inhuur'!J78="","",'Aanvraag inhuur'!J78)</f>
        <v/>
      </c>
      <c r="K74" s="11" t="str">
        <f>IF('Aanvraag inhuur'!K78="","",'Aanvraag inhuur'!K78)</f>
        <v/>
      </c>
      <c r="L74" s="4" t="str">
        <f>IF('Aanvraag inhuur'!L78="","",'Aanvraag inhuur'!L78)</f>
        <v/>
      </c>
      <c r="M74" s="593"/>
    </row>
    <row r="75" spans="1:14" ht="27" customHeight="1" x14ac:dyDescent="0.2">
      <c r="A75" s="22" t="str">
        <f>IF('Aanvraag inhuur'!A79="","",'Aanvraag inhuur'!A79)</f>
        <v/>
      </c>
      <c r="B75" s="252" t="str">
        <f>IF('Aanvraag inhuur'!B79="","",'Aanvraag inhuur'!B79)</f>
        <v>7. Mate waarin de kandidaat de opdracht begrijpt</v>
      </c>
      <c r="C75" s="394" t="str">
        <f>IF('Aanvraag inhuur'!C79="","",'Aanvraag inhuur'!C79)</f>
        <v/>
      </c>
      <c r="D75" s="541" t="str">
        <f>IF('Aanvraag inhuur'!D79="","",'Aanvraag inhuur'!D79)</f>
        <v xml:space="preserve">] 
]
] Beoordeling d.m.v.
] selectiegesprek
]
</v>
      </c>
      <c r="E75" s="14" t="str">
        <f>IF('Aanvraag inhuur'!E79="","",'Aanvraag inhuur'!E79)</f>
        <v/>
      </c>
      <c r="F75" s="14" t="str">
        <f>IF('Aanvraag inhuur'!F79="","",'Aanvraag inhuur'!F79)</f>
        <v/>
      </c>
      <c r="G75" s="14" t="str">
        <f>IF('Aanvraag inhuur'!G79="","",'Aanvraag inhuur'!G79)</f>
        <v/>
      </c>
      <c r="H75" s="149" t="str">
        <f>IF('Aanvraag inhuur'!H79="","",'Aanvraag inhuur'!H79)</f>
        <v/>
      </c>
      <c r="I75" s="478" t="str">
        <f>IF('Aanvraag inhuur'!I79="","",'Aanvraag inhuur'!I79)</f>
        <v/>
      </c>
      <c r="J75" s="479" t="str">
        <f>IF('Aanvraag inhuur'!J79="","",'Aanvraag inhuur'!J79)</f>
        <v/>
      </c>
      <c r="K75" s="11" t="str">
        <f>IF('Aanvraag inhuur'!K79="","",'Aanvraag inhuur'!K79)</f>
        <v/>
      </c>
      <c r="L75" s="4" t="str">
        <f>IF('Aanvraag inhuur'!L79="","",'Aanvraag inhuur'!L79)</f>
        <v/>
      </c>
      <c r="M75" s="593"/>
    </row>
    <row r="76" spans="1:14" ht="66.75" customHeight="1" thickBot="1" x14ac:dyDescent="0.25">
      <c r="A76" s="22" t="str">
        <f>IF('Aanvraag inhuur'!A80="","",'Aanvraag inhuur'!A80)</f>
        <v/>
      </c>
      <c r="B76" s="252" t="str">
        <f>IF('Aanvraag inhuur'!B80="","",'Aanvraag inhuur'!B80)</f>
        <v xml:space="preserve">8. Of de kandidaat de juiste competenties heeft. (Competentiewoordenboek)
</v>
      </c>
      <c r="C76" s="394" t="str">
        <f>IF('Aanvraag inhuur'!C80="","",'Aanvraag inhuur'!C80)</f>
        <v/>
      </c>
      <c r="D76" s="542" t="str">
        <f>IF('Aanvraag inhuur'!D80="","",'Aanvraag inhuur'!D80)</f>
        <v/>
      </c>
      <c r="E76" s="14" t="str">
        <f>IF('Aanvraag inhuur'!E80="","",'Aanvraag inhuur'!E80)</f>
        <v/>
      </c>
      <c r="F76" s="14" t="str">
        <f>IF('Aanvraag inhuur'!F80="","",'Aanvraag inhuur'!F80)</f>
        <v/>
      </c>
      <c r="G76" s="14" t="str">
        <f>IF('Aanvraag inhuur'!G80="","",'Aanvraag inhuur'!G80)</f>
        <v/>
      </c>
      <c r="H76" s="149" t="str">
        <f>IF('Aanvraag inhuur'!H80="","",'Aanvraag inhuur'!H80)</f>
        <v/>
      </c>
      <c r="I76" s="480" t="str">
        <f>IF('Aanvraag inhuur'!I80="","",'Aanvraag inhuur'!I80)</f>
        <v/>
      </c>
      <c r="J76" s="481" t="str">
        <f>IF('Aanvraag inhuur'!J80="","",'Aanvraag inhuur'!J80)</f>
        <v/>
      </c>
      <c r="K76" s="11" t="str">
        <f>IF('Aanvraag inhuur'!K80="","",'Aanvraag inhuur'!K80)</f>
        <v/>
      </c>
      <c r="L76" s="4" t="str">
        <f>IF('Aanvraag inhuur'!L80="","",'Aanvraag inhuur'!L80)</f>
        <v/>
      </c>
      <c r="M76" s="593"/>
    </row>
    <row r="77" spans="1:14" ht="17.25" customHeight="1" thickBot="1" x14ac:dyDescent="0.25">
      <c r="A77" s="22" t="str">
        <f>IF('Aanvraag inhuur'!A81="","",'Aanvraag inhuur'!A81)</f>
        <v/>
      </c>
      <c r="B77" s="14" t="str">
        <f>IF('Aanvraag inhuur'!B81="","",'Aanvraag inhuur'!B81)</f>
        <v>Totaal</v>
      </c>
      <c r="C77" s="227">
        <f>IF('Aanvraag inhuur'!C81="","",'Aanvraag inhuur'!C81)</f>
        <v>0</v>
      </c>
      <c r="D77" s="62" t="str">
        <f>IF('Aanvraag inhuur'!D81="","",'Aanvraag inhuur'!D81)</f>
        <v>(dient totaal 100 te zijn)</v>
      </c>
      <c r="E77" s="14" t="str">
        <f>IF('Aanvraag inhuur'!E81="","",'Aanvraag inhuur'!E81)</f>
        <v/>
      </c>
      <c r="F77" s="14" t="str">
        <f>IF('Aanvraag inhuur'!F81="","",'Aanvraag inhuur'!F81)</f>
        <v/>
      </c>
      <c r="G77" s="14" t="str">
        <f>IF('Aanvraag inhuur'!G81="","",'Aanvraag inhuur'!G81)</f>
        <v/>
      </c>
      <c r="H77" s="52" t="str">
        <f>IF('Aanvraag inhuur'!H81="","",'Aanvraag inhuur'!H81)</f>
        <v/>
      </c>
      <c r="I77" s="52" t="str">
        <f>IF('Aanvraag inhuur'!I81="","",'Aanvraag inhuur'!I81)</f>
        <v/>
      </c>
      <c r="J77" s="54" t="str">
        <f>IF('Aanvraag inhuur'!J81="","",'Aanvraag inhuur'!J81)</f>
        <v/>
      </c>
      <c r="K77" s="11" t="str">
        <f>IF('Aanvraag inhuur'!K81="","",'Aanvraag inhuur'!K81)</f>
        <v/>
      </c>
      <c r="L77" s="4" t="str">
        <f>IF('Aanvraag inhuur'!L81="","",'Aanvraag inhuur'!L81)</f>
        <v/>
      </c>
    </row>
    <row r="78" spans="1:14" ht="6" customHeight="1" x14ac:dyDescent="0.2">
      <c r="A78" s="55" t="str">
        <f>IF('Aanvraag inhuur'!A82="","",'Aanvraag inhuur'!A82)</f>
        <v/>
      </c>
      <c r="B78" s="56" t="str">
        <f>IF('Aanvraag inhuur'!B82="","",'Aanvraag inhuur'!B82)</f>
        <v/>
      </c>
      <c r="C78" s="57" t="str">
        <f>IF('Aanvraag inhuur'!C82="","",'Aanvraag inhuur'!C82)</f>
        <v/>
      </c>
      <c r="D78" s="57" t="str">
        <f>IF('Aanvraag inhuur'!D82="","",'Aanvraag inhuur'!D82)</f>
        <v/>
      </c>
      <c r="E78" s="57" t="str">
        <f>IF('Aanvraag inhuur'!E82="","",'Aanvraag inhuur'!E82)</f>
        <v/>
      </c>
      <c r="F78" s="57" t="str">
        <f>IF('Aanvraag inhuur'!F82="","",'Aanvraag inhuur'!F82)</f>
        <v/>
      </c>
      <c r="G78" s="57" t="str">
        <f>IF('Aanvraag inhuur'!G82="","",'Aanvraag inhuur'!G82)</f>
        <v/>
      </c>
      <c r="H78" s="57" t="str">
        <f>IF('Aanvraag inhuur'!H82="","",'Aanvraag inhuur'!H82)</f>
        <v/>
      </c>
      <c r="I78" s="57" t="str">
        <f>IF('Aanvraag inhuur'!I82="","",'Aanvraag inhuur'!I82)</f>
        <v/>
      </c>
      <c r="J78" s="58" t="str">
        <f>IF('Aanvraag inhuur'!J82="","",'Aanvraag inhuur'!J82)</f>
        <v/>
      </c>
      <c r="K78" s="11" t="str">
        <f>IF('Aanvraag inhuur'!K82="","",'Aanvraag inhuur'!K82)</f>
        <v/>
      </c>
      <c r="L78" s="4" t="str">
        <f>IF('Aanvraag inhuur'!L82="","",'Aanvraag inhuur'!L82)</f>
        <v/>
      </c>
    </row>
    <row r="79" spans="1:14" ht="17.25" customHeight="1" x14ac:dyDescent="0.3">
      <c r="A79" s="19" t="str">
        <f>IF('Aanvraag inhuur'!A83="","",'Aanvraag inhuur'!A83)</f>
        <v/>
      </c>
      <c r="B79" s="238" t="str">
        <f>IF('Aanvraag inhuur'!B83="","",'Aanvraag inhuur'!B83)</f>
        <v/>
      </c>
      <c r="C79" s="238" t="str">
        <f>IF('Aanvraag inhuur'!C83="","",'Aanvraag inhuur'!C83)</f>
        <v>INZETGEGEVENS</v>
      </c>
      <c r="D79" s="238" t="str">
        <f>IF('Aanvraag inhuur'!D83="","",'Aanvraag inhuur'!D83)</f>
        <v/>
      </c>
      <c r="E79" s="238" t="str">
        <f>IF('Aanvraag inhuur'!E83="","",'Aanvraag inhuur'!E83)</f>
        <v/>
      </c>
      <c r="F79" s="238" t="str">
        <f>IF('Aanvraag inhuur'!F83="","",'Aanvraag inhuur'!F83)</f>
        <v/>
      </c>
      <c r="G79" s="238" t="str">
        <f>IF('Aanvraag inhuur'!G83="","",'Aanvraag inhuur'!G83)</f>
        <v/>
      </c>
      <c r="H79" s="238" t="str">
        <f>IF('Aanvraag inhuur'!H83="","",'Aanvraag inhuur'!H83)</f>
        <v/>
      </c>
      <c r="I79" s="238" t="str">
        <f>IF('Aanvraag inhuur'!I83="","",'Aanvraag inhuur'!I83)</f>
        <v/>
      </c>
      <c r="J79" s="20" t="str">
        <f>IF('Aanvraag inhuur'!J83="","",'Aanvraag inhuur'!J83)</f>
        <v/>
      </c>
      <c r="K79" s="21" t="str">
        <f>IF('Aanvraag inhuur'!K83="","",'Aanvraag inhuur'!K83)</f>
        <v/>
      </c>
      <c r="L79" s="4" t="str">
        <f>IF('Aanvraag inhuur'!L83="","",'Aanvraag inhuur'!L83)</f>
        <v/>
      </c>
      <c r="N79" s="75"/>
    </row>
    <row r="80" spans="1:14" ht="6" customHeight="1" x14ac:dyDescent="0.2">
      <c r="A80" s="22" t="str">
        <f>IF('Aanvraag inhuur'!A84="","",'Aanvraag inhuur'!A84)</f>
        <v/>
      </c>
      <c r="B80" s="59" t="str">
        <f>IF('Aanvraag inhuur'!B84="","",'Aanvraag inhuur'!B84)</f>
        <v/>
      </c>
      <c r="C80" s="59" t="str">
        <f>IF('Aanvraag inhuur'!C84="","",'Aanvraag inhuur'!C84)</f>
        <v/>
      </c>
      <c r="D80" s="59" t="str">
        <f>IF('Aanvraag inhuur'!D84="","",'Aanvraag inhuur'!D84)</f>
        <v/>
      </c>
      <c r="E80" s="59" t="str">
        <f>IF('Aanvraag inhuur'!E84="","",'Aanvraag inhuur'!E84)</f>
        <v/>
      </c>
      <c r="F80" s="59" t="str">
        <f>IF('Aanvraag inhuur'!F84="","",'Aanvraag inhuur'!F84)</f>
        <v/>
      </c>
      <c r="G80" s="59" t="str">
        <f>IF('Aanvraag inhuur'!G84="","",'Aanvraag inhuur'!G84)</f>
        <v/>
      </c>
      <c r="H80" s="59" t="str">
        <f>IF('Aanvraag inhuur'!H84="","",'Aanvraag inhuur'!H84)</f>
        <v/>
      </c>
      <c r="I80" s="59" t="str">
        <f>IF('Aanvraag inhuur'!I84="","",'Aanvraag inhuur'!I84)</f>
        <v/>
      </c>
      <c r="J80" s="71" t="str">
        <f>IF('Aanvraag inhuur'!J84="","",'Aanvraag inhuur'!J84)</f>
        <v/>
      </c>
      <c r="K80" s="11" t="str">
        <f>IF('Aanvraag inhuur'!K84="","",'Aanvraag inhuur'!K84)</f>
        <v/>
      </c>
      <c r="L80" s="4" t="str">
        <f>IF('Aanvraag inhuur'!L84="","",'Aanvraag inhuur'!L84)</f>
        <v/>
      </c>
    </row>
    <row r="81" spans="1:14" ht="20.25" customHeight="1" x14ac:dyDescent="0.2">
      <c r="A81" s="60" t="str">
        <f>IF('Aanvraag inhuur'!A85="","",'Aanvraag inhuur'!A85)</f>
        <v>Inzetgegevens</v>
      </c>
      <c r="B81" s="14"/>
      <c r="C81" s="14"/>
      <c r="D81" s="78" t="str">
        <f>IF('Aanvraag inhuur'!D85="","",'Aanvraag inhuur'!D85)</f>
        <v/>
      </c>
      <c r="E81" s="78" t="str">
        <f>IF('Aanvraag inhuur'!E85="","",'Aanvraag inhuur'!E85)</f>
        <v/>
      </c>
      <c r="F81" s="78" t="str">
        <f>IF('Aanvraag inhuur'!F85="","",'Aanvraag inhuur'!F85)</f>
        <v/>
      </c>
      <c r="G81" s="78" t="str">
        <f>IF('Aanvraag inhuur'!G85="","",'Aanvraag inhuur'!G85)</f>
        <v/>
      </c>
      <c r="H81" s="149" t="str">
        <f>IF('Aanvraag inhuur'!H85="","",'Aanvraag inhuur'!H85)</f>
        <v/>
      </c>
      <c r="I81" s="149" t="str">
        <f>IF('Aanvraag inhuur'!I85="","",'Aanvraag inhuur'!I85)</f>
        <v/>
      </c>
      <c r="J81" s="168" t="str">
        <f>IF('Aanvraag inhuur'!J85="","",'Aanvraag inhuur'!J85)</f>
        <v/>
      </c>
      <c r="K81" s="11" t="str">
        <f>IF('Aanvraag inhuur'!K85="","",'Aanvraag inhuur'!K85)</f>
        <v/>
      </c>
      <c r="L81" s="4" t="str">
        <f>IF('Aanvraag inhuur'!L85="","",'Aanvraag inhuur'!L85)</f>
        <v/>
      </c>
      <c r="M81" s="593"/>
      <c r="N81" s="79"/>
    </row>
    <row r="82" spans="1:14" ht="20.25" customHeight="1" x14ac:dyDescent="0.2">
      <c r="A82" s="22" t="str">
        <f>IF('Aanvraag inhuur'!A86="","",'Aanvraag inhuur'!A86)</f>
        <v/>
      </c>
      <c r="B82" s="280" t="str">
        <f>IF('Aanvraag inhuur'!D86="","",'Aanvraag inhuur'!D86)</f>
        <v>Aantal maanden initiële inhuurtermijn</v>
      </c>
      <c r="C82" s="218" t="str">
        <f>IF('Aanvraag inhuur'!G86="","",'Aanvraag inhuur'!G86)</f>
        <v/>
      </c>
      <c r="D82" s="548"/>
      <c r="E82" s="549"/>
      <c r="F82" s="549"/>
      <c r="G82" s="549"/>
      <c r="H82" s="549"/>
      <c r="I82" s="549"/>
      <c r="J82" s="168" t="str">
        <f>IF('Aanvraag inhuur'!J86="","",'Aanvraag inhuur'!J86)</f>
        <v/>
      </c>
      <c r="K82" s="11" t="str">
        <f>IF('Aanvraag inhuur'!K86="","",'Aanvraag inhuur'!K86)</f>
        <v/>
      </c>
      <c r="L82" s="4" t="str">
        <f>IF('Aanvraag inhuur'!L86="","",'Aanvraag inhuur'!L86)</f>
        <v/>
      </c>
      <c r="M82" s="593"/>
    </row>
    <row r="83" spans="1:14" ht="6" customHeight="1" x14ac:dyDescent="0.2">
      <c r="A83" s="22" t="str">
        <f>IF('Aanvraag inhuur'!A87="","",'Aanvraag inhuur'!A87)</f>
        <v/>
      </c>
      <c r="B83" s="59" t="str">
        <f>IF('Aanvraag inhuur'!B87="","",'Aanvraag inhuur'!B87)</f>
        <v/>
      </c>
      <c r="C83" s="59" t="str">
        <f>IF('Aanvraag inhuur'!C87="","",'Aanvraag inhuur'!C87)</f>
        <v/>
      </c>
      <c r="D83" s="549" t="str">
        <f>IF('Aanvraag inhuur'!D87="","",'Aanvraag inhuur'!D87)</f>
        <v/>
      </c>
      <c r="E83" s="549" t="str">
        <f>IF('Aanvraag inhuur'!E87="","",'Aanvraag inhuur'!E87)</f>
        <v/>
      </c>
      <c r="F83" s="549" t="str">
        <f>IF('Aanvraag inhuur'!F87="","",'Aanvraag inhuur'!F87)</f>
        <v/>
      </c>
      <c r="G83" s="549" t="str">
        <f>IF('Aanvraag inhuur'!G87="","",'Aanvraag inhuur'!G87)</f>
        <v/>
      </c>
      <c r="H83" s="549" t="str">
        <f>IF('Aanvraag inhuur'!H87="","",'Aanvraag inhuur'!H87)</f>
        <v/>
      </c>
      <c r="I83" s="549" t="str">
        <f>IF('Aanvraag inhuur'!I87="","",'Aanvraag inhuur'!I87)</f>
        <v/>
      </c>
      <c r="J83" s="71" t="str">
        <f>IF('Aanvraag inhuur'!J87="","",'Aanvraag inhuur'!J87)</f>
        <v/>
      </c>
      <c r="K83" s="11" t="str">
        <f>IF('Aanvraag inhuur'!K87="","",'Aanvraag inhuur'!K87)</f>
        <v/>
      </c>
      <c r="L83" s="4" t="str">
        <f>IF('Aanvraag inhuur'!L87="","",'Aanvraag inhuur'!L87)</f>
        <v/>
      </c>
      <c r="M83" s="593"/>
    </row>
    <row r="84" spans="1:14" ht="20.25" customHeight="1" x14ac:dyDescent="0.2">
      <c r="A84" s="22" t="str">
        <f>IF('Aanvraag inhuur'!A88="","",'Aanvraag inhuur'!A88)</f>
        <v/>
      </c>
      <c r="B84" s="14" t="str">
        <f>IF('Aanvraag inhuur'!B88="","",'Aanvraag inhuur'!B88)</f>
        <v>Optie op verlenging*</v>
      </c>
      <c r="C84" s="169" t="str">
        <f>IF('Aanvraag inhuur'!C88="","",'Aanvraag inhuur'!C88)</f>
        <v/>
      </c>
      <c r="D84" s="548" t="str">
        <f>IF('Aanvraag inhuur'!D88="","",'Aanvraag inhuur'!D88)</f>
        <v/>
      </c>
      <c r="E84" s="549" t="str">
        <f>IF('Aanvraag inhuur'!E88="","",'Aanvraag inhuur'!E88)</f>
        <v/>
      </c>
      <c r="F84" s="549" t="str">
        <f>IF('Aanvraag inhuur'!F88="","",'Aanvraag inhuur'!F88)</f>
        <v/>
      </c>
      <c r="G84" s="549" t="str">
        <f>IF('Aanvraag inhuur'!G88="","",'Aanvraag inhuur'!G88)</f>
        <v/>
      </c>
      <c r="H84" s="549" t="str">
        <f>IF('Aanvraag inhuur'!H88="","",'Aanvraag inhuur'!H88)</f>
        <v/>
      </c>
      <c r="I84" s="549" t="str">
        <f>IF('Aanvraag inhuur'!I88="","",'Aanvraag inhuur'!I88)</f>
        <v/>
      </c>
      <c r="J84" s="168" t="str">
        <f>IF('Aanvraag inhuur'!J88="","",'Aanvraag inhuur'!J88)</f>
        <v/>
      </c>
      <c r="K84" s="11" t="str">
        <f>IF('Aanvraag inhuur'!K88="","",'Aanvraag inhuur'!K88)</f>
        <v/>
      </c>
      <c r="L84" s="4" t="str">
        <f>IF('Aanvraag inhuur'!L88="","",'Aanvraag inhuur'!L88)</f>
        <v/>
      </c>
      <c r="M84" s="593"/>
    </row>
    <row r="85" spans="1:14" ht="20.25" customHeight="1" x14ac:dyDescent="0.2">
      <c r="A85" s="22" t="str">
        <f>IF('Aanvraag inhuur'!A89="","",'Aanvraag inhuur'!A89)</f>
        <v/>
      </c>
      <c r="B85" s="550" t="str">
        <f>IF('Aanvraag inhuur'!B89="","",'Aanvraag inhuur'!B89)</f>
        <v>Verlengingsinformatie gebaseerd op periode(s)</v>
      </c>
      <c r="C85" s="550" t="str">
        <f>IF('Aanvraag inhuur'!C89="","",'Aanvraag inhuur'!C89)</f>
        <v/>
      </c>
      <c r="D85" s="550" t="str">
        <f>IF('Aanvraag inhuur'!D89="","",'Aanvraag inhuur'!D89)</f>
        <v>of  Verlengingsinformatie gebaseerd op een project</v>
      </c>
      <c r="E85" s="550" t="str">
        <f>IF('Aanvraag inhuur'!E89="","",'Aanvraag inhuur'!E89)</f>
        <v/>
      </c>
      <c r="F85" s="550" t="str">
        <f>IF('Aanvraag inhuur'!F89="","",'Aanvraag inhuur'!F89)</f>
        <v/>
      </c>
      <c r="G85" s="550" t="str">
        <f>IF('Aanvraag inhuur'!G89="","",'Aanvraag inhuur'!G89)</f>
        <v/>
      </c>
      <c r="H85" s="550" t="str">
        <f>IF('Aanvraag inhuur'!H89="","",'Aanvraag inhuur'!H89)</f>
        <v/>
      </c>
      <c r="I85" s="550" t="str">
        <f>IF('Aanvraag inhuur'!I89="","",'Aanvraag inhuur'!I89)</f>
        <v/>
      </c>
      <c r="J85" s="551" t="str">
        <f>IF('Aanvraag inhuur'!J89="","",'Aanvraag inhuur'!J89)</f>
        <v/>
      </c>
      <c r="K85" s="11" t="str">
        <f>IF('Aanvraag inhuur'!K89="","",'Aanvraag inhuur'!K89)</f>
        <v/>
      </c>
      <c r="L85" s="4" t="str">
        <f>IF('Aanvraag inhuur'!L89="","",'Aanvraag inhuur'!L89)</f>
        <v/>
      </c>
      <c r="M85" s="593"/>
    </row>
    <row r="86" spans="1:14" ht="24" customHeight="1" x14ac:dyDescent="0.2">
      <c r="A86" s="22" t="str">
        <f>IF('Aanvraag inhuur'!A90="","",'Aanvraag inhuur'!A90)</f>
        <v/>
      </c>
      <c r="B86" s="80" t="str">
        <f>IF('Aanvraag inhuur'!B90="","",'Aanvraag inhuur'!B90)</f>
        <v>Maximaal aantal verlengingen</v>
      </c>
      <c r="C86" s="170" t="str">
        <f>IF('Aanvraag inhuur'!C90="","",'Aanvraag inhuur'!C90)</f>
        <v/>
      </c>
      <c r="D86" s="448" t="str">
        <f>IF('Aanvraag inhuur'!D90="","",'Aanvraag inhuur'!D90)</f>
        <v xml:space="preserve">Geplande einddatum  project </v>
      </c>
      <c r="E86" s="552" t="str">
        <f>IF('Aanvraag inhuur'!E90="","",'Aanvraag inhuur'!E90)</f>
        <v/>
      </c>
      <c r="F86" s="553" t="str">
        <f>IF('Aanvraag inhuur'!F90="","",'Aanvraag inhuur'!F90)</f>
        <v/>
      </c>
      <c r="G86" s="554" t="str">
        <f>IF('Aanvraag inhuur'!G90="","",'Aanvraag inhuur'!G90)</f>
        <v/>
      </c>
      <c r="H86" s="554" t="str">
        <f>IF('Aanvraag inhuur'!H90="","",'Aanvraag inhuur'!H90)</f>
        <v/>
      </c>
      <c r="I86" s="555" t="str">
        <f>IF('Aanvraag inhuur'!I90="","",'Aanvraag inhuur'!I90)</f>
        <v/>
      </c>
      <c r="J86" s="168" t="str">
        <f>IF('Aanvraag inhuur'!J90="","",'Aanvraag inhuur'!J90)</f>
        <v/>
      </c>
      <c r="K86" s="11" t="str">
        <f>IF('Aanvraag inhuur'!K90="","",'Aanvraag inhuur'!K90)</f>
        <v/>
      </c>
      <c r="L86" s="4" t="str">
        <f>IF('Aanvraag inhuur'!L90="","",'Aanvraag inhuur'!L90)</f>
        <v/>
      </c>
      <c r="M86" s="593"/>
    </row>
    <row r="87" spans="1:14" ht="20.25" customHeight="1" x14ac:dyDescent="0.2">
      <c r="A87" s="22" t="str">
        <f>IF('Aanvraag inhuur'!A91="","",'Aanvraag inhuur'!A91)</f>
        <v/>
      </c>
      <c r="B87" s="80" t="str">
        <f>IF('Aanvraag inhuur'!B91="","",'Aanvraag inhuur'!B91)</f>
        <v>Max. termijn per verlenging in maanden</v>
      </c>
      <c r="C87" s="171" t="str">
        <f>IF('Aanvraag inhuur'!C91="","",'Aanvraag inhuur'!C91)</f>
        <v/>
      </c>
      <c r="D87" s="446" t="str">
        <f>IF('Aanvraag inhuur'!D91="","",'Aanvraag inhuur'!D91)</f>
        <v/>
      </c>
      <c r="E87" s="447" t="str">
        <f>IF('Aanvraag inhuur'!E91="","",'Aanvraag inhuur'!E91)</f>
        <v/>
      </c>
      <c r="F87" s="447" t="str">
        <f>IF('Aanvraag inhuur'!F91="","",'Aanvraag inhuur'!F91)</f>
        <v/>
      </c>
      <c r="G87" s="447" t="str">
        <f>IF('Aanvraag inhuur'!G91="","",'Aanvraag inhuur'!G91)</f>
        <v/>
      </c>
      <c r="H87" s="447" t="str">
        <f>IF('Aanvraag inhuur'!H91="","",'Aanvraag inhuur'!H91)</f>
        <v/>
      </c>
      <c r="I87" s="447" t="str">
        <f>IF('Aanvraag inhuur'!I91="","",'Aanvraag inhuur'!I91)</f>
        <v/>
      </c>
      <c r="J87" s="168" t="str">
        <f>IF('Aanvraag inhuur'!J91="","",'Aanvraag inhuur'!J91)</f>
        <v/>
      </c>
      <c r="K87" s="11" t="str">
        <f>IF('Aanvraag inhuur'!K91="","",'Aanvraag inhuur'!K91)</f>
        <v/>
      </c>
      <c r="L87" s="4" t="str">
        <f>IF('Aanvraag inhuur'!L91="","",'Aanvraag inhuur'!L91)</f>
        <v/>
      </c>
      <c r="M87" s="593"/>
    </row>
    <row r="88" spans="1:14" ht="20.25" customHeight="1" x14ac:dyDescent="0.2">
      <c r="A88" s="22" t="str">
        <f>IF('Aanvraag inhuur'!A92="","",'Aanvraag inhuur'!A92)</f>
        <v/>
      </c>
      <c r="B88" s="80" t="str">
        <f>IF('Aanvraag inhuur'!B92="","",'Aanvraag inhuur'!B92)</f>
        <v/>
      </c>
      <c r="C88" s="172" t="str">
        <f>IF('Aanvraag inhuur'!C92="","",'Aanvraag inhuur'!C92)</f>
        <v/>
      </c>
      <c r="D88" s="448" t="str">
        <f>IF('Aanvraag inhuur'!D92="","",'Aanvraag inhuur'!D92)</f>
        <v/>
      </c>
      <c r="E88" s="448" t="str">
        <f>IF('Aanvraag inhuur'!E92="","",'Aanvraag inhuur'!E92)</f>
        <v/>
      </c>
      <c r="F88" s="14" t="str">
        <f>IF('Aanvraag inhuur'!F92="","",'Aanvraag inhuur'!F92)</f>
        <v/>
      </c>
      <c r="G88" s="14" t="str">
        <f>IF('Aanvraag inhuur'!G92="","",'Aanvraag inhuur'!G92)</f>
        <v/>
      </c>
      <c r="H88" s="14" t="str">
        <f>IF('Aanvraag inhuur'!H92="","",'Aanvraag inhuur'!H92)</f>
        <v/>
      </c>
      <c r="I88" s="14" t="str">
        <f>IF('Aanvraag inhuur'!I92="","",'Aanvraag inhuur'!I92)</f>
        <v/>
      </c>
      <c r="J88" s="168" t="str">
        <f>IF('Aanvraag inhuur'!J92="","",'Aanvraag inhuur'!J92)</f>
        <v/>
      </c>
      <c r="K88" s="11" t="str">
        <f>IF('Aanvraag inhuur'!K92="","",'Aanvraag inhuur'!K92)</f>
        <v>Wordt berekend indien verlenging is ja en waarde &gt; 0</v>
      </c>
      <c r="L88" s="4" t="str">
        <f>IF('Aanvraag inhuur'!L92="","",'Aanvraag inhuur'!L92)</f>
        <v/>
      </c>
      <c r="M88" s="593"/>
    </row>
    <row r="89" spans="1:14" ht="6" customHeight="1" x14ac:dyDescent="0.2">
      <c r="A89" s="22" t="str">
        <f>IF('Aanvraag inhuur'!A93="","",'Aanvraag inhuur'!A93)</f>
        <v/>
      </c>
      <c r="B89" s="59" t="str">
        <f>IF('Aanvraag inhuur'!B93="","",'Aanvraag inhuur'!B93)</f>
        <v/>
      </c>
      <c r="C89" s="59" t="str">
        <f>IF('Aanvraag inhuur'!C93="","",'Aanvraag inhuur'!C93)</f>
        <v/>
      </c>
      <c r="D89" s="59" t="str">
        <f>IF('Aanvraag inhuur'!D93="","",'Aanvraag inhuur'!D93)</f>
        <v/>
      </c>
      <c r="E89" s="59" t="str">
        <f>IF('Aanvraag inhuur'!E93="","",'Aanvraag inhuur'!E93)</f>
        <v/>
      </c>
      <c r="F89" s="59" t="str">
        <f>IF('Aanvraag inhuur'!F93="","",'Aanvraag inhuur'!F93)</f>
        <v/>
      </c>
      <c r="G89" s="59" t="str">
        <f>IF('Aanvraag inhuur'!G93="","",'Aanvraag inhuur'!G93)</f>
        <v/>
      </c>
      <c r="H89" s="59" t="str">
        <f>IF('Aanvraag inhuur'!H93="","",'Aanvraag inhuur'!H93)</f>
        <v/>
      </c>
      <c r="I89" s="59" t="str">
        <f>IF('Aanvraag inhuur'!I93="","",'Aanvraag inhuur'!I93)</f>
        <v/>
      </c>
      <c r="J89" s="71" t="str">
        <f>IF('Aanvraag inhuur'!J93="","",'Aanvraag inhuur'!J93)</f>
        <v/>
      </c>
      <c r="K89" s="11" t="str">
        <f>IF('Aanvraag inhuur'!K93="","",'Aanvraag inhuur'!K93)</f>
        <v/>
      </c>
      <c r="L89" s="4" t="str">
        <f>IF('Aanvraag inhuur'!L93="","",'Aanvraag inhuur'!L93)</f>
        <v/>
      </c>
      <c r="M89" s="593"/>
    </row>
    <row r="90" spans="1:14" ht="20.25" customHeight="1" x14ac:dyDescent="0.2">
      <c r="A90" s="22" t="str">
        <f>IF('Aanvraag inhuur'!A94="","",'Aanvraag inhuur'!A94)</f>
        <v/>
      </c>
      <c r="B90" s="14" t="str">
        <f>IF('Aanvraag inhuur'!B94="","",'Aanvraag inhuur'!B94)</f>
        <v>Minimaal aantal uren per week per FTE*</v>
      </c>
      <c r="C90" s="173" t="str">
        <f>IF('Aanvraag inhuur'!C94="","",'Aanvraag inhuur'!C94)</f>
        <v/>
      </c>
      <c r="D90" s="14" t="str">
        <f>IF('Aanvraag inhuur'!D94="","",'Aanvraag inhuur'!D94)</f>
        <v/>
      </c>
      <c r="E90" s="14" t="str">
        <f>IF('Aanvraag inhuur'!E94="","",'Aanvraag inhuur'!E94)</f>
        <v/>
      </c>
      <c r="F90" s="14" t="str">
        <f>IF('Aanvraag inhuur'!F94="","",'Aanvraag inhuur'!F94)</f>
        <v/>
      </c>
      <c r="G90" s="14" t="str">
        <f>IF('Aanvraag inhuur'!G94="","",'Aanvraag inhuur'!G94)</f>
        <v/>
      </c>
      <c r="H90" s="149" t="str">
        <f>IF('Aanvraag inhuur'!H94="","",'Aanvraag inhuur'!H94)</f>
        <v/>
      </c>
      <c r="I90" s="149" t="str">
        <f>IF('Aanvraag inhuur'!I94="","",'Aanvraag inhuur'!I94)</f>
        <v/>
      </c>
      <c r="J90" s="168" t="str">
        <f>IF('Aanvraag inhuur'!J94="","",'Aanvraag inhuur'!J94)</f>
        <v/>
      </c>
      <c r="K90" s="11" t="str">
        <f>IF('Aanvraag inhuur'!K94="","",'Aanvraag inhuur'!K94)</f>
        <v>Warning &lt;0  en &gt;36</v>
      </c>
      <c r="L90" s="4" t="str">
        <f>IF('Aanvraag inhuur'!L94="","",'Aanvraag inhuur'!L94)</f>
        <v/>
      </c>
      <c r="M90" s="593"/>
    </row>
    <row r="91" spans="1:14" ht="27.75" customHeight="1" x14ac:dyDescent="0.2">
      <c r="A91" s="22" t="str">
        <f>IF('Aanvraag inhuur'!A95="","",'Aanvraag inhuur'!A95)</f>
        <v/>
      </c>
      <c r="B91" s="273" t="str">
        <f>IF('Aanvraag inhuur'!B95="","",'Aanvraag inhuur'!B95)</f>
        <v>Max. aantal uren initiële inhuurtermijn totaal*</v>
      </c>
      <c r="C91" s="174" t="str">
        <f>IF('Aanvraag inhuur'!C95="","",'Aanvraag inhuur'!C95)</f>
        <v/>
      </c>
      <c r="D91" s="175" t="str">
        <f>IF('Aanvraag inhuur'!D95="","",'Aanvraag inhuur'!D95)</f>
        <v/>
      </c>
      <c r="E91" s="176" t="str">
        <f>IF('Aanvraag inhuur'!E95="","",'Aanvraag inhuur'!E95)</f>
        <v/>
      </c>
      <c r="F91" s="251" t="str">
        <f>IF('Aanvraag inhuur'!F95="","",'Aanvraag inhuur'!F95)</f>
        <v/>
      </c>
      <c r="G91" s="14" t="str">
        <f>IF('Aanvraag inhuur'!G95="","",'Aanvraag inhuur'!G95)</f>
        <v/>
      </c>
      <c r="H91" s="149" t="str">
        <f>IF('Aanvraag inhuur'!H95="","",'Aanvraag inhuur'!H95)</f>
        <v/>
      </c>
      <c r="I91" s="149" t="str">
        <f>IF('Aanvraag inhuur'!I95="","",'Aanvraag inhuur'!I95)</f>
        <v/>
      </c>
      <c r="J91" s="168" t="str">
        <f>IF('Aanvraag inhuur'!J95="","",'Aanvraag inhuur'!J95)</f>
        <v/>
      </c>
      <c r="K91" s="11" t="str">
        <f>IF('Aanvraag inhuur'!K95="","",'Aanvraag inhuur'!K95)</f>
        <v>Berekening overschrijven ? 2 velden ?</v>
      </c>
      <c r="L91" s="4" t="str">
        <f>IF('Aanvraag inhuur'!L95="","",'Aanvraag inhuur'!L95)</f>
        <v/>
      </c>
      <c r="M91" s="593"/>
    </row>
    <row r="92" spans="1:14" ht="6" customHeight="1" x14ac:dyDescent="0.2">
      <c r="A92" s="22" t="str">
        <f>IF('Aanvraag inhuur'!A96="","",'Aanvraag inhuur'!A96)</f>
        <v/>
      </c>
      <c r="B92" s="59" t="str">
        <f>IF('Aanvraag inhuur'!B96="","",'Aanvraag inhuur'!B96)</f>
        <v/>
      </c>
      <c r="C92" s="59" t="str">
        <f>IF('Aanvraag inhuur'!C96="","",'Aanvraag inhuur'!C96)</f>
        <v/>
      </c>
      <c r="D92" s="59" t="str">
        <f>IF('Aanvraag inhuur'!D96="","",'Aanvraag inhuur'!D96)</f>
        <v/>
      </c>
      <c r="E92" s="59" t="str">
        <f>IF('Aanvraag inhuur'!E96="","",'Aanvraag inhuur'!E96)</f>
        <v/>
      </c>
      <c r="F92" s="59" t="str">
        <f>IF('Aanvraag inhuur'!F96="","",'Aanvraag inhuur'!F96)</f>
        <v/>
      </c>
      <c r="G92" s="59" t="str">
        <f>IF('Aanvraag inhuur'!G96="","",'Aanvraag inhuur'!G96)</f>
        <v/>
      </c>
      <c r="H92" s="59" t="str">
        <f>IF('Aanvraag inhuur'!H96="","",'Aanvraag inhuur'!H96)</f>
        <v/>
      </c>
      <c r="I92" s="59" t="str">
        <f>IF('Aanvraag inhuur'!I96="","",'Aanvraag inhuur'!I96)</f>
        <v/>
      </c>
      <c r="J92" s="71" t="str">
        <f>IF('Aanvraag inhuur'!J96="","",'Aanvraag inhuur'!J96)</f>
        <v/>
      </c>
      <c r="K92" s="11" t="str">
        <f>IF('Aanvraag inhuur'!K96="","",'Aanvraag inhuur'!K96)</f>
        <v/>
      </c>
      <c r="L92" s="4" t="str">
        <f>IF('Aanvraag inhuur'!L96="","",'Aanvraag inhuur'!L96)</f>
        <v/>
      </c>
      <c r="M92" s="593"/>
    </row>
    <row r="93" spans="1:14" ht="20.25" customHeight="1" x14ac:dyDescent="0.2">
      <c r="A93" s="22" t="str">
        <f>IF('Aanvraag inhuur'!A97="","",'Aanvraag inhuur'!A97)</f>
        <v/>
      </c>
      <c r="B93" s="14" t="str">
        <f>IF('Aanvraag inhuur'!B97="","",'Aanvraag inhuur'!B97)</f>
        <v>Eventueel maximum uurtarief (incl btw)</v>
      </c>
      <c r="C93" s="177" t="str">
        <f>IF('Aanvraag inhuur'!C97="","",'Aanvraag inhuur'!C97)</f>
        <v/>
      </c>
      <c r="D93" s="14" t="str">
        <f>IF('Aanvraag inhuur'!D97="","",'Aanvraag inhuur'!D97)</f>
        <v>Maximum tarief excl. BTW</v>
      </c>
      <c r="E93" s="59" t="str">
        <f>IF('Aanvraag inhuur'!E97="","",'Aanvraag inhuur'!E97)</f>
        <v/>
      </c>
      <c r="F93" s="221" t="str">
        <f>IF('Aanvraag inhuur'!F97="","",'Aanvraag inhuur'!F97)</f>
        <v/>
      </c>
      <c r="G93" s="59" t="str">
        <f>IF('Aanvraag inhuur'!G97="","",'Aanvraag inhuur'!G97)</f>
        <v/>
      </c>
      <c r="H93" s="149" t="str">
        <f>IF('Aanvraag inhuur'!H97="","",'Aanvraag inhuur'!H97)</f>
        <v/>
      </c>
      <c r="I93" s="149" t="str">
        <f>IF('Aanvraag inhuur'!I97="","",'Aanvraag inhuur'!I97)</f>
        <v/>
      </c>
      <c r="J93" s="168" t="str">
        <f>IF('Aanvraag inhuur'!J97="","",'Aanvraag inhuur'!J97)</f>
        <v/>
      </c>
      <c r="K93" s="11" t="str">
        <f>IF('Aanvraag inhuur'!K97="","",'Aanvraag inhuur'!K97)</f>
        <v/>
      </c>
      <c r="L93" s="4" t="str">
        <f>IF('Aanvraag inhuur'!L97="","",'Aanvraag inhuur'!L97)</f>
        <v/>
      </c>
      <c r="M93" s="593"/>
    </row>
    <row r="94" spans="1:14" ht="14.25" customHeight="1" x14ac:dyDescent="0.2">
      <c r="A94" s="22" t="str">
        <f>IF('Aanvraag inhuur'!A98="","",'Aanvraag inhuur'!A98)</f>
        <v/>
      </c>
      <c r="B94" s="525"/>
      <c r="C94" s="525"/>
      <c r="D94" s="251" t="str">
        <f>IF('Aanvraag inhuur'!D98="","",'Aanvraag inhuur'!D98)</f>
        <v/>
      </c>
      <c r="E94" s="251" t="str">
        <f>IF('Aanvraag inhuur'!E98="","",'Aanvraag inhuur'!E98)</f>
        <v/>
      </c>
      <c r="F94" s="251" t="str">
        <f>IF('Aanvraag inhuur'!F98="","",'Aanvraag inhuur'!F98)</f>
        <v/>
      </c>
      <c r="G94" s="149" t="str">
        <f>IF('Aanvraag inhuur'!G98="","",'Aanvraag inhuur'!G98)</f>
        <v/>
      </c>
      <c r="H94" s="149" t="str">
        <f>IF('Aanvraag inhuur'!H98="","",'Aanvraag inhuur'!H98)</f>
        <v/>
      </c>
      <c r="I94" s="149" t="str">
        <f>IF('Aanvraag inhuur'!I98="","",'Aanvraag inhuur'!I98)</f>
        <v/>
      </c>
      <c r="J94" s="168" t="str">
        <f>IF('Aanvraag inhuur'!J98="","",'Aanvraag inhuur'!J98)</f>
        <v/>
      </c>
      <c r="K94" s="11" t="str">
        <f>IF('Aanvraag inhuur'!K98="","",'Aanvraag inhuur'!K98)</f>
        <v/>
      </c>
      <c r="L94" s="4" t="str">
        <f>IF('Aanvraag inhuur'!L98="","",'Aanvraag inhuur'!L98)</f>
        <v/>
      </c>
      <c r="M94" s="593"/>
    </row>
    <row r="95" spans="1:14" ht="6" customHeight="1" x14ac:dyDescent="0.2">
      <c r="A95" s="22" t="str">
        <f>IF('Aanvraag inhuur'!A99="","",'Aanvraag inhuur'!A99)</f>
        <v/>
      </c>
      <c r="B95" s="59" t="str">
        <f>IF('Aanvraag inhuur'!B99="","",'Aanvraag inhuur'!B99)</f>
        <v/>
      </c>
      <c r="C95" s="59" t="str">
        <f>IF('Aanvraag inhuur'!C99="","",'Aanvraag inhuur'!C99)</f>
        <v/>
      </c>
      <c r="D95" s="59" t="str">
        <f>IF('Aanvraag inhuur'!D99="","",'Aanvraag inhuur'!D99)</f>
        <v/>
      </c>
      <c r="E95" s="59" t="str">
        <f>IF('Aanvraag inhuur'!E99="","",'Aanvraag inhuur'!E99)</f>
        <v/>
      </c>
      <c r="F95" s="59" t="str">
        <f>IF('Aanvraag inhuur'!F99="","",'Aanvraag inhuur'!F99)</f>
        <v/>
      </c>
      <c r="G95" s="59" t="str">
        <f>IF('Aanvraag inhuur'!G99="","",'Aanvraag inhuur'!G99)</f>
        <v/>
      </c>
      <c r="H95" s="59" t="str">
        <f>IF('Aanvraag inhuur'!H99="","",'Aanvraag inhuur'!H99)</f>
        <v/>
      </c>
      <c r="I95" s="59" t="str">
        <f>IF('Aanvraag inhuur'!I99="","",'Aanvraag inhuur'!I99)</f>
        <v/>
      </c>
      <c r="J95" s="71" t="str">
        <f>IF('Aanvraag inhuur'!J99="","",'Aanvraag inhuur'!J99)</f>
        <v/>
      </c>
      <c r="K95" s="11" t="str">
        <f>IF('Aanvraag inhuur'!K99="","",'Aanvraag inhuur'!K99)</f>
        <v/>
      </c>
      <c r="L95" s="4" t="str">
        <f>IF('Aanvraag inhuur'!L99="","",'Aanvraag inhuur'!L99)</f>
        <v/>
      </c>
      <c r="M95" s="593"/>
    </row>
    <row r="96" spans="1:14" ht="20.25" customHeight="1" x14ac:dyDescent="0.2">
      <c r="A96" s="22" t="str">
        <f>IF('Aanvraag inhuur'!A100="","",'Aanvraag inhuur'!A100)</f>
        <v/>
      </c>
      <c r="B96" s="543" t="str">
        <f>IF('Aanvraag inhuur'!B100="","",'Aanvraag inhuur'!B100)</f>
        <v>Vergoeding dienstreizen inbegrepen in tarief
Toelichting</v>
      </c>
      <c r="C96" s="169" t="str">
        <f>IF('Aanvraag inhuur'!C100="","",'Aanvraag inhuur'!C100)</f>
        <v>Ja</v>
      </c>
      <c r="D96" s="14" t="str">
        <f>IF('Aanvraag inhuur'!D100="","",'Aanvraag inhuur'!D100)</f>
        <v/>
      </c>
      <c r="E96" s="14" t="str">
        <f>IF('Aanvraag inhuur'!E100="","",'Aanvraag inhuur'!E100)</f>
        <v/>
      </c>
      <c r="F96" s="14" t="str">
        <f>IF('Aanvraag inhuur'!F100="","",'Aanvraag inhuur'!F100)</f>
        <v/>
      </c>
      <c r="G96" s="14" t="str">
        <f>IF('Aanvraag inhuur'!G100="","",'Aanvraag inhuur'!G100)</f>
        <v/>
      </c>
      <c r="H96" s="149" t="str">
        <f>IF('Aanvraag inhuur'!H100="","",'Aanvraag inhuur'!H100)</f>
        <v/>
      </c>
      <c r="I96" s="149" t="str">
        <f>IF('Aanvraag inhuur'!I100="","",'Aanvraag inhuur'!I100)</f>
        <v/>
      </c>
      <c r="J96" s="168" t="str">
        <f>IF('Aanvraag inhuur'!J100="","",'Aanvraag inhuur'!J100)</f>
        <v/>
      </c>
      <c r="K96" s="11" t="str">
        <f>IF('Aanvraag inhuur'!K100="","",'Aanvraag inhuur'!K100)</f>
        <v/>
      </c>
      <c r="L96" s="4" t="str">
        <f>IF('Aanvraag inhuur'!L100="","",'Aanvraag inhuur'!L100)</f>
        <v/>
      </c>
      <c r="M96" s="593"/>
    </row>
    <row r="97" spans="1:13" ht="36" customHeight="1" x14ac:dyDescent="0.2">
      <c r="A97" s="22" t="str">
        <f>IF('Aanvraag inhuur'!A101="","",'Aanvraag inhuur'!A101)</f>
        <v/>
      </c>
      <c r="B97" s="543" t="str">
        <f>IF('Aanvraag inhuur'!B101="","",'Aanvraag inhuur'!B101)</f>
        <v/>
      </c>
      <c r="C97" s="544" t="str">
        <f>IF('Aanvraag inhuur'!C101="","",'Aanvraag inhuur'!C101)</f>
        <v>Alle reis- en verblijfskosten zijn inbegrepen in het tarief. Hieronder vallen de reiskosten woon-werkverkeer, maar ook dienstreizen naar andere (klant)locaties die bezocht worden ihkv de uitvoering van het werk. Uitgezonderd buitenlandse dienstreizen. Frequentie is van tevoren niet aan te geven</v>
      </c>
      <c r="D97" s="545" t="str">
        <f>IF('Aanvraag inhuur'!D101="","",'Aanvraag inhuur'!D101)</f>
        <v/>
      </c>
      <c r="E97" s="545" t="str">
        <f>IF('Aanvraag inhuur'!E101="","",'Aanvraag inhuur'!E101)</f>
        <v/>
      </c>
      <c r="F97" s="546" t="str">
        <f>IF('Aanvraag inhuur'!F101="","",'Aanvraag inhuur'!F101)</f>
        <v/>
      </c>
      <c r="G97" s="14" t="str">
        <f>IF('Aanvraag inhuur'!G101="","",'Aanvraag inhuur'!G101)</f>
        <v/>
      </c>
      <c r="H97" s="149" t="str">
        <f>IF('Aanvraag inhuur'!H101="","",'Aanvraag inhuur'!H101)</f>
        <v/>
      </c>
      <c r="I97" s="149" t="str">
        <f>IF('Aanvraag inhuur'!I101="","",'Aanvraag inhuur'!I101)</f>
        <v/>
      </c>
      <c r="J97" s="168" t="str">
        <f>IF('Aanvraag inhuur'!J101="","",'Aanvraag inhuur'!J101)</f>
        <v/>
      </c>
      <c r="K97" s="11" t="str">
        <f>IF('Aanvraag inhuur'!K101="","",'Aanvraag inhuur'!K101)</f>
        <v/>
      </c>
      <c r="L97" s="4" t="str">
        <f>IF('Aanvraag inhuur'!L101="","",'Aanvraag inhuur'!L101)</f>
        <v/>
      </c>
      <c r="M97" s="593"/>
    </row>
    <row r="98" spans="1:13" ht="6" customHeight="1" x14ac:dyDescent="0.2">
      <c r="A98" s="22" t="str">
        <f>IF('Aanvraag inhuur'!A102="","",'Aanvraag inhuur'!A102)</f>
        <v/>
      </c>
      <c r="B98" s="59" t="str">
        <f>IF('Aanvraag inhuur'!B102="","",'Aanvraag inhuur'!B102)</f>
        <v/>
      </c>
      <c r="C98" s="59" t="str">
        <f>IF('Aanvraag inhuur'!C102="","",'Aanvraag inhuur'!C102)</f>
        <v/>
      </c>
      <c r="D98" s="59" t="str">
        <f>IF('Aanvraag inhuur'!D102="","",'Aanvraag inhuur'!D102)</f>
        <v/>
      </c>
      <c r="E98" s="59" t="str">
        <f>IF('Aanvraag inhuur'!E102="","",'Aanvraag inhuur'!E102)</f>
        <v/>
      </c>
      <c r="F98" s="59" t="str">
        <f>IF('Aanvraag inhuur'!F102="","",'Aanvraag inhuur'!F102)</f>
        <v/>
      </c>
      <c r="G98" s="14" t="str">
        <f>IF('Aanvraag inhuur'!G102="","",'Aanvraag inhuur'!G102)</f>
        <v/>
      </c>
      <c r="H98" s="149" t="str">
        <f>IF('Aanvraag inhuur'!H102="","",'Aanvraag inhuur'!H102)</f>
        <v/>
      </c>
      <c r="I98" s="59" t="str">
        <f>IF('Aanvraag inhuur'!I102="","",'Aanvraag inhuur'!I102)</f>
        <v/>
      </c>
      <c r="J98" s="71" t="str">
        <f>IF('Aanvraag inhuur'!J102="","",'Aanvraag inhuur'!J102)</f>
        <v/>
      </c>
      <c r="K98" s="11" t="str">
        <f>IF('Aanvraag inhuur'!K102="","",'Aanvraag inhuur'!K102)</f>
        <v/>
      </c>
      <c r="L98" s="4" t="str">
        <f>IF('Aanvraag inhuur'!L102="","",'Aanvraag inhuur'!L102)</f>
        <v/>
      </c>
      <c r="M98" s="593"/>
    </row>
    <row r="99" spans="1:13" ht="19.5" customHeight="1" x14ac:dyDescent="0.2">
      <c r="A99" s="22" t="str">
        <f>IF('Aanvraag inhuur'!A103="","",'Aanvraag inhuur'!A103)</f>
        <v/>
      </c>
      <c r="B99" s="80" t="str">
        <f>IF('Aanvraag inhuur'!B103="","",'Aanvraag inhuur'!B103)</f>
        <v>Naam hoofdstandplaats*</v>
      </c>
      <c r="C99" s="178" t="str">
        <f>IF('Aanvraag inhuur'!C103="","",'Aanvraag inhuur'!C103)</f>
        <v/>
      </c>
      <c r="D99" s="81" t="str">
        <f>IF('Aanvraag inhuur'!D103="","",'Aanvraag inhuur'!D103)</f>
        <v/>
      </c>
      <c r="E99" s="14" t="str">
        <f>IF('Aanvraag inhuur'!E103="","",'Aanvraag inhuur'!E103)</f>
        <v/>
      </c>
      <c r="F99" s="14" t="str">
        <f>IF('Aanvraag inhuur'!F103="","",'Aanvraag inhuur'!F103)</f>
        <v/>
      </c>
      <c r="G99" s="14" t="str">
        <f>IF('Aanvraag inhuur'!G103="","",'Aanvraag inhuur'!G103)</f>
        <v/>
      </c>
      <c r="H99" s="149" t="str">
        <f>IF('Aanvraag inhuur'!H103="","",'Aanvraag inhuur'!H103)</f>
        <v/>
      </c>
      <c r="I99" s="149" t="str">
        <f>IF('Aanvraag inhuur'!I103="","",'Aanvraag inhuur'!I103)</f>
        <v/>
      </c>
      <c r="J99" s="168" t="str">
        <f>IF('Aanvraag inhuur'!J103="","",'Aanvraag inhuur'!J103)</f>
        <v/>
      </c>
      <c r="K99" s="11" t="str">
        <f>IF('Aanvraag inhuur'!K103="","",'Aanvraag inhuur'!K103)</f>
        <v/>
      </c>
      <c r="L99" s="4" t="str">
        <f>IF('Aanvraag inhuur'!L103="","",'Aanvraag inhuur'!L103)</f>
        <v/>
      </c>
      <c r="M99" s="593"/>
    </row>
    <row r="100" spans="1:13" ht="19.5" customHeight="1" x14ac:dyDescent="0.2">
      <c r="A100" s="22"/>
      <c r="B100" s="80" t="str">
        <f>IF('Aanvraag inhuur'!B104="","",'Aanvraag inhuur'!B104)</f>
        <v>Postcode hoofdstandplaats</v>
      </c>
      <c r="C100" s="178" t="str">
        <f>IF('Aanvraag inhuur'!C104="","",'Aanvraag inhuur'!C104)</f>
        <v/>
      </c>
      <c r="D100" s="81"/>
      <c r="E100" s="14"/>
      <c r="F100" s="14"/>
      <c r="G100" s="14"/>
      <c r="H100" s="149"/>
      <c r="I100" s="149"/>
      <c r="J100" s="168"/>
      <c r="K100" s="11"/>
      <c r="M100" s="593"/>
    </row>
    <row r="101" spans="1:13" ht="19.5" customHeight="1" x14ac:dyDescent="0.2">
      <c r="A101" s="22" t="str">
        <f>IF('Aanvraag inhuur'!A105="","",'Aanvraag inhuur'!A105)</f>
        <v/>
      </c>
      <c r="B101" s="14" t="str">
        <f>IF('Aanvraag inhuur'!B105="","",'Aanvraag inhuur'!B105)</f>
        <v>Extra standplaats(en)</v>
      </c>
      <c r="C101" s="179" t="str">
        <f>IF('Aanvraag inhuur'!C105="","",'Aanvraag inhuur'!C105)</f>
        <v/>
      </c>
      <c r="D101" s="81" t="str">
        <f>IF('Aanvraag inhuur'!D105="","",'Aanvraag inhuur'!D105)</f>
        <v/>
      </c>
      <c r="E101" s="14" t="str">
        <f>IF('Aanvraag inhuur'!E105="","",'Aanvraag inhuur'!E105)</f>
        <v/>
      </c>
      <c r="F101" s="14" t="str">
        <f>IF('Aanvraag inhuur'!F105="","",'Aanvraag inhuur'!F105)</f>
        <v/>
      </c>
      <c r="G101" s="14" t="str">
        <f>IF('Aanvraag inhuur'!G105="","",'Aanvraag inhuur'!G105)</f>
        <v/>
      </c>
      <c r="H101" s="149" t="str">
        <f>IF('Aanvraag inhuur'!H105="","",'Aanvraag inhuur'!H105)</f>
        <v/>
      </c>
      <c r="I101" s="149" t="str">
        <f>IF('Aanvraag inhuur'!I105="","",'Aanvraag inhuur'!I105)</f>
        <v/>
      </c>
      <c r="J101" s="168" t="str">
        <f>IF('Aanvraag inhuur'!J105="","",'Aanvraag inhuur'!J105)</f>
        <v/>
      </c>
      <c r="K101" s="11" t="str">
        <f>IF('Aanvraag inhuur'!K105="","",'Aanvraag inhuur'!K105)</f>
        <v/>
      </c>
      <c r="L101" s="4" t="str">
        <f>IF('Aanvraag inhuur'!L105="","",'Aanvraag inhuur'!L105)</f>
        <v/>
      </c>
      <c r="M101" s="593"/>
    </row>
    <row r="102" spans="1:13" ht="19.5" customHeight="1" x14ac:dyDescent="0.2">
      <c r="A102" s="22" t="str">
        <f>IF('Aanvraag inhuur'!A106="","",'Aanvraag inhuur'!A106)</f>
        <v/>
      </c>
      <c r="B102" s="14" t="str">
        <f>IF('Aanvraag inhuur'!B106="","",'Aanvraag inhuur'!B106)</f>
        <v>Arbeidsplaatsnummer*</v>
      </c>
      <c r="C102" s="179" t="str">
        <f>IF('Aanvraag inhuur'!C106="","",'Aanvraag inhuur'!C106)</f>
        <v/>
      </c>
      <c r="D102" s="81" t="str">
        <f>IF('Aanvraag inhuur'!D106="","",'Aanvraag inhuur'!D106)</f>
        <v/>
      </c>
      <c r="E102" s="14" t="str">
        <f>IF('Aanvraag inhuur'!E106="","",'Aanvraag inhuur'!E106)</f>
        <v/>
      </c>
      <c r="F102" s="14" t="str">
        <f>IF('Aanvraag inhuur'!F106="","",'Aanvraag inhuur'!F106)</f>
        <v/>
      </c>
      <c r="G102" s="14" t="str">
        <f>IF('Aanvraag inhuur'!G106="","",'Aanvraag inhuur'!G106)</f>
        <v/>
      </c>
      <c r="H102" s="149" t="str">
        <f>IF('Aanvraag inhuur'!H106="","",'Aanvraag inhuur'!H106)</f>
        <v/>
      </c>
      <c r="I102" s="149" t="str">
        <f>IF('Aanvraag inhuur'!I106="","",'Aanvraag inhuur'!I106)</f>
        <v/>
      </c>
      <c r="J102" s="168" t="str">
        <f>IF('Aanvraag inhuur'!J106="","",'Aanvraag inhuur'!J106)</f>
        <v/>
      </c>
      <c r="K102" s="11" t="str">
        <f>IF('Aanvraag inhuur'!K106="","",'Aanvraag inhuur'!K106)</f>
        <v/>
      </c>
      <c r="L102" s="4" t="str">
        <f>IF('Aanvraag inhuur'!L106="","",'Aanvraag inhuur'!L106)</f>
        <v/>
      </c>
      <c r="M102" s="593"/>
    </row>
    <row r="103" spans="1:13" ht="6" customHeight="1" x14ac:dyDescent="0.2">
      <c r="A103" s="22" t="str">
        <f>IF('Aanvraag inhuur'!A107="","",'Aanvraag inhuur'!A107)</f>
        <v/>
      </c>
      <c r="B103" s="59" t="str">
        <f>IF('Aanvraag inhuur'!B107="","",'Aanvraag inhuur'!B107)</f>
        <v/>
      </c>
      <c r="C103" s="59" t="str">
        <f>IF('Aanvraag inhuur'!C107="","",'Aanvraag inhuur'!C107)</f>
        <v/>
      </c>
      <c r="D103" s="59" t="str">
        <f>IF('Aanvraag inhuur'!D107="","",'Aanvraag inhuur'!D107)</f>
        <v/>
      </c>
      <c r="E103" s="59" t="str">
        <f>IF('Aanvraag inhuur'!E107="","",'Aanvraag inhuur'!E107)</f>
        <v/>
      </c>
      <c r="F103" s="59" t="str">
        <f>IF('Aanvraag inhuur'!F107="","",'Aanvraag inhuur'!F107)</f>
        <v/>
      </c>
      <c r="G103" s="59" t="str">
        <f>IF('Aanvraag inhuur'!G107="","",'Aanvraag inhuur'!G107)</f>
        <v/>
      </c>
      <c r="H103" s="59" t="str">
        <f>IF('Aanvraag inhuur'!H107="","",'Aanvraag inhuur'!H107)</f>
        <v/>
      </c>
      <c r="I103" s="59" t="str">
        <f>IF('Aanvraag inhuur'!I107="","",'Aanvraag inhuur'!I107)</f>
        <v/>
      </c>
      <c r="J103" s="71" t="str">
        <f>IF('Aanvraag inhuur'!J107="","",'Aanvraag inhuur'!J107)</f>
        <v/>
      </c>
      <c r="K103" s="11" t="str">
        <f>IF('Aanvraag inhuur'!K107="","",'Aanvraag inhuur'!K107)</f>
        <v/>
      </c>
      <c r="L103" s="4" t="str">
        <f>IF('Aanvraag inhuur'!L107="","",'Aanvraag inhuur'!L107)</f>
        <v/>
      </c>
      <c r="M103" s="593"/>
    </row>
    <row r="104" spans="1:13" ht="20.25" customHeight="1" x14ac:dyDescent="0.2">
      <c r="A104" s="22" t="str">
        <f>IF('Aanvraag inhuur'!A108="","",'Aanvraag inhuur'!A108)</f>
        <v/>
      </c>
      <c r="B104" s="82" t="str">
        <f>IF('Aanvraag inhuur'!B108="","",'Aanvraag inhuur'!B108)</f>
        <v>Screeningsitems VOG</v>
      </c>
      <c r="C104" s="169" t="str">
        <f>IF('Aanvraag inhuur'!C108="","",'Aanvraag inhuur'!C108)</f>
        <v/>
      </c>
      <c r="D104" s="250" t="str">
        <f>IF('Aanvraag inhuur'!D108="","",'Aanvraag inhuur'!D108)</f>
        <v/>
      </c>
      <c r="E104" s="251" t="str">
        <f>IF('Aanvraag inhuur'!E108="","",'Aanvraag inhuur'!E108)</f>
        <v/>
      </c>
      <c r="F104" s="14" t="str">
        <f>IF('Aanvraag inhuur'!F108="","",'Aanvraag inhuur'!F108)</f>
        <v/>
      </c>
      <c r="G104" s="14" t="str">
        <f>IF('Aanvraag inhuur'!G108="","",'Aanvraag inhuur'!G108)</f>
        <v/>
      </c>
      <c r="H104" s="149" t="str">
        <f>IF('Aanvraag inhuur'!H108="","",'Aanvraag inhuur'!H108)</f>
        <v/>
      </c>
      <c r="I104" s="149" t="str">
        <f>IF('Aanvraag inhuur'!I108="","",'Aanvraag inhuur'!I108)</f>
        <v/>
      </c>
      <c r="J104" s="168" t="str">
        <f>IF('Aanvraag inhuur'!J108="","",'Aanvraag inhuur'!J108)</f>
        <v/>
      </c>
      <c r="K104" s="11" t="str">
        <f>IF('Aanvraag inhuur'!K108="","",'Aanvraag inhuur'!K108)</f>
        <v/>
      </c>
      <c r="L104" s="4" t="str">
        <f>IF('Aanvraag inhuur'!L108="","",'Aanvraag inhuur'!L108)</f>
        <v/>
      </c>
      <c r="M104" s="593"/>
    </row>
    <row r="105" spans="1:13" ht="20.25" customHeight="1" x14ac:dyDescent="0.2">
      <c r="A105" s="22" t="str">
        <f>IF('Aanvraag inhuur'!A109="","",'Aanvraag inhuur'!A109)</f>
        <v/>
      </c>
      <c r="B105" s="14" t="str">
        <f>IF('Aanvraag inhuur'!B109="","",'Aanvraag inhuur'!B109)</f>
        <v>Niveau Veiligheidsonderzoek*</v>
      </c>
      <c r="C105" s="180" t="str">
        <f>IF('Aanvraag inhuur'!C109="","",'Aanvraag inhuur'!C109)</f>
        <v/>
      </c>
      <c r="D105" s="14" t="str">
        <f>IF('Aanvraag inhuur'!D109="","",'Aanvraag inhuur'!D109)</f>
        <v/>
      </c>
      <c r="E105" s="14" t="str">
        <f>IF('Aanvraag inhuur'!E109="","",'Aanvraag inhuur'!E109)</f>
        <v/>
      </c>
      <c r="F105" s="14" t="str">
        <f>IF('Aanvraag inhuur'!F109="","",'Aanvraag inhuur'!F109)</f>
        <v/>
      </c>
      <c r="G105" s="14" t="str">
        <f>IF('Aanvraag inhuur'!G109="","",'Aanvraag inhuur'!G109)</f>
        <v/>
      </c>
      <c r="H105" s="149" t="str">
        <f>IF('Aanvraag inhuur'!H109="","",'Aanvraag inhuur'!H109)</f>
        <v/>
      </c>
      <c r="I105" s="149" t="str">
        <f>IF('Aanvraag inhuur'!I109="","",'Aanvraag inhuur'!I109)</f>
        <v/>
      </c>
      <c r="J105" s="168" t="str">
        <f>IF('Aanvraag inhuur'!J109="","",'Aanvraag inhuur'!J109)</f>
        <v/>
      </c>
      <c r="K105" s="11" t="str">
        <f>IF('Aanvraag inhuur'!K109="","",'Aanvraag inhuur'!K109)</f>
        <v/>
      </c>
      <c r="L105" s="4" t="str">
        <f>IF('Aanvraag inhuur'!L109="","",'Aanvraag inhuur'!L109)</f>
        <v>Pop-up: A t/m C + KMAR</v>
      </c>
      <c r="M105" s="593"/>
    </row>
    <row r="106" spans="1:13" ht="6" customHeight="1" x14ac:dyDescent="0.2">
      <c r="A106" s="22" t="str">
        <f>IF('Aanvraag inhuur'!A110="","",'Aanvraag inhuur'!A110)</f>
        <v/>
      </c>
      <c r="B106" s="59" t="str">
        <f>IF('Aanvraag inhuur'!B110="","",'Aanvraag inhuur'!B110)</f>
        <v/>
      </c>
      <c r="C106" s="59" t="str">
        <f>IF('Aanvraag inhuur'!C110="","",'Aanvraag inhuur'!C110)</f>
        <v/>
      </c>
      <c r="D106" s="59" t="str">
        <f>IF('Aanvraag inhuur'!D110="","",'Aanvraag inhuur'!D110)</f>
        <v/>
      </c>
      <c r="E106" s="59" t="str">
        <f>IF('Aanvraag inhuur'!E110="","",'Aanvraag inhuur'!E110)</f>
        <v/>
      </c>
      <c r="F106" s="59" t="str">
        <f>IF('Aanvraag inhuur'!F110="","",'Aanvraag inhuur'!F110)</f>
        <v/>
      </c>
      <c r="G106" s="59" t="str">
        <f>IF('Aanvraag inhuur'!G110="","",'Aanvraag inhuur'!G110)</f>
        <v/>
      </c>
      <c r="H106" s="59" t="str">
        <f>IF('Aanvraag inhuur'!H110="","",'Aanvraag inhuur'!H110)</f>
        <v/>
      </c>
      <c r="I106" s="59" t="str">
        <f>IF('Aanvraag inhuur'!I110="","",'Aanvraag inhuur'!I110)</f>
        <v/>
      </c>
      <c r="J106" s="71" t="str">
        <f>IF('Aanvraag inhuur'!J110="","",'Aanvraag inhuur'!J110)</f>
        <v/>
      </c>
      <c r="K106" s="11" t="str">
        <f>IF('Aanvraag inhuur'!K110="","",'Aanvraag inhuur'!K110)</f>
        <v/>
      </c>
      <c r="L106" s="4" t="str">
        <f>IF('Aanvraag inhuur'!L110="","",'Aanvraag inhuur'!L110)</f>
        <v/>
      </c>
      <c r="M106" s="593"/>
    </row>
    <row r="107" spans="1:13" ht="25.5" customHeight="1" x14ac:dyDescent="0.2">
      <c r="A107" s="22" t="str">
        <f>IF('Aanvraag inhuur'!A111="","",'Aanvraag inhuur'!A111)</f>
        <v/>
      </c>
      <c r="B107" s="252" t="str">
        <f>IF('Aanvraag inhuur'!B111="","",'Aanvraag inhuur'!B111)</f>
        <v>Starten op VOG in afwachting van VGB? 
(Reeds afgestemd met BA!)</v>
      </c>
      <c r="C107" s="178" t="str">
        <f>IF('Aanvraag inhuur'!C111="","",'Aanvraag inhuur'!C111)</f>
        <v/>
      </c>
      <c r="D107" s="556" t="str">
        <f>IF('Aanvraag inhuur'!D111="","",'Aanvraag inhuur'!D111)</f>
        <v>Let op, dit is geen garantie, per geval wordt dit beoordeeld, bovendien kunnen er extra voorwaarden of tijdslijnen worden toegepast.</v>
      </c>
      <c r="E107" s="525"/>
      <c r="F107" s="525"/>
      <c r="G107" s="525"/>
      <c r="H107" s="525"/>
      <c r="I107" s="525"/>
      <c r="J107" s="557"/>
      <c r="K107" s="11" t="str">
        <f>IF('Aanvraag inhuur'!K111="","",'Aanvraag inhuur'!K111)</f>
        <v/>
      </c>
      <c r="L107" s="4" t="str">
        <f>IF('Aanvraag inhuur'!L111="","",'Aanvraag inhuur'!L111)</f>
        <v/>
      </c>
      <c r="M107" s="593"/>
    </row>
    <row r="108" spans="1:13" ht="6" customHeight="1" x14ac:dyDescent="0.2">
      <c r="A108" s="22" t="str">
        <f>IF('Aanvraag inhuur'!A112="","",'Aanvraag inhuur'!A112)</f>
        <v/>
      </c>
      <c r="B108" s="59" t="str">
        <f>IF('Aanvraag inhuur'!B112="","",'Aanvraag inhuur'!B112)</f>
        <v/>
      </c>
      <c r="C108" s="59" t="str">
        <f>IF('Aanvraag inhuur'!C112="","",'Aanvraag inhuur'!C112)</f>
        <v/>
      </c>
      <c r="D108" s="59" t="str">
        <f>IF('Aanvraag inhuur'!D112="","",'Aanvraag inhuur'!D112)</f>
        <v/>
      </c>
      <c r="E108" s="59" t="str">
        <f>IF('Aanvraag inhuur'!E112="","",'Aanvraag inhuur'!E112)</f>
        <v/>
      </c>
      <c r="F108" s="59" t="str">
        <f>IF('Aanvraag inhuur'!F112="","",'Aanvraag inhuur'!F112)</f>
        <v/>
      </c>
      <c r="G108" s="59" t="str">
        <f>IF('Aanvraag inhuur'!G112="","",'Aanvraag inhuur'!G112)</f>
        <v/>
      </c>
      <c r="H108" s="59" t="str">
        <f>IF('Aanvraag inhuur'!H112="","",'Aanvraag inhuur'!H112)</f>
        <v/>
      </c>
      <c r="I108" s="59" t="str">
        <f>IF('Aanvraag inhuur'!I112="","",'Aanvraag inhuur'!I112)</f>
        <v/>
      </c>
      <c r="J108" s="71" t="str">
        <f>IF('Aanvraag inhuur'!J112="","",'Aanvraag inhuur'!J112)</f>
        <v/>
      </c>
      <c r="K108" s="11" t="str">
        <f>IF('Aanvraag inhuur'!K112="","",'Aanvraag inhuur'!K112)</f>
        <v/>
      </c>
      <c r="L108" s="4" t="str">
        <f>IF('Aanvraag inhuur'!L112="","",'Aanvraag inhuur'!L112)</f>
        <v/>
      </c>
      <c r="M108" s="593"/>
    </row>
    <row r="109" spans="1:13" ht="20.25" customHeight="1" x14ac:dyDescent="0.2">
      <c r="A109" s="22" t="str">
        <f>IF('Aanvraag inhuur'!A113="","",'Aanvraag inhuur'!A113)</f>
        <v/>
      </c>
      <c r="B109" s="14" t="str">
        <f>IF('Aanvraag inhuur'!B113="","",'Aanvraag inhuur'!B113)</f>
        <v>Parttimers toegestaan*</v>
      </c>
      <c r="C109" s="169" t="str">
        <f>IF('Aanvraag inhuur'!C113="","",'Aanvraag inhuur'!C113)</f>
        <v/>
      </c>
      <c r="D109" s="250" t="str">
        <f>IF('Aanvraag inhuur'!D113="","",'Aanvraag inhuur'!D113)</f>
        <v/>
      </c>
      <c r="E109" s="251" t="str">
        <f>IF('Aanvraag inhuur'!E113="","",'Aanvraag inhuur'!E113)</f>
        <v/>
      </c>
      <c r="F109" s="14" t="str">
        <f>IF('Aanvraag inhuur'!F113="","",'Aanvraag inhuur'!F113)</f>
        <v/>
      </c>
      <c r="G109" s="14" t="str">
        <f>IF('Aanvraag inhuur'!G113="","",'Aanvraag inhuur'!G113)</f>
        <v/>
      </c>
      <c r="H109" s="149" t="str">
        <f>IF('Aanvraag inhuur'!H113="","",'Aanvraag inhuur'!H113)</f>
        <v/>
      </c>
      <c r="I109" s="149" t="str">
        <f>IF('Aanvraag inhuur'!I113="","",'Aanvraag inhuur'!I113)</f>
        <v/>
      </c>
      <c r="J109" s="168" t="str">
        <f>IF('Aanvraag inhuur'!J113="","",'Aanvraag inhuur'!J113)</f>
        <v/>
      </c>
      <c r="K109" s="11" t="str">
        <f>IF('Aanvraag inhuur'!K113="","",'Aanvraag inhuur'!K113)</f>
        <v/>
      </c>
      <c r="L109" s="4" t="str">
        <f>IF('Aanvraag inhuur'!L113="","",'Aanvraag inhuur'!L113)</f>
        <v>ja/nee</v>
      </c>
      <c r="M109" s="593"/>
    </row>
    <row r="110" spans="1:13" ht="20.25" customHeight="1" x14ac:dyDescent="0.2">
      <c r="A110" s="22" t="str">
        <f>IF('Aanvraag inhuur'!A114="","",'Aanvraag inhuur'!A114)</f>
        <v/>
      </c>
      <c r="B110" s="14" t="str">
        <f>IF('Aanvraag inhuur'!B114="","",'Aanvraag inhuur'!B114)</f>
        <v>Offsite werken bespreekbaar*</v>
      </c>
      <c r="C110" s="169" t="str">
        <f>IF('Aanvraag inhuur'!C114="","",'Aanvraag inhuur'!C114)</f>
        <v/>
      </c>
      <c r="D110" s="539" t="str">
        <f>IF('Aanvraag inhuur'!D114="","",'Aanvraag inhuur'!D114)</f>
        <v/>
      </c>
      <c r="E110" s="540" t="str">
        <f>IF('Aanvraag inhuur'!E114="","",'Aanvraag inhuur'!E114)</f>
        <v/>
      </c>
      <c r="F110" s="14" t="str">
        <f>IF('Aanvraag inhuur'!F114="","",'Aanvraag inhuur'!F114)</f>
        <v/>
      </c>
      <c r="G110" s="14" t="str">
        <f>IF('Aanvraag inhuur'!G114="","",'Aanvraag inhuur'!G114)</f>
        <v/>
      </c>
      <c r="H110" s="149" t="str">
        <f>IF('Aanvraag inhuur'!H114="","",'Aanvraag inhuur'!H114)</f>
        <v/>
      </c>
      <c r="I110" s="149" t="str">
        <f>IF('Aanvraag inhuur'!I114="","",'Aanvraag inhuur'!I114)</f>
        <v/>
      </c>
      <c r="J110" s="168" t="str">
        <f>IF('Aanvraag inhuur'!J114="","",'Aanvraag inhuur'!J114)</f>
        <v/>
      </c>
      <c r="K110" s="11" t="str">
        <f>IF('Aanvraag inhuur'!K114="","",'Aanvraag inhuur'!K114)</f>
        <v/>
      </c>
      <c r="L110" s="4" t="str">
        <f>IF('Aanvraag inhuur'!L114="","",'Aanvraag inhuur'!L114)</f>
        <v/>
      </c>
      <c r="M110" s="593"/>
    </row>
    <row r="111" spans="1:13" ht="20.25" customHeight="1" x14ac:dyDescent="0.2">
      <c r="A111" s="22" t="str">
        <f>IF('Aanvraag inhuur'!A115="","",'Aanvraag inhuur'!A115)</f>
        <v/>
      </c>
      <c r="B111" s="14" t="str">
        <f>IF('Aanvraag inhuur'!B115="","",'Aanvraag inhuur'!B115)</f>
        <v>Social return kandidaat gewenst*</v>
      </c>
      <c r="C111" s="169" t="str">
        <f>IF('Aanvraag inhuur'!C115="","",'Aanvraag inhuur'!C115)</f>
        <v/>
      </c>
      <c r="D111" s="539" t="str">
        <f>IF('Aanvraag inhuur'!D115="","",'Aanvraag inhuur'!D115)</f>
        <v/>
      </c>
      <c r="E111" s="540" t="str">
        <f>IF('Aanvraag inhuur'!E115="","",'Aanvraag inhuur'!E115)</f>
        <v/>
      </c>
      <c r="F111" s="540" t="str">
        <f>IF('Aanvraag inhuur'!F115="","",'Aanvraag inhuur'!F115)</f>
        <v/>
      </c>
      <c r="G111" s="540" t="str">
        <f>IF('Aanvraag inhuur'!G115="","",'Aanvraag inhuur'!G115)</f>
        <v/>
      </c>
      <c r="H111" s="540" t="str">
        <f>IF('Aanvraag inhuur'!H115="","",'Aanvraag inhuur'!H115)</f>
        <v/>
      </c>
      <c r="I111" s="540" t="str">
        <f>IF('Aanvraag inhuur'!I115="","",'Aanvraag inhuur'!I115)</f>
        <v/>
      </c>
      <c r="J111" s="168" t="str">
        <f>IF('Aanvraag inhuur'!J115="","",'Aanvraag inhuur'!J115)</f>
        <v/>
      </c>
      <c r="K111" s="11" t="str">
        <f>IF('Aanvraag inhuur'!K115="","",'Aanvraag inhuur'!K115)</f>
        <v/>
      </c>
      <c r="L111" s="4" t="str">
        <f>IF('Aanvraag inhuur'!L115="","",'Aanvraag inhuur'!L115)</f>
        <v/>
      </c>
      <c r="M111" s="593"/>
    </row>
    <row r="112" spans="1:13" ht="20.25" customHeight="1" x14ac:dyDescent="0.2">
      <c r="A112" s="22" t="str">
        <f>IF('Aanvraag inhuur'!A116="","",'Aanvraag inhuur'!A116)</f>
        <v/>
      </c>
      <c r="B112" s="14" t="str">
        <f>IF('Aanvraag inhuur'!B116="","",'Aanvraag inhuur'!B116)</f>
        <v>Consignatiediensten*</v>
      </c>
      <c r="C112" s="169" t="str">
        <f>IF('Aanvraag inhuur'!C116="","",'Aanvraag inhuur'!C116)</f>
        <v/>
      </c>
      <c r="D112" s="251" t="str">
        <f>IF('Aanvraag inhuur'!D116="","",'Aanvraag inhuur'!D116)</f>
        <v/>
      </c>
      <c r="E112" s="251" t="str">
        <f>IF('Aanvraag inhuur'!E116="","",'Aanvraag inhuur'!E116)</f>
        <v/>
      </c>
      <c r="F112" s="251" t="str">
        <f>IF('Aanvraag inhuur'!F116="","",'Aanvraag inhuur'!F116)</f>
        <v/>
      </c>
      <c r="G112" s="251" t="str">
        <f>IF('Aanvraag inhuur'!G116="","",'Aanvraag inhuur'!G116)</f>
        <v/>
      </c>
      <c r="H112" s="251" t="str">
        <f>IF('Aanvraag inhuur'!H116="","",'Aanvraag inhuur'!H116)</f>
        <v/>
      </c>
      <c r="I112" s="251" t="str">
        <f>IF('Aanvraag inhuur'!I116="","",'Aanvraag inhuur'!I116)</f>
        <v/>
      </c>
      <c r="J112" s="168" t="str">
        <f>IF('Aanvraag inhuur'!J116="","",'Aanvraag inhuur'!J116)</f>
        <v/>
      </c>
      <c r="K112" s="11" t="str">
        <f>IF('Aanvraag inhuur'!K116="","",'Aanvraag inhuur'!K116)</f>
        <v/>
      </c>
      <c r="L112" s="4" t="str">
        <f>IF('Aanvraag inhuur'!L116="","",'Aanvraag inhuur'!L116)</f>
        <v/>
      </c>
      <c r="M112" s="593"/>
    </row>
    <row r="113" spans="1:13" ht="20.25" customHeight="1" x14ac:dyDescent="0.2">
      <c r="A113" s="22" t="str">
        <f>IF('Aanvraag inhuur'!A117="","",'Aanvraag inhuur'!A117)</f>
        <v/>
      </c>
      <c r="B113" s="14" t="str">
        <f>IF('Aanvraag inhuur'!B117="","",'Aanvraag inhuur'!B117)</f>
        <v>Betrokkenheid bij aanbestedingen*</v>
      </c>
      <c r="C113" s="169" t="str">
        <f>IF('Aanvraag inhuur'!C117="","",'Aanvraag inhuur'!C117)</f>
        <v/>
      </c>
      <c r="D113" s="251" t="str">
        <f>IF('Aanvraag inhuur'!D117="","",'Aanvraag inhuur'!D117)</f>
        <v/>
      </c>
      <c r="E113" s="251" t="str">
        <f>IF('Aanvraag inhuur'!E117="","",'Aanvraag inhuur'!E117)</f>
        <v/>
      </c>
      <c r="F113" s="251" t="str">
        <f>IF('Aanvraag inhuur'!F117="","",'Aanvraag inhuur'!F117)</f>
        <v/>
      </c>
      <c r="G113" s="251" t="str">
        <f>IF('Aanvraag inhuur'!G117="","",'Aanvraag inhuur'!G117)</f>
        <v/>
      </c>
      <c r="H113" s="251" t="str">
        <f>IF('Aanvraag inhuur'!H117="","",'Aanvraag inhuur'!H117)</f>
        <v/>
      </c>
      <c r="I113" s="251" t="str">
        <f>IF('Aanvraag inhuur'!I117="","",'Aanvraag inhuur'!I117)</f>
        <v/>
      </c>
      <c r="J113" s="168" t="str">
        <f>IF('Aanvraag inhuur'!J117="","",'Aanvraag inhuur'!J117)</f>
        <v/>
      </c>
      <c r="K113" s="11" t="str">
        <f>IF('Aanvraag inhuur'!K117="","",'Aanvraag inhuur'!K117)</f>
        <v/>
      </c>
      <c r="L113" s="4" t="str">
        <f>IF('Aanvraag inhuur'!L117="","",'Aanvraag inhuur'!L117)</f>
        <v/>
      </c>
      <c r="M113" s="593"/>
    </row>
    <row r="114" spans="1:13" ht="6" customHeight="1" x14ac:dyDescent="0.2">
      <c r="A114" s="22" t="str">
        <f>IF('Aanvraag inhuur'!A118="","",'Aanvraag inhuur'!A118)</f>
        <v/>
      </c>
      <c r="B114" s="59" t="str">
        <f>IF('Aanvraag inhuur'!B118="","",'Aanvraag inhuur'!B118)</f>
        <v/>
      </c>
      <c r="C114" s="59" t="str">
        <f>IF('Aanvraag inhuur'!C118="","",'Aanvraag inhuur'!C118)</f>
        <v/>
      </c>
      <c r="D114" s="261" t="str">
        <f>IF('Aanvraag inhuur'!D118="","",'Aanvraag inhuur'!D118)</f>
        <v/>
      </c>
      <c r="E114" s="261" t="str">
        <f>IF('Aanvraag inhuur'!E118="","",'Aanvraag inhuur'!E118)</f>
        <v/>
      </c>
      <c r="F114" s="261" t="str">
        <f>IF('Aanvraag inhuur'!F118="","",'Aanvraag inhuur'!F118)</f>
        <v/>
      </c>
      <c r="G114" s="261" t="str">
        <f>IF('Aanvraag inhuur'!G118="","",'Aanvraag inhuur'!G118)</f>
        <v/>
      </c>
      <c r="H114" s="261" t="str">
        <f>IF('Aanvraag inhuur'!H118="","",'Aanvraag inhuur'!H118)</f>
        <v/>
      </c>
      <c r="I114" s="261" t="str">
        <f>IF('Aanvraag inhuur'!I118="","",'Aanvraag inhuur'!I118)</f>
        <v/>
      </c>
      <c r="J114" s="71" t="str">
        <f>IF('Aanvraag inhuur'!J118="","",'Aanvraag inhuur'!J118)</f>
        <v/>
      </c>
      <c r="K114" s="11" t="str">
        <f>IF('Aanvraag inhuur'!K118="","",'Aanvraag inhuur'!K118)</f>
        <v/>
      </c>
      <c r="L114" s="4" t="str">
        <f>IF('Aanvraag inhuur'!L118="","",'Aanvraag inhuur'!L118)</f>
        <v/>
      </c>
      <c r="M114" s="593"/>
    </row>
    <row r="115" spans="1:13" ht="20.25" customHeight="1" x14ac:dyDescent="0.2">
      <c r="A115" s="22" t="str">
        <f>IF('Aanvraag inhuur'!A119="","",'Aanvraag inhuur'!A119)</f>
        <v/>
      </c>
      <c r="B115" s="14" t="str">
        <f>IF('Aanvraag inhuur'!B119="","",'Aanvraag inhuur'!B119)</f>
        <v>Max. aantal CV's per opdrachtnemer*</v>
      </c>
      <c r="C115" s="182" t="str">
        <f>IF('Aanvraag inhuur'!C119="","",'Aanvraag inhuur'!C119)</f>
        <v/>
      </c>
      <c r="D115" s="261" t="str">
        <f>IF('Aanvraag inhuur'!D119="","",'Aanvraag inhuur'!D119)</f>
        <v/>
      </c>
      <c r="E115" s="261" t="str">
        <f>IF('Aanvraag inhuur'!E119="","",'Aanvraag inhuur'!E119)</f>
        <v/>
      </c>
      <c r="F115" s="261" t="str">
        <f>IF('Aanvraag inhuur'!F119="","",'Aanvraag inhuur'!F119)</f>
        <v/>
      </c>
      <c r="G115" s="261" t="str">
        <f>IF('Aanvraag inhuur'!G119="","",'Aanvraag inhuur'!G119)</f>
        <v/>
      </c>
      <c r="H115" s="261" t="str">
        <f>IF('Aanvraag inhuur'!H119="","",'Aanvraag inhuur'!H119)</f>
        <v/>
      </c>
      <c r="I115" s="261" t="str">
        <f>IF('Aanvraag inhuur'!I119="","",'Aanvraag inhuur'!I119)</f>
        <v/>
      </c>
      <c r="J115" s="168" t="str">
        <f>IF('Aanvraag inhuur'!J119="","",'Aanvraag inhuur'!J119)</f>
        <v/>
      </c>
      <c r="K115" s="11" t="str">
        <f>IF('Aanvraag inhuur'!K119="","",'Aanvraag inhuur'!K119)</f>
        <v/>
      </c>
      <c r="L115" s="4" t="str">
        <f>IF('Aanvraag inhuur'!L119="","",'Aanvraag inhuur'!L119)</f>
        <v/>
      </c>
      <c r="M115" s="593"/>
    </row>
    <row r="116" spans="1:13" ht="6" customHeight="1" x14ac:dyDescent="0.2">
      <c r="A116" s="22"/>
      <c r="B116" s="59"/>
      <c r="C116" s="59"/>
      <c r="D116" s="261"/>
      <c r="E116" s="261"/>
      <c r="F116" s="261"/>
      <c r="G116" s="261"/>
      <c r="H116" s="261"/>
      <c r="I116" s="261"/>
      <c r="J116" s="71" t="e">
        <f>IF('Aanvraag inhuur'!#REF!="","",'Aanvraag inhuur'!#REF!)</f>
        <v>#REF!</v>
      </c>
      <c r="K116" s="11" t="e">
        <f>IF('Aanvraag inhuur'!#REF!="","",'Aanvraag inhuur'!#REF!)</f>
        <v>#REF!</v>
      </c>
      <c r="L116" s="4" t="e">
        <f>IF('Aanvraag inhuur'!#REF!="","",'Aanvraag inhuur'!#REF!)</f>
        <v>#REF!</v>
      </c>
    </row>
    <row r="117" spans="1:13" ht="6" customHeight="1" x14ac:dyDescent="0.2">
      <c r="A117" s="55" t="str">
        <f>IF('Aanvraag inhuur'!A120="","",'Aanvraag inhuur'!A120)</f>
        <v/>
      </c>
      <c r="B117" s="83" t="str">
        <f>IF('Aanvraag inhuur'!B120="","",'Aanvraag inhuur'!B120)</f>
        <v/>
      </c>
      <c r="C117" s="83" t="str">
        <f>IF('Aanvraag inhuur'!C120="","",'Aanvraag inhuur'!C120)</f>
        <v/>
      </c>
      <c r="D117" s="83" t="str">
        <f>IF('Aanvraag inhuur'!D120="","",'Aanvraag inhuur'!D120)</f>
        <v/>
      </c>
      <c r="E117" s="83" t="str">
        <f>IF('Aanvraag inhuur'!E120="","",'Aanvraag inhuur'!E120)</f>
        <v/>
      </c>
      <c r="F117" s="83" t="str">
        <f>IF('Aanvraag inhuur'!F120="","",'Aanvraag inhuur'!F120)</f>
        <v/>
      </c>
      <c r="G117" s="83" t="str">
        <f>IF('Aanvraag inhuur'!G120="","",'Aanvraag inhuur'!G120)</f>
        <v/>
      </c>
      <c r="H117" s="83" t="str">
        <f>IF('Aanvraag inhuur'!H120="","",'Aanvraag inhuur'!H120)</f>
        <v/>
      </c>
      <c r="I117" s="83" t="str">
        <f>IF('Aanvraag inhuur'!I120="","",'Aanvraag inhuur'!I120)</f>
        <v/>
      </c>
      <c r="J117" s="84" t="str">
        <f>IF('Aanvraag inhuur'!J120="","",'Aanvraag inhuur'!J120)</f>
        <v/>
      </c>
      <c r="K117" s="11" t="str">
        <f>IF('Aanvraag inhuur'!K120="","",'Aanvraag inhuur'!K120)</f>
        <v/>
      </c>
      <c r="L117" s="4" t="str">
        <f>IF('Aanvraag inhuur'!L120="","",'Aanvraag inhuur'!L120)</f>
        <v/>
      </c>
    </row>
    <row r="118" spans="1:13" ht="17.25" hidden="1" customHeight="1" x14ac:dyDescent="0.2">
      <c r="A118" s="19" t="str">
        <f>IF('Aanvraag inhuur'!A121="","",'Aanvraag inhuur'!A121)</f>
        <v/>
      </c>
      <c r="B118" s="238" t="str">
        <f>IF('Aanvraag inhuur'!B121="","",'Aanvraag inhuur'!B121)</f>
        <v/>
      </c>
      <c r="C118" s="497" t="str">
        <f>IF('Aanvraag inhuur'!C121="","",'Aanvraag inhuur'!C121)</f>
        <v>EISEN</v>
      </c>
      <c r="D118" s="497" t="str">
        <f>IF('Aanvraag inhuur'!D121="","",'Aanvraag inhuur'!D121)</f>
        <v/>
      </c>
      <c r="E118" s="497" t="str">
        <f>IF('Aanvraag inhuur'!E121="","",'Aanvraag inhuur'!E121)</f>
        <v/>
      </c>
      <c r="F118" s="497" t="str">
        <f>IF('Aanvraag inhuur'!F121="","",'Aanvraag inhuur'!F121)</f>
        <v/>
      </c>
      <c r="G118" s="237" t="str">
        <f>IF('Aanvraag inhuur'!G121="","",'Aanvraag inhuur'!G121)</f>
        <v/>
      </c>
      <c r="H118" s="238" t="str">
        <f>IF('Aanvraag inhuur'!H121="","",'Aanvraag inhuur'!H121)</f>
        <v/>
      </c>
      <c r="I118" s="238" t="str">
        <f>IF('Aanvraag inhuur'!I121="","",'Aanvraag inhuur'!I121)</f>
        <v/>
      </c>
      <c r="J118" s="20" t="str">
        <f>IF('Aanvraag inhuur'!J121="","",'Aanvraag inhuur'!J121)</f>
        <v/>
      </c>
      <c r="K118" s="21" t="str">
        <f>IF('Aanvraag inhuur'!K121="","",'Aanvraag inhuur'!K121)</f>
        <v/>
      </c>
      <c r="L118" s="4" t="str">
        <f>IF('Aanvraag inhuur'!L121="","",'Aanvraag inhuur'!L121)</f>
        <v/>
      </c>
    </row>
    <row r="119" spans="1:13" s="67" customFormat="1" ht="51.75" hidden="1" customHeight="1" x14ac:dyDescent="0.15">
      <c r="A119" s="60" t="str">
        <f>IF('Aanvraag inhuur'!A122="","",'Aanvraag inhuur'!A122)</f>
        <v/>
      </c>
      <c r="B119" s="63" t="str">
        <f>IF('Aanvraag inhuur'!B122="","",'Aanvraag inhuur'!B122)</f>
        <v>Let op !!
- Eisen zijn knock-out criteria
- SMART maken
- Terughoudend hanteren</v>
      </c>
      <c r="C119" s="64" t="str">
        <f>IF('Aanvraag inhuur'!C122="","",'Aanvraag inhuur'!C122)</f>
        <v>Werkervaring</v>
      </c>
      <c r="D119" s="65" t="str">
        <f>IF('Aanvraag inhuur'!D122="","",'Aanvraag inhuur'!D122)</f>
        <v/>
      </c>
      <c r="E119" s="65" t="str">
        <f>IF('Aanvraag inhuur'!E122="","",'Aanvraag inhuur'!E122)</f>
        <v/>
      </c>
      <c r="F119" s="198" t="str">
        <f>IF('Aanvraag inhuur'!F122="","",'Aanvraag inhuur'!F122)</f>
        <v>Bewezen
aantal jaar (minimaal)</v>
      </c>
      <c r="G119" s="66" t="str">
        <f>IF('Aanvraag inhuur'!G122="","",'Aanvraag inhuur'!G122)</f>
        <v/>
      </c>
      <c r="H119" s="14" t="str">
        <f>IF('Aanvraag inhuur'!H122="","",'Aanvraag inhuur'!H122)</f>
        <v/>
      </c>
      <c r="I119" s="14" t="str">
        <f>IF('Aanvraag inhuur'!I122="","",'Aanvraag inhuur'!I122)</f>
        <v/>
      </c>
      <c r="J119" s="10" t="str">
        <f>IF('Aanvraag inhuur'!J122="","",'Aanvraag inhuur'!J122)</f>
        <v/>
      </c>
      <c r="K119" s="21" t="str">
        <f>IF('Aanvraag inhuur'!K122="","",'Aanvraag inhuur'!K122)</f>
        <v/>
      </c>
      <c r="L119" s="67" t="str">
        <f>IF('Aanvraag inhuur'!L122="","",'Aanvraag inhuur'!L122)</f>
        <v/>
      </c>
      <c r="M119" s="236"/>
    </row>
    <row r="120" spans="1:13" s="67" customFormat="1" ht="25.5" hidden="1" customHeight="1" x14ac:dyDescent="0.15">
      <c r="A120" s="68" t="str">
        <f>IF('Aanvraag inhuur'!A123="","",'Aanvraag inhuur'!A123)</f>
        <v/>
      </c>
      <c r="B120" s="247" t="str">
        <f>IF('Aanvraag inhuur'!B123="","",'Aanvraag inhuur'!B123)</f>
        <v>Algemeen</v>
      </c>
      <c r="C120" s="445" t="str">
        <f>IF('Aanvraag inhuur'!C123="","",'Aanvraag inhuur'!C123)</f>
        <v/>
      </c>
      <c r="D120" s="594" t="str">
        <f>IF('Aanvraag inhuur'!D123="","",'Aanvraag inhuur'!D123)</f>
        <v/>
      </c>
      <c r="E120" s="252" t="str">
        <f>IF('Aanvraag inhuur'!E123="","",'Aanvraag inhuur'!E123)</f>
        <v/>
      </c>
      <c r="F120" s="53" t="str">
        <f>IF('Aanvraag inhuur'!F123="","",'Aanvraag inhuur'!F123)</f>
        <v/>
      </c>
      <c r="G120" s="66" t="str">
        <f>IF('Aanvraag inhuur'!G123="","",'Aanvraag inhuur'!G123)</f>
        <v/>
      </c>
      <c r="H120" s="14" t="str">
        <f>IF('Aanvraag inhuur'!H123="","",'Aanvraag inhuur'!H123)</f>
        <v/>
      </c>
      <c r="I120" s="14" t="str">
        <f>IF('Aanvraag inhuur'!I123="","",'Aanvraag inhuur'!I123)</f>
        <v/>
      </c>
      <c r="J120" s="10" t="str">
        <f>IF('Aanvraag inhuur'!J123="","",'Aanvraag inhuur'!J123)</f>
        <v/>
      </c>
      <c r="K120" s="11" t="str">
        <f>IF('Aanvraag inhuur'!K123="","",'Aanvraag inhuur'!K123)</f>
        <v>Warning &lt;0  en &gt;20</v>
      </c>
      <c r="L120" s="67" t="str">
        <f>IF('Aanvraag inhuur'!L123="","",'Aanvraag inhuur'!L123)</f>
        <v/>
      </c>
      <c r="M120" s="593"/>
    </row>
    <row r="121" spans="1:13" s="67" customFormat="1" ht="25.5" hidden="1" customHeight="1" x14ac:dyDescent="0.15">
      <c r="A121" s="528" t="str">
        <f>IF('Aanvraag inhuur'!A124="","",'Aanvraag inhuur'!A124)</f>
        <v/>
      </c>
      <c r="B121" s="538" t="str">
        <f>IF('Aanvraag inhuur'!B124="","",'Aanvraag inhuur'!B124)</f>
        <v/>
      </c>
      <c r="C121" s="452" t="str">
        <f>IF('Aanvraag inhuur'!C124="","",'Aanvraag inhuur'!C124)</f>
        <v/>
      </c>
      <c r="D121" s="438" t="str">
        <f>IF('Aanvraag inhuur'!D124="","",'Aanvraag inhuur'!D124)</f>
        <v/>
      </c>
      <c r="E121" s="252" t="str">
        <f>IF('Aanvraag inhuur'!E124="","",'Aanvraag inhuur'!E124)</f>
        <v/>
      </c>
      <c r="F121" s="53" t="str">
        <f>IF('Aanvraag inhuur'!F124="","",'Aanvraag inhuur'!F124)</f>
        <v/>
      </c>
      <c r="G121" s="66" t="str">
        <f>IF('Aanvraag inhuur'!G124="","",'Aanvraag inhuur'!G124)</f>
        <v/>
      </c>
      <c r="H121" s="14" t="str">
        <f>IF('Aanvraag inhuur'!H124="","",'Aanvraag inhuur'!H124)</f>
        <v/>
      </c>
      <c r="I121" s="14" t="str">
        <f>IF('Aanvraag inhuur'!I124="","",'Aanvraag inhuur'!I124)</f>
        <v/>
      </c>
      <c r="J121" s="10" t="str">
        <f>IF('Aanvraag inhuur'!J124="","",'Aanvraag inhuur'!J124)</f>
        <v/>
      </c>
      <c r="K121" s="11" t="str">
        <f>IF('Aanvraag inhuur'!K124="","",'Aanvraag inhuur'!K124)</f>
        <v/>
      </c>
      <c r="L121" s="67" t="str">
        <f>IF('Aanvraag inhuur'!L124="","",'Aanvraag inhuur'!L124)</f>
        <v/>
      </c>
      <c r="M121" s="593"/>
    </row>
    <row r="122" spans="1:13" s="67" customFormat="1" ht="25.5" hidden="1" customHeight="1" x14ac:dyDescent="0.15">
      <c r="A122" s="528" t="str">
        <f>IF('Aanvraag inhuur'!A125="","",'Aanvraag inhuur'!A125)</f>
        <v/>
      </c>
      <c r="B122" s="529" t="str">
        <f>IF('Aanvraag inhuur'!B125="","",'Aanvraag inhuur'!B125)</f>
        <v/>
      </c>
      <c r="C122" s="452" t="str">
        <f>IF('Aanvraag inhuur'!C125="","",'Aanvraag inhuur'!C125)</f>
        <v/>
      </c>
      <c r="D122" s="438" t="str">
        <f>IF('Aanvraag inhuur'!D125="","",'Aanvraag inhuur'!D125)</f>
        <v/>
      </c>
      <c r="E122" s="252" t="str">
        <f>IF('Aanvraag inhuur'!E125="","",'Aanvraag inhuur'!E125)</f>
        <v/>
      </c>
      <c r="F122" s="53" t="str">
        <f>IF('Aanvraag inhuur'!F125="","",'Aanvraag inhuur'!F125)</f>
        <v/>
      </c>
      <c r="G122" s="66" t="str">
        <f>IF('Aanvraag inhuur'!G125="","",'Aanvraag inhuur'!G125)</f>
        <v/>
      </c>
      <c r="H122" s="14" t="str">
        <f>IF('Aanvraag inhuur'!H125="","",'Aanvraag inhuur'!H125)</f>
        <v/>
      </c>
      <c r="I122" s="14" t="str">
        <f>IF('Aanvraag inhuur'!I125="","",'Aanvraag inhuur'!I125)</f>
        <v/>
      </c>
      <c r="J122" s="10" t="str">
        <f>IF('Aanvraag inhuur'!J125="","",'Aanvraag inhuur'!J125)</f>
        <v/>
      </c>
      <c r="K122" s="11" t="str">
        <f>IF('Aanvraag inhuur'!K125="","",'Aanvraag inhuur'!K125)</f>
        <v/>
      </c>
      <c r="L122" s="67" t="str">
        <f>IF('Aanvraag inhuur'!L125="","",'Aanvraag inhuur'!L125)</f>
        <v/>
      </c>
      <c r="M122" s="593"/>
    </row>
    <row r="123" spans="1:13" s="67" customFormat="1" ht="25.5" hidden="1" customHeight="1" x14ac:dyDescent="0.15">
      <c r="A123" s="241" t="str">
        <f>IF('Aanvraag inhuur'!A126="","",'Aanvraag inhuur'!A126)</f>
        <v/>
      </c>
      <c r="B123" s="242" t="str">
        <f>IF('Aanvraag inhuur'!B126="","",'Aanvraag inhuur'!B126)</f>
        <v/>
      </c>
      <c r="C123" s="452" t="str">
        <f>IF('Aanvraag inhuur'!C126="","",'Aanvraag inhuur'!C126)</f>
        <v/>
      </c>
      <c r="D123" s="438" t="str">
        <f>IF('Aanvraag inhuur'!D126="","",'Aanvraag inhuur'!D126)</f>
        <v/>
      </c>
      <c r="E123" s="252" t="str">
        <f>IF('Aanvraag inhuur'!E126="","",'Aanvraag inhuur'!E126)</f>
        <v/>
      </c>
      <c r="F123" s="53" t="str">
        <f>IF('Aanvraag inhuur'!F126="","",'Aanvraag inhuur'!F126)</f>
        <v/>
      </c>
      <c r="G123" s="66" t="str">
        <f>IF('Aanvraag inhuur'!G126="","",'Aanvraag inhuur'!G126)</f>
        <v/>
      </c>
      <c r="H123" s="14" t="str">
        <f>IF('Aanvraag inhuur'!H126="","",'Aanvraag inhuur'!H126)</f>
        <v/>
      </c>
      <c r="I123" s="14" t="str">
        <f>IF('Aanvraag inhuur'!I126="","",'Aanvraag inhuur'!I126)</f>
        <v/>
      </c>
      <c r="J123" s="10" t="str">
        <f>IF('Aanvraag inhuur'!J126="","",'Aanvraag inhuur'!J126)</f>
        <v/>
      </c>
      <c r="K123" s="11" t="str">
        <f>IF('Aanvraag inhuur'!K126="","",'Aanvraag inhuur'!K126)</f>
        <v/>
      </c>
      <c r="L123" s="67" t="str">
        <f>IF('Aanvraag inhuur'!L126="","",'Aanvraag inhuur'!L126)</f>
        <v/>
      </c>
      <c r="M123" s="593"/>
    </row>
    <row r="124" spans="1:13" s="67" customFormat="1" ht="25.5" hidden="1" customHeight="1" x14ac:dyDescent="0.15">
      <c r="A124" s="241" t="str">
        <f>IF('Aanvraag inhuur'!A127="","",'Aanvraag inhuur'!A127)</f>
        <v/>
      </c>
      <c r="B124" s="242" t="str">
        <f>IF('Aanvraag inhuur'!B127="","",'Aanvraag inhuur'!B127)</f>
        <v/>
      </c>
      <c r="C124" s="452" t="str">
        <f>IF('Aanvraag inhuur'!C127="","",'Aanvraag inhuur'!C127)</f>
        <v/>
      </c>
      <c r="D124" s="438" t="str">
        <f>IF('Aanvraag inhuur'!D127="","",'Aanvraag inhuur'!D127)</f>
        <v/>
      </c>
      <c r="E124" s="252" t="str">
        <f>IF('Aanvraag inhuur'!E127="","",'Aanvraag inhuur'!E127)</f>
        <v/>
      </c>
      <c r="F124" s="53" t="str">
        <f>IF('Aanvraag inhuur'!F127="","",'Aanvraag inhuur'!F127)</f>
        <v/>
      </c>
      <c r="G124" s="66" t="str">
        <f>IF('Aanvraag inhuur'!G127="","",'Aanvraag inhuur'!G127)</f>
        <v/>
      </c>
      <c r="H124" s="14" t="str">
        <f>IF('Aanvraag inhuur'!H127="","",'Aanvraag inhuur'!H127)</f>
        <v/>
      </c>
      <c r="I124" s="14" t="str">
        <f>IF('Aanvraag inhuur'!I127="","",'Aanvraag inhuur'!I127)</f>
        <v/>
      </c>
      <c r="J124" s="10" t="str">
        <f>IF('Aanvraag inhuur'!J127="","",'Aanvraag inhuur'!J127)</f>
        <v/>
      </c>
      <c r="K124" s="11" t="str">
        <f>IF('Aanvraag inhuur'!K127="","",'Aanvraag inhuur'!K127)</f>
        <v/>
      </c>
      <c r="L124" s="67" t="str">
        <f>IF('Aanvraag inhuur'!L127="","",'Aanvraag inhuur'!L127)</f>
        <v/>
      </c>
      <c r="M124" s="593"/>
    </row>
    <row r="125" spans="1:13" s="67" customFormat="1" ht="25.5" hidden="1" customHeight="1" x14ac:dyDescent="0.15">
      <c r="A125" s="241" t="str">
        <f>IF('Aanvraag inhuur'!A128="","",'Aanvraag inhuur'!A128)</f>
        <v/>
      </c>
      <c r="B125" s="242" t="str">
        <f>IF('Aanvraag inhuur'!B128="","",'Aanvraag inhuur'!B128)</f>
        <v/>
      </c>
      <c r="C125" s="452" t="str">
        <f>IF('Aanvraag inhuur'!C128="","",'Aanvraag inhuur'!C128)</f>
        <v/>
      </c>
      <c r="D125" s="438" t="str">
        <f>IF('Aanvraag inhuur'!D128="","",'Aanvraag inhuur'!D128)</f>
        <v/>
      </c>
      <c r="E125" s="252" t="str">
        <f>IF('Aanvraag inhuur'!E128="","",'Aanvraag inhuur'!E128)</f>
        <v/>
      </c>
      <c r="F125" s="53" t="str">
        <f>IF('Aanvraag inhuur'!F128="","",'Aanvraag inhuur'!F128)</f>
        <v/>
      </c>
      <c r="G125" s="66" t="str">
        <f>IF('Aanvraag inhuur'!G128="","",'Aanvraag inhuur'!G128)</f>
        <v/>
      </c>
      <c r="H125" s="14" t="str">
        <f>IF('Aanvraag inhuur'!H128="","",'Aanvraag inhuur'!H128)</f>
        <v/>
      </c>
      <c r="I125" s="14" t="str">
        <f>IF('Aanvraag inhuur'!I128="","",'Aanvraag inhuur'!I128)</f>
        <v/>
      </c>
      <c r="J125" s="10" t="str">
        <f>IF('Aanvraag inhuur'!J128="","",'Aanvraag inhuur'!J128)</f>
        <v/>
      </c>
      <c r="K125" s="11" t="str">
        <f>IF('Aanvraag inhuur'!K128="","",'Aanvraag inhuur'!K128)</f>
        <v/>
      </c>
      <c r="L125" s="67" t="str">
        <f>IF('Aanvraag inhuur'!L128="","",'Aanvraag inhuur'!L128)</f>
        <v/>
      </c>
      <c r="M125" s="593"/>
    </row>
    <row r="126" spans="1:13" ht="6" hidden="1" customHeight="1" x14ac:dyDescent="0.2">
      <c r="A126" s="22" t="str">
        <f>IF('Aanvraag inhuur'!A129="","",'Aanvraag inhuur'!A129)</f>
        <v/>
      </c>
      <c r="B126" s="253" t="str">
        <f>IF('Aanvraag inhuur'!B129="","",'Aanvraag inhuur'!B129)</f>
        <v/>
      </c>
      <c r="C126" s="14" t="str">
        <f>IF('Aanvraag inhuur'!C129="","",'Aanvraag inhuur'!C129)</f>
        <v/>
      </c>
      <c r="D126" s="14" t="str">
        <f>IF('Aanvraag inhuur'!D129="","",'Aanvraag inhuur'!D129)</f>
        <v/>
      </c>
      <c r="E126" s="14" t="str">
        <f>IF('Aanvraag inhuur'!E129="","",'Aanvraag inhuur'!E129)</f>
        <v/>
      </c>
      <c r="F126" s="14" t="str">
        <f>IF('Aanvraag inhuur'!F129="","",'Aanvraag inhuur'!F129)</f>
        <v/>
      </c>
      <c r="G126" s="66" t="str">
        <f>IF('Aanvraag inhuur'!G129="","",'Aanvraag inhuur'!G129)</f>
        <v/>
      </c>
      <c r="H126" s="14" t="str">
        <f>IF('Aanvraag inhuur'!H129="","",'Aanvraag inhuur'!H129)</f>
        <v/>
      </c>
      <c r="I126" s="14" t="str">
        <f>IF('Aanvraag inhuur'!I129="","",'Aanvraag inhuur'!I129)</f>
        <v/>
      </c>
      <c r="J126" s="10" t="str">
        <f>IF('Aanvraag inhuur'!J129="","",'Aanvraag inhuur'!J129)</f>
        <v/>
      </c>
      <c r="K126" s="11" t="str">
        <f>IF('Aanvraag inhuur'!K129="","",'Aanvraag inhuur'!K129)</f>
        <v/>
      </c>
      <c r="L126" s="4" t="str">
        <f>IF('Aanvraag inhuur'!L129="","",'Aanvraag inhuur'!L129)</f>
        <v/>
      </c>
      <c r="M126" s="593"/>
    </row>
    <row r="127" spans="1:13" s="67" customFormat="1" ht="25.5" hidden="1" customHeight="1" x14ac:dyDescent="0.15">
      <c r="A127" s="69" t="str">
        <f>IF('Aanvraag inhuur'!A130="","",'Aanvraag inhuur'!A130)</f>
        <v/>
      </c>
      <c r="B127" s="247" t="str">
        <f>IF('Aanvraag inhuur'!B130="","",'Aanvraag inhuur'!B130)</f>
        <v>Specifiek</v>
      </c>
      <c r="C127" s="445" t="str">
        <f>IF('Aanvraag inhuur'!C130="","",'Aanvraag inhuur'!C130)</f>
        <v/>
      </c>
      <c r="D127" s="445" t="str">
        <f>IF('Aanvraag inhuur'!D130="","",'Aanvraag inhuur'!D130)</f>
        <v/>
      </c>
      <c r="E127" s="252" t="str">
        <f>IF('Aanvraag inhuur'!E130="","",'Aanvraag inhuur'!E130)</f>
        <v/>
      </c>
      <c r="F127" s="53" t="str">
        <f>IF('Aanvraag inhuur'!F130="","",'Aanvraag inhuur'!F130)</f>
        <v/>
      </c>
      <c r="G127" s="66" t="str">
        <f>IF('Aanvraag inhuur'!G130="","",'Aanvraag inhuur'!G130)</f>
        <v/>
      </c>
      <c r="H127" s="14" t="str">
        <f>IF('Aanvraag inhuur'!H130="","",'Aanvraag inhuur'!H130)</f>
        <v/>
      </c>
      <c r="I127" s="14" t="str">
        <f>IF('Aanvraag inhuur'!I130="","",'Aanvraag inhuur'!I130)</f>
        <v/>
      </c>
      <c r="J127" s="10" t="str">
        <f>IF('Aanvraag inhuur'!J130="","",'Aanvraag inhuur'!J130)</f>
        <v/>
      </c>
      <c r="K127" s="11" t="str">
        <f>IF('Aanvraag inhuur'!K130="","",'Aanvraag inhuur'!K130)</f>
        <v/>
      </c>
      <c r="L127" s="67" t="str">
        <f>IF('Aanvraag inhuur'!L130="","",'Aanvraag inhuur'!L130)</f>
        <v/>
      </c>
      <c r="M127" s="593"/>
    </row>
    <row r="128" spans="1:13" s="67" customFormat="1" ht="25.5" hidden="1" customHeight="1" x14ac:dyDescent="0.15">
      <c r="A128" s="22" t="str">
        <f>IF('Aanvraag inhuur'!A132="","",'Aanvraag inhuur'!A132)</f>
        <v/>
      </c>
      <c r="B128" s="253" t="str">
        <f>IF('Aanvraag inhuur'!B132="","",'Aanvraag inhuur'!B132)</f>
        <v/>
      </c>
      <c r="C128" s="445" t="str">
        <f>IF('Aanvraag inhuur'!C132="","",'Aanvraag inhuur'!C132)</f>
        <v/>
      </c>
      <c r="D128" s="445" t="str">
        <f>IF('Aanvraag inhuur'!D132="","",'Aanvraag inhuur'!D132)</f>
        <v/>
      </c>
      <c r="E128" s="252" t="str">
        <f>IF('Aanvraag inhuur'!E132="","",'Aanvraag inhuur'!E132)</f>
        <v/>
      </c>
      <c r="F128" s="53" t="str">
        <f>IF('Aanvraag inhuur'!F132="","",'Aanvraag inhuur'!F132)</f>
        <v/>
      </c>
      <c r="G128" s="66" t="str">
        <f>IF('Aanvraag inhuur'!G132="","",'Aanvraag inhuur'!G132)</f>
        <v/>
      </c>
      <c r="H128" s="14" t="str">
        <f>IF('Aanvraag inhuur'!H132="","",'Aanvraag inhuur'!H132)</f>
        <v/>
      </c>
      <c r="I128" s="14" t="str">
        <f>IF('Aanvraag inhuur'!I132="","",'Aanvraag inhuur'!I132)</f>
        <v/>
      </c>
      <c r="J128" s="10" t="str">
        <f>IF('Aanvraag inhuur'!J132="","",'Aanvraag inhuur'!J132)</f>
        <v/>
      </c>
      <c r="K128" s="11" t="str">
        <f>IF('Aanvraag inhuur'!K132="","",'Aanvraag inhuur'!K132)</f>
        <v/>
      </c>
      <c r="L128" s="67" t="str">
        <f>IF('Aanvraag inhuur'!L132="","",'Aanvraag inhuur'!L132)</f>
        <v/>
      </c>
      <c r="M128" s="593"/>
    </row>
    <row r="129" spans="1:13" s="67" customFormat="1" ht="25.5" hidden="1" customHeight="1" x14ac:dyDescent="0.15">
      <c r="A129" s="22" t="str">
        <f>IF('Aanvraag inhuur'!A133="","",'Aanvraag inhuur'!A133)</f>
        <v/>
      </c>
      <c r="B129" s="253" t="str">
        <f>IF('Aanvraag inhuur'!B133="","",'Aanvraag inhuur'!B133)</f>
        <v/>
      </c>
      <c r="C129" s="445" t="str">
        <f>IF('Aanvraag inhuur'!C133="","",'Aanvraag inhuur'!C133)</f>
        <v/>
      </c>
      <c r="D129" s="445" t="str">
        <f>IF('Aanvraag inhuur'!D133="","",'Aanvraag inhuur'!D133)</f>
        <v/>
      </c>
      <c r="E129" s="252" t="str">
        <f>IF('Aanvraag inhuur'!E133="","",'Aanvraag inhuur'!E133)</f>
        <v/>
      </c>
      <c r="F129" s="53" t="str">
        <f>IF('Aanvraag inhuur'!F133="","",'Aanvraag inhuur'!F133)</f>
        <v/>
      </c>
      <c r="G129" s="66" t="str">
        <f>IF('Aanvraag inhuur'!G133="","",'Aanvraag inhuur'!G133)</f>
        <v/>
      </c>
      <c r="H129" s="14" t="str">
        <f>IF('Aanvraag inhuur'!H133="","",'Aanvraag inhuur'!H133)</f>
        <v/>
      </c>
      <c r="I129" s="14" t="str">
        <f>IF('Aanvraag inhuur'!I133="","",'Aanvraag inhuur'!I133)</f>
        <v/>
      </c>
      <c r="J129" s="10" t="str">
        <f>IF('Aanvraag inhuur'!J133="","",'Aanvraag inhuur'!J133)</f>
        <v/>
      </c>
      <c r="K129" s="11" t="str">
        <f>IF('Aanvraag inhuur'!K133="","",'Aanvraag inhuur'!K133)</f>
        <v/>
      </c>
      <c r="L129" s="67" t="str">
        <f>IF('Aanvraag inhuur'!L133="","",'Aanvraag inhuur'!L133)</f>
        <v/>
      </c>
      <c r="M129" s="593"/>
    </row>
    <row r="130" spans="1:13" s="67" customFormat="1" ht="18" hidden="1" customHeight="1" x14ac:dyDescent="0.15">
      <c r="A130" s="22" t="str">
        <f>IF('Aanvraag inhuur'!A136="","",'Aanvraag inhuur'!A136)</f>
        <v/>
      </c>
      <c r="B130" s="253" t="str">
        <f>IF('Aanvraag inhuur'!B136="","",'Aanvraag inhuur'!B136)</f>
        <v/>
      </c>
      <c r="C130" s="64" t="str">
        <f>IF('Aanvraag inhuur'!C136="","",'Aanvraag inhuur'!C136)</f>
        <v>Kennis/opleidingen</v>
      </c>
      <c r="D130" s="65" t="str">
        <f>IF('Aanvraag inhuur'!D136="","",'Aanvraag inhuur'!D136)</f>
        <v/>
      </c>
      <c r="E130" s="65" t="str">
        <f>IF('Aanvraag inhuur'!E136="","",'Aanvraag inhuur'!E136)</f>
        <v/>
      </c>
      <c r="F130" s="463" t="str">
        <f>IF('Aanvraag inhuur'!F136="","",'Aanvraag inhuur'!F136)</f>
        <v>Opleiding / Certificaat</v>
      </c>
      <c r="G130" s="463" t="str">
        <f>IF('Aanvraag inhuur'!G136="","",'Aanvraag inhuur'!G136)</f>
        <v/>
      </c>
      <c r="H130" s="463" t="str">
        <f>IF('Aanvraag inhuur'!H136="","",'Aanvraag inhuur'!H136)</f>
        <v/>
      </c>
      <c r="I130" s="463" t="str">
        <f>IF('Aanvraag inhuur'!I136="","",'Aanvraag inhuur'!I136)</f>
        <v/>
      </c>
      <c r="J130" s="10" t="str">
        <f>IF('Aanvraag inhuur'!J136="","",'Aanvraag inhuur'!J136)</f>
        <v/>
      </c>
      <c r="K130" s="11" t="str">
        <f>IF('Aanvraag inhuur'!K136="","",'Aanvraag inhuur'!K136)</f>
        <v/>
      </c>
      <c r="L130" s="67" t="str">
        <f>IF('Aanvraag inhuur'!L136="","",'Aanvraag inhuur'!L136)</f>
        <v/>
      </c>
      <c r="M130" s="236"/>
    </row>
    <row r="131" spans="1:13" s="67" customFormat="1" ht="25.5" hidden="1" customHeight="1" x14ac:dyDescent="0.25">
      <c r="A131" s="69" t="str">
        <f>IF('Aanvraag inhuur'!A137="","",'Aanvraag inhuur'!A137)</f>
        <v/>
      </c>
      <c r="B131" s="235" t="str">
        <f>IF('Aanvraag inhuur'!B137="","",'Aanvraag inhuur'!B137)</f>
        <v>Vereiste kennisgebieden/opleidingen
eCF profiel</v>
      </c>
      <c r="C131" s="462" t="str">
        <f>IF('Aanvraag inhuur'!C137="","",'Aanvraag inhuur'!C137)</f>
        <v/>
      </c>
      <c r="D131" s="462" t="str">
        <f>IF('Aanvraag inhuur'!D137="","",'Aanvraag inhuur'!D137)</f>
        <v/>
      </c>
      <c r="E131" s="252" t="str">
        <f>IF('Aanvraag inhuur'!E137="","",'Aanvraag inhuur'!E137)</f>
        <v/>
      </c>
      <c r="F131" s="449" t="str">
        <f>IF('Aanvraag inhuur'!F137="","",'Aanvraag inhuur'!F137)</f>
        <v/>
      </c>
      <c r="G131" s="449" t="str">
        <f>IF('Aanvraag inhuur'!G137="","",'Aanvraag inhuur'!G137)</f>
        <v/>
      </c>
      <c r="H131" s="449" t="str">
        <f>IF('Aanvraag inhuur'!H137="","",'Aanvraag inhuur'!H137)</f>
        <v/>
      </c>
      <c r="I131" s="449" t="str">
        <f>IF('Aanvraag inhuur'!I137="","",'Aanvraag inhuur'!I137)</f>
        <v/>
      </c>
      <c r="J131" s="10" t="str">
        <f>IF('Aanvraag inhuur'!J137="","",'Aanvraag inhuur'!J137)</f>
        <v/>
      </c>
      <c r="K131" s="11" t="str">
        <f>IF('Aanvraag inhuur'!K137="","",'Aanvraag inhuur'!K137)</f>
        <v/>
      </c>
      <c r="L131" s="67" t="str">
        <f>IF('Aanvraag inhuur'!L137="","",'Aanvraag inhuur'!L137)</f>
        <v/>
      </c>
      <c r="M131" s="236"/>
    </row>
    <row r="132" spans="1:13" s="67" customFormat="1" ht="25.5" hidden="1" customHeight="1" x14ac:dyDescent="0.25">
      <c r="A132" s="22" t="str">
        <f>IF('Aanvraag inhuur'!A138="","",'Aanvraag inhuur'!A138)</f>
        <v/>
      </c>
      <c r="B132" s="253" t="str">
        <f>IF('Aanvraag inhuur'!B138="","",'Aanvraag inhuur'!B138)</f>
        <v/>
      </c>
      <c r="C132" s="462" t="str">
        <f>IF('Aanvraag inhuur'!C138="","",'Aanvraag inhuur'!C138)</f>
        <v/>
      </c>
      <c r="D132" s="462" t="str">
        <f>IF('Aanvraag inhuur'!D138="","",'Aanvraag inhuur'!D138)</f>
        <v/>
      </c>
      <c r="E132" s="252" t="str">
        <f>IF('Aanvraag inhuur'!E138="","",'Aanvraag inhuur'!E138)</f>
        <v/>
      </c>
      <c r="F132" s="449" t="str">
        <f>IF('Aanvraag inhuur'!F138="","",'Aanvraag inhuur'!F138)</f>
        <v/>
      </c>
      <c r="G132" s="449" t="str">
        <f>IF('Aanvraag inhuur'!G138="","",'Aanvraag inhuur'!G138)</f>
        <v/>
      </c>
      <c r="H132" s="449" t="str">
        <f>IF('Aanvraag inhuur'!H138="","",'Aanvraag inhuur'!H138)</f>
        <v/>
      </c>
      <c r="I132" s="449" t="str">
        <f>IF('Aanvraag inhuur'!I138="","",'Aanvraag inhuur'!I138)</f>
        <v/>
      </c>
      <c r="J132" s="10" t="str">
        <f>IF('Aanvraag inhuur'!J138="","",'Aanvraag inhuur'!J138)</f>
        <v xml:space="preserve"> </v>
      </c>
      <c r="K132" s="11" t="str">
        <f>IF('Aanvraag inhuur'!K138="","",'Aanvraag inhuur'!K138)</f>
        <v/>
      </c>
      <c r="L132" s="67" t="str">
        <f>IF('Aanvraag inhuur'!L138="","",'Aanvraag inhuur'!L138)</f>
        <v/>
      </c>
      <c r="M132" s="236"/>
    </row>
    <row r="133" spans="1:13" s="67" customFormat="1" ht="25.5" hidden="1" customHeight="1" x14ac:dyDescent="0.25">
      <c r="A133" s="22" t="str">
        <f>IF('Aanvraag inhuur'!A139="","",'Aanvraag inhuur'!A139)</f>
        <v/>
      </c>
      <c r="B133" s="253" t="str">
        <f>IF('Aanvraag inhuur'!B139="","",'Aanvraag inhuur'!B139)</f>
        <v/>
      </c>
      <c r="C133" s="462" t="str">
        <f>IF('Aanvraag inhuur'!C139="","",'Aanvraag inhuur'!C139)</f>
        <v/>
      </c>
      <c r="D133" s="462" t="str">
        <f>IF('Aanvraag inhuur'!D139="","",'Aanvraag inhuur'!D139)</f>
        <v/>
      </c>
      <c r="E133" s="252" t="str">
        <f>IF('Aanvraag inhuur'!E139="","",'Aanvraag inhuur'!E139)</f>
        <v/>
      </c>
      <c r="F133" s="449" t="str">
        <f>IF('Aanvraag inhuur'!F139="","",'Aanvraag inhuur'!F139)</f>
        <v/>
      </c>
      <c r="G133" s="449" t="str">
        <f>IF('Aanvraag inhuur'!G139="","",'Aanvraag inhuur'!G139)</f>
        <v/>
      </c>
      <c r="H133" s="449" t="str">
        <f>IF('Aanvraag inhuur'!H139="","",'Aanvraag inhuur'!H139)</f>
        <v/>
      </c>
      <c r="I133" s="449" t="str">
        <f>IF('Aanvraag inhuur'!I139="","",'Aanvraag inhuur'!I139)</f>
        <v/>
      </c>
      <c r="J133" s="10" t="str">
        <f>IF('Aanvraag inhuur'!J139="","",'Aanvraag inhuur'!J139)</f>
        <v/>
      </c>
      <c r="K133" s="11" t="str">
        <f>IF('Aanvraag inhuur'!K139="","",'Aanvraag inhuur'!K139)</f>
        <v/>
      </c>
      <c r="L133" s="67" t="str">
        <f>IF('Aanvraag inhuur'!L139="","",'Aanvraag inhuur'!L139)</f>
        <v/>
      </c>
      <c r="M133" s="236"/>
    </row>
    <row r="134" spans="1:13" s="67" customFormat="1" ht="25.5" hidden="1" customHeight="1" x14ac:dyDescent="0.25">
      <c r="A134" s="22" t="str">
        <f>IF('Aanvraag inhuur'!A140="","",'Aanvraag inhuur'!A140)</f>
        <v/>
      </c>
      <c r="B134" s="253" t="str">
        <f>IF('Aanvraag inhuur'!B140="","",'Aanvraag inhuur'!B140)</f>
        <v/>
      </c>
      <c r="C134" s="462" t="str">
        <f>IF('Aanvraag inhuur'!C140="","",'Aanvraag inhuur'!C140)</f>
        <v/>
      </c>
      <c r="D134" s="462" t="str">
        <f>IF('Aanvraag inhuur'!D140="","",'Aanvraag inhuur'!D140)</f>
        <v/>
      </c>
      <c r="E134" s="252" t="str">
        <f>IF('Aanvraag inhuur'!E140="","",'Aanvraag inhuur'!E140)</f>
        <v/>
      </c>
      <c r="F134" s="620" t="str">
        <f>IF('Aanvraag inhuur'!F140="","",'Aanvraag inhuur'!F140)</f>
        <v/>
      </c>
      <c r="G134" s="621" t="str">
        <f>IF('Aanvraag inhuur'!G140="","",'Aanvraag inhuur'!G140)</f>
        <v/>
      </c>
      <c r="H134" s="621" t="str">
        <f>IF('Aanvraag inhuur'!H140="","",'Aanvraag inhuur'!H140)</f>
        <v/>
      </c>
      <c r="I134" s="622" t="str">
        <f>IF('Aanvraag inhuur'!I140="","",'Aanvraag inhuur'!I140)</f>
        <v/>
      </c>
      <c r="J134" s="10" t="str">
        <f>IF('Aanvraag inhuur'!J140="","",'Aanvraag inhuur'!J140)</f>
        <v/>
      </c>
      <c r="K134" s="11" t="str">
        <f>IF('Aanvraag inhuur'!K140="","",'Aanvraag inhuur'!K140)</f>
        <v/>
      </c>
      <c r="L134" s="67" t="str">
        <f>IF('Aanvraag inhuur'!L140="","",'Aanvraag inhuur'!L140)</f>
        <v/>
      </c>
      <c r="M134" s="236"/>
    </row>
    <row r="135" spans="1:13" s="67" customFormat="1" ht="25.5" hidden="1" customHeight="1" x14ac:dyDescent="0.25">
      <c r="A135" s="22" t="str">
        <f>IF('Aanvraag inhuur'!A141="","",'Aanvraag inhuur'!A141)</f>
        <v/>
      </c>
      <c r="B135" s="253" t="str">
        <f>IF('Aanvraag inhuur'!B141="","",'Aanvraag inhuur'!B141)</f>
        <v/>
      </c>
      <c r="C135" s="462" t="str">
        <f>IF('Aanvraag inhuur'!C141="","",'Aanvraag inhuur'!C141)</f>
        <v/>
      </c>
      <c r="D135" s="462" t="str">
        <f>IF('Aanvraag inhuur'!D141="","",'Aanvraag inhuur'!D141)</f>
        <v/>
      </c>
      <c r="E135" s="252" t="str">
        <f>IF('Aanvraag inhuur'!E141="","",'Aanvraag inhuur'!E141)</f>
        <v/>
      </c>
      <c r="F135" s="449" t="str">
        <f>IF('Aanvraag inhuur'!F141="","",'Aanvraag inhuur'!F141)</f>
        <v/>
      </c>
      <c r="G135" s="449" t="str">
        <f>IF('Aanvraag inhuur'!G141="","",'Aanvraag inhuur'!G141)</f>
        <v/>
      </c>
      <c r="H135" s="449" t="str">
        <f>IF('Aanvraag inhuur'!H141="","",'Aanvraag inhuur'!H141)</f>
        <v/>
      </c>
      <c r="I135" s="449" t="str">
        <f>IF('Aanvraag inhuur'!I141="","",'Aanvraag inhuur'!I141)</f>
        <v/>
      </c>
      <c r="J135" s="10" t="str">
        <f>IF('Aanvraag inhuur'!J141="","",'Aanvraag inhuur'!J141)</f>
        <v/>
      </c>
      <c r="K135" s="11" t="str">
        <f>IF('Aanvraag inhuur'!K141="","",'Aanvraag inhuur'!K141)</f>
        <v/>
      </c>
      <c r="L135" s="67" t="str">
        <f>IF('Aanvraag inhuur'!L141="","",'Aanvraag inhuur'!L141)</f>
        <v/>
      </c>
      <c r="M135" s="236"/>
    </row>
    <row r="136" spans="1:13" ht="6" hidden="1" customHeight="1" x14ac:dyDescent="0.2">
      <c r="A136" s="22" t="str">
        <f>IF('Aanvraag inhuur'!A142="","",'Aanvraag inhuur'!A142)</f>
        <v/>
      </c>
      <c r="B136" s="253" t="str">
        <f>IF('Aanvraag inhuur'!B142="","",'Aanvraag inhuur'!B142)</f>
        <v/>
      </c>
      <c r="C136" s="14" t="str">
        <f>IF('Aanvraag inhuur'!C142="","",'Aanvraag inhuur'!C142)</f>
        <v/>
      </c>
      <c r="D136" s="14" t="str">
        <f>IF('Aanvraag inhuur'!D142="","",'Aanvraag inhuur'!D142)</f>
        <v/>
      </c>
      <c r="E136" s="14" t="str">
        <f>IF('Aanvraag inhuur'!E142="","",'Aanvraag inhuur'!E142)</f>
        <v/>
      </c>
      <c r="F136" s="14" t="str">
        <f>IF('Aanvraag inhuur'!F142="","",'Aanvraag inhuur'!F142)</f>
        <v/>
      </c>
      <c r="G136" s="14" t="str">
        <f>IF('Aanvraag inhuur'!G142="","",'Aanvraag inhuur'!G142)</f>
        <v/>
      </c>
      <c r="H136" s="14" t="str">
        <f>IF('Aanvraag inhuur'!H142="","",'Aanvraag inhuur'!H142)</f>
        <v/>
      </c>
      <c r="I136" s="14" t="str">
        <f>IF('Aanvraag inhuur'!I142="","",'Aanvraag inhuur'!I142)</f>
        <v/>
      </c>
      <c r="J136" s="10" t="str">
        <f>IF('Aanvraag inhuur'!J142="","",'Aanvraag inhuur'!J142)</f>
        <v/>
      </c>
      <c r="K136" s="11" t="str">
        <f>IF('Aanvraag inhuur'!K142="","",'Aanvraag inhuur'!K142)</f>
        <v/>
      </c>
      <c r="L136" s="4" t="str">
        <f>IF('Aanvraag inhuur'!L142="","",'Aanvraag inhuur'!L142)</f>
        <v/>
      </c>
    </row>
    <row r="137" spans="1:13" s="67" customFormat="1" ht="25.5" hidden="1" customHeight="1" x14ac:dyDescent="0.25">
      <c r="A137" s="22" t="str">
        <f>IF('Aanvraag inhuur'!A143="","",'Aanvraag inhuur'!A143)</f>
        <v/>
      </c>
      <c r="B137" s="247" t="str">
        <f>IF('Aanvraag inhuur'!B143="","",'Aanvraag inhuur'!B143)</f>
        <v>Overige vereiste kennisgebieden/opleidingen/trainingen</v>
      </c>
      <c r="C137" s="449" t="str">
        <f>IF('Aanvraag inhuur'!C143="","",'Aanvraag inhuur'!C143)</f>
        <v/>
      </c>
      <c r="D137" s="449" t="str">
        <f>IF('Aanvraag inhuur'!D143="","",'Aanvraag inhuur'!D143)</f>
        <v/>
      </c>
      <c r="E137" s="252" t="str">
        <f>IF('Aanvraag inhuur'!E143="","",'Aanvraag inhuur'!E143)</f>
        <v/>
      </c>
      <c r="F137" s="449" t="str">
        <f>IF('Aanvraag inhuur'!F143="","",'Aanvraag inhuur'!F143)</f>
        <v/>
      </c>
      <c r="G137" s="449" t="str">
        <f>IF('Aanvraag inhuur'!G143="","",'Aanvraag inhuur'!G143)</f>
        <v/>
      </c>
      <c r="H137" s="449" t="str">
        <f>IF('Aanvraag inhuur'!H143="","",'Aanvraag inhuur'!H143)</f>
        <v/>
      </c>
      <c r="I137" s="449" t="str">
        <f>IF('Aanvraag inhuur'!I143="","",'Aanvraag inhuur'!I143)</f>
        <v/>
      </c>
      <c r="J137" s="10" t="str">
        <f>IF('Aanvraag inhuur'!J143="","",'Aanvraag inhuur'!J143)</f>
        <v/>
      </c>
      <c r="K137" s="11" t="str">
        <f>IF('Aanvraag inhuur'!K143="","",'Aanvraag inhuur'!K143)</f>
        <v/>
      </c>
      <c r="L137" s="67" t="str">
        <f>IF('Aanvraag inhuur'!L143="","",'Aanvraag inhuur'!L143)</f>
        <v/>
      </c>
      <c r="M137" s="236"/>
    </row>
    <row r="138" spans="1:13" s="67" customFormat="1" ht="25.5" hidden="1" customHeight="1" x14ac:dyDescent="0.25">
      <c r="A138" s="22" t="str">
        <f>IF('Aanvraag inhuur'!A144="","",'Aanvraag inhuur'!A144)</f>
        <v/>
      </c>
      <c r="B138" s="247" t="str">
        <f>IF('Aanvraag inhuur'!B144="","",'Aanvraag inhuur'!B144)</f>
        <v/>
      </c>
      <c r="C138" s="449" t="str">
        <f>IF('Aanvraag inhuur'!C144="","",'Aanvraag inhuur'!C144)</f>
        <v/>
      </c>
      <c r="D138" s="449" t="str">
        <f>IF('Aanvraag inhuur'!D144="","",'Aanvraag inhuur'!D144)</f>
        <v/>
      </c>
      <c r="E138" s="252" t="str">
        <f>IF('Aanvraag inhuur'!E144="","",'Aanvraag inhuur'!E144)</f>
        <v/>
      </c>
      <c r="F138" s="449" t="str">
        <f>IF('Aanvraag inhuur'!F144="","",'Aanvraag inhuur'!F144)</f>
        <v/>
      </c>
      <c r="G138" s="449" t="str">
        <f>IF('Aanvraag inhuur'!G144="","",'Aanvraag inhuur'!G144)</f>
        <v/>
      </c>
      <c r="H138" s="449" t="str">
        <f>IF('Aanvraag inhuur'!H144="","",'Aanvraag inhuur'!H144)</f>
        <v/>
      </c>
      <c r="I138" s="449" t="str">
        <f>IF('Aanvraag inhuur'!I144="","",'Aanvraag inhuur'!I144)</f>
        <v/>
      </c>
      <c r="J138" s="10" t="str">
        <f>IF('Aanvraag inhuur'!J144="","",'Aanvraag inhuur'!J144)</f>
        <v/>
      </c>
      <c r="K138" s="11" t="str">
        <f>IF('Aanvraag inhuur'!K144="","",'Aanvraag inhuur'!K144)</f>
        <v/>
      </c>
      <c r="L138" s="67" t="str">
        <f>IF('Aanvraag inhuur'!L144="","",'Aanvraag inhuur'!L144)</f>
        <v/>
      </c>
      <c r="M138" s="236"/>
    </row>
    <row r="139" spans="1:13" s="67" customFormat="1" ht="25.5" hidden="1" customHeight="1" x14ac:dyDescent="0.25">
      <c r="A139" s="22" t="str">
        <f>IF('Aanvraag inhuur'!A145="","",'Aanvraag inhuur'!A145)</f>
        <v/>
      </c>
      <c r="B139" s="247" t="str">
        <f>IF('Aanvraag inhuur'!B145="","",'Aanvraag inhuur'!B145)</f>
        <v/>
      </c>
      <c r="C139" s="449" t="str">
        <f>IF('Aanvraag inhuur'!C145="","",'Aanvraag inhuur'!C145)</f>
        <v/>
      </c>
      <c r="D139" s="449" t="str">
        <f>IF('Aanvraag inhuur'!D145="","",'Aanvraag inhuur'!D145)</f>
        <v/>
      </c>
      <c r="E139" s="252" t="str">
        <f>IF('Aanvraag inhuur'!E145="","",'Aanvraag inhuur'!E145)</f>
        <v/>
      </c>
      <c r="F139" s="449" t="str">
        <f>IF('Aanvraag inhuur'!F145="","",'Aanvraag inhuur'!F145)</f>
        <v/>
      </c>
      <c r="G139" s="449" t="str">
        <f>IF('Aanvraag inhuur'!G145="","",'Aanvraag inhuur'!G145)</f>
        <v/>
      </c>
      <c r="H139" s="449" t="str">
        <f>IF('Aanvraag inhuur'!H145="","",'Aanvraag inhuur'!H145)</f>
        <v/>
      </c>
      <c r="I139" s="449" t="str">
        <f>IF('Aanvraag inhuur'!I145="","",'Aanvraag inhuur'!I145)</f>
        <v/>
      </c>
      <c r="J139" s="10" t="str">
        <f>IF('Aanvraag inhuur'!J145="","",'Aanvraag inhuur'!J145)</f>
        <v/>
      </c>
      <c r="K139" s="11" t="str">
        <f>IF('Aanvraag inhuur'!K145="","",'Aanvraag inhuur'!K145)</f>
        <v/>
      </c>
      <c r="L139" s="67" t="str">
        <f>IF('Aanvraag inhuur'!L145="","",'Aanvraag inhuur'!L145)</f>
        <v/>
      </c>
      <c r="M139" s="236"/>
    </row>
    <row r="140" spans="1:13" s="67" customFormat="1" ht="25.5" hidden="1" customHeight="1" x14ac:dyDescent="0.25">
      <c r="A140" s="22" t="str">
        <f>IF('Aanvraag inhuur'!A146="","",'Aanvraag inhuur'!A146)</f>
        <v/>
      </c>
      <c r="B140" s="70" t="str">
        <f>IF('Aanvraag inhuur'!B146="","",'Aanvraag inhuur'!B146)</f>
        <v/>
      </c>
      <c r="C140" s="449" t="str">
        <f>IF('Aanvraag inhuur'!C146="","",'Aanvraag inhuur'!C146)</f>
        <v/>
      </c>
      <c r="D140" s="449" t="str">
        <f>IF('Aanvraag inhuur'!D146="","",'Aanvraag inhuur'!D146)</f>
        <v/>
      </c>
      <c r="E140" s="252" t="str">
        <f>IF('Aanvraag inhuur'!E146="","",'Aanvraag inhuur'!E146)</f>
        <v/>
      </c>
      <c r="F140" s="449" t="str">
        <f>IF('Aanvraag inhuur'!F146="","",'Aanvraag inhuur'!F146)</f>
        <v/>
      </c>
      <c r="G140" s="449" t="str">
        <f>IF('Aanvraag inhuur'!G146="","",'Aanvraag inhuur'!G146)</f>
        <v/>
      </c>
      <c r="H140" s="449" t="str">
        <f>IF('Aanvraag inhuur'!H146="","",'Aanvraag inhuur'!H146)</f>
        <v/>
      </c>
      <c r="I140" s="449" t="str">
        <f>IF('Aanvraag inhuur'!I146="","",'Aanvraag inhuur'!I146)</f>
        <v/>
      </c>
      <c r="J140" s="10" t="str">
        <f>IF('Aanvraag inhuur'!J146="","",'Aanvraag inhuur'!J146)</f>
        <v/>
      </c>
      <c r="K140" s="11" t="str">
        <f>IF('Aanvraag inhuur'!K146="","",'Aanvraag inhuur'!K146)</f>
        <v/>
      </c>
      <c r="L140" s="67" t="str">
        <f>IF('Aanvraag inhuur'!L146="","",'Aanvraag inhuur'!L146)</f>
        <v/>
      </c>
      <c r="M140" s="236"/>
    </row>
    <row r="141" spans="1:13" s="67" customFormat="1" ht="25.5" hidden="1" customHeight="1" x14ac:dyDescent="0.25">
      <c r="A141" s="22" t="str">
        <f>IF('Aanvraag inhuur'!A147="","",'Aanvraag inhuur'!A147)</f>
        <v/>
      </c>
      <c r="B141" s="253" t="str">
        <f>IF('Aanvraag inhuur'!B147="","",'Aanvraag inhuur'!B147)</f>
        <v/>
      </c>
      <c r="C141" s="449" t="str">
        <f>IF('Aanvraag inhuur'!C147="","",'Aanvraag inhuur'!C147)</f>
        <v/>
      </c>
      <c r="D141" s="449" t="str">
        <f>IF('Aanvraag inhuur'!D147="","",'Aanvraag inhuur'!D147)</f>
        <v/>
      </c>
      <c r="E141" s="252" t="str">
        <f>IF('Aanvraag inhuur'!E147="","",'Aanvraag inhuur'!E147)</f>
        <v/>
      </c>
      <c r="F141" s="449" t="str">
        <f>IF('Aanvraag inhuur'!F147="","",'Aanvraag inhuur'!F147)</f>
        <v/>
      </c>
      <c r="G141" s="449" t="str">
        <f>IF('Aanvraag inhuur'!G147="","",'Aanvraag inhuur'!G147)</f>
        <v/>
      </c>
      <c r="H141" s="449" t="str">
        <f>IF('Aanvraag inhuur'!H147="","",'Aanvraag inhuur'!H147)</f>
        <v/>
      </c>
      <c r="I141" s="449" t="str">
        <f>IF('Aanvraag inhuur'!I147="","",'Aanvraag inhuur'!I147)</f>
        <v/>
      </c>
      <c r="J141" s="10" t="str">
        <f>IF('Aanvraag inhuur'!J147="","",'Aanvraag inhuur'!J147)</f>
        <v/>
      </c>
      <c r="K141" s="11" t="str">
        <f>IF('Aanvraag inhuur'!K147="","",'Aanvraag inhuur'!K147)</f>
        <v/>
      </c>
      <c r="L141" s="67" t="str">
        <f>IF('Aanvraag inhuur'!L147="","",'Aanvraag inhuur'!L147)</f>
        <v/>
      </c>
      <c r="M141" s="236"/>
    </row>
    <row r="142" spans="1:13" s="67" customFormat="1" ht="25.5" hidden="1" customHeight="1" x14ac:dyDescent="0.25">
      <c r="A142" s="22" t="str">
        <f>IF('Aanvraag inhuur'!A148="","",'Aanvraag inhuur'!A148)</f>
        <v/>
      </c>
      <c r="B142" s="253" t="str">
        <f>IF('Aanvraag inhuur'!B148="","",'Aanvraag inhuur'!B148)</f>
        <v/>
      </c>
      <c r="C142" s="449" t="str">
        <f>IF('Aanvraag inhuur'!C148="","",'Aanvraag inhuur'!C148)</f>
        <v/>
      </c>
      <c r="D142" s="449" t="str">
        <f>IF('Aanvraag inhuur'!D148="","",'Aanvraag inhuur'!D148)</f>
        <v/>
      </c>
      <c r="E142" s="252" t="str">
        <f>IF('Aanvraag inhuur'!E148="","",'Aanvraag inhuur'!E148)</f>
        <v/>
      </c>
      <c r="F142" s="449" t="str">
        <f>IF('Aanvraag inhuur'!F148="","",'Aanvraag inhuur'!F148)</f>
        <v/>
      </c>
      <c r="G142" s="449" t="str">
        <f>IF('Aanvraag inhuur'!G148="","",'Aanvraag inhuur'!G148)</f>
        <v/>
      </c>
      <c r="H142" s="449" t="str">
        <f>IF('Aanvraag inhuur'!H148="","",'Aanvraag inhuur'!H148)</f>
        <v/>
      </c>
      <c r="I142" s="449" t="str">
        <f>IF('Aanvraag inhuur'!I148="","",'Aanvraag inhuur'!I148)</f>
        <v/>
      </c>
      <c r="J142" s="10" t="str">
        <f>IF('Aanvraag inhuur'!J148="","",'Aanvraag inhuur'!J148)</f>
        <v/>
      </c>
      <c r="K142" s="11" t="str">
        <f>IF('Aanvraag inhuur'!K148="","",'Aanvraag inhuur'!K148)</f>
        <v/>
      </c>
      <c r="L142" s="67" t="str">
        <f>IF('Aanvraag inhuur'!L148="","",'Aanvraag inhuur'!L148)</f>
        <v/>
      </c>
      <c r="M142" s="236"/>
    </row>
    <row r="143" spans="1:13" ht="6" hidden="1" customHeight="1" x14ac:dyDescent="0.2">
      <c r="A143" s="22" t="str">
        <f>IF('Aanvraag inhuur'!A149="","",'Aanvraag inhuur'!A149)</f>
        <v/>
      </c>
      <c r="B143" s="59" t="str">
        <f>IF('Aanvraag inhuur'!B149="","",'Aanvraag inhuur'!B149)</f>
        <v/>
      </c>
      <c r="C143" s="59" t="str">
        <f>IF('Aanvraag inhuur'!C149="","",'Aanvraag inhuur'!C149)</f>
        <v/>
      </c>
      <c r="D143" s="59" t="str">
        <f>IF('Aanvraag inhuur'!D149="","",'Aanvraag inhuur'!D149)</f>
        <v/>
      </c>
      <c r="E143" s="59" t="str">
        <f>IF('Aanvraag inhuur'!E149="","",'Aanvraag inhuur'!E149)</f>
        <v/>
      </c>
      <c r="F143" s="59" t="str">
        <f>IF('Aanvraag inhuur'!F149="","",'Aanvraag inhuur'!F149)</f>
        <v/>
      </c>
      <c r="G143" s="59" t="str">
        <f>IF('Aanvraag inhuur'!G149="","",'Aanvraag inhuur'!G149)</f>
        <v/>
      </c>
      <c r="H143" s="59" t="str">
        <f>IF('Aanvraag inhuur'!H149="","",'Aanvraag inhuur'!H149)</f>
        <v/>
      </c>
      <c r="I143" s="59" t="str">
        <f>IF('Aanvraag inhuur'!I149="","",'Aanvraag inhuur'!I149)</f>
        <v/>
      </c>
      <c r="J143" s="71" t="str">
        <f>IF('Aanvraag inhuur'!J149="","",'Aanvraag inhuur'!J149)</f>
        <v/>
      </c>
      <c r="K143" s="11" t="str">
        <f>IF('Aanvraag inhuur'!K149="","",'Aanvraag inhuur'!K149)</f>
        <v/>
      </c>
      <c r="L143" s="4" t="str">
        <f>IF('Aanvraag inhuur'!L149="","",'Aanvraag inhuur'!L149)</f>
        <v/>
      </c>
    </row>
    <row r="144" spans="1:13" ht="17.25" hidden="1" customHeight="1" x14ac:dyDescent="0.2">
      <c r="A144" s="19" t="str">
        <f>IF('Aanvraag inhuur'!A150="","",'Aanvraag inhuur'!A150)</f>
        <v/>
      </c>
      <c r="B144" s="238" t="str">
        <f>IF('Aanvraag inhuur'!B150="","",'Aanvraag inhuur'!B150)</f>
        <v/>
      </c>
      <c r="C144" s="497" t="str">
        <f>IF('Aanvraag inhuur'!C150="","",'Aanvraag inhuur'!C150)</f>
        <v>WENSEN</v>
      </c>
      <c r="D144" s="497" t="str">
        <f>IF('Aanvraag inhuur'!D150="","",'Aanvraag inhuur'!D150)</f>
        <v/>
      </c>
      <c r="E144" s="497" t="str">
        <f>IF('Aanvraag inhuur'!E150="","",'Aanvraag inhuur'!E150)</f>
        <v/>
      </c>
      <c r="F144" s="497" t="str">
        <f>IF('Aanvraag inhuur'!F150="","",'Aanvraag inhuur'!F150)</f>
        <v/>
      </c>
      <c r="G144" s="237" t="str">
        <f>IF('Aanvraag inhuur'!G150="","",'Aanvraag inhuur'!G150)</f>
        <v/>
      </c>
      <c r="H144" s="238" t="str">
        <f>IF('Aanvraag inhuur'!H150="","",'Aanvraag inhuur'!H150)</f>
        <v/>
      </c>
      <c r="I144" s="238" t="str">
        <f>IF('Aanvraag inhuur'!I150="","",'Aanvraag inhuur'!I150)</f>
        <v/>
      </c>
      <c r="J144" s="20" t="str">
        <f>IF('Aanvraag inhuur'!J150="","",'Aanvraag inhuur'!J150)</f>
        <v/>
      </c>
      <c r="K144" s="21" t="str">
        <f>IF('Aanvraag inhuur'!K150="","",'Aanvraag inhuur'!K150)</f>
        <v/>
      </c>
      <c r="L144" s="4" t="str">
        <f>IF('Aanvraag inhuur'!L150="","",'Aanvraag inhuur'!L150)</f>
        <v/>
      </c>
    </row>
    <row r="145" spans="1:13" s="67" customFormat="1" ht="30" hidden="1" customHeight="1" thickBot="1" x14ac:dyDescent="0.2">
      <c r="A145" s="22" t="str">
        <f>IF('Aanvraag inhuur'!A151="","",'Aanvraag inhuur'!A151)</f>
        <v/>
      </c>
      <c r="B145" s="253" t="str">
        <f>IF('Aanvraag inhuur'!B151="","",'Aanvraag inhuur'!B151)</f>
        <v/>
      </c>
      <c r="C145" s="64" t="str">
        <f>IF('Aanvraag inhuur'!C151="","",'Aanvraag inhuur'!C151)</f>
        <v>3. Relevante Werkervaring</v>
      </c>
      <c r="D145" s="243" t="str">
        <f>IF('Aanvraag inhuur'!D151="","",'Aanvraag inhuur'!D151)</f>
        <v/>
      </c>
      <c r="E145" s="243" t="str">
        <f>IF('Aanvraag inhuur'!E151="","",'Aanvraag inhuur'!E151)</f>
        <v/>
      </c>
      <c r="F145" s="158" t="str">
        <f>IF('Aanvraag inhuur'!F151="","",'Aanvraag inhuur'!F151)</f>
        <v>Beoordelingswijze, bijvoorbeeld aantal jaar (eventueel getrapt)</v>
      </c>
      <c r="G145" s="158" t="str">
        <f>IF('Aanvraag inhuur'!G151="","",'Aanvraag inhuur'!G151)</f>
        <v/>
      </c>
      <c r="H145" s="644" t="str">
        <f>IF('Aanvraag inhuur'!H151="","",'Aanvraag inhuur'!H151)</f>
        <v>Maximale score</v>
      </c>
      <c r="I145" s="644" t="str">
        <f>IF('Aanvraag inhuur'!I151="","",'Aanvraag inhuur'!I151)</f>
        <v/>
      </c>
      <c r="J145" s="10" t="str">
        <f>IF('Aanvraag inhuur'!J151="","",'Aanvraag inhuur'!J151)</f>
        <v/>
      </c>
      <c r="K145" s="11" t="str">
        <f>IF('Aanvraag inhuur'!K151="","",'Aanvraag inhuur'!K151)</f>
        <v/>
      </c>
      <c r="L145" s="67" t="str">
        <f>IF('Aanvraag inhuur'!L151="","",'Aanvraag inhuur'!L151)</f>
        <v/>
      </c>
      <c r="M145" s="236"/>
    </row>
    <row r="146" spans="1:13" s="67" customFormat="1" ht="25.5" hidden="1" customHeight="1" x14ac:dyDescent="0.25">
      <c r="A146" s="69" t="str">
        <f>IF('Aanvraag inhuur'!A152="","",'Aanvraag inhuur'!A152)</f>
        <v/>
      </c>
      <c r="B146" s="247" t="str">
        <f>IF('Aanvraag inhuur'!B152="","",'Aanvraag inhuur'!B152)</f>
        <v>a. Relevante Werkervaring</v>
      </c>
      <c r="C146" s="645" t="str">
        <f>IF('Aanvraag inhuur'!C152="","",'Aanvraag inhuur'!C152)</f>
        <v/>
      </c>
      <c r="D146" s="628" t="str">
        <f>IF('Aanvraag inhuur'!D152="","",'Aanvraag inhuur'!D152)</f>
        <v/>
      </c>
      <c r="E146" s="186" t="str">
        <f>IF('Aanvraag inhuur'!E152="","",'Aanvraag inhuur'!E152)</f>
        <v/>
      </c>
      <c r="F146" s="605" t="str">
        <f>IF('Aanvraag inhuur'!F152="","",'Aanvraag inhuur'!F152)</f>
        <v/>
      </c>
      <c r="G146" s="646" t="str">
        <f>IF('Aanvraag inhuur'!G152="","",'Aanvraag inhuur'!G152)</f>
        <v/>
      </c>
      <c r="H146" s="605" t="str">
        <f>IF('Aanvraag inhuur'!H152="","",'Aanvraag inhuur'!H152)</f>
        <v/>
      </c>
      <c r="I146" s="606" t="str">
        <f>IF('Aanvraag inhuur'!I152="","",'Aanvraag inhuur'!I152)</f>
        <v/>
      </c>
      <c r="J146" s="10" t="str">
        <f>IF('Aanvraag inhuur'!J152="","",'Aanvraag inhuur'!J152)</f>
        <v/>
      </c>
      <c r="K146" s="11" t="str">
        <f>IF('Aanvraag inhuur'!K152="","",'Aanvraag inhuur'!K152)</f>
        <v>Zijn competenties objectief te meten ?</v>
      </c>
      <c r="L146" s="67" t="str">
        <f>IF('Aanvraag inhuur'!L152="","",'Aanvraag inhuur'!L152)</f>
        <v/>
      </c>
      <c r="M146" s="236"/>
    </row>
    <row r="147" spans="1:13" s="67" customFormat="1" ht="25.5" hidden="1" customHeight="1" x14ac:dyDescent="0.25">
      <c r="A147" s="69" t="str">
        <f>IF('Aanvraag inhuur'!A157="","",'Aanvraag inhuur'!A157)</f>
        <v/>
      </c>
      <c r="B147" s="247" t="str">
        <f>IF('Aanvraag inhuur'!B157="","",'Aanvraag inhuur'!B157)</f>
        <v/>
      </c>
      <c r="C147" s="647" t="str">
        <f>IF('Aanvraag inhuur'!C157="","",'Aanvraag inhuur'!C157)</f>
        <v/>
      </c>
      <c r="D147" s="449" t="str">
        <f>IF('Aanvraag inhuur'!D157="","",'Aanvraag inhuur'!D157)</f>
        <v/>
      </c>
      <c r="E147" s="252" t="str">
        <f>IF('Aanvraag inhuur'!E157="","",'Aanvraag inhuur'!E157)</f>
        <v/>
      </c>
      <c r="F147" s="620" t="str">
        <f>IF('Aanvraag inhuur'!F157="","",'Aanvraag inhuur'!F157)</f>
        <v/>
      </c>
      <c r="G147" s="622" t="str">
        <f>IF('Aanvraag inhuur'!G157="","",'Aanvraag inhuur'!G157)</f>
        <v/>
      </c>
      <c r="H147" s="620" t="str">
        <f>IF('Aanvraag inhuur'!H157="","",'Aanvraag inhuur'!H157)</f>
        <v/>
      </c>
      <c r="I147" s="625" t="str">
        <f>IF('Aanvraag inhuur'!I157="","",'Aanvraag inhuur'!I157)</f>
        <v/>
      </c>
      <c r="J147" s="10" t="str">
        <f>IF('Aanvraag inhuur'!J157="","",'Aanvraag inhuur'!J157)</f>
        <v/>
      </c>
      <c r="K147" s="11" t="str">
        <f>IF('Aanvraag inhuur'!K157="","",'Aanvraag inhuur'!K157)</f>
        <v/>
      </c>
      <c r="L147" s="67" t="str">
        <f>IF('Aanvraag inhuur'!L157="","",'Aanvraag inhuur'!L157)</f>
        <v/>
      </c>
      <c r="M147" s="236"/>
    </row>
    <row r="148" spans="1:13" s="67" customFormat="1" ht="25.5" hidden="1" customHeight="1" x14ac:dyDescent="0.25">
      <c r="A148" s="69" t="str">
        <f>IF('Aanvraag inhuur'!A158="","",'Aanvraag inhuur'!A158)</f>
        <v/>
      </c>
      <c r="B148" s="247" t="str">
        <f>IF('Aanvraag inhuur'!B158="","",'Aanvraag inhuur'!B158)</f>
        <v/>
      </c>
      <c r="C148" s="647" t="str">
        <f>IF('Aanvraag inhuur'!C158="","",'Aanvraag inhuur'!C158)</f>
        <v/>
      </c>
      <c r="D148" s="449" t="str">
        <f>IF('Aanvraag inhuur'!D158="","",'Aanvraag inhuur'!D158)</f>
        <v/>
      </c>
      <c r="E148" s="252" t="str">
        <f>IF('Aanvraag inhuur'!E158="","",'Aanvraag inhuur'!E158)</f>
        <v/>
      </c>
      <c r="F148" s="620" t="str">
        <f>IF('Aanvraag inhuur'!F158="","",'Aanvraag inhuur'!F158)</f>
        <v/>
      </c>
      <c r="G148" s="622" t="str">
        <f>IF('Aanvraag inhuur'!G158="","",'Aanvraag inhuur'!G158)</f>
        <v/>
      </c>
      <c r="H148" s="620" t="str">
        <f>IF('Aanvraag inhuur'!H158="","",'Aanvraag inhuur'!H158)</f>
        <v/>
      </c>
      <c r="I148" s="625" t="str">
        <f>IF('Aanvraag inhuur'!I158="","",'Aanvraag inhuur'!I158)</f>
        <v/>
      </c>
      <c r="J148" s="10" t="str">
        <f>IF('Aanvraag inhuur'!J158="","",'Aanvraag inhuur'!J158)</f>
        <v/>
      </c>
      <c r="K148" s="11" t="str">
        <f>IF('Aanvraag inhuur'!K158="","",'Aanvraag inhuur'!K158)</f>
        <v/>
      </c>
      <c r="L148" s="67" t="str">
        <f>IF('Aanvraag inhuur'!L158="","",'Aanvraag inhuur'!L158)</f>
        <v/>
      </c>
      <c r="M148" s="236"/>
    </row>
    <row r="149" spans="1:13" s="67" customFormat="1" ht="25.5" hidden="1" customHeight="1" x14ac:dyDescent="0.25">
      <c r="A149" s="69" t="str">
        <f>IF('Aanvraag inhuur'!A159="","",'Aanvraag inhuur'!A159)</f>
        <v/>
      </c>
      <c r="B149" s="247" t="str">
        <f>IF('Aanvraag inhuur'!B159="","",'Aanvraag inhuur'!B159)</f>
        <v/>
      </c>
      <c r="C149" s="649" t="str">
        <f>IF('Aanvraag inhuur'!C159="","",'Aanvraag inhuur'!C159)</f>
        <v/>
      </c>
      <c r="D149" s="622" t="str">
        <f>IF('Aanvraag inhuur'!D159="","",'Aanvraag inhuur'!D159)</f>
        <v/>
      </c>
      <c r="E149" s="252" t="str">
        <f>IF('Aanvraag inhuur'!E159="","",'Aanvraag inhuur'!E159)</f>
        <v/>
      </c>
      <c r="F149" s="620" t="str">
        <f>IF('Aanvraag inhuur'!F159="","",'Aanvraag inhuur'!F159)</f>
        <v/>
      </c>
      <c r="G149" s="622" t="str">
        <f>IF('Aanvraag inhuur'!G159="","",'Aanvraag inhuur'!G159)</f>
        <v/>
      </c>
      <c r="H149" s="620" t="str">
        <f>IF('Aanvraag inhuur'!H159="","",'Aanvraag inhuur'!H159)</f>
        <v/>
      </c>
      <c r="I149" s="625" t="str">
        <f>IF('Aanvraag inhuur'!I159="","",'Aanvraag inhuur'!I159)</f>
        <v/>
      </c>
      <c r="J149" s="10" t="str">
        <f>IF('Aanvraag inhuur'!J159="","",'Aanvraag inhuur'!J159)</f>
        <v/>
      </c>
      <c r="K149" s="11" t="str">
        <f>IF('Aanvraag inhuur'!K159="","",'Aanvraag inhuur'!K159)</f>
        <v/>
      </c>
      <c r="L149" s="67" t="str">
        <f>IF('Aanvraag inhuur'!L159="","",'Aanvraag inhuur'!L159)</f>
        <v/>
      </c>
      <c r="M149" s="236"/>
    </row>
    <row r="150" spans="1:13" s="67" customFormat="1" ht="25.5" hidden="1" customHeight="1" thickBot="1" x14ac:dyDescent="0.3">
      <c r="A150" s="22" t="str">
        <f>IF('Aanvraag inhuur'!A160="","",'Aanvraag inhuur'!A160)</f>
        <v/>
      </c>
      <c r="B150" s="247" t="str">
        <f>IF('Aanvraag inhuur'!B160="","",'Aanvraag inhuur'!B160)</f>
        <v/>
      </c>
      <c r="C150" s="650" t="str">
        <f>IF('Aanvraag inhuur'!C160="","",'Aanvraag inhuur'!C160)</f>
        <v>Maximale score (optelling)</v>
      </c>
      <c r="D150" s="651" t="str">
        <f>IF('Aanvraag inhuur'!D160="","",'Aanvraag inhuur'!D160)</f>
        <v/>
      </c>
      <c r="E150" s="187" t="str">
        <f>IF('Aanvraag inhuur'!E160="","",'Aanvraag inhuur'!E160)</f>
        <v/>
      </c>
      <c r="F150" s="220" t="str">
        <f>IF('Aanvraag inhuur'!F160="","",'Aanvraag inhuur'!F160)</f>
        <v>Maximaal</v>
      </c>
      <c r="G150" s="188">
        <f>IF('Aanvraag inhuur'!G160="","",'Aanvraag inhuur'!G160)</f>
        <v>0</v>
      </c>
      <c r="H150" s="652">
        <f>IF('Aanvraag inhuur'!H160="","",'Aanvraag inhuur'!H160)</f>
        <v>0</v>
      </c>
      <c r="I150" s="653" t="str">
        <f>IF('Aanvraag inhuur'!I160="","",'Aanvraag inhuur'!I160)</f>
        <v/>
      </c>
      <c r="J150" s="10" t="str">
        <f>IF('Aanvraag inhuur'!J160="","",'Aanvraag inhuur'!J160)</f>
        <v/>
      </c>
      <c r="K150" s="11" t="str">
        <f>IF('Aanvraag inhuur'!K160="","",'Aanvraag inhuur'!K160)</f>
        <v/>
      </c>
      <c r="L150" s="67" t="str">
        <f>IF('Aanvraag inhuur'!L160="","",'Aanvraag inhuur'!L160)</f>
        <v/>
      </c>
      <c r="M150" s="236"/>
    </row>
    <row r="151" spans="1:13" s="67" customFormat="1" ht="34.5" hidden="1" customHeight="1" thickBot="1" x14ac:dyDescent="0.2">
      <c r="A151" s="22" t="str">
        <f>IF('Aanvraag inhuur'!A161="","",'Aanvraag inhuur'!A161)</f>
        <v/>
      </c>
      <c r="B151" s="253" t="str">
        <f>IF('Aanvraag inhuur'!B161="","",'Aanvraag inhuur'!B161)</f>
        <v/>
      </c>
      <c r="C151" s="566" t="str">
        <f>IF('Aanvraag inhuur'!C161="","",'Aanvraag inhuur'!C161)</f>
        <v>4. Kennis, opleidingen, fysieke gesteldheid, fysieke prestaties en geestesgesteldheid</v>
      </c>
      <c r="D151" s="566" t="str">
        <f>IF('Aanvraag inhuur'!D161="","",'Aanvraag inhuur'!D161)</f>
        <v/>
      </c>
      <c r="E151" s="252" t="str">
        <f>IF('Aanvraag inhuur'!E161="","",'Aanvraag inhuur'!E161)</f>
        <v/>
      </c>
      <c r="F151" s="654" t="str">
        <f>IF('Aanvraag inhuur'!F161="","",'Aanvraag inhuur'!F161)</f>
        <v>Beoordelingswijze; Opleiding / Certificaat/ overig (eventueel getrapt)</v>
      </c>
      <c r="G151" s="654" t="str">
        <f>IF('Aanvraag inhuur'!G161="","",'Aanvraag inhuur'!G161)</f>
        <v/>
      </c>
      <c r="H151" s="568" t="str">
        <f>IF('Aanvraag inhuur'!H161="","",'Aanvraag inhuur'!H161)</f>
        <v>Maximale score</v>
      </c>
      <c r="I151" s="568" t="str">
        <f>IF('Aanvraag inhuur'!I161="","",'Aanvraag inhuur'!I161)</f>
        <v/>
      </c>
      <c r="J151" s="10" t="str">
        <f>IF('Aanvraag inhuur'!J161="","",'Aanvraag inhuur'!J161)</f>
        <v/>
      </c>
      <c r="K151" s="11" t="str">
        <f>IF('Aanvraag inhuur'!K161="","",'Aanvraag inhuur'!K161)</f>
        <v/>
      </c>
      <c r="L151" s="67" t="str">
        <f>IF('Aanvraag inhuur'!L161="","",'Aanvraag inhuur'!L161)</f>
        <v/>
      </c>
      <c r="M151" s="593"/>
    </row>
    <row r="152" spans="1:13" s="67" customFormat="1" ht="25.5" hidden="1" customHeight="1" x14ac:dyDescent="0.25">
      <c r="A152" s="69" t="str">
        <f>IF('Aanvraag inhuur'!A162="","",'Aanvraag inhuur'!A162)</f>
        <v/>
      </c>
      <c r="B152" s="146" t="str">
        <f>IF('Aanvraag inhuur'!B162="","",'Aanvraag inhuur'!B162)</f>
        <v>a. Gewenste aanvullende kennis/ opleidingen</v>
      </c>
      <c r="C152" s="645" t="str">
        <f>IF('Aanvraag inhuur'!C162="","",'Aanvraag inhuur'!C162)</f>
        <v/>
      </c>
      <c r="D152" s="629" t="str">
        <f>IF('Aanvraag inhuur'!D162="","",'Aanvraag inhuur'!D162)</f>
        <v/>
      </c>
      <c r="E152" s="252" t="str">
        <f>IF('Aanvraag inhuur'!E162="","",'Aanvraag inhuur'!E162)</f>
        <v/>
      </c>
      <c r="F152" s="648" t="str">
        <f>IF('Aanvraag inhuur'!F162="","",'Aanvraag inhuur'!F162)</f>
        <v/>
      </c>
      <c r="G152" s="646" t="str">
        <f>IF('Aanvraag inhuur'!G162="","",'Aanvraag inhuur'!G162)</f>
        <v/>
      </c>
      <c r="H152" s="605" t="str">
        <f>IF('Aanvraag inhuur'!H162="","",'Aanvraag inhuur'!H162)</f>
        <v/>
      </c>
      <c r="I152" s="606" t="str">
        <f>IF('Aanvraag inhuur'!I162="","",'Aanvraag inhuur'!I162)</f>
        <v/>
      </c>
      <c r="J152" s="10" t="str">
        <f>IF('Aanvraag inhuur'!J162="","",'Aanvraag inhuur'!J162)</f>
        <v/>
      </c>
      <c r="K152" s="11" t="str">
        <f>IF('Aanvraag inhuur'!K162="","",'Aanvraag inhuur'!K162)</f>
        <v>Zijn competenties objectief te meten ?</v>
      </c>
      <c r="L152" s="67" t="str">
        <f>IF('Aanvraag inhuur'!L162="","",'Aanvraag inhuur'!L162)</f>
        <v/>
      </c>
      <c r="M152" s="593"/>
    </row>
    <row r="153" spans="1:13" s="67" customFormat="1" ht="25.5" hidden="1" customHeight="1" x14ac:dyDescent="0.25">
      <c r="A153" s="69" t="str">
        <f>IF('Aanvraag inhuur'!A163="","",'Aanvraag inhuur'!A163)</f>
        <v/>
      </c>
      <c r="B153" s="247" t="str">
        <f>IF('Aanvraag inhuur'!B163="","",'Aanvraag inhuur'!B163)</f>
        <v/>
      </c>
      <c r="C153" s="649" t="str">
        <f>IF('Aanvraag inhuur'!C163="","",'Aanvraag inhuur'!C163)</f>
        <v/>
      </c>
      <c r="D153" s="625" t="str">
        <f>IF('Aanvraag inhuur'!D163="","",'Aanvraag inhuur'!D163)</f>
        <v/>
      </c>
      <c r="E153" s="252" t="str">
        <f>IF('Aanvraag inhuur'!E163="","",'Aanvraag inhuur'!E163)</f>
        <v/>
      </c>
      <c r="F153" s="649" t="str">
        <f>IF('Aanvraag inhuur'!F163="","",'Aanvraag inhuur'!F163)</f>
        <v/>
      </c>
      <c r="G153" s="622" t="str">
        <f>IF('Aanvraag inhuur'!G163="","",'Aanvraag inhuur'!G163)</f>
        <v/>
      </c>
      <c r="H153" s="620" t="str">
        <f>IF('Aanvraag inhuur'!H163="","",'Aanvraag inhuur'!H163)</f>
        <v/>
      </c>
      <c r="I153" s="625" t="str">
        <f>IF('Aanvraag inhuur'!I163="","",'Aanvraag inhuur'!I163)</f>
        <v/>
      </c>
      <c r="J153" s="10" t="str">
        <f>IF('Aanvraag inhuur'!J163="","",'Aanvraag inhuur'!J163)</f>
        <v/>
      </c>
      <c r="K153" s="11" t="str">
        <f>IF('Aanvraag inhuur'!K163="","",'Aanvraag inhuur'!K163)</f>
        <v/>
      </c>
      <c r="L153" s="67" t="str">
        <f>IF('Aanvraag inhuur'!L163="","",'Aanvraag inhuur'!L163)</f>
        <v/>
      </c>
      <c r="M153" s="593"/>
    </row>
    <row r="154" spans="1:13" s="67" customFormat="1" ht="25.5" hidden="1" customHeight="1" x14ac:dyDescent="0.25">
      <c r="A154" s="69" t="str">
        <f>IF('Aanvraag inhuur'!A165="","",'Aanvraag inhuur'!A165)</f>
        <v/>
      </c>
      <c r="B154" s="247" t="str">
        <f>IF('Aanvraag inhuur'!B165="","",'Aanvraag inhuur'!B165)</f>
        <v/>
      </c>
      <c r="C154" s="649" t="str">
        <f>IF('Aanvraag inhuur'!C165="","",'Aanvraag inhuur'!C165)</f>
        <v/>
      </c>
      <c r="D154" s="625" t="str">
        <f>IF('Aanvraag inhuur'!D165="","",'Aanvraag inhuur'!D165)</f>
        <v/>
      </c>
      <c r="E154" s="252" t="str">
        <f>IF('Aanvraag inhuur'!E165="","",'Aanvraag inhuur'!E165)</f>
        <v/>
      </c>
      <c r="F154" s="649" t="str">
        <f>IF('Aanvraag inhuur'!F165="","",'Aanvraag inhuur'!F165)</f>
        <v/>
      </c>
      <c r="G154" s="622" t="str">
        <f>IF('Aanvraag inhuur'!G165="","",'Aanvraag inhuur'!G165)</f>
        <v/>
      </c>
      <c r="H154" s="620" t="str">
        <f>IF('Aanvraag inhuur'!H165="","",'Aanvraag inhuur'!H165)</f>
        <v/>
      </c>
      <c r="I154" s="625" t="str">
        <f>IF('Aanvraag inhuur'!I165="","",'Aanvraag inhuur'!I165)</f>
        <v/>
      </c>
      <c r="J154" s="10" t="str">
        <f>IF('Aanvraag inhuur'!J165="","",'Aanvraag inhuur'!J165)</f>
        <v/>
      </c>
      <c r="K154" s="11" t="str">
        <f>IF('Aanvraag inhuur'!K165="","",'Aanvraag inhuur'!K165)</f>
        <v/>
      </c>
      <c r="L154" s="67" t="str">
        <f>IF('Aanvraag inhuur'!L165="","",'Aanvraag inhuur'!L165)</f>
        <v/>
      </c>
      <c r="M154" s="593"/>
    </row>
    <row r="155" spans="1:13" s="67" customFormat="1" ht="25.5" hidden="1" customHeight="1" x14ac:dyDescent="0.25">
      <c r="A155" s="69" t="str">
        <f>IF('Aanvraag inhuur'!A166="","",'Aanvraag inhuur'!A166)</f>
        <v/>
      </c>
      <c r="B155" s="247" t="str">
        <f>IF('Aanvraag inhuur'!B166="","",'Aanvraag inhuur'!B166)</f>
        <v/>
      </c>
      <c r="C155" s="649" t="str">
        <f>IF('Aanvraag inhuur'!C166="","",'Aanvraag inhuur'!C166)</f>
        <v/>
      </c>
      <c r="D155" s="625" t="str">
        <f>IF('Aanvraag inhuur'!D166="","",'Aanvraag inhuur'!D166)</f>
        <v/>
      </c>
      <c r="E155" s="252" t="str">
        <f>IF('Aanvraag inhuur'!E166="","",'Aanvraag inhuur'!E166)</f>
        <v/>
      </c>
      <c r="F155" s="649" t="str">
        <f>IF('Aanvraag inhuur'!F166="","",'Aanvraag inhuur'!F166)</f>
        <v/>
      </c>
      <c r="G155" s="622" t="str">
        <f>IF('Aanvraag inhuur'!G166="","",'Aanvraag inhuur'!G166)</f>
        <v/>
      </c>
      <c r="H155" s="620" t="str">
        <f>IF('Aanvraag inhuur'!H166="","",'Aanvraag inhuur'!H166)</f>
        <v/>
      </c>
      <c r="I155" s="625" t="str">
        <f>IF('Aanvraag inhuur'!I166="","",'Aanvraag inhuur'!I166)</f>
        <v/>
      </c>
      <c r="J155" s="10" t="str">
        <f>IF('Aanvraag inhuur'!J166="","",'Aanvraag inhuur'!J166)</f>
        <v/>
      </c>
      <c r="K155" s="11" t="str">
        <f>IF('Aanvraag inhuur'!K166="","",'Aanvraag inhuur'!K166)</f>
        <v/>
      </c>
      <c r="L155" s="67" t="str">
        <f>IF('Aanvraag inhuur'!L166="","",'Aanvraag inhuur'!L166)</f>
        <v/>
      </c>
      <c r="M155" s="593"/>
    </row>
    <row r="156" spans="1:13" s="67" customFormat="1" ht="25.5" hidden="1" customHeight="1" thickBot="1" x14ac:dyDescent="0.3">
      <c r="A156" s="22" t="str">
        <f>IF('Aanvraag inhuur'!A167="","",'Aanvraag inhuur'!A167)</f>
        <v/>
      </c>
      <c r="B156" s="247" t="str">
        <f>IF('Aanvraag inhuur'!B167="","",'Aanvraag inhuur'!B167)</f>
        <v/>
      </c>
      <c r="C156" s="655" t="str">
        <f>IF('Aanvraag inhuur'!C167="","",'Aanvraag inhuur'!C167)</f>
        <v/>
      </c>
      <c r="D156" s="582" t="str">
        <f>IF('Aanvraag inhuur'!D167="","",'Aanvraag inhuur'!D167)</f>
        <v/>
      </c>
      <c r="E156" s="252" t="str">
        <f>IF('Aanvraag inhuur'!E167="","",'Aanvraag inhuur'!E167)</f>
        <v/>
      </c>
      <c r="F156" s="656" t="str">
        <f>IF('Aanvraag inhuur'!F167="","",'Aanvraag inhuur'!F167)</f>
        <v/>
      </c>
      <c r="G156" s="657" t="str">
        <f>IF('Aanvraag inhuur'!G167="","",'Aanvraag inhuur'!G167)</f>
        <v/>
      </c>
      <c r="H156" s="579" t="str">
        <f>IF('Aanvraag inhuur'!H167="","",'Aanvraag inhuur'!H167)</f>
        <v/>
      </c>
      <c r="I156" s="580" t="str">
        <f>IF('Aanvraag inhuur'!I167="","",'Aanvraag inhuur'!I167)</f>
        <v/>
      </c>
      <c r="J156" s="10" t="str">
        <f>IF('Aanvraag inhuur'!J167="","",'Aanvraag inhuur'!J167)</f>
        <v/>
      </c>
      <c r="K156" s="11" t="str">
        <f>IF('Aanvraag inhuur'!K167="","",'Aanvraag inhuur'!K167)</f>
        <v/>
      </c>
      <c r="L156" s="67" t="str">
        <f>IF('Aanvraag inhuur'!L167="","",'Aanvraag inhuur'!L167)</f>
        <v/>
      </c>
      <c r="M156" s="593"/>
    </row>
    <row r="157" spans="1:13" s="67" customFormat="1" ht="25.5" hidden="1" customHeight="1" x14ac:dyDescent="0.25">
      <c r="A157" s="60" t="str">
        <f>IF('Aanvraag inhuur'!A168="","",'Aanvraag inhuur'!A168)</f>
        <v/>
      </c>
      <c r="B157" s="146" t="str">
        <f>IF('Aanvraag inhuur'!B168="","",'Aanvraag inhuur'!B168)</f>
        <v>b. Fysieke gesteldheid, fysieke prestaties en geestesgesteldheid</v>
      </c>
      <c r="C157" s="645" t="str">
        <f>IF('Aanvraag inhuur'!C168="","",'Aanvraag inhuur'!C168)</f>
        <v/>
      </c>
      <c r="D157" s="629" t="str">
        <f>IF('Aanvraag inhuur'!D168="","",'Aanvraag inhuur'!D168)</f>
        <v/>
      </c>
      <c r="E157" s="252" t="str">
        <f>IF('Aanvraag inhuur'!E168="","",'Aanvraag inhuur'!E168)</f>
        <v/>
      </c>
      <c r="F157" s="648" t="str">
        <f>IF('Aanvraag inhuur'!F168="","",'Aanvraag inhuur'!F168)</f>
        <v/>
      </c>
      <c r="G157" s="646" t="str">
        <f>IF('Aanvraag inhuur'!G168="","",'Aanvraag inhuur'!G168)</f>
        <v/>
      </c>
      <c r="H157" s="628" t="str">
        <f>IF('Aanvraag inhuur'!H168="","",'Aanvraag inhuur'!H168)</f>
        <v/>
      </c>
      <c r="I157" s="629" t="str">
        <f>IF('Aanvraag inhuur'!I168="","",'Aanvraag inhuur'!I168)</f>
        <v/>
      </c>
      <c r="J157" s="10" t="str">
        <f>IF('Aanvraag inhuur'!J168="","",'Aanvraag inhuur'!J168)</f>
        <v/>
      </c>
      <c r="K157" s="11" t="str">
        <f>IF('Aanvraag inhuur'!K168="","",'Aanvraag inhuur'!K168)</f>
        <v/>
      </c>
      <c r="L157" s="67" t="str">
        <f>IF('Aanvraag inhuur'!L168="","",'Aanvraag inhuur'!L168)</f>
        <v/>
      </c>
      <c r="M157" s="593"/>
    </row>
    <row r="158" spans="1:13" s="67" customFormat="1" ht="25.5" hidden="1" customHeight="1" x14ac:dyDescent="0.25">
      <c r="A158" s="60" t="str">
        <f>IF('Aanvraag inhuur'!A169="","",'Aanvraag inhuur'!A169)</f>
        <v/>
      </c>
      <c r="B158" s="146" t="str">
        <f>IF('Aanvraag inhuur'!B169="","",'Aanvraag inhuur'!B169)</f>
        <v/>
      </c>
      <c r="C158" s="647" t="str">
        <f>IF('Aanvraag inhuur'!C169="","",'Aanvraag inhuur'!C169)</f>
        <v/>
      </c>
      <c r="D158" s="591" t="str">
        <f>IF('Aanvraag inhuur'!D169="","",'Aanvraag inhuur'!D169)</f>
        <v/>
      </c>
      <c r="E158" s="252" t="str">
        <f>IF('Aanvraag inhuur'!E169="","",'Aanvraag inhuur'!E169)</f>
        <v/>
      </c>
      <c r="F158" s="230" t="str">
        <f>IF('Aanvraag inhuur'!F169="","",'Aanvraag inhuur'!F169)</f>
        <v/>
      </c>
      <c r="G158" s="239" t="str">
        <f>IF('Aanvraag inhuur'!G169="","",'Aanvraag inhuur'!G169)</f>
        <v/>
      </c>
      <c r="H158" s="449" t="str">
        <f>IF('Aanvraag inhuur'!H169="","",'Aanvraag inhuur'!H169)</f>
        <v/>
      </c>
      <c r="I158" s="591" t="str">
        <f>IF('Aanvraag inhuur'!I169="","",'Aanvraag inhuur'!I169)</f>
        <v/>
      </c>
      <c r="J158" s="10" t="str">
        <f>IF('Aanvraag inhuur'!J169="","",'Aanvraag inhuur'!J169)</f>
        <v/>
      </c>
      <c r="K158" s="11" t="str">
        <f>IF('Aanvraag inhuur'!K169="","",'Aanvraag inhuur'!K169)</f>
        <v/>
      </c>
      <c r="L158" s="67" t="str">
        <f>IF('Aanvraag inhuur'!L169="","",'Aanvraag inhuur'!L169)</f>
        <v/>
      </c>
      <c r="M158" s="593"/>
    </row>
    <row r="159" spans="1:13" s="67" customFormat="1" ht="25.5" hidden="1" customHeight="1" thickBot="1" x14ac:dyDescent="0.3">
      <c r="A159" s="22" t="str">
        <f>IF('Aanvraag inhuur'!A170="","",'Aanvraag inhuur'!A170)</f>
        <v/>
      </c>
      <c r="B159" s="146" t="str">
        <f>IF('Aanvraag inhuur'!B170="","",'Aanvraag inhuur'!B170)</f>
        <v/>
      </c>
      <c r="C159" s="655" t="str">
        <f>IF('Aanvraag inhuur'!C170="","",'Aanvraag inhuur'!C170)</f>
        <v/>
      </c>
      <c r="D159" s="582" t="str">
        <f>IF('Aanvraag inhuur'!D170="","",'Aanvraag inhuur'!D170)</f>
        <v/>
      </c>
      <c r="E159" s="252" t="str">
        <f>IF('Aanvraag inhuur'!E170="","",'Aanvraag inhuur'!E170)</f>
        <v/>
      </c>
      <c r="F159" s="656" t="str">
        <f>IF('Aanvraag inhuur'!F170="","",'Aanvraag inhuur'!F170)</f>
        <v/>
      </c>
      <c r="G159" s="657" t="str">
        <f>IF('Aanvraag inhuur'!G170="","",'Aanvraag inhuur'!G170)</f>
        <v/>
      </c>
      <c r="H159" s="581" t="str">
        <f>IF('Aanvraag inhuur'!H170="","",'Aanvraag inhuur'!H170)</f>
        <v/>
      </c>
      <c r="I159" s="582" t="str">
        <f>IF('Aanvraag inhuur'!I170="","",'Aanvraag inhuur'!I170)</f>
        <v/>
      </c>
      <c r="J159" s="10" t="str">
        <f>IF('Aanvraag inhuur'!J170="","",'Aanvraag inhuur'!J170)</f>
        <v/>
      </c>
      <c r="K159" s="11" t="str">
        <f>IF('Aanvraag inhuur'!K170="","",'Aanvraag inhuur'!K170)</f>
        <v/>
      </c>
      <c r="L159" s="67" t="str">
        <f>IF('Aanvraag inhuur'!L170="","",'Aanvraag inhuur'!L170)</f>
        <v/>
      </c>
      <c r="M159" s="593"/>
    </row>
    <row r="160" spans="1:13" s="67" customFormat="1" ht="25.5" hidden="1" customHeight="1" thickBot="1" x14ac:dyDescent="0.3">
      <c r="A160" s="22" t="str">
        <f>IF('Aanvraag inhuur'!A171="","",'Aanvraag inhuur'!A171)</f>
        <v/>
      </c>
      <c r="B160" s="247" t="str">
        <f>IF('Aanvraag inhuur'!B171="","",'Aanvraag inhuur'!B171)</f>
        <v/>
      </c>
      <c r="C160" s="583" t="str">
        <f>IF('Aanvraag inhuur'!C171="","",'Aanvraag inhuur'!C171)</f>
        <v>Maximale score (optelling)</v>
      </c>
      <c r="D160" s="583" t="str">
        <f>IF('Aanvraag inhuur'!D171="","",'Aanvraag inhuur'!D171)</f>
        <v/>
      </c>
      <c r="E160" s="252" t="str">
        <f>IF('Aanvraag inhuur'!E171="","",'Aanvraag inhuur'!E171)</f>
        <v/>
      </c>
      <c r="F160" s="219" t="str">
        <f>IF('Aanvraag inhuur'!F171="","",'Aanvraag inhuur'!F171)</f>
        <v>Maximaal</v>
      </c>
      <c r="G160" s="224">
        <f>IF('Aanvraag inhuur'!G171="","",'Aanvraag inhuur'!G171)</f>
        <v>0</v>
      </c>
      <c r="H160" s="658">
        <f>IF('Aanvraag inhuur'!H171="","",'Aanvraag inhuur'!H171)</f>
        <v>0</v>
      </c>
      <c r="I160" s="659" t="str">
        <f>IF('Aanvraag inhuur'!I171="","",'Aanvraag inhuur'!I171)</f>
        <v/>
      </c>
      <c r="J160" s="10" t="str">
        <f>IF('Aanvraag inhuur'!J171="","",'Aanvraag inhuur'!J171)</f>
        <v/>
      </c>
      <c r="K160" s="11" t="str">
        <f>IF('Aanvraag inhuur'!K171="","",'Aanvraag inhuur'!K171)</f>
        <v/>
      </c>
      <c r="L160" s="67" t="str">
        <f>IF('Aanvraag inhuur'!L171="","",'Aanvraag inhuur'!L171)</f>
        <v/>
      </c>
      <c r="M160" s="236"/>
    </row>
    <row r="161" spans="1:14" ht="6" hidden="1" customHeight="1" thickBot="1" x14ac:dyDescent="0.25">
      <c r="A161" s="22" t="str">
        <f>IF('Aanvraag inhuur'!A172="","",'Aanvraag inhuur'!A172)</f>
        <v/>
      </c>
      <c r="B161" s="59" t="str">
        <f>IF('Aanvraag inhuur'!B172="","",'Aanvraag inhuur'!B172)</f>
        <v/>
      </c>
      <c r="C161" s="59" t="str">
        <f>IF('Aanvraag inhuur'!C172="","",'Aanvraag inhuur'!C172)</f>
        <v/>
      </c>
      <c r="D161" s="59" t="str">
        <f>IF('Aanvraag inhuur'!D172="","",'Aanvraag inhuur'!D172)</f>
        <v/>
      </c>
      <c r="E161" s="59" t="str">
        <f>IF('Aanvraag inhuur'!E172="","",'Aanvraag inhuur'!E172)</f>
        <v/>
      </c>
      <c r="F161" s="59" t="str">
        <f>IF('Aanvraag inhuur'!F172="","",'Aanvraag inhuur'!F172)</f>
        <v/>
      </c>
      <c r="G161" s="59" t="str">
        <f>IF('Aanvraag inhuur'!G172="","",'Aanvraag inhuur'!G172)</f>
        <v/>
      </c>
      <c r="H161" s="59" t="str">
        <f>IF('Aanvraag inhuur'!H172="","",'Aanvraag inhuur'!H172)</f>
        <v/>
      </c>
      <c r="I161" s="59" t="str">
        <f>IF('Aanvraag inhuur'!I172="","",'Aanvraag inhuur'!I172)</f>
        <v/>
      </c>
      <c r="J161" s="71" t="str">
        <f>IF('Aanvraag inhuur'!J172="","",'Aanvraag inhuur'!J172)</f>
        <v/>
      </c>
      <c r="K161" s="11" t="str">
        <f>IF('Aanvraag inhuur'!K172="","",'Aanvraag inhuur'!K172)</f>
        <v/>
      </c>
      <c r="L161" s="4" t="str">
        <f>IF('Aanvraag inhuur'!L172="","",'Aanvraag inhuur'!L172)</f>
        <v/>
      </c>
    </row>
    <row r="162" spans="1:14" s="74" customFormat="1" ht="25.5" hidden="1" customHeight="1" thickBot="1" x14ac:dyDescent="0.35">
      <c r="A162" s="558" t="str">
        <f>IF('Aanvraag inhuur'!A173="","",'Aanvraag inhuur'!A173)</f>
        <v>5. Beschikbaarheid kandidaat (toelichting)
(verplicht indien meetellend voor gunning)</v>
      </c>
      <c r="B162" s="559" t="str">
        <f>IF('Aanvraag inhuur'!B173="","",'Aanvraag inhuur'!B173)</f>
        <v/>
      </c>
      <c r="C162" s="589" t="str">
        <f>IF('Aanvraag inhuur'!C173="","",'Aanvraag inhuur'!C173)</f>
        <v/>
      </c>
      <c r="D162" s="590" t="str">
        <f>IF('Aanvraag inhuur'!D173="","",'Aanvraag inhuur'!D173)</f>
        <v/>
      </c>
      <c r="E162" s="590" t="str">
        <f>IF('Aanvraag inhuur'!E173="","",'Aanvraag inhuur'!E173)</f>
        <v/>
      </c>
      <c r="F162" s="590" t="str">
        <f>IF('Aanvraag inhuur'!F173="","",'Aanvraag inhuur'!F173)</f>
        <v/>
      </c>
      <c r="G162" s="590" t="str">
        <f>IF('Aanvraag inhuur'!G173="","",'Aanvraag inhuur'!G173)</f>
        <v/>
      </c>
      <c r="H162" s="660">
        <f>IF('Aanvraag inhuur'!H173="","",'Aanvraag inhuur'!H173)</f>
        <v>0</v>
      </c>
      <c r="I162" s="661" t="str">
        <f>IF('Aanvraag inhuur'!I173="","",'Aanvraag inhuur'!I173)</f>
        <v/>
      </c>
      <c r="J162" s="72" t="str">
        <f>IF('Aanvraag inhuur'!J173="","",'Aanvraag inhuur'!J173)</f>
        <v/>
      </c>
      <c r="K162" s="159" t="str">
        <f>IF('Aanvraag inhuur'!K173="","",'Aanvraag inhuur'!K173)</f>
        <v/>
      </c>
      <c r="L162" s="162" t="str">
        <f>IF('Aanvraag inhuur'!L173="","",'Aanvraag inhuur'!L173)</f>
        <v/>
      </c>
      <c r="M162" s="161"/>
      <c r="N162" s="75"/>
    </row>
    <row r="163" spans="1:14" ht="6" hidden="1" customHeight="1" thickBot="1" x14ac:dyDescent="0.25">
      <c r="A163" s="22" t="str">
        <f>IF('Aanvraag inhuur'!A174="","",'Aanvraag inhuur'!A174)</f>
        <v/>
      </c>
      <c r="B163" s="59" t="str">
        <f>IF('Aanvraag inhuur'!B174="","",'Aanvraag inhuur'!B174)</f>
        <v/>
      </c>
      <c r="C163" s="59" t="str">
        <f>IF('Aanvraag inhuur'!C174="","",'Aanvraag inhuur'!C174)</f>
        <v/>
      </c>
      <c r="D163" s="59" t="str">
        <f>IF('Aanvraag inhuur'!D174="","",'Aanvraag inhuur'!D174)</f>
        <v/>
      </c>
      <c r="E163" s="59" t="str">
        <f>IF('Aanvraag inhuur'!E174="","",'Aanvraag inhuur'!E174)</f>
        <v/>
      </c>
      <c r="F163" s="59" t="str">
        <f>IF('Aanvraag inhuur'!F174="","",'Aanvraag inhuur'!F174)</f>
        <v/>
      </c>
      <c r="G163" s="59" t="str">
        <f>IF('Aanvraag inhuur'!G174="","",'Aanvraag inhuur'!G174)</f>
        <v/>
      </c>
      <c r="H163" s="59" t="str">
        <f>IF('Aanvraag inhuur'!H174="","",'Aanvraag inhuur'!H174)</f>
        <v/>
      </c>
      <c r="I163" s="59" t="str">
        <f>IF('Aanvraag inhuur'!I174="","",'Aanvraag inhuur'!I174)</f>
        <v/>
      </c>
      <c r="J163" s="71" t="str">
        <f>IF('Aanvraag inhuur'!J174="","",'Aanvraag inhuur'!J174)</f>
        <v/>
      </c>
      <c r="K163" s="11" t="str">
        <f>IF('Aanvraag inhuur'!K174="","",'Aanvraag inhuur'!K174)</f>
        <v/>
      </c>
      <c r="L163" s="4" t="str">
        <f>IF('Aanvraag inhuur'!L174="","",'Aanvraag inhuur'!L174)</f>
        <v/>
      </c>
    </row>
    <row r="164" spans="1:14" s="74" customFormat="1" ht="25.5" hidden="1" customHeight="1" thickBot="1" x14ac:dyDescent="0.3">
      <c r="A164" s="558" t="str">
        <f>IF('Aanvraag inhuur'!A175="","",'Aanvraag inhuur'!A175)</f>
        <v>2. Duurzaamheid (toelichting)
(verplicht indien meetellend voor gunning)</v>
      </c>
      <c r="B164" s="559" t="str">
        <f>IF('Aanvraag inhuur'!B175="","",'Aanvraag inhuur'!B175)</f>
        <v/>
      </c>
      <c r="C164" s="561" t="str">
        <f>IF('Aanvraag inhuur'!C175="","",'Aanvraag inhuur'!C175)</f>
        <v/>
      </c>
      <c r="D164" s="562" t="str">
        <f>IF('Aanvraag inhuur'!D175="","",'Aanvraag inhuur'!D175)</f>
        <v/>
      </c>
      <c r="E164" s="562" t="str">
        <f>IF('Aanvraag inhuur'!E175="","",'Aanvraag inhuur'!E175)</f>
        <v/>
      </c>
      <c r="F164" s="562" t="str">
        <f>IF('Aanvraag inhuur'!F175="","",'Aanvraag inhuur'!F175)</f>
        <v/>
      </c>
      <c r="G164" s="563" t="str">
        <f>IF('Aanvraag inhuur'!G175="","",'Aanvraag inhuur'!G175)</f>
        <v/>
      </c>
      <c r="H164" s="660">
        <f>IF('Aanvraag inhuur'!H175="","",'Aanvraag inhuur'!H175)</f>
        <v>0</v>
      </c>
      <c r="I164" s="661" t="str">
        <f>IF('Aanvraag inhuur'!I175="","",'Aanvraag inhuur'!I175)</f>
        <v/>
      </c>
      <c r="J164" s="72" t="str">
        <f>IF('Aanvraag inhuur'!J175="","",'Aanvraag inhuur'!J175)</f>
        <v/>
      </c>
      <c r="K164" s="73" t="str">
        <f>IF('Aanvraag inhuur'!K175="","",'Aanvraag inhuur'!K175)</f>
        <v/>
      </c>
      <c r="L164" s="74" t="str">
        <f>IF('Aanvraag inhuur'!L175="","",'Aanvraag inhuur'!L175)</f>
        <v/>
      </c>
      <c r="M164" s="236"/>
    </row>
    <row r="165" spans="1:14" s="67" customFormat="1" ht="6" hidden="1" customHeight="1" thickBot="1" x14ac:dyDescent="0.3">
      <c r="A165" s="22" t="str">
        <f>IF('Aanvraag inhuur'!A176="","",'Aanvraag inhuur'!A176)</f>
        <v/>
      </c>
      <c r="B165" s="25" t="str">
        <f>IF('Aanvraag inhuur'!B176="","",'Aanvraag inhuur'!B176)</f>
        <v/>
      </c>
      <c r="C165" s="14" t="str">
        <f>IF('Aanvraag inhuur'!C176="","",'Aanvraag inhuur'!C176)</f>
        <v/>
      </c>
      <c r="D165" s="157" t="str">
        <f>IF('Aanvraag inhuur'!D176="","",'Aanvraag inhuur'!D176)</f>
        <v/>
      </c>
      <c r="E165" s="157" t="str">
        <f>IF('Aanvraag inhuur'!E176="","",'Aanvraag inhuur'!E176)</f>
        <v/>
      </c>
      <c r="F165" s="157" t="str">
        <f>IF('Aanvraag inhuur'!F176="","",'Aanvraag inhuur'!F176)</f>
        <v/>
      </c>
      <c r="G165" s="157" t="str">
        <f>IF('Aanvraag inhuur'!G176="","",'Aanvraag inhuur'!G176)</f>
        <v/>
      </c>
      <c r="H165" s="14" t="str">
        <f>IF('Aanvraag inhuur'!H176="","",'Aanvraag inhuur'!H176)</f>
        <v/>
      </c>
      <c r="I165" s="14" t="str">
        <f>IF('Aanvraag inhuur'!I176="","",'Aanvraag inhuur'!I176)</f>
        <v/>
      </c>
      <c r="J165" s="10" t="str">
        <f>IF('Aanvraag inhuur'!J176="","",'Aanvraag inhuur'!J176)</f>
        <v/>
      </c>
      <c r="K165" s="160" t="str">
        <f>IF('Aanvraag inhuur'!K176="","",'Aanvraag inhuur'!K176)</f>
        <v/>
      </c>
      <c r="L165" s="163" t="str">
        <f>IF('Aanvraag inhuur'!L176="","",'Aanvraag inhuur'!L176)</f>
        <v/>
      </c>
      <c r="M165" s="161"/>
      <c r="N165" s="76"/>
    </row>
    <row r="166" spans="1:14" s="74" customFormat="1" ht="25.5" hidden="1" customHeight="1" thickBot="1" x14ac:dyDescent="0.3">
      <c r="A166" s="558" t="str">
        <f>IF('Aanvraag inhuur'!A177="","",'Aanvraag inhuur'!A177)</f>
        <v>6. Social return kandidaat (toelichting)
(verplicht indien meetellend voor gunning)</v>
      </c>
      <c r="B166" s="559" t="str">
        <f>IF('Aanvraag inhuur'!B177="","",'Aanvraag inhuur'!B177)</f>
        <v/>
      </c>
      <c r="C166" s="561" t="str">
        <f>IF('Aanvraag inhuur'!C177="","",'Aanvraag inhuur'!C177)</f>
        <v/>
      </c>
      <c r="D166" s="562" t="str">
        <f>IF('Aanvraag inhuur'!D177="","",'Aanvraag inhuur'!D177)</f>
        <v/>
      </c>
      <c r="E166" s="562" t="str">
        <f>IF('Aanvraag inhuur'!E177="","",'Aanvraag inhuur'!E177)</f>
        <v/>
      </c>
      <c r="F166" s="562" t="str">
        <f>IF('Aanvraag inhuur'!F177="","",'Aanvraag inhuur'!F177)</f>
        <v/>
      </c>
      <c r="G166" s="563" t="str">
        <f>IF('Aanvraag inhuur'!G177="","",'Aanvraag inhuur'!G177)</f>
        <v/>
      </c>
      <c r="H166" s="660">
        <f>IF('Aanvraag inhuur'!H177="","",'Aanvraag inhuur'!H177)</f>
        <v>0</v>
      </c>
      <c r="I166" s="661" t="str">
        <f>IF('Aanvraag inhuur'!I177="","",'Aanvraag inhuur'!I177)</f>
        <v/>
      </c>
      <c r="J166" s="72" t="str">
        <f>IF('Aanvraag inhuur'!J177="","",'Aanvraag inhuur'!J177)</f>
        <v/>
      </c>
      <c r="K166" s="73" t="str">
        <f>IF('Aanvraag inhuur'!K177="","",'Aanvraag inhuur'!K177)</f>
        <v/>
      </c>
      <c r="L166" s="74" t="str">
        <f>IF('Aanvraag inhuur'!L177="","",'Aanvraag inhuur'!L177)</f>
        <v/>
      </c>
      <c r="M166" s="236"/>
    </row>
    <row r="167" spans="1:14" ht="6" hidden="1" customHeight="1" x14ac:dyDescent="0.2">
      <c r="A167" s="22" t="str">
        <f>IF('Aanvraag inhuur'!A178="","",'Aanvraag inhuur'!A178)</f>
        <v/>
      </c>
      <c r="B167" s="59" t="str">
        <f>IF('Aanvraag inhuur'!B178="","",'Aanvraag inhuur'!B178)</f>
        <v/>
      </c>
      <c r="C167" s="59" t="str">
        <f>IF('Aanvraag inhuur'!C178="","",'Aanvraag inhuur'!C178)</f>
        <v/>
      </c>
      <c r="D167" s="59" t="str">
        <f>IF('Aanvraag inhuur'!D178="","",'Aanvraag inhuur'!D178)</f>
        <v/>
      </c>
      <c r="E167" s="59" t="str">
        <f>IF('Aanvraag inhuur'!E178="","",'Aanvraag inhuur'!E178)</f>
        <v/>
      </c>
      <c r="F167" s="59" t="str">
        <f>IF('Aanvraag inhuur'!F178="","",'Aanvraag inhuur'!F178)</f>
        <v/>
      </c>
      <c r="G167" s="59" t="str">
        <f>IF('Aanvraag inhuur'!G178="","",'Aanvraag inhuur'!G178)</f>
        <v/>
      </c>
      <c r="H167" s="59" t="str">
        <f>IF('Aanvraag inhuur'!H178="","",'Aanvraag inhuur'!H178)</f>
        <v/>
      </c>
      <c r="I167" s="59" t="str">
        <f>IF('Aanvraag inhuur'!I178="","",'Aanvraag inhuur'!I178)</f>
        <v/>
      </c>
      <c r="J167" s="71" t="str">
        <f>IF('Aanvraag inhuur'!J178="","",'Aanvraag inhuur'!J178)</f>
        <v/>
      </c>
      <c r="K167" s="11" t="str">
        <f>IF('Aanvraag inhuur'!K178="","",'Aanvraag inhuur'!K178)</f>
        <v/>
      </c>
      <c r="L167" s="4" t="str">
        <f>IF('Aanvraag inhuur'!L178="","",'Aanvraag inhuur'!L178)</f>
        <v/>
      </c>
    </row>
    <row r="168" spans="1:14" ht="17.25" customHeight="1" x14ac:dyDescent="0.2">
      <c r="A168" s="19" t="str">
        <f>IF('Aanvraag inhuur'!A179="","",'Aanvraag inhuur'!A179)</f>
        <v/>
      </c>
      <c r="B168" s="238" t="str">
        <f>IF('Aanvraag inhuur'!B179="","",'Aanvraag inhuur'!B179)</f>
        <v/>
      </c>
      <c r="C168" s="497" t="str">
        <f>IF('Aanvraag inhuur'!C179="","",'Aanvraag inhuur'!C179)</f>
        <v>Wensen (Selectiegesprek)</v>
      </c>
      <c r="D168" s="497" t="str">
        <f>IF('Aanvraag inhuur'!D179="","",'Aanvraag inhuur'!D179)</f>
        <v/>
      </c>
      <c r="E168" s="497" t="str">
        <f>IF('Aanvraag inhuur'!E179="","",'Aanvraag inhuur'!E179)</f>
        <v/>
      </c>
      <c r="F168" s="497" t="str">
        <f>IF('Aanvraag inhuur'!F179="","",'Aanvraag inhuur'!F179)</f>
        <v/>
      </c>
      <c r="G168" s="237" t="str">
        <f>IF('Aanvraag inhuur'!G179="","",'Aanvraag inhuur'!G179)</f>
        <v/>
      </c>
      <c r="H168" s="238" t="str">
        <f>IF('Aanvraag inhuur'!H179="","",'Aanvraag inhuur'!H179)</f>
        <v/>
      </c>
      <c r="I168" s="238" t="str">
        <f>IF('Aanvraag inhuur'!I179="","",'Aanvraag inhuur'!I179)</f>
        <v/>
      </c>
      <c r="J168" s="20" t="str">
        <f>IF('Aanvraag inhuur'!J179="","",'Aanvraag inhuur'!J179)</f>
        <v/>
      </c>
      <c r="K168" s="21" t="str">
        <f>IF('Aanvraag inhuur'!K179="","",'Aanvraag inhuur'!K179)</f>
        <v/>
      </c>
      <c r="L168" s="4" t="str">
        <f>IF('Aanvraag inhuur'!L179="","",'Aanvraag inhuur'!L179)</f>
        <v/>
      </c>
    </row>
    <row r="169" spans="1:14" ht="6" customHeight="1" x14ac:dyDescent="0.2">
      <c r="A169" s="31" t="str">
        <f>IF('Aanvraag inhuur'!A180="","",'Aanvraag inhuur'!A180)</f>
        <v/>
      </c>
      <c r="B169" s="384" t="str">
        <f>IF('Aanvraag inhuur'!B180="","",'Aanvraag inhuur'!B180)</f>
        <v/>
      </c>
      <c r="C169" s="384" t="str">
        <f>IF('Aanvraag inhuur'!C180="","",'Aanvraag inhuur'!C180)</f>
        <v/>
      </c>
      <c r="D169" s="384" t="str">
        <f>IF('Aanvraag inhuur'!D180="","",'Aanvraag inhuur'!D180)</f>
        <v/>
      </c>
      <c r="E169" s="384" t="str">
        <f>IF('Aanvraag inhuur'!E180="","",'Aanvraag inhuur'!E180)</f>
        <v/>
      </c>
      <c r="F169" s="384" t="str">
        <f>IF('Aanvraag inhuur'!F180="","",'Aanvraag inhuur'!F180)</f>
        <v/>
      </c>
      <c r="G169" s="384" t="str">
        <f>IF('Aanvraag inhuur'!G180="","",'Aanvraag inhuur'!G180)</f>
        <v/>
      </c>
      <c r="H169" s="384" t="str">
        <f>IF('Aanvraag inhuur'!H180="","",'Aanvraag inhuur'!H180)</f>
        <v/>
      </c>
      <c r="I169" s="384" t="str">
        <f>IF('Aanvraag inhuur'!I180="","",'Aanvraag inhuur'!I180)</f>
        <v/>
      </c>
      <c r="J169" s="385" t="str">
        <f>IF('Aanvraag inhuur'!J180="","",'Aanvraag inhuur'!J180)</f>
        <v/>
      </c>
      <c r="K169" s="11" t="str">
        <f>IF('Aanvraag inhuur'!K180="","",'Aanvraag inhuur'!K180)</f>
        <v/>
      </c>
      <c r="L169" s="4" t="str">
        <f>IF('Aanvraag inhuur'!L180="","",'Aanvraag inhuur'!L180)</f>
        <v/>
      </c>
    </row>
    <row r="170" spans="1:14" ht="6" customHeight="1" x14ac:dyDescent="0.2">
      <c r="A170" s="22"/>
      <c r="B170" s="59"/>
      <c r="C170" s="59"/>
      <c r="D170" s="59"/>
      <c r="E170" s="59"/>
      <c r="F170" s="59"/>
      <c r="G170" s="59"/>
      <c r="H170" s="59"/>
      <c r="I170" s="59"/>
      <c r="J170" s="71"/>
      <c r="K170" s="160"/>
      <c r="M170" s="161"/>
    </row>
    <row r="171" spans="1:14" s="74" customFormat="1" ht="51" customHeight="1" x14ac:dyDescent="0.25">
      <c r="A171" s="558" t="str">
        <f>IF('Aanvraag inhuur'!A181="","",'Aanvraag inhuur'!A181)</f>
        <v>Aantal kandidaten dat wordt uitgenodigd voor toelichtend gesprek (op basis van rangorde)</v>
      </c>
      <c r="B171" s="559" t="str">
        <f>IF('Aanvraag inhuur'!B181="","",'Aanvraag inhuur'!B181)</f>
        <v/>
      </c>
      <c r="C171" s="367" t="str">
        <f>IF('Aanvraag inhuur'!C181="","",'Aanvraag inhuur'!C181)</f>
        <v/>
      </c>
      <c r="D171" s="587" t="s">
        <v>675</v>
      </c>
      <c r="E171" s="560" t="str">
        <f>IF('Aanvraag inhuur'!E181="","",'Aanvraag inhuur'!E181)</f>
        <v/>
      </c>
      <c r="F171" s="560" t="str">
        <f>IF('Aanvraag inhuur'!F181="","",'Aanvraag inhuur'!F181)</f>
        <v/>
      </c>
      <c r="G171" s="560" t="str">
        <f>IF('Aanvraag inhuur'!G181="","",'Aanvraag inhuur'!G181)</f>
        <v/>
      </c>
      <c r="H171" s="560" t="str">
        <f>IF('Aanvraag inhuur'!H181="","",'Aanvraag inhuur'!H181)</f>
        <v/>
      </c>
      <c r="I171" s="560" t="str">
        <f>IF('Aanvraag inhuur'!I181="","",'Aanvraag inhuur'!I181)</f>
        <v/>
      </c>
      <c r="J171" s="588" t="str">
        <f>IF('Aanvraag inhuur'!J181="","",'Aanvraag inhuur'!J181)</f>
        <v/>
      </c>
      <c r="K171" s="159" t="str">
        <f>IF('Aanvraag inhuur'!K181="","",'Aanvraag inhuur'!K181)</f>
        <v/>
      </c>
      <c r="L171" s="164" t="str">
        <f>IF('Aanvraag inhuur'!L181="","",'Aanvraag inhuur'!L181)</f>
        <v/>
      </c>
      <c r="M171" s="161"/>
    </row>
    <row r="172" spans="1:14" s="67" customFormat="1" ht="6" customHeight="1" x14ac:dyDescent="0.25">
      <c r="A172" s="22" t="str">
        <f>IF('Aanvraag inhuur'!A182="","",'Aanvraag inhuur'!A182)</f>
        <v/>
      </c>
      <c r="B172" s="25" t="str">
        <f>IF('Aanvraag inhuur'!B182="","",'Aanvraag inhuur'!B182)</f>
        <v/>
      </c>
      <c r="C172" s="14" t="str">
        <f>IF('Aanvraag inhuur'!C182="","",'Aanvraag inhuur'!C182)</f>
        <v/>
      </c>
      <c r="D172" s="157" t="str">
        <f>IF('Aanvraag inhuur'!D182="","",'Aanvraag inhuur'!D182)</f>
        <v/>
      </c>
      <c r="E172" s="157" t="str">
        <f>IF('Aanvraag inhuur'!E182="","",'Aanvraag inhuur'!E182)</f>
        <v/>
      </c>
      <c r="F172" s="157" t="str">
        <f>IF('Aanvraag inhuur'!F182="","",'Aanvraag inhuur'!F182)</f>
        <v/>
      </c>
      <c r="G172" s="157" t="str">
        <f>IF('Aanvraag inhuur'!G182="","",'Aanvraag inhuur'!G182)</f>
        <v/>
      </c>
      <c r="H172" s="14" t="str">
        <f>IF('Aanvraag inhuur'!H182="","",'Aanvraag inhuur'!H182)</f>
        <v/>
      </c>
      <c r="I172" s="14" t="str">
        <f>IF('Aanvraag inhuur'!I182="","",'Aanvraag inhuur'!I182)</f>
        <v/>
      </c>
      <c r="J172" s="10" t="str">
        <f>IF('Aanvraag inhuur'!J182="","",'Aanvraag inhuur'!J182)</f>
        <v/>
      </c>
      <c r="K172" s="160" t="str">
        <f>IF('Aanvraag inhuur'!K182="","",'Aanvraag inhuur'!K182)</f>
        <v/>
      </c>
      <c r="L172" s="163" t="str">
        <f>IF('Aanvraag inhuur'!L182="","",'Aanvraag inhuur'!L182)</f>
        <v/>
      </c>
      <c r="M172" s="161"/>
      <c r="N172" s="76"/>
    </row>
    <row r="173" spans="1:14" s="67" customFormat="1" ht="44.25" customHeight="1" thickBot="1" x14ac:dyDescent="0.2">
      <c r="A173" s="22" t="str">
        <f>IF('Aanvraag inhuur'!A183="","",'Aanvraag inhuur'!A183)</f>
        <v/>
      </c>
      <c r="B173" s="366" t="str">
        <f>IF('Aanvraag inhuur'!B183="","",'Aanvraag inhuur'!B183)</f>
        <v>7. Mate waarin de kandidaat de opdracht begrijpt</v>
      </c>
      <c r="C173" s="566" t="str">
        <f>IF('Aanvraag inhuur'!C183="","",'Aanvraag inhuur'!C183)</f>
        <v>Gerelateerd aan algemene omschrijving en achtergrond (eventuele extra toelichting, aanvullend op algemene omschrijving)</v>
      </c>
      <c r="D173" s="566" t="str">
        <f>IF('Aanvraag inhuur'!D183="","",'Aanvraag inhuur'!D183)</f>
        <v/>
      </c>
      <c r="E173" s="567" t="str">
        <f>IF('Aanvraag inhuur'!E183="","",'Aanvraag inhuur'!E183)</f>
        <v/>
      </c>
      <c r="F173" s="567" t="str">
        <f>IF('Aanvraag inhuur'!F183="","",'Aanvraag inhuur'!F183)</f>
        <v/>
      </c>
      <c r="G173" s="373" t="str">
        <f>IF('Aanvraag inhuur'!G183="","",'Aanvraag inhuur'!G183)</f>
        <v/>
      </c>
      <c r="H173" s="568" t="str">
        <f>IF('Aanvraag inhuur'!H183="","",'Aanvraag inhuur'!H183)</f>
        <v/>
      </c>
      <c r="I173" s="568" t="str">
        <f>IF('Aanvraag inhuur'!I183="","",'Aanvraag inhuur'!I183)</f>
        <v/>
      </c>
      <c r="J173" s="10" t="str">
        <f>IF('Aanvraag inhuur'!J183="","",'Aanvraag inhuur'!J183)</f>
        <v/>
      </c>
      <c r="K173" s="11" t="str">
        <f>IF('Aanvraag inhuur'!K183="","",'Aanvraag inhuur'!K183)</f>
        <v/>
      </c>
      <c r="L173" s="67" t="str">
        <f>IF('Aanvraag inhuur'!L183="","",'Aanvraag inhuur'!L183)</f>
        <v/>
      </c>
      <c r="M173" s="161"/>
    </row>
    <row r="174" spans="1:14" s="67" customFormat="1" ht="44.25" customHeight="1" thickBot="1" x14ac:dyDescent="0.3">
      <c r="A174" s="22" t="str">
        <f>IF('Aanvraag inhuur'!A184="","",'Aanvraag inhuur'!A184)</f>
        <v/>
      </c>
      <c r="B174" s="369" t="str">
        <f>IF('Aanvraag inhuur'!B184="","",'Aanvraag inhuur'!B184)</f>
        <v/>
      </c>
      <c r="C174" s="445" t="str">
        <f>IF('Aanvraag inhuur'!C184="","",'Aanvraag inhuur'!C184)</f>
        <v/>
      </c>
      <c r="D174" s="445" t="str">
        <f>IF('Aanvraag inhuur'!D184="","",'Aanvraag inhuur'!D184)</f>
        <v/>
      </c>
      <c r="E174" s="445" t="str">
        <f>IF('Aanvraag inhuur'!E184="","",'Aanvraag inhuur'!E184)</f>
        <v/>
      </c>
      <c r="F174" s="445" t="str">
        <f>IF('Aanvraag inhuur'!F184="","",'Aanvraag inhuur'!F184)</f>
        <v/>
      </c>
      <c r="G174" s="373" t="str">
        <f>IF('Aanvraag inhuur'!G184="","",'Aanvraag inhuur'!G184)</f>
        <v/>
      </c>
      <c r="H174" s="660">
        <f>IF('Aanvraag inhuur'!H184="","",'Aanvraag inhuur'!H184)</f>
        <v>0</v>
      </c>
      <c r="I174" s="661" t="str">
        <f>IF('Aanvraag inhuur'!I184="","",'Aanvraag inhuur'!I184)</f>
        <v/>
      </c>
      <c r="J174" s="10" t="str">
        <f>IF('Aanvraag inhuur'!J184="","",'Aanvraag inhuur'!J184)</f>
        <v/>
      </c>
      <c r="K174" s="11" t="str">
        <f>IF('Aanvraag inhuur'!K184="","",'Aanvraag inhuur'!K184)</f>
        <v/>
      </c>
      <c r="L174" s="67" t="str">
        <f>IF('Aanvraag inhuur'!L184="","",'Aanvraag inhuur'!L184)</f>
        <v/>
      </c>
      <c r="M174" s="161"/>
    </row>
    <row r="175" spans="1:14" s="67" customFormat="1" ht="44.25" customHeight="1" thickBot="1" x14ac:dyDescent="0.2">
      <c r="A175" s="22" t="str">
        <f>IF('Aanvraag inhuur'!A185="","",'Aanvraag inhuur'!A185)</f>
        <v/>
      </c>
      <c r="B175" s="369" t="str">
        <f>IF('Aanvraag inhuur'!B185="","",'Aanvraag inhuur'!B185)</f>
        <v/>
      </c>
      <c r="C175" s="566" t="str">
        <f>IF('Aanvraag inhuur'!C185="","",'Aanvraag inhuur'!C185)</f>
        <v>Geef hier de (gedrags)competenties weer waarop wordt getoetst</v>
      </c>
      <c r="D175" s="566" t="str">
        <f>IF('Aanvraag inhuur'!D185="","",'Aanvraag inhuur'!D185)</f>
        <v/>
      </c>
      <c r="E175" s="573" t="str">
        <f>IF('Aanvraag inhuur'!E185="","",'Aanvraag inhuur'!E185)</f>
        <v>Niveau competentiewoordenboek (indien van toepassing)</v>
      </c>
      <c r="F175" s="573" t="str">
        <f>IF('Aanvraag inhuur'!F185="","",'Aanvraag inhuur'!F185)</f>
        <v/>
      </c>
      <c r="G175" s="373" t="str">
        <f>IF('Aanvraag inhuur'!G185="","",'Aanvraag inhuur'!G185)</f>
        <v/>
      </c>
      <c r="H175" s="568" t="str">
        <f>IF('Aanvraag inhuur'!H185="","",'Aanvraag inhuur'!H185)</f>
        <v/>
      </c>
      <c r="I175" s="568" t="str">
        <f>IF('Aanvraag inhuur'!I185="","",'Aanvraag inhuur'!I185)</f>
        <v/>
      </c>
      <c r="J175" s="10" t="str">
        <f>IF('Aanvraag inhuur'!J185="","",'Aanvraag inhuur'!J185)</f>
        <v/>
      </c>
      <c r="K175" s="11" t="str">
        <f>IF('Aanvraag inhuur'!K185="","",'Aanvraag inhuur'!K185)</f>
        <v/>
      </c>
      <c r="L175" s="67" t="str">
        <f>IF('Aanvraag inhuur'!L185="","",'Aanvraag inhuur'!L185)</f>
        <v/>
      </c>
      <c r="M175" s="161"/>
    </row>
    <row r="176" spans="1:14" s="74" customFormat="1" ht="25.5" customHeight="1" thickBot="1" x14ac:dyDescent="0.3">
      <c r="A176" s="370" t="str">
        <f>IF('Aanvraag inhuur'!A186="","",'Aanvraag inhuur'!A186)</f>
        <v/>
      </c>
      <c r="B176" s="560" t="str">
        <f>IF('Aanvraag inhuur'!B186="","",'Aanvraag inhuur'!B186)</f>
        <v>8. Of de kandidaat overtuigt te kunnen werken volgens de cultuur van Defensie
en daarvoor de juiste competenties heeft. (Competentiewoordenboek). NB: niet alle rijen hoeven gevuld te worden</v>
      </c>
      <c r="C176" s="449" t="str">
        <f>IF('Aanvraag inhuur'!C186="","",'Aanvraag inhuur'!C186)</f>
        <v/>
      </c>
      <c r="D176" s="449" t="str">
        <f>IF('Aanvraag inhuur'!D186="","",'Aanvraag inhuur'!D186)</f>
        <v/>
      </c>
      <c r="E176" s="572" t="str">
        <f>IF('Aanvraag inhuur'!E186="","",'Aanvraag inhuur'!E186)</f>
        <v/>
      </c>
      <c r="F176" s="572" t="str">
        <f>IF('Aanvraag inhuur'!F186="","",'Aanvraag inhuur'!F186)</f>
        <v/>
      </c>
      <c r="G176" s="372" t="str">
        <f>IF('Aanvraag inhuur'!G186="","",'Aanvraag inhuur'!G186)</f>
        <v/>
      </c>
      <c r="H176" s="660">
        <f>IF('Aanvraag inhuur'!H186="","",'Aanvraag inhuur'!H186)</f>
        <v>0</v>
      </c>
      <c r="I176" s="661" t="str">
        <f>IF('Aanvraag inhuur'!I186="","",'Aanvraag inhuur'!I186)</f>
        <v/>
      </c>
      <c r="J176" s="374" t="str">
        <f>IF('Aanvraag inhuur'!J186="","",'Aanvraag inhuur'!J186)</f>
        <v/>
      </c>
      <c r="K176" s="159" t="str">
        <f>IF('Aanvraag inhuur'!K186="","",'Aanvraag inhuur'!K186)</f>
        <v/>
      </c>
      <c r="L176" s="162" t="str">
        <f>IF('Aanvraag inhuur'!L186="","",'Aanvraag inhuur'!L186)</f>
        <v/>
      </c>
      <c r="M176" s="161"/>
    </row>
    <row r="177" spans="1:15" s="74" customFormat="1" ht="25.5" customHeight="1" x14ac:dyDescent="0.25">
      <c r="A177" s="370" t="str">
        <f>IF('Aanvraag inhuur'!A187="","",'Aanvraag inhuur'!A187)</f>
        <v/>
      </c>
      <c r="B177" s="560" t="str">
        <f>IF('Aanvraag inhuur'!B187="","",'Aanvraag inhuur'!B187)</f>
        <v/>
      </c>
      <c r="C177" s="449" t="str">
        <f>IF('Aanvraag inhuur'!C187="","",'Aanvraag inhuur'!C187)</f>
        <v/>
      </c>
      <c r="D177" s="449" t="str">
        <f>IF('Aanvraag inhuur'!D187="","",'Aanvraag inhuur'!D187)</f>
        <v/>
      </c>
      <c r="E177" s="572" t="str">
        <f>IF('Aanvraag inhuur'!E187="","",'Aanvraag inhuur'!E187)</f>
        <v/>
      </c>
      <c r="F177" s="572" t="str">
        <f>IF('Aanvraag inhuur'!F187="","",'Aanvraag inhuur'!F187)</f>
        <v/>
      </c>
      <c r="G177" s="372" t="str">
        <f>IF('Aanvraag inhuur'!G187="","",'Aanvraag inhuur'!G187)</f>
        <v/>
      </c>
      <c r="H177" s="372" t="str">
        <f>IF('Aanvraag inhuur'!H187="","",'Aanvraag inhuur'!H187)</f>
        <v/>
      </c>
      <c r="I177" s="372" t="str">
        <f>IF('Aanvraag inhuur'!I187="","",'Aanvraag inhuur'!I187)</f>
        <v/>
      </c>
      <c r="J177" s="374" t="str">
        <f>IF('Aanvraag inhuur'!J187="","",'Aanvraag inhuur'!J187)</f>
        <v/>
      </c>
      <c r="K177" s="159" t="str">
        <f>IF('Aanvraag inhuur'!K187="","",'Aanvraag inhuur'!K187)</f>
        <v/>
      </c>
      <c r="L177" s="162" t="str">
        <f>IF('Aanvraag inhuur'!L187="","",'Aanvraag inhuur'!L187)</f>
        <v/>
      </c>
      <c r="M177" s="161"/>
    </row>
    <row r="178" spans="1:15" s="74" customFormat="1" ht="25.5" customHeight="1" x14ac:dyDescent="0.25">
      <c r="A178" s="370" t="str">
        <f>IF('Aanvraag inhuur'!A188="","",'Aanvraag inhuur'!A188)</f>
        <v/>
      </c>
      <c r="B178" s="560" t="str">
        <f>IF('Aanvraag inhuur'!B188="","",'Aanvraag inhuur'!B188)</f>
        <v/>
      </c>
      <c r="C178" s="449" t="str">
        <f>IF('Aanvraag inhuur'!C188="","",'Aanvraag inhuur'!C188)</f>
        <v/>
      </c>
      <c r="D178" s="449" t="str">
        <f>IF('Aanvraag inhuur'!D188="","",'Aanvraag inhuur'!D188)</f>
        <v/>
      </c>
      <c r="E178" s="572" t="str">
        <f>IF('Aanvraag inhuur'!E188="","",'Aanvraag inhuur'!E188)</f>
        <v/>
      </c>
      <c r="F178" s="572" t="str">
        <f>IF('Aanvraag inhuur'!F188="","",'Aanvraag inhuur'!F188)</f>
        <v/>
      </c>
      <c r="G178" s="372" t="str">
        <f>IF('Aanvraag inhuur'!G188="","",'Aanvraag inhuur'!G188)</f>
        <v/>
      </c>
      <c r="H178" s="372" t="str">
        <f>IF('Aanvraag inhuur'!H188="","",'Aanvraag inhuur'!H188)</f>
        <v/>
      </c>
      <c r="I178" s="372" t="str">
        <f>IF('Aanvraag inhuur'!I188="","",'Aanvraag inhuur'!I188)</f>
        <v/>
      </c>
      <c r="J178" s="374" t="str">
        <f>IF('Aanvraag inhuur'!J188="","",'Aanvraag inhuur'!J188)</f>
        <v/>
      </c>
      <c r="K178" s="159" t="str">
        <f>IF('Aanvraag inhuur'!K188="","",'Aanvraag inhuur'!K188)</f>
        <v/>
      </c>
      <c r="L178" s="162" t="str">
        <f>IF('Aanvraag inhuur'!L188="","",'Aanvraag inhuur'!L188)</f>
        <v/>
      </c>
      <c r="M178" s="161"/>
    </row>
    <row r="179" spans="1:15" s="74" customFormat="1" ht="25.5" customHeight="1" x14ac:dyDescent="0.25">
      <c r="A179" s="370" t="str">
        <f>IF('Aanvraag inhuur'!A189="","",'Aanvraag inhuur'!A189)</f>
        <v/>
      </c>
      <c r="B179" s="560" t="str">
        <f>IF('Aanvraag inhuur'!B189="","",'Aanvraag inhuur'!B189)</f>
        <v/>
      </c>
      <c r="C179" s="449" t="str">
        <f>IF('Aanvraag inhuur'!C189="","",'Aanvraag inhuur'!C189)</f>
        <v/>
      </c>
      <c r="D179" s="449" t="str">
        <f>IF('Aanvraag inhuur'!D189="","",'Aanvraag inhuur'!D189)</f>
        <v/>
      </c>
      <c r="E179" s="572" t="str">
        <f>IF('Aanvraag inhuur'!E189="","",'Aanvraag inhuur'!E189)</f>
        <v/>
      </c>
      <c r="F179" s="572" t="str">
        <f>IF('Aanvraag inhuur'!F189="","",'Aanvraag inhuur'!F189)</f>
        <v/>
      </c>
      <c r="G179" s="372" t="str">
        <f>IF('Aanvraag inhuur'!G189="","",'Aanvraag inhuur'!G189)</f>
        <v/>
      </c>
      <c r="H179" s="372" t="str">
        <f>IF('Aanvraag inhuur'!H189="","",'Aanvraag inhuur'!H189)</f>
        <v/>
      </c>
      <c r="I179" s="372" t="str">
        <f>IF('Aanvraag inhuur'!I189="","",'Aanvraag inhuur'!I189)</f>
        <v/>
      </c>
      <c r="J179" s="374" t="str">
        <f>IF('Aanvraag inhuur'!J189="","",'Aanvraag inhuur'!J189)</f>
        <v/>
      </c>
      <c r="K179" s="159" t="str">
        <f>IF('Aanvraag inhuur'!K189="","",'Aanvraag inhuur'!K189)</f>
        <v/>
      </c>
      <c r="L179" s="162" t="str">
        <f>IF('Aanvraag inhuur'!L189="","",'Aanvraag inhuur'!L189)</f>
        <v/>
      </c>
      <c r="M179" s="161"/>
      <c r="O179" s="200"/>
    </row>
    <row r="180" spans="1:15" s="74" customFormat="1" ht="25.5" customHeight="1" x14ac:dyDescent="0.25">
      <c r="A180" s="370" t="str">
        <f>IF('Aanvraag inhuur'!A190="","",'Aanvraag inhuur'!A190)</f>
        <v/>
      </c>
      <c r="B180" s="371" t="str">
        <f>IF('Aanvraag inhuur'!B190="","",'Aanvraag inhuur'!B190)</f>
        <v/>
      </c>
      <c r="C180" s="449" t="str">
        <f>IF('Aanvraag inhuur'!C190="","",'Aanvraag inhuur'!C190)</f>
        <v/>
      </c>
      <c r="D180" s="449" t="str">
        <f>IF('Aanvraag inhuur'!D190="","",'Aanvraag inhuur'!D190)</f>
        <v/>
      </c>
      <c r="E180" s="572" t="str">
        <f>IF('Aanvraag inhuur'!E190="","",'Aanvraag inhuur'!E190)</f>
        <v/>
      </c>
      <c r="F180" s="572" t="str">
        <f>IF('Aanvraag inhuur'!F190="","",'Aanvraag inhuur'!F190)</f>
        <v/>
      </c>
      <c r="G180" s="372" t="str">
        <f>IF('Aanvraag inhuur'!G190="","",'Aanvraag inhuur'!G190)</f>
        <v/>
      </c>
      <c r="H180" s="372" t="str">
        <f>IF('Aanvraag inhuur'!H190="","",'Aanvraag inhuur'!H190)</f>
        <v/>
      </c>
      <c r="I180" s="372" t="str">
        <f>IF('Aanvraag inhuur'!I190="","",'Aanvraag inhuur'!I190)</f>
        <v/>
      </c>
      <c r="J180" s="374" t="str">
        <f>IF('Aanvraag inhuur'!J190="","",'Aanvraag inhuur'!J190)</f>
        <v/>
      </c>
      <c r="K180" s="159" t="str">
        <f>IF('Aanvraag inhuur'!K190="","",'Aanvraag inhuur'!K190)</f>
        <v/>
      </c>
      <c r="L180" s="162" t="str">
        <f>IF('Aanvraag inhuur'!L190="","",'Aanvraag inhuur'!L190)</f>
        <v/>
      </c>
      <c r="M180" s="161"/>
    </row>
    <row r="181" spans="1:15" s="74" customFormat="1" ht="25.5" customHeight="1" x14ac:dyDescent="0.25">
      <c r="A181" s="370" t="str">
        <f>IF('Aanvraag inhuur'!A191="","",'Aanvraag inhuur'!A191)</f>
        <v/>
      </c>
      <c r="B181" s="371" t="str">
        <f>IF('Aanvraag inhuur'!B191="","",'Aanvraag inhuur'!B191)</f>
        <v/>
      </c>
      <c r="C181" s="449" t="str">
        <f>IF('Aanvraag inhuur'!C191="","",'Aanvraag inhuur'!C191)</f>
        <v/>
      </c>
      <c r="D181" s="449" t="str">
        <f>IF('Aanvraag inhuur'!D191="","",'Aanvraag inhuur'!D191)</f>
        <v/>
      </c>
      <c r="E181" s="572" t="str">
        <f>IF('Aanvraag inhuur'!E191="","",'Aanvraag inhuur'!E191)</f>
        <v/>
      </c>
      <c r="F181" s="572" t="str">
        <f>IF('Aanvraag inhuur'!F191="","",'Aanvraag inhuur'!F191)</f>
        <v/>
      </c>
      <c r="G181" s="372" t="str">
        <f>IF('Aanvraag inhuur'!G191="","",'Aanvraag inhuur'!G191)</f>
        <v/>
      </c>
      <c r="H181" s="372" t="str">
        <f>IF('Aanvraag inhuur'!H191="","",'Aanvraag inhuur'!H191)</f>
        <v/>
      </c>
      <c r="I181" s="372" t="str">
        <f>IF('Aanvraag inhuur'!I191="","",'Aanvraag inhuur'!I191)</f>
        <v/>
      </c>
      <c r="J181" s="374" t="str">
        <f>IF('Aanvraag inhuur'!J191="","",'Aanvraag inhuur'!J191)</f>
        <v/>
      </c>
      <c r="K181" s="159" t="str">
        <f>IF('Aanvraag inhuur'!K191="","",'Aanvraag inhuur'!K191)</f>
        <v/>
      </c>
      <c r="L181" s="162" t="str">
        <f>IF('Aanvraag inhuur'!L191="","",'Aanvraag inhuur'!L191)</f>
        <v/>
      </c>
      <c r="M181" s="161"/>
    </row>
    <row r="182" spans="1:15" s="74" customFormat="1" ht="25.5" customHeight="1" x14ac:dyDescent="0.25">
      <c r="A182" s="370" t="str">
        <f>IF('Aanvraag inhuur'!A192="","",'Aanvraag inhuur'!A192)</f>
        <v/>
      </c>
      <c r="B182" s="371" t="str">
        <f>IF('Aanvraag inhuur'!B192="","",'Aanvraag inhuur'!B192)</f>
        <v/>
      </c>
      <c r="C182" s="449" t="str">
        <f>IF('Aanvraag inhuur'!C192="","",'Aanvraag inhuur'!C192)</f>
        <v/>
      </c>
      <c r="D182" s="449" t="str">
        <f>IF('Aanvraag inhuur'!D192="","",'Aanvraag inhuur'!D192)</f>
        <v/>
      </c>
      <c r="E182" s="572" t="str">
        <f>IF('Aanvraag inhuur'!E192="","",'Aanvraag inhuur'!E192)</f>
        <v/>
      </c>
      <c r="F182" s="572" t="str">
        <f>IF('Aanvraag inhuur'!F192="","",'Aanvraag inhuur'!F192)</f>
        <v/>
      </c>
      <c r="G182" s="372" t="str">
        <f>IF('Aanvraag inhuur'!G192="","",'Aanvraag inhuur'!G192)</f>
        <v/>
      </c>
      <c r="H182" s="372" t="str">
        <f>IF('Aanvraag inhuur'!H192="","",'Aanvraag inhuur'!H192)</f>
        <v/>
      </c>
      <c r="I182" s="372" t="str">
        <f>IF('Aanvraag inhuur'!I192="","",'Aanvraag inhuur'!I192)</f>
        <v/>
      </c>
      <c r="J182" s="374" t="str">
        <f>IF('Aanvraag inhuur'!J192="","",'Aanvraag inhuur'!J192)</f>
        <v/>
      </c>
      <c r="K182" s="159" t="str">
        <f>IF('Aanvraag inhuur'!K192="","",'Aanvraag inhuur'!K192)</f>
        <v/>
      </c>
      <c r="L182" s="162" t="str">
        <f>IF('Aanvraag inhuur'!L192="","",'Aanvraag inhuur'!L192)</f>
        <v/>
      </c>
      <c r="M182" s="161"/>
    </row>
    <row r="183" spans="1:15" s="74" customFormat="1" ht="25.5" customHeight="1" x14ac:dyDescent="0.25">
      <c r="A183" s="370" t="str">
        <f>IF('Aanvraag inhuur'!A193="","",'Aanvraag inhuur'!A193)</f>
        <v/>
      </c>
      <c r="B183" s="371" t="str">
        <f>IF('Aanvraag inhuur'!B193="","",'Aanvraag inhuur'!B193)</f>
        <v/>
      </c>
      <c r="C183" s="449" t="str">
        <f>IF('Aanvraag inhuur'!C193="","",'Aanvraag inhuur'!C193)</f>
        <v/>
      </c>
      <c r="D183" s="449" t="str">
        <f>IF('Aanvraag inhuur'!D193="","",'Aanvraag inhuur'!D193)</f>
        <v/>
      </c>
      <c r="E183" s="572" t="str">
        <f>IF('Aanvraag inhuur'!E193="","",'Aanvraag inhuur'!E193)</f>
        <v/>
      </c>
      <c r="F183" s="572" t="str">
        <f>IF('Aanvraag inhuur'!F193="","",'Aanvraag inhuur'!F193)</f>
        <v/>
      </c>
      <c r="G183" s="372" t="str">
        <f>IF('Aanvraag inhuur'!G193="","",'Aanvraag inhuur'!G193)</f>
        <v/>
      </c>
      <c r="H183" s="372" t="str">
        <f>IF('Aanvraag inhuur'!H193="","",'Aanvraag inhuur'!H193)</f>
        <v/>
      </c>
      <c r="I183" s="372" t="str">
        <f>IF('Aanvraag inhuur'!I193="","",'Aanvraag inhuur'!I193)</f>
        <v/>
      </c>
      <c r="J183" s="374" t="str">
        <f>IF('Aanvraag inhuur'!J193="","",'Aanvraag inhuur'!J193)</f>
        <v/>
      </c>
      <c r="K183" s="159" t="str">
        <f>IF('Aanvraag inhuur'!K193="","",'Aanvraag inhuur'!K193)</f>
        <v/>
      </c>
      <c r="L183" s="162" t="str">
        <f>IF('Aanvraag inhuur'!L193="","",'Aanvraag inhuur'!L193)</f>
        <v/>
      </c>
      <c r="M183" s="161"/>
    </row>
    <row r="184" spans="1:15" ht="6" customHeight="1" x14ac:dyDescent="0.2">
      <c r="A184" s="55" t="str">
        <f>IF('Aanvraag inhuur'!A194="","",'Aanvraag inhuur'!A194)</f>
        <v/>
      </c>
      <c r="B184" s="83" t="str">
        <f>IF('Aanvraag inhuur'!B194="","",'Aanvraag inhuur'!B194)</f>
        <v/>
      </c>
      <c r="C184" s="83" t="str">
        <f>IF('Aanvraag inhuur'!C194="","",'Aanvraag inhuur'!C194)</f>
        <v/>
      </c>
      <c r="D184" s="83" t="str">
        <f>IF('Aanvraag inhuur'!D194="","",'Aanvraag inhuur'!D194)</f>
        <v/>
      </c>
      <c r="E184" s="83" t="str">
        <f>IF('Aanvraag inhuur'!E194="","",'Aanvraag inhuur'!E194)</f>
        <v/>
      </c>
      <c r="F184" s="83" t="str">
        <f>IF('Aanvraag inhuur'!F194="","",'Aanvraag inhuur'!F194)</f>
        <v/>
      </c>
      <c r="G184" s="83" t="str">
        <f>IF('Aanvraag inhuur'!G194="","",'Aanvraag inhuur'!G194)</f>
        <v/>
      </c>
      <c r="H184" s="83" t="str">
        <f>IF('Aanvraag inhuur'!H194="","",'Aanvraag inhuur'!H194)</f>
        <v/>
      </c>
      <c r="I184" s="83" t="str">
        <f>IF('Aanvraag inhuur'!I194="","",'Aanvraag inhuur'!I194)</f>
        <v/>
      </c>
      <c r="J184" s="84" t="str">
        <f>IF('Aanvraag inhuur'!J194="","",'Aanvraag inhuur'!J194)</f>
        <v/>
      </c>
      <c r="K184" s="11" t="str">
        <f>IF('Aanvraag inhuur'!K194="","",'Aanvraag inhuur'!K194)</f>
        <v/>
      </c>
      <c r="L184" s="4" t="str">
        <f>IF('Aanvraag inhuur'!L194="","",'Aanvraag inhuur'!L194)</f>
        <v/>
      </c>
    </row>
    <row r="185" spans="1:15" ht="17.25" hidden="1" customHeight="1" x14ac:dyDescent="0.2">
      <c r="A185" s="19" t="str">
        <f>IF('Aanvraag inhuur'!A195="","",'Aanvraag inhuur'!A195)</f>
        <v/>
      </c>
      <c r="B185" s="238" t="str">
        <f>IF('Aanvraag inhuur'!B195="","",'Aanvraag inhuur'!B195)</f>
        <v/>
      </c>
      <c r="C185" s="663" t="str">
        <f>IF('Aanvraag inhuur'!C195="","",'Aanvraag inhuur'!C195)</f>
        <v>Middelen - financiering</v>
      </c>
      <c r="D185" s="663" t="str">
        <f>IF('Aanvraag inhuur'!D195="","",'Aanvraag inhuur'!D195)</f>
        <v/>
      </c>
      <c r="E185" s="663" t="str">
        <f>IF('Aanvraag inhuur'!E195="","",'Aanvraag inhuur'!E195)</f>
        <v/>
      </c>
      <c r="F185" s="663" t="str">
        <f>IF('Aanvraag inhuur'!F195="","",'Aanvraag inhuur'!F195)</f>
        <v/>
      </c>
      <c r="G185" s="238" t="str">
        <f>IF('Aanvraag inhuur'!G195="","",'Aanvraag inhuur'!G195)</f>
        <v/>
      </c>
      <c r="H185" s="238" t="str">
        <f>IF('Aanvraag inhuur'!H195="","",'Aanvraag inhuur'!H195)</f>
        <v/>
      </c>
      <c r="I185" s="238" t="str">
        <f>IF('Aanvraag inhuur'!I195="","",'Aanvraag inhuur'!I195)</f>
        <v/>
      </c>
      <c r="J185" s="20" t="str">
        <f>IF('Aanvraag inhuur'!J195="","",'Aanvraag inhuur'!J195)</f>
        <v/>
      </c>
      <c r="K185" s="21" t="str">
        <f>IF('Aanvraag inhuur'!K195="","",'Aanvraag inhuur'!K195)</f>
        <v/>
      </c>
      <c r="L185" s="4" t="str">
        <f>IF('Aanvraag inhuur'!L195="","",'Aanvraag inhuur'!L195)</f>
        <v/>
      </c>
    </row>
    <row r="186" spans="1:15" ht="6" hidden="1" customHeight="1" x14ac:dyDescent="0.2">
      <c r="A186" s="22" t="str">
        <f>IF('Aanvraag inhuur'!A196="","",'Aanvraag inhuur'!A196)</f>
        <v/>
      </c>
      <c r="B186" s="59" t="str">
        <f>IF('Aanvraag inhuur'!B196="","",'Aanvraag inhuur'!B196)</f>
        <v/>
      </c>
      <c r="C186" s="59" t="str">
        <f>IF('Aanvraag inhuur'!C196="","",'Aanvraag inhuur'!C196)</f>
        <v/>
      </c>
      <c r="D186" s="59" t="str">
        <f>IF('Aanvraag inhuur'!D196="","",'Aanvraag inhuur'!D196)</f>
        <v/>
      </c>
      <c r="E186" s="59" t="str">
        <f>IF('Aanvraag inhuur'!E196="","",'Aanvraag inhuur'!E196)</f>
        <v/>
      </c>
      <c r="F186" s="59" t="str">
        <f>IF('Aanvraag inhuur'!F196="","",'Aanvraag inhuur'!F196)</f>
        <v/>
      </c>
      <c r="G186" s="59" t="str">
        <f>IF('Aanvraag inhuur'!G196="","",'Aanvraag inhuur'!G196)</f>
        <v/>
      </c>
      <c r="H186" s="59" t="str">
        <f>IF('Aanvraag inhuur'!H196="","",'Aanvraag inhuur'!H196)</f>
        <v/>
      </c>
      <c r="I186" s="59" t="str">
        <f>IF('Aanvraag inhuur'!I196="","",'Aanvraag inhuur'!I196)</f>
        <v/>
      </c>
      <c r="J186" s="71" t="str">
        <f>IF('Aanvraag inhuur'!J196="","",'Aanvraag inhuur'!J196)</f>
        <v/>
      </c>
      <c r="K186" s="11" t="str">
        <f>IF('Aanvraag inhuur'!K196="","",'Aanvraag inhuur'!K196)</f>
        <v/>
      </c>
      <c r="L186" s="4" t="str">
        <f>IF('Aanvraag inhuur'!L196="","",'Aanvraag inhuur'!L196)</f>
        <v/>
      </c>
    </row>
    <row r="187" spans="1:15" ht="20.25" hidden="1" customHeight="1" x14ac:dyDescent="0.2">
      <c r="A187" s="664" t="str">
        <f>IF('Aanvraag inhuur'!A197="","",'Aanvraag inhuur'!A197)</f>
        <v>Vul onderstaand in aan de hand van informatie uit de Sharepoint ATB</v>
      </c>
      <c r="B187" s="14" t="str">
        <f>IF('Aanvraag inhuur'!B197="","",'Aanvraag inhuur'!B197)</f>
        <v/>
      </c>
      <c r="C187" s="183" t="str">
        <f>IF('Aanvraag inhuur'!C197="","",'Aanvraag inhuur'!C197)</f>
        <v/>
      </c>
      <c r="D187" s="14" t="str">
        <f>IF('Aanvraag inhuur'!D197="","",'Aanvraag inhuur'!D197)</f>
        <v/>
      </c>
      <c r="E187" s="665" t="str">
        <f>IF('Aanvraag inhuur'!E197="","",'Aanvraag inhuur'!E197)</f>
        <v/>
      </c>
      <c r="F187" s="665" t="str">
        <f>IF('Aanvraag inhuur'!F197="","",'Aanvraag inhuur'!F197)</f>
        <v/>
      </c>
      <c r="G187" s="665" t="str">
        <f>IF('Aanvraag inhuur'!G197="","",'Aanvraag inhuur'!G197)</f>
        <v/>
      </c>
      <c r="H187" s="665" t="str">
        <f>IF('Aanvraag inhuur'!H197="","",'Aanvraag inhuur'!H197)</f>
        <v/>
      </c>
      <c r="I187" s="665" t="str">
        <f>IF('Aanvraag inhuur'!I197="","",'Aanvraag inhuur'!I197)</f>
        <v/>
      </c>
      <c r="J187" s="168" t="str">
        <f>IF('Aanvraag inhuur'!J197="","",'Aanvraag inhuur'!J197)</f>
        <v/>
      </c>
      <c r="K187" s="11" t="str">
        <f>IF('Aanvraag inhuur'!K197="","",'Aanvraag inhuur'!K197)</f>
        <v>Extra controles op datums ?</v>
      </c>
      <c r="L187" s="4" t="str">
        <f>IF('Aanvraag inhuur'!L197="","",'Aanvraag inhuur'!L197)</f>
        <v/>
      </c>
      <c r="M187" s="592"/>
    </row>
    <row r="188" spans="1:15" s="86" customFormat="1" ht="6" hidden="1" customHeight="1" x14ac:dyDescent="0.2">
      <c r="A188" s="664" t="str">
        <f>IF('Aanvraag inhuur'!A198="","",'Aanvraag inhuur'!A198)</f>
        <v/>
      </c>
      <c r="B188" s="25" t="str">
        <f>IF('Aanvraag inhuur'!B198="","",'Aanvraag inhuur'!B198)</f>
        <v/>
      </c>
      <c r="C188" s="14" t="str">
        <f>IF('Aanvraag inhuur'!C198="","",'Aanvraag inhuur'!C198)</f>
        <v/>
      </c>
      <c r="D188" s="252" t="str">
        <f>IF('Aanvraag inhuur'!D198="","",'Aanvraag inhuur'!D198)</f>
        <v/>
      </c>
      <c r="E188" s="252" t="str">
        <f>IF('Aanvraag inhuur'!E198="","",'Aanvraag inhuur'!E198)</f>
        <v/>
      </c>
      <c r="F188" s="252" t="str">
        <f>IF('Aanvraag inhuur'!F198="","",'Aanvraag inhuur'!F198)</f>
        <v/>
      </c>
      <c r="G188" s="252" t="str">
        <f>IF('Aanvraag inhuur'!G198="","",'Aanvraag inhuur'!G198)</f>
        <v/>
      </c>
      <c r="H188" s="14" t="str">
        <f>IF('Aanvraag inhuur'!H198="","",'Aanvraag inhuur'!H198)</f>
        <v/>
      </c>
      <c r="I188" s="14" t="str">
        <f>IF('Aanvraag inhuur'!I198="","",'Aanvraag inhuur'!I198)</f>
        <v/>
      </c>
      <c r="J188" s="10" t="str">
        <f>IF('Aanvraag inhuur'!J198="","",'Aanvraag inhuur'!J198)</f>
        <v/>
      </c>
      <c r="K188" s="11" t="str">
        <f>IF('Aanvraag inhuur'!K198="","",'Aanvraag inhuur'!K198)</f>
        <v/>
      </c>
      <c r="L188" s="86" t="str">
        <f>IF('Aanvraag inhuur'!L198="","",'Aanvraag inhuur'!L198)</f>
        <v/>
      </c>
      <c r="M188" s="592"/>
    </row>
    <row r="189" spans="1:15" s="67" customFormat="1" ht="20.25" hidden="1" customHeight="1" x14ac:dyDescent="0.25">
      <c r="A189" s="664" t="e">
        <f>IF('Aanvraag inhuur'!#REF!="","",'Aanvraag inhuur'!#REF!)</f>
        <v>#REF!</v>
      </c>
      <c r="B189" s="14" t="e">
        <f>IF('Aanvraag inhuur'!#REF!="","",'Aanvraag inhuur'!#REF!)</f>
        <v>#REF!</v>
      </c>
      <c r="C189" s="183" t="e">
        <f>IF('Aanvraag inhuur'!#REF!="","",'Aanvraag inhuur'!#REF!)</f>
        <v>#REF!</v>
      </c>
      <c r="D189" s="14" t="e">
        <f>IF('Aanvraag inhuur'!#REF!="","",'Aanvraag inhuur'!#REF!)</f>
        <v>#REF!</v>
      </c>
      <c r="E189" s="665" t="e">
        <f>IF('Aanvraag inhuur'!#REF!="","",'Aanvraag inhuur'!#REF!)</f>
        <v>#REF!</v>
      </c>
      <c r="F189" s="665" t="e">
        <f>IF('Aanvraag inhuur'!#REF!="","",'Aanvraag inhuur'!#REF!)</f>
        <v>#REF!</v>
      </c>
      <c r="G189" s="665" t="e">
        <f>IF('Aanvraag inhuur'!#REF!="","",'Aanvraag inhuur'!#REF!)</f>
        <v>#REF!</v>
      </c>
      <c r="H189" s="665" t="e">
        <f>IF('Aanvraag inhuur'!#REF!="","",'Aanvraag inhuur'!#REF!)</f>
        <v>#REF!</v>
      </c>
      <c r="I189" s="665" t="e">
        <f>IF('Aanvraag inhuur'!#REF!="","",'Aanvraag inhuur'!#REF!)</f>
        <v>#REF!</v>
      </c>
      <c r="J189" s="10" t="e">
        <f>IF('Aanvraag inhuur'!#REF!="","",'Aanvraag inhuur'!#REF!)</f>
        <v>#REF!</v>
      </c>
      <c r="K189" s="11" t="e">
        <f>IF('Aanvraag inhuur'!#REF!="","",'Aanvraag inhuur'!#REF!)</f>
        <v>#REF!</v>
      </c>
      <c r="L189" s="67" t="e">
        <f>IF('Aanvraag inhuur'!#REF!="","",'Aanvraag inhuur'!#REF!)</f>
        <v>#REF!</v>
      </c>
      <c r="M189" s="592"/>
    </row>
    <row r="190" spans="1:15" s="86" customFormat="1" ht="6" hidden="1" customHeight="1" x14ac:dyDescent="0.2">
      <c r="A190" s="22" t="str">
        <f>IF('Aanvraag inhuur'!A199="","",'Aanvraag inhuur'!A199)</f>
        <v/>
      </c>
      <c r="B190" s="25" t="str">
        <f>IF('Aanvraag inhuur'!B199="","",'Aanvraag inhuur'!B199)</f>
        <v/>
      </c>
      <c r="C190" s="14" t="str">
        <f>IF('Aanvraag inhuur'!C199="","",'Aanvraag inhuur'!C199)</f>
        <v/>
      </c>
      <c r="D190" s="252" t="str">
        <f>IF('Aanvraag inhuur'!D199="","",'Aanvraag inhuur'!D199)</f>
        <v/>
      </c>
      <c r="E190" s="252" t="str">
        <f>IF('Aanvraag inhuur'!E199="","",'Aanvraag inhuur'!E199)</f>
        <v/>
      </c>
      <c r="F190" s="252" t="str">
        <f>IF('Aanvraag inhuur'!F199="","",'Aanvraag inhuur'!F199)</f>
        <v/>
      </c>
      <c r="G190" s="252" t="str">
        <f>IF('Aanvraag inhuur'!G199="","",'Aanvraag inhuur'!G199)</f>
        <v/>
      </c>
      <c r="H190" s="14" t="str">
        <f>IF('Aanvraag inhuur'!H199="","",'Aanvraag inhuur'!H199)</f>
        <v/>
      </c>
      <c r="I190" s="14" t="str">
        <f>IF('Aanvraag inhuur'!I199="","",'Aanvraag inhuur'!I199)</f>
        <v/>
      </c>
      <c r="J190" s="10" t="str">
        <f>IF('Aanvraag inhuur'!J199="","",'Aanvraag inhuur'!J199)</f>
        <v/>
      </c>
      <c r="K190" s="11" t="str">
        <f>IF('Aanvraag inhuur'!K199="","",'Aanvraag inhuur'!K199)</f>
        <v/>
      </c>
      <c r="L190" s="86" t="str">
        <f>IF('Aanvraag inhuur'!L199="","",'Aanvraag inhuur'!L199)</f>
        <v/>
      </c>
      <c r="M190" s="592"/>
    </row>
    <row r="191" spans="1:15" s="67" customFormat="1" ht="20.25" hidden="1" customHeight="1" x14ac:dyDescent="0.25">
      <c r="A191" s="22" t="e">
        <f>IF('Aanvraag inhuur'!#REF!="","",'Aanvraag inhuur'!#REF!)</f>
        <v>#REF!</v>
      </c>
      <c r="B191" s="14" t="e">
        <f>IF('Aanvraag inhuur'!#REF!="","",'Aanvraag inhuur'!#REF!)</f>
        <v>#REF!</v>
      </c>
      <c r="C191" s="183" t="e">
        <f>IF('Aanvraag inhuur'!#REF!="","",'Aanvraag inhuur'!#REF!)</f>
        <v>#REF!</v>
      </c>
      <c r="D191" s="14" t="e">
        <f>IF('Aanvraag inhuur'!#REF!="","",'Aanvraag inhuur'!#REF!)</f>
        <v>#REF!</v>
      </c>
      <c r="E191" s="665" t="e">
        <f>IF('Aanvraag inhuur'!#REF!="","",'Aanvraag inhuur'!#REF!)</f>
        <v>#REF!</v>
      </c>
      <c r="F191" s="665" t="e">
        <f>IF('Aanvraag inhuur'!#REF!="","",'Aanvraag inhuur'!#REF!)</f>
        <v>#REF!</v>
      </c>
      <c r="G191" s="665" t="e">
        <f>IF('Aanvraag inhuur'!#REF!="","",'Aanvraag inhuur'!#REF!)</f>
        <v>#REF!</v>
      </c>
      <c r="H191" s="665" t="str">
        <f>IF('Aanvraag inhuur'!H200="","",'Aanvraag inhuur'!H200)</f>
        <v/>
      </c>
      <c r="I191" s="665" t="str">
        <f>IF('Aanvraag inhuur'!I200="","",'Aanvraag inhuur'!I200)</f>
        <v/>
      </c>
      <c r="J191" s="10" t="str">
        <f>IF('Aanvraag inhuur'!J200="","",'Aanvraag inhuur'!J200)</f>
        <v/>
      </c>
      <c r="K191" s="11" t="str">
        <f>IF('Aanvraag inhuur'!K200="","",'Aanvraag inhuur'!K200)</f>
        <v/>
      </c>
      <c r="L191" s="67" t="str">
        <f>IF('Aanvraag inhuur'!L200="","",'Aanvraag inhuur'!L200)</f>
        <v/>
      </c>
      <c r="M191" s="592"/>
    </row>
    <row r="192" spans="1:15" s="86" customFormat="1" ht="6" hidden="1" customHeight="1" x14ac:dyDescent="0.2">
      <c r="A192" s="22" t="e">
        <f>IF('Aanvraag inhuur'!#REF!="","",'Aanvraag inhuur'!#REF!)</f>
        <v>#REF!</v>
      </c>
      <c r="B192" s="25" t="e">
        <f>IF('Aanvraag inhuur'!#REF!="","",'Aanvraag inhuur'!#REF!)</f>
        <v>#REF!</v>
      </c>
      <c r="C192" s="14" t="e">
        <f>IF('Aanvraag inhuur'!#REF!="","",'Aanvraag inhuur'!#REF!)</f>
        <v>#REF!</v>
      </c>
      <c r="D192" s="252" t="e">
        <f>IF('Aanvraag inhuur'!#REF!="","",'Aanvraag inhuur'!#REF!)</f>
        <v>#REF!</v>
      </c>
      <c r="E192" s="252" t="e">
        <f>IF('Aanvraag inhuur'!#REF!="","",'Aanvraag inhuur'!#REF!)</f>
        <v>#REF!</v>
      </c>
      <c r="F192" s="252" t="e">
        <f>IF('Aanvraag inhuur'!#REF!="","",'Aanvraag inhuur'!#REF!)</f>
        <v>#REF!</v>
      </c>
      <c r="G192" s="252" t="str">
        <f>IF('Aanvraag inhuur'!G205="","",'Aanvraag inhuur'!G205)</f>
        <v/>
      </c>
      <c r="H192" s="14" t="str">
        <f>IF('Aanvraag inhuur'!H201="","",'Aanvraag inhuur'!H201)</f>
        <v/>
      </c>
      <c r="I192" s="14" t="str">
        <f>IF('Aanvraag inhuur'!I201="","",'Aanvraag inhuur'!I201)</f>
        <v/>
      </c>
      <c r="J192" s="10" t="str">
        <f>IF('Aanvraag inhuur'!J201="","",'Aanvraag inhuur'!J201)</f>
        <v/>
      </c>
      <c r="K192" s="11" t="str">
        <f>IF('Aanvraag inhuur'!K201="","",'Aanvraag inhuur'!K201)</f>
        <v/>
      </c>
      <c r="L192" s="86" t="str">
        <f>IF('Aanvraag inhuur'!L201="","",'Aanvraag inhuur'!L201)</f>
        <v/>
      </c>
      <c r="M192" s="592"/>
    </row>
    <row r="193" spans="1:13" s="67" customFormat="1" ht="20.25" hidden="1" customHeight="1" x14ac:dyDescent="0.25">
      <c r="A193" s="22" t="e">
        <f>IF('Aanvraag inhuur'!#REF!="","",'Aanvraag inhuur'!#REF!)</f>
        <v>#REF!</v>
      </c>
      <c r="B193" s="14" t="e">
        <f>IF('Aanvraag inhuur'!#REF!="","",'Aanvraag inhuur'!#REF!)</f>
        <v>#REF!</v>
      </c>
      <c r="C193" s="126" t="e">
        <f>IF('Aanvraag inhuur'!#REF!="","",'Aanvraag inhuur'!#REF!)</f>
        <v>#REF!</v>
      </c>
      <c r="D193" s="243" t="str">
        <f>IF('Aanvraag inhuur'!A200="","",'Aanvraag inhuur'!A200)</f>
        <v>Aantal uur maximaal (formule)</v>
      </c>
      <c r="E193" s="666">
        <f>IF('Aanvraag inhuur'!C200="","",'Aanvraag inhuur'!C200)</f>
        <v>0</v>
      </c>
      <c r="F193" s="666" t="e">
        <f>IF('Aanvraag inhuur'!#REF!="","",'Aanvraag inhuur'!#REF!)</f>
        <v>#REF!</v>
      </c>
      <c r="G193" s="666" t="e">
        <f>IF('Aanvraag inhuur'!#REF!="","",'Aanvraag inhuur'!#REF!)</f>
        <v>#REF!</v>
      </c>
      <c r="H193" s="666" t="e">
        <f>IF('Aanvraag inhuur'!#REF!="","",'Aanvraag inhuur'!#REF!)</f>
        <v>#REF!</v>
      </c>
      <c r="I193" s="666" t="e">
        <f>IF('Aanvraag inhuur'!#REF!="","",'Aanvraag inhuur'!#REF!)</f>
        <v>#REF!</v>
      </c>
      <c r="J193" s="10" t="e">
        <f>IF('Aanvraag inhuur'!#REF!="","",'Aanvraag inhuur'!#REF!)</f>
        <v>#REF!</v>
      </c>
      <c r="K193" s="11" t="e">
        <f>IF('Aanvraag inhuur'!#REF!="","",'Aanvraag inhuur'!#REF!)</f>
        <v>#REF!</v>
      </c>
      <c r="L193" s="67" t="e">
        <f>IF('Aanvraag inhuur'!#REF!="","",'Aanvraag inhuur'!#REF!)</f>
        <v>#REF!</v>
      </c>
      <c r="M193" s="592"/>
    </row>
    <row r="194" spans="1:13" s="86" customFormat="1" ht="6" hidden="1" customHeight="1" x14ac:dyDescent="0.2">
      <c r="A194" s="22" t="e">
        <f>IF('Aanvraag inhuur'!#REF!="","",'Aanvraag inhuur'!#REF!)</f>
        <v>#REF!</v>
      </c>
      <c r="B194" s="25" t="e">
        <f>IF('Aanvraag inhuur'!#REF!="","",'Aanvraag inhuur'!#REF!)</f>
        <v>#REF!</v>
      </c>
      <c r="C194" s="14" t="e">
        <f>IF('Aanvraag inhuur'!#REF!="","",'Aanvraag inhuur'!#REF!)</f>
        <v>#REF!</v>
      </c>
      <c r="D194" s="252" t="str">
        <f>IF('Aanvraag inhuur'!A201="","",'Aanvraag inhuur'!A201)</f>
        <v/>
      </c>
      <c r="E194" s="252" t="str">
        <f>IF('Aanvraag inhuur'!B201="","",'Aanvraag inhuur'!B201)</f>
        <v/>
      </c>
      <c r="F194" s="252" t="str">
        <f>IF('Aanvraag inhuur'!C201="","",'Aanvraag inhuur'!C201)</f>
        <v/>
      </c>
      <c r="G194" s="252" t="e">
        <f>IF('Aanvraag inhuur'!#REF!="","",'Aanvraag inhuur'!#REF!)</f>
        <v>#REF!</v>
      </c>
      <c r="H194" s="14" t="e">
        <f>IF('Aanvraag inhuur'!#REF!="","",'Aanvraag inhuur'!#REF!)</f>
        <v>#REF!</v>
      </c>
      <c r="I194" s="14" t="e">
        <f>IF('Aanvraag inhuur'!#REF!="","",'Aanvraag inhuur'!#REF!)</f>
        <v>#REF!</v>
      </c>
      <c r="J194" s="10" t="str">
        <f>IF('Aanvraag inhuur'!J202="","",'Aanvraag inhuur'!J202)</f>
        <v/>
      </c>
      <c r="K194" s="11" t="str">
        <f>IF('Aanvraag inhuur'!K202="","",'Aanvraag inhuur'!K202)</f>
        <v/>
      </c>
      <c r="L194" s="86" t="str">
        <f>IF('Aanvraag inhuur'!L202="","",'Aanvraag inhuur'!L202)</f>
        <v/>
      </c>
      <c r="M194" s="592"/>
    </row>
    <row r="195" spans="1:13" s="86" customFormat="1" ht="6" hidden="1" customHeight="1" x14ac:dyDescent="0.2">
      <c r="A195" s="22" t="e">
        <f>IF('Aanvraag inhuur'!#REF!="","",'Aanvraag inhuur'!#REF!)</f>
        <v>#REF!</v>
      </c>
      <c r="B195" s="25" t="e">
        <f>IF('Aanvraag inhuur'!#REF!="","",'Aanvraag inhuur'!#REF!)</f>
        <v>#REF!</v>
      </c>
      <c r="C195" s="14" t="e">
        <f>IF('Aanvraag inhuur'!#REF!="","",'Aanvraag inhuur'!#REF!)</f>
        <v>#REF!</v>
      </c>
      <c r="D195" s="252" t="e">
        <f>IF('Aanvraag inhuur'!#REF!="","",'Aanvraag inhuur'!#REF!)</f>
        <v>#REF!</v>
      </c>
      <c r="E195" s="184" t="e">
        <f>IF('Aanvraag inhuur'!#REF!="","",'Aanvraag inhuur'!#REF!)</f>
        <v>#REF!</v>
      </c>
      <c r="F195" s="252" t="e">
        <f>IF('Aanvraag inhuur'!#REF!="","",'Aanvraag inhuur'!#REF!)</f>
        <v>#REF!</v>
      </c>
      <c r="G195" s="252" t="e">
        <f>IF('Aanvraag inhuur'!#REF!="","",'Aanvraag inhuur'!#REF!)</f>
        <v>#REF!</v>
      </c>
      <c r="H195" s="14" t="e">
        <f>IF('Aanvraag inhuur'!#REF!="","",'Aanvraag inhuur'!#REF!)</f>
        <v>#REF!</v>
      </c>
      <c r="I195" s="14" t="e">
        <f>IF('Aanvraag inhuur'!#REF!="","",'Aanvraag inhuur'!#REF!)</f>
        <v>#REF!</v>
      </c>
      <c r="J195" s="10" t="str">
        <f>IF('Aanvraag inhuur'!J203="","",'Aanvraag inhuur'!J203)</f>
        <v/>
      </c>
      <c r="K195" s="11" t="str">
        <f>IF('Aanvraag inhuur'!K203="","",'Aanvraag inhuur'!K203)</f>
        <v/>
      </c>
      <c r="L195" s="86" t="str">
        <f>IF('Aanvraag inhuur'!L203="","",'Aanvraag inhuur'!L203)</f>
        <v/>
      </c>
      <c r="M195" s="592"/>
    </row>
    <row r="196" spans="1:13" s="67" customFormat="1" ht="24" hidden="1" customHeight="1" x14ac:dyDescent="0.25">
      <c r="A196" s="22" t="e">
        <f>IF('Aanvraag inhuur'!#REF!="","",'Aanvraag inhuur'!#REF!)</f>
        <v>#REF!</v>
      </c>
      <c r="B196" s="252" t="e">
        <f>IF('Aanvraag inhuur'!#REF!="","",'Aanvraag inhuur'!#REF!)</f>
        <v>#REF!</v>
      </c>
      <c r="C196" s="126" t="e">
        <f>IF('Aanvraag inhuur'!#REF!="","",'Aanvraag inhuur'!#REF!)</f>
        <v>#REF!</v>
      </c>
      <c r="D196" s="243" t="str">
        <f>IF('Aanvraag inhuur'!A202="","",'Aanvraag inhuur'!A202)</f>
        <v>Uurtarief incl BTW (begroot) *</v>
      </c>
      <c r="E196" s="667" t="str">
        <f>IF('Aanvraag inhuur'!C202="","",'Aanvraag inhuur'!C202)</f>
        <v/>
      </c>
      <c r="F196" s="667" t="e">
        <f>IF('Aanvraag inhuur'!#REF!="","",'Aanvraag inhuur'!#REF!)</f>
        <v>#REF!</v>
      </c>
      <c r="G196" s="667" t="e">
        <f>IF('Aanvraag inhuur'!#REF!="","",'Aanvraag inhuur'!#REF!)</f>
        <v>#REF!</v>
      </c>
      <c r="H196" s="667" t="e">
        <f>IF('Aanvraag inhuur'!#REF!="","",'Aanvraag inhuur'!#REF!)</f>
        <v>#REF!</v>
      </c>
      <c r="I196" s="667" t="e">
        <f>IF('Aanvraag inhuur'!#REF!="","",'Aanvraag inhuur'!#REF!)</f>
        <v>#REF!</v>
      </c>
      <c r="J196" s="10" t="str">
        <f>IF('Aanvraag inhuur'!J204="","",'Aanvraag inhuur'!J204)</f>
        <v/>
      </c>
      <c r="K196" s="11" t="str">
        <f>IF('Aanvraag inhuur'!K204="","",'Aanvraag inhuur'!K204)</f>
        <v>Hoe willen we dit ingevuld hebben ?</v>
      </c>
      <c r="L196" s="67" t="str">
        <f>IF('Aanvraag inhuur'!L204="","",'Aanvraag inhuur'!L204)</f>
        <v/>
      </c>
      <c r="M196" s="592"/>
    </row>
    <row r="197" spans="1:13" s="86" customFormat="1" ht="6" hidden="1" customHeight="1" x14ac:dyDescent="0.2">
      <c r="A197" s="22" t="e">
        <f>IF('Aanvraag inhuur'!#REF!="","",'Aanvraag inhuur'!#REF!)</f>
        <v>#REF!</v>
      </c>
      <c r="B197" s="25" t="e">
        <f>IF('Aanvraag inhuur'!#REF!="","",'Aanvraag inhuur'!#REF!)</f>
        <v>#REF!</v>
      </c>
      <c r="C197" s="14" t="e">
        <f>IF('Aanvraag inhuur'!#REF!="","",'Aanvraag inhuur'!#REF!)</f>
        <v>#REF!</v>
      </c>
      <c r="D197" s="252" t="str">
        <f>IF('Aanvraag inhuur'!A203="","",'Aanvraag inhuur'!A203)</f>
        <v/>
      </c>
      <c r="E197" s="252" t="str">
        <f>IF('Aanvraag inhuur'!B203="","",'Aanvraag inhuur'!B203)</f>
        <v/>
      </c>
      <c r="F197" s="252" t="str">
        <f>IF('Aanvraag inhuur'!C203="","",'Aanvraag inhuur'!C203)</f>
        <v/>
      </c>
      <c r="G197" s="252" t="e">
        <f>IF('Aanvraag inhuur'!#REF!="","",'Aanvraag inhuur'!#REF!)</f>
        <v>#REF!</v>
      </c>
      <c r="H197" s="14" t="e">
        <f>IF('Aanvraag inhuur'!#REF!="","",'Aanvraag inhuur'!#REF!)</f>
        <v>#REF!</v>
      </c>
      <c r="I197" s="14" t="e">
        <f>IF('Aanvraag inhuur'!#REF!="","",'Aanvraag inhuur'!#REF!)</f>
        <v>#REF!</v>
      </c>
      <c r="J197" s="10" t="str">
        <f>IF('Aanvraag inhuur'!J205="","",'Aanvraag inhuur'!J205)</f>
        <v/>
      </c>
      <c r="K197" s="11" t="str">
        <f>IF('Aanvraag inhuur'!K205="","",'Aanvraag inhuur'!K205)</f>
        <v/>
      </c>
      <c r="L197" s="86" t="str">
        <f>IF('Aanvraag inhuur'!L205="","",'Aanvraag inhuur'!L205)</f>
        <v/>
      </c>
      <c r="M197" s="592"/>
    </row>
    <row r="198" spans="1:13" s="67" customFormat="1" ht="25.5" hidden="1" customHeight="1" x14ac:dyDescent="0.25">
      <c r="A198" s="22" t="e">
        <f>IF('Aanvraag inhuur'!#REF!="","",'Aanvraag inhuur'!#REF!)</f>
        <v>#REF!</v>
      </c>
      <c r="B198" s="252" t="e">
        <f>IF('Aanvraag inhuur'!#REF!="","",'Aanvraag inhuur'!#REF!)</f>
        <v>#REF!</v>
      </c>
      <c r="C198" s="167" t="e">
        <f>IF('Aanvraag inhuur'!#REF!="","",'Aanvraag inhuur'!#REF!)</f>
        <v>#REF!</v>
      </c>
      <c r="D198" s="243" t="str">
        <f>IF('Aanvraag inhuur'!A204="","",'Aanvraag inhuur'!A204)</f>
        <v xml:space="preserve">Uurtarief excl. BTW (begroot)  (formule) ^ </v>
      </c>
      <c r="E198" s="682">
        <f>IF('Aanvraag inhuur'!C204="","",'Aanvraag inhuur'!C204)</f>
        <v>0</v>
      </c>
      <c r="F198" s="682" t="e">
        <f>IF('Aanvraag inhuur'!#REF!="","",'Aanvraag inhuur'!#REF!)</f>
        <v>#REF!</v>
      </c>
      <c r="G198" s="682" t="e">
        <f>IF('Aanvraag inhuur'!#REF!="","",'Aanvraag inhuur'!#REF!)</f>
        <v>#REF!</v>
      </c>
      <c r="H198" s="682" t="e">
        <f>IF('Aanvraag inhuur'!#REF!="","",'Aanvraag inhuur'!#REF!)</f>
        <v>#REF!</v>
      </c>
      <c r="I198" s="682" t="e">
        <f>IF('Aanvraag inhuur'!#REF!="","",'Aanvraag inhuur'!#REF!)</f>
        <v>#REF!</v>
      </c>
      <c r="J198" s="10" t="str">
        <f>IF('Aanvraag inhuur'!J206="","",'Aanvraag inhuur'!J206)</f>
        <v/>
      </c>
      <c r="K198" s="11" t="str">
        <f>IF('Aanvraag inhuur'!K206="","",'Aanvraag inhuur'!K206)</f>
        <v/>
      </c>
      <c r="L198" s="67" t="str">
        <f>IF('Aanvraag inhuur'!L206="","",'Aanvraag inhuur'!L206)</f>
        <v/>
      </c>
      <c r="M198" s="592"/>
    </row>
    <row r="199" spans="1:13" s="86" customFormat="1" ht="6" hidden="1" customHeight="1" x14ac:dyDescent="0.2">
      <c r="A199" s="22" t="e">
        <f>IF('Aanvraag inhuur'!#REF!="","",'Aanvraag inhuur'!#REF!)</f>
        <v>#REF!</v>
      </c>
      <c r="B199" s="25" t="e">
        <f>IF('Aanvraag inhuur'!#REF!="","",'Aanvraag inhuur'!#REF!)</f>
        <v>#REF!</v>
      </c>
      <c r="C199" s="14" t="e">
        <f>IF('Aanvraag inhuur'!#REF!="","",'Aanvraag inhuur'!#REF!)</f>
        <v>#REF!</v>
      </c>
      <c r="D199" s="252" t="str">
        <f>IF('Aanvraag inhuur'!A205="","",'Aanvraag inhuur'!A205)</f>
        <v/>
      </c>
      <c r="E199" s="252" t="str">
        <f>IF('Aanvraag inhuur'!C205="","",'Aanvraag inhuur'!C205)</f>
        <v/>
      </c>
      <c r="F199" s="252" t="e">
        <f>IF('Aanvraag inhuur'!#REF!="","",'Aanvraag inhuur'!#REF!)</f>
        <v>#REF!</v>
      </c>
      <c r="G199" s="252" t="e">
        <f>IF('Aanvraag inhuur'!#REF!="","",'Aanvraag inhuur'!#REF!)</f>
        <v>#REF!</v>
      </c>
      <c r="H199" s="14" t="e">
        <f>IF('Aanvraag inhuur'!#REF!="","",'Aanvraag inhuur'!#REF!)</f>
        <v>#REF!</v>
      </c>
      <c r="I199" s="14" t="e">
        <f>IF('Aanvraag inhuur'!#REF!="","",'Aanvraag inhuur'!#REF!)</f>
        <v>#REF!</v>
      </c>
      <c r="J199" s="10" t="str">
        <f>IF('Aanvraag inhuur'!J207="","",'Aanvraag inhuur'!J207)</f>
        <v/>
      </c>
      <c r="K199" s="11" t="str">
        <f>IF('Aanvraag inhuur'!K207="","",'Aanvraag inhuur'!K207)</f>
        <v/>
      </c>
      <c r="L199" s="86" t="str">
        <f>IF('Aanvraag inhuur'!L207="","",'Aanvraag inhuur'!L207)</f>
        <v/>
      </c>
      <c r="M199" s="592"/>
    </row>
    <row r="200" spans="1:13" s="67" customFormat="1" ht="35.25" hidden="1" customHeight="1" x14ac:dyDescent="0.25">
      <c r="A200" s="22" t="e">
        <f>IF('Aanvraag inhuur'!#REF!="","",'Aanvraag inhuur'!#REF!)</f>
        <v>#REF!</v>
      </c>
      <c r="B200" s="14" t="e">
        <f>IF('Aanvraag inhuur'!#REF!="","",'Aanvraag inhuur'!#REF!)</f>
        <v>#REF!</v>
      </c>
      <c r="C200" s="169" t="e">
        <f>IF('Aanvraag inhuur'!#REF!="","",'Aanvraag inhuur'!#REF!)</f>
        <v>#REF!</v>
      </c>
      <c r="D200" s="243" t="str">
        <f>IF('Aanvraag inhuur'!A206="","",'Aanvraag inhuur'!A206)</f>
        <v>Kosten Veiligheidsonderzoek incl BTW</v>
      </c>
      <c r="E200" s="683">
        <f>IF('Aanvraag inhuur'!C206="","",'Aanvraag inhuur'!C206)</f>
        <v>0</v>
      </c>
      <c r="F200" s="684" t="e">
        <f>IF('Aanvraag inhuur'!#REF!="","",'Aanvraag inhuur'!#REF!)</f>
        <v>#REF!</v>
      </c>
      <c r="G200" s="243" t="str">
        <f>IF('Aanvraag inhuur'!D204="","",'Aanvraag inhuur'!D204)</f>
        <v>Kosten Veiligheidsonderzoek excl. BTW</v>
      </c>
      <c r="H200" s="685">
        <f>IF('Aanvraag inhuur'!G204="","",'Aanvraag inhuur'!G204)</f>
        <v>0</v>
      </c>
      <c r="I200" s="686" t="e">
        <f>IF('Aanvraag inhuur'!#REF!="","",'Aanvraag inhuur'!#REF!)</f>
        <v>#REF!</v>
      </c>
      <c r="J200" s="10" t="str">
        <f>IF('Aanvraag inhuur'!J208="","",'Aanvraag inhuur'!J208)</f>
        <v/>
      </c>
      <c r="K200" s="11" t="str">
        <f>IF('Aanvraag inhuur'!K208="","",'Aanvraag inhuur'!K208)</f>
        <v/>
      </c>
      <c r="L200" s="67" t="str">
        <f>IF('Aanvraag inhuur'!L208="","",'Aanvraag inhuur'!L208)</f>
        <v/>
      </c>
      <c r="M200" s="592"/>
    </row>
    <row r="201" spans="1:13" s="86" customFormat="1" ht="6" hidden="1" customHeight="1" x14ac:dyDescent="0.2">
      <c r="A201" s="22" t="e">
        <f>IF('Aanvraag inhuur'!#REF!="","",'Aanvraag inhuur'!#REF!)</f>
        <v>#REF!</v>
      </c>
      <c r="B201" s="25" t="e">
        <f>IF('Aanvraag inhuur'!#REF!="","",'Aanvraag inhuur'!#REF!)</f>
        <v>#REF!</v>
      </c>
      <c r="C201" s="14" t="e">
        <f>IF('Aanvraag inhuur'!#REF!="","",'Aanvraag inhuur'!#REF!)</f>
        <v>#REF!</v>
      </c>
      <c r="D201" s="252" t="str">
        <f>IF('Aanvraag inhuur'!A207="","",'Aanvraag inhuur'!A207)</f>
        <v/>
      </c>
      <c r="E201" s="184" t="str">
        <f>IF('Aanvraag inhuur'!C207="","",'Aanvraag inhuur'!C207)</f>
        <v/>
      </c>
      <c r="F201" s="252" t="e">
        <f>IF('Aanvraag inhuur'!#REF!="","",'Aanvraag inhuur'!#REF!)</f>
        <v>#REF!</v>
      </c>
      <c r="G201" s="252" t="str">
        <f>IF('Aanvraag inhuur'!D205="","",'Aanvraag inhuur'!D205)</f>
        <v/>
      </c>
      <c r="H201" s="14" t="str">
        <f>IF('Aanvraag inhuur'!E205="","",'Aanvraag inhuur'!E205)</f>
        <v/>
      </c>
      <c r="I201" s="14" t="str">
        <f>IF('Aanvraag inhuur'!F205="","",'Aanvraag inhuur'!F205)</f>
        <v/>
      </c>
      <c r="J201" s="10" t="str">
        <f>IF('Aanvraag inhuur'!J209="","",'Aanvraag inhuur'!J209)</f>
        <v/>
      </c>
      <c r="K201" s="11" t="str">
        <f>IF('Aanvraag inhuur'!K209="","",'Aanvraag inhuur'!K209)</f>
        <v/>
      </c>
      <c r="L201" s="86" t="str">
        <f>IF('Aanvraag inhuur'!L209="","",'Aanvraag inhuur'!L209)</f>
        <v/>
      </c>
      <c r="M201" s="592"/>
    </row>
    <row r="202" spans="1:13" s="67" customFormat="1" ht="30" hidden="1" customHeight="1" x14ac:dyDescent="0.25">
      <c r="A202" s="22" t="e">
        <f>IF('Aanvraag inhuur'!#REF!="","",'Aanvraag inhuur'!#REF!)</f>
        <v>#REF!</v>
      </c>
      <c r="B202" s="14" t="e">
        <f>IF('Aanvraag inhuur'!#REF!="","",'Aanvraag inhuur'!#REF!)</f>
        <v>#REF!</v>
      </c>
      <c r="C202" s="199" t="e">
        <f>IF('Aanvraag inhuur'!#REF!="","",'Aanvraag inhuur'!#REF!)</f>
        <v>#REF!</v>
      </c>
      <c r="D202" s="243" t="str">
        <f>IF('Aanvraag inhuur'!D200="","",'Aanvraag inhuur'!D200)</f>
        <v>Totaal bedrag incl BTW excl. screening (begroot)</v>
      </c>
      <c r="E202" s="683">
        <f>IF('Aanvraag inhuur'!G200="","",'Aanvraag inhuur'!G200)</f>
        <v>0</v>
      </c>
      <c r="F202" s="684" t="e">
        <f>IF('Aanvraag inhuur'!#REF!="","",'Aanvraag inhuur'!#REF!)</f>
        <v>#REF!</v>
      </c>
      <c r="G202" s="243" t="str">
        <f>IF('Aanvraag inhuur'!D206="","",'Aanvraag inhuur'!D206)</f>
        <v>Totaal bedrag excl. BTW excl screening (begroot)</v>
      </c>
      <c r="H202" s="685">
        <f>IF('Aanvraag inhuur'!G206="","",'Aanvraag inhuur'!G206)</f>
        <v>0</v>
      </c>
      <c r="I202" s="686" t="str">
        <f>IF('Aanvraag inhuur'!F206="","",'Aanvraag inhuur'!F206)</f>
        <v/>
      </c>
      <c r="J202" s="10" t="str">
        <f>IF('Aanvraag inhuur'!J210="","",'Aanvraag inhuur'!J210)</f>
        <v/>
      </c>
      <c r="K202" s="11" t="str">
        <f>IF('Aanvraag inhuur'!K210="","",'Aanvraag inhuur'!K210)</f>
        <v/>
      </c>
      <c r="L202" s="67" t="str">
        <f>IF('Aanvraag inhuur'!L210="","",'Aanvraag inhuur'!L210)</f>
        <v/>
      </c>
      <c r="M202" s="592"/>
    </row>
    <row r="203" spans="1:13" ht="6" hidden="1" customHeight="1" x14ac:dyDescent="0.2">
      <c r="A203" s="127" t="e">
        <f>IF('Aanvraag inhuur'!#REF!="","",'Aanvraag inhuur'!#REF!)</f>
        <v>#REF!</v>
      </c>
      <c r="B203" s="149" t="e">
        <f>IF('Aanvraag inhuur'!#REF!="","",'Aanvraag inhuur'!#REF!)</f>
        <v>#REF!</v>
      </c>
      <c r="C203" s="149" t="e">
        <f>IF('Aanvraag inhuur'!#REF!="","",'Aanvraag inhuur'!#REF!)</f>
        <v>#REF!</v>
      </c>
      <c r="D203" s="252" t="str">
        <f>IF('Aanvraag inhuur'!D201="","",'Aanvraag inhuur'!D201)</f>
        <v/>
      </c>
      <c r="E203" s="184" t="str">
        <f>IF('Aanvraag inhuur'!G201="","",'Aanvraag inhuur'!G201)</f>
        <v/>
      </c>
      <c r="F203" s="252" t="e">
        <f>IF('Aanvraag inhuur'!#REF!="","",'Aanvraag inhuur'!#REF!)</f>
        <v>#REF!</v>
      </c>
      <c r="G203" s="252" t="str">
        <f>IF('Aanvraag inhuur'!D207="","",'Aanvraag inhuur'!D207)</f>
        <v/>
      </c>
      <c r="H203" s="14" t="str">
        <f>IF('Aanvraag inhuur'!E207="","",'Aanvraag inhuur'!E207)</f>
        <v/>
      </c>
      <c r="I203" s="14" t="str">
        <f>IF('Aanvraag inhuur'!F207="","",'Aanvraag inhuur'!F207)</f>
        <v/>
      </c>
      <c r="J203" s="168" t="str">
        <f>IF('Aanvraag inhuur'!J211="","",'Aanvraag inhuur'!J211)</f>
        <v/>
      </c>
      <c r="K203" s="30" t="str">
        <f>IF('Aanvraag inhuur'!K211="","",'Aanvraag inhuur'!K211)</f>
        <v/>
      </c>
      <c r="L203" s="4" t="str">
        <f>IF('Aanvraag inhuur'!L211="","",'Aanvraag inhuur'!L211)</f>
        <v/>
      </c>
    </row>
    <row r="204" spans="1:13" s="67" customFormat="1" ht="30" hidden="1" customHeight="1" x14ac:dyDescent="0.25">
      <c r="A204" s="22" t="e">
        <f>IF('Aanvraag inhuur'!#REF!="","",'Aanvraag inhuur'!#REF!)</f>
        <v>#REF!</v>
      </c>
      <c r="B204" s="14" t="e">
        <f>IF('Aanvraag inhuur'!#REF!="","",'Aanvraag inhuur'!#REF!)</f>
        <v>#REF!</v>
      </c>
      <c r="C204" s="126" t="e">
        <f>IF('Aanvraag inhuur'!#REF!="","",'Aanvraag inhuur'!#REF!)</f>
        <v>#REF!</v>
      </c>
      <c r="D204" s="243" t="str">
        <f>IF('Aanvraag inhuur'!D202="","",'Aanvraag inhuur'!D202)</f>
        <v>Totaal bedrag incl BTW incl. screening (begroot)</v>
      </c>
      <c r="E204" s="687">
        <f>IF('Aanvraag inhuur'!G202="","",'Aanvraag inhuur'!G202)</f>
        <v>0</v>
      </c>
      <c r="F204" s="687" t="e">
        <f>IF('Aanvraag inhuur'!#REF!="","",'Aanvraag inhuur'!#REF!)</f>
        <v>#REF!</v>
      </c>
      <c r="G204" s="243" t="str">
        <f>IF('Aanvraag inhuur'!D208="","",'Aanvraag inhuur'!D208)</f>
        <v>Totaal bedragexcl. BTW incl. screening (begroot)</v>
      </c>
      <c r="H204" s="662">
        <f>IF('Aanvraag inhuur'!G208="","",'Aanvraag inhuur'!G208)</f>
        <v>0</v>
      </c>
      <c r="I204" s="662" t="str">
        <f>IF('Aanvraag inhuur'!F208="","",'Aanvraag inhuur'!F208)</f>
        <v/>
      </c>
      <c r="J204" s="10" t="str">
        <f>IF('Aanvraag inhuur'!J212="","",'Aanvraag inhuur'!J212)</f>
        <v/>
      </c>
      <c r="K204" s="11" t="str">
        <f>IF('Aanvraag inhuur'!K212="","",'Aanvraag inhuur'!K212)</f>
        <v>Hoe willen we dit ingevuld hebben ?</v>
      </c>
      <c r="L204" s="67" t="str">
        <f>IF('Aanvraag inhuur'!L212="","",'Aanvraag inhuur'!L212)</f>
        <v/>
      </c>
      <c r="M204" s="236"/>
    </row>
    <row r="205" spans="1:13" ht="6" hidden="1" customHeight="1" x14ac:dyDescent="0.2">
      <c r="A205" s="127" t="e">
        <f>IF('Aanvraag inhuur'!#REF!="","",'Aanvraag inhuur'!#REF!)</f>
        <v>#REF!</v>
      </c>
      <c r="B205" s="149" t="e">
        <f>IF('Aanvraag inhuur'!#REF!="","",'Aanvraag inhuur'!#REF!)</f>
        <v>#REF!</v>
      </c>
      <c r="C205" s="149" t="e">
        <f>IF('Aanvraag inhuur'!#REF!="","",'Aanvraag inhuur'!#REF!)</f>
        <v>#REF!</v>
      </c>
      <c r="D205" s="252" t="str">
        <f>IF('Aanvraag inhuur'!A209="","",'Aanvraag inhuur'!A209)</f>
        <v/>
      </c>
      <c r="E205" s="184" t="str">
        <f>IF('Aanvraag inhuur'!B209="","",'Aanvraag inhuur'!B209)</f>
        <v/>
      </c>
      <c r="F205" s="252" t="str">
        <f>IF('Aanvraag inhuur'!C209="","",'Aanvraag inhuur'!C209)</f>
        <v/>
      </c>
      <c r="G205" s="252" t="str">
        <f>IF('Aanvraag inhuur'!D209="","",'Aanvraag inhuur'!D209)</f>
        <v/>
      </c>
      <c r="H205" s="14" t="str">
        <f>IF('Aanvraag inhuur'!E209="","",'Aanvraag inhuur'!E209)</f>
        <v/>
      </c>
      <c r="I205" s="14" t="str">
        <f>IF('Aanvraag inhuur'!F209="","",'Aanvraag inhuur'!F209)</f>
        <v/>
      </c>
      <c r="J205" s="168" t="str">
        <f>IF('Aanvraag inhuur'!J213="","",'Aanvraag inhuur'!J213)</f>
        <v/>
      </c>
      <c r="K205" s="30" t="str">
        <f>IF('Aanvraag inhuur'!K213="","",'Aanvraag inhuur'!K213)</f>
        <v/>
      </c>
      <c r="L205" s="4" t="str">
        <f>IF('Aanvraag inhuur'!L213="","",'Aanvraag inhuur'!L213)</f>
        <v/>
      </c>
    </row>
    <row r="206" spans="1:13" s="67" customFormat="1" ht="25.5" hidden="1" customHeight="1" x14ac:dyDescent="0.25">
      <c r="A206" s="22" t="e">
        <f>IF('Aanvraag inhuur'!#REF!="","",'Aanvraag inhuur'!#REF!)</f>
        <v>#REF!</v>
      </c>
      <c r="B206" s="14" t="e">
        <f>IF('Aanvraag inhuur'!#REF!="","",'Aanvraag inhuur'!#REF!)</f>
        <v>#REF!</v>
      </c>
      <c r="C206" s="126" t="e">
        <f>IF('Aanvraag inhuur'!#REF!="","",'Aanvraag inhuur'!#REF!)</f>
        <v>#REF!</v>
      </c>
      <c r="D206" s="243" t="str">
        <f>IF('Aanvraag inhuur'!A210="","",'Aanvraag inhuur'!A210)</f>
        <v/>
      </c>
      <c r="E206" s="680" t="str">
        <f>IF('Aanvraag inhuur'!B210="","",'Aanvraag inhuur'!B210)</f>
        <v>Jaar</v>
      </c>
      <c r="F206" s="681" t="e">
        <f>IF('Aanvraag inhuur'!#REF!="","",'Aanvraag inhuur'!#REF!)</f>
        <v>#REF!</v>
      </c>
      <c r="G206" s="228" t="str">
        <f>IF('Aanvraag inhuur'!C210="","",'Aanvraag inhuur'!C210)</f>
        <v>Bedrag excl. screening 
(formules)</v>
      </c>
      <c r="H206" s="680" t="str">
        <f>IF('Aanvraag inhuur'!D210="","",'Aanvraag inhuur'!D210)</f>
        <v>Aantal uur</v>
      </c>
      <c r="I206" s="681" t="str">
        <f>IF('Aanvraag inhuur'!F210="","",'Aanvraag inhuur'!F210)</f>
        <v/>
      </c>
      <c r="J206" s="10" t="str">
        <f>IF('Aanvraag inhuur'!J214="","",'Aanvraag inhuur'!J214)</f>
        <v/>
      </c>
      <c r="K206" s="11" t="str">
        <f>IF('Aanvraag inhuur'!K214="","",'Aanvraag inhuur'!K214)</f>
        <v/>
      </c>
      <c r="L206" s="67" t="str">
        <f>IF('Aanvraag inhuur'!L214="","",'Aanvraag inhuur'!L214)</f>
        <v/>
      </c>
      <c r="M206" s="236"/>
    </row>
    <row r="207" spans="1:13" s="67" customFormat="1" ht="20.25" hidden="1" customHeight="1" x14ac:dyDescent="0.25">
      <c r="A207" s="22" t="e">
        <f>IF('Aanvraag inhuur'!#REF!="","",'Aanvraag inhuur'!#REF!)</f>
        <v>#REF!</v>
      </c>
      <c r="B207" s="14" t="e">
        <f>IF('Aanvraag inhuur'!#REF!="","",'Aanvraag inhuur'!#REF!)</f>
        <v>#REF!</v>
      </c>
      <c r="C207" s="14" t="e">
        <f>IF('Aanvraag inhuur'!#REF!="","",'Aanvraag inhuur'!#REF!)</f>
        <v>#REF!</v>
      </c>
      <c r="D207" s="243" t="str">
        <f>IF('Aanvraag inhuur'!A211="","",'Aanvraag inhuur'!A211)</f>
        <v>Uren</v>
      </c>
      <c r="E207" s="674" t="str">
        <f>IF('Aanvraag inhuur'!B211="","",'Aanvraag inhuur'!B211)</f>
        <v/>
      </c>
      <c r="F207" s="675" t="e">
        <f>IF('Aanvraag inhuur'!#REF!="","",'Aanvraag inhuur'!#REF!)</f>
        <v>#REF!</v>
      </c>
      <c r="G207" s="229">
        <f>IF('Aanvraag inhuur'!C211="","",'Aanvraag inhuur'!C211)</f>
        <v>0</v>
      </c>
      <c r="H207" s="676" t="str">
        <f>IF('Aanvraag inhuur'!D211="","",'Aanvraag inhuur'!D211)</f>
        <v/>
      </c>
      <c r="I207" s="677" t="str">
        <f>IF('Aanvraag inhuur'!F211="","",'Aanvraag inhuur'!F211)</f>
        <v/>
      </c>
      <c r="J207" s="10" t="str">
        <f>IF('Aanvraag inhuur'!J215="","",'Aanvraag inhuur'!J215)</f>
        <v/>
      </c>
      <c r="K207" s="11" t="str">
        <f>IF('Aanvraag inhuur'!K215="","",'Aanvraag inhuur'!K215)</f>
        <v/>
      </c>
      <c r="L207" s="67" t="str">
        <f>IF('Aanvraag inhuur'!L215="","",'Aanvraag inhuur'!L215)</f>
        <v/>
      </c>
      <c r="M207" s="236"/>
    </row>
    <row r="208" spans="1:13" s="67" customFormat="1" ht="20.25" hidden="1" customHeight="1" x14ac:dyDescent="0.25">
      <c r="A208" s="22" t="e">
        <f>IF('Aanvraag inhuur'!#REF!="","",'Aanvraag inhuur'!#REF!)</f>
        <v>#REF!</v>
      </c>
      <c r="B208" s="14" t="e">
        <f>IF('Aanvraag inhuur'!#REF!="","",'Aanvraag inhuur'!#REF!)</f>
        <v>#REF!</v>
      </c>
      <c r="C208" s="14" t="e">
        <f>IF('Aanvraag inhuur'!#REF!="","",'Aanvraag inhuur'!#REF!)</f>
        <v>#REF!</v>
      </c>
      <c r="D208" s="243" t="str">
        <f>IF('Aanvraag inhuur'!A212="","",'Aanvraag inhuur'!A212)</f>
        <v>Uren</v>
      </c>
      <c r="E208" s="674" t="str">
        <f>IF('Aanvraag inhuur'!B212="","",'Aanvraag inhuur'!B212)</f>
        <v/>
      </c>
      <c r="F208" s="675" t="e">
        <f>IF('Aanvraag inhuur'!#REF!="","",'Aanvraag inhuur'!#REF!)</f>
        <v>#REF!</v>
      </c>
      <c r="G208" s="229">
        <f>IF('Aanvraag inhuur'!C212="","",'Aanvraag inhuur'!C212)</f>
        <v>0</v>
      </c>
      <c r="H208" s="676" t="str">
        <f>IF('Aanvraag inhuur'!D212="","",'Aanvraag inhuur'!D212)</f>
        <v/>
      </c>
      <c r="I208" s="677" t="str">
        <f>IF('Aanvraag inhuur'!F212="","",'Aanvraag inhuur'!F212)</f>
        <v/>
      </c>
      <c r="J208" s="10" t="e">
        <f>IF('Aanvraag inhuur'!#REF!="","",'Aanvraag inhuur'!#REF!)</f>
        <v>#REF!</v>
      </c>
      <c r="K208" s="11" t="e">
        <f>IF('Aanvraag inhuur'!#REF!="","",'Aanvraag inhuur'!#REF!)</f>
        <v>#REF!</v>
      </c>
      <c r="L208" s="67" t="e">
        <f>IF('Aanvraag inhuur'!#REF!="","",'Aanvraag inhuur'!#REF!)</f>
        <v>#REF!</v>
      </c>
      <c r="M208" s="236"/>
    </row>
    <row r="209" spans="1:13" s="67" customFormat="1" ht="20.25" hidden="1" customHeight="1" x14ac:dyDescent="0.25">
      <c r="A209" s="22" t="e">
        <f>IF('Aanvraag inhuur'!#REF!="","",'Aanvraag inhuur'!#REF!)</f>
        <v>#REF!</v>
      </c>
      <c r="B209" s="14" t="e">
        <f>IF('Aanvraag inhuur'!#REF!="","",'Aanvraag inhuur'!#REF!)</f>
        <v>#REF!</v>
      </c>
      <c r="C209" s="14" t="e">
        <f>IF('Aanvraag inhuur'!#REF!="","",'Aanvraag inhuur'!#REF!)</f>
        <v>#REF!</v>
      </c>
      <c r="D209" s="243" t="str">
        <f>IF('Aanvraag inhuur'!A213="","",'Aanvraag inhuur'!A213)</f>
        <v>Uren</v>
      </c>
      <c r="E209" s="674" t="str">
        <f>IF('Aanvraag inhuur'!B213="","",'Aanvraag inhuur'!B213)</f>
        <v/>
      </c>
      <c r="F209" s="675" t="e">
        <f>IF('Aanvraag inhuur'!#REF!="","",'Aanvraag inhuur'!#REF!)</f>
        <v>#REF!</v>
      </c>
      <c r="G209" s="229">
        <f>IF('Aanvraag inhuur'!C213="","",'Aanvraag inhuur'!C213)</f>
        <v>0</v>
      </c>
      <c r="H209" s="676" t="str">
        <f>IF('Aanvraag inhuur'!D213="","",'Aanvraag inhuur'!D213)</f>
        <v/>
      </c>
      <c r="I209" s="677" t="str">
        <f>IF('Aanvraag inhuur'!F213="","",'Aanvraag inhuur'!F213)</f>
        <v/>
      </c>
      <c r="J209" s="10" t="e">
        <f>IF('Aanvraag inhuur'!#REF!="","",'Aanvraag inhuur'!#REF!)</f>
        <v>#REF!</v>
      </c>
      <c r="K209" s="11" t="e">
        <f>IF('Aanvraag inhuur'!#REF!="","",'Aanvraag inhuur'!#REF!)</f>
        <v>#REF!</v>
      </c>
      <c r="L209" s="67" t="e">
        <f>IF('Aanvraag inhuur'!#REF!="","",'Aanvraag inhuur'!#REF!)</f>
        <v>#REF!</v>
      </c>
      <c r="M209" s="236"/>
    </row>
    <row r="210" spans="1:13" s="67" customFormat="1" ht="20.25" hidden="1" customHeight="1" x14ac:dyDescent="0.25">
      <c r="A210" s="22" t="e">
        <f>IF('Aanvraag inhuur'!#REF!="","",'Aanvraag inhuur'!#REF!)</f>
        <v>#REF!</v>
      </c>
      <c r="B210" s="14" t="e">
        <f>IF('Aanvraag inhuur'!#REF!="","",'Aanvraag inhuur'!#REF!)</f>
        <v>#REF!</v>
      </c>
      <c r="C210" s="14" t="e">
        <f>IF('Aanvraag inhuur'!#REF!="","",'Aanvraag inhuur'!#REF!)</f>
        <v>#REF!</v>
      </c>
      <c r="D210" s="243" t="str">
        <f>IF('Aanvraag inhuur'!A214="","",'Aanvraag inhuur'!A214)</f>
        <v>Uren</v>
      </c>
      <c r="E210" s="674" t="str">
        <f>IF('Aanvraag inhuur'!B214="","",'Aanvraag inhuur'!B214)</f>
        <v/>
      </c>
      <c r="F210" s="675" t="e">
        <f>IF('Aanvraag inhuur'!#REF!="","",'Aanvraag inhuur'!#REF!)</f>
        <v>#REF!</v>
      </c>
      <c r="G210" s="229">
        <f>IF('Aanvraag inhuur'!C214="","",'Aanvraag inhuur'!C214)</f>
        <v>0</v>
      </c>
      <c r="H210" s="678" t="str">
        <f>IF('Aanvraag inhuur'!D214="","",'Aanvraag inhuur'!D214)</f>
        <v/>
      </c>
      <c r="I210" s="679" t="str">
        <f>IF('Aanvraag inhuur'!F214="","",'Aanvraag inhuur'!F214)</f>
        <v/>
      </c>
      <c r="J210" s="10" t="e">
        <f>IF('Aanvraag inhuur'!#REF!="","",'Aanvraag inhuur'!#REF!)</f>
        <v>#REF!</v>
      </c>
      <c r="K210" s="11" t="e">
        <f>IF('Aanvraag inhuur'!#REF!="","",'Aanvraag inhuur'!#REF!)</f>
        <v>#REF!</v>
      </c>
      <c r="L210" s="67" t="e">
        <f>IF('Aanvraag inhuur'!#REF!="","",'Aanvraag inhuur'!#REF!)</f>
        <v>#REF!</v>
      </c>
      <c r="M210" s="236"/>
    </row>
    <row r="211" spans="1:13" s="86" customFormat="1" ht="6" hidden="1" customHeight="1" x14ac:dyDescent="0.2">
      <c r="A211" s="574" t="e">
        <f>IF('Aanvraag inhuur'!#REF!="","",'Aanvraag inhuur'!#REF!)</f>
        <v>#REF!</v>
      </c>
      <c r="B211" s="575" t="e">
        <f>IF('Aanvraag inhuur'!#REF!="","",'Aanvraag inhuur'!#REF!)</f>
        <v>#REF!</v>
      </c>
      <c r="C211" s="14" t="e">
        <f>IF('Aanvraag inhuur'!#REF!="","",'Aanvraag inhuur'!#REF!)</f>
        <v>#REF!</v>
      </c>
      <c r="D211" s="14" t="e">
        <f>IF('Aanvraag inhuur'!#REF!="","",'Aanvraag inhuur'!#REF!)</f>
        <v>#REF!</v>
      </c>
      <c r="E211" s="14" t="e">
        <f>IF('Aanvraag inhuur'!#REF!="","",'Aanvraag inhuur'!#REF!)</f>
        <v>#REF!</v>
      </c>
      <c r="F211" s="14" t="e">
        <f>IF('Aanvraag inhuur'!#REF!="","",'Aanvraag inhuur'!#REF!)</f>
        <v>#REF!</v>
      </c>
      <c r="G211" s="14" t="e">
        <f>IF('Aanvraag inhuur'!#REF!="","",'Aanvraag inhuur'!#REF!)</f>
        <v>#REF!</v>
      </c>
      <c r="H211" s="14" t="e">
        <f>IF('Aanvraag inhuur'!#REF!="","",'Aanvraag inhuur'!#REF!)</f>
        <v>#REF!</v>
      </c>
      <c r="I211" s="14" t="e">
        <f>IF('Aanvraag inhuur'!#REF!="","",'Aanvraag inhuur'!#REF!)</f>
        <v>#REF!</v>
      </c>
      <c r="J211" s="10" t="e">
        <f>IF('Aanvraag inhuur'!#REF!="","",'Aanvraag inhuur'!#REF!)</f>
        <v>#REF!</v>
      </c>
      <c r="K211" s="11" t="e">
        <f>IF('Aanvraag inhuur'!#REF!="","",'Aanvraag inhuur'!#REF!)</f>
        <v>#REF!</v>
      </c>
      <c r="L211" s="86" t="e">
        <f>IF('Aanvraag inhuur'!#REF!="","",'Aanvraag inhuur'!#REF!)</f>
        <v>#REF!</v>
      </c>
      <c r="M211" s="236"/>
    </row>
    <row r="212" spans="1:13" s="67" customFormat="1" ht="8.25" hidden="1" customHeight="1" x14ac:dyDescent="0.25">
      <c r="A212" s="574" t="str">
        <f>IF('Aanvraag inhuur'!A216="","",'Aanvraag inhuur'!A216)</f>
        <v/>
      </c>
      <c r="B212" s="575" t="str">
        <f>IF('Aanvraag inhuur'!B216="","",'Aanvraag inhuur'!B216)</f>
        <v/>
      </c>
      <c r="C212" s="14" t="str">
        <f>IF('Aanvraag inhuur'!C216="","",'Aanvraag inhuur'!C216)</f>
        <v/>
      </c>
      <c r="D212" s="243" t="str">
        <f>IF('Aanvraag inhuur'!D216="","",'Aanvraag inhuur'!D216)</f>
        <v/>
      </c>
      <c r="E212" s="243" t="str">
        <f>IF('Aanvraag inhuur'!E216="","",'Aanvraag inhuur'!E216)</f>
        <v/>
      </c>
      <c r="F212" s="243" t="str">
        <f>IF('Aanvraag inhuur'!F216="","",'Aanvraag inhuur'!F216)</f>
        <v/>
      </c>
      <c r="G212" s="243" t="str">
        <f>IF('Aanvraag inhuur'!G216="","",'Aanvraag inhuur'!G216)</f>
        <v/>
      </c>
      <c r="H212" s="243" t="str">
        <f>IF('Aanvraag inhuur'!H216="","",'Aanvraag inhuur'!H216)</f>
        <v/>
      </c>
      <c r="I212" s="243" t="str">
        <f>IF('Aanvraag inhuur'!I216="","",'Aanvraag inhuur'!I216)</f>
        <v/>
      </c>
      <c r="J212" s="10" t="str">
        <f>IF('Aanvraag inhuur'!J216="","",'Aanvraag inhuur'!J216)</f>
        <v/>
      </c>
      <c r="K212" s="11" t="str">
        <f>IF('Aanvraag inhuur'!K216="","",'Aanvraag inhuur'!K216)</f>
        <v/>
      </c>
      <c r="L212" s="67" t="str">
        <f>IF('Aanvraag inhuur'!L216="","",'Aanvraag inhuur'!L216)</f>
        <v/>
      </c>
      <c r="M212" s="236"/>
    </row>
    <row r="213" spans="1:13" s="86" customFormat="1" ht="6" hidden="1" customHeight="1" x14ac:dyDescent="0.2">
      <c r="A213" s="55" t="str">
        <f>IF('Aanvraag inhuur'!A217="","",'Aanvraag inhuur'!A217)</f>
        <v/>
      </c>
      <c r="B213" s="225" t="str">
        <f>IF('Aanvraag inhuur'!B217="","",'Aanvraag inhuur'!B217)</f>
        <v/>
      </c>
      <c r="C213" s="57" t="str">
        <f>IF('Aanvraag inhuur'!C217="","",'Aanvraag inhuur'!C217)</f>
        <v/>
      </c>
      <c r="D213" s="226" t="str">
        <f>IF('Aanvraag inhuur'!D217="","",'Aanvraag inhuur'!D217)</f>
        <v/>
      </c>
      <c r="E213" s="226" t="str">
        <f>IF('Aanvraag inhuur'!E217="","",'Aanvraag inhuur'!E217)</f>
        <v/>
      </c>
      <c r="F213" s="226" t="str">
        <f>IF('Aanvraag inhuur'!F217="","",'Aanvraag inhuur'!F217)</f>
        <v/>
      </c>
      <c r="G213" s="226" t="str">
        <f>IF('Aanvraag inhuur'!G217="","",'Aanvraag inhuur'!G217)</f>
        <v/>
      </c>
      <c r="H213" s="57" t="str">
        <f>IF('Aanvraag inhuur'!H217="","",'Aanvraag inhuur'!H217)</f>
        <v/>
      </c>
      <c r="I213" s="57" t="str">
        <f>IF('Aanvraag inhuur'!I217="","",'Aanvraag inhuur'!I217)</f>
        <v/>
      </c>
      <c r="J213" s="58" t="str">
        <f>IF('Aanvraag inhuur'!J217="","",'Aanvraag inhuur'!J217)</f>
        <v/>
      </c>
      <c r="K213" s="11" t="str">
        <f>IF('Aanvraag inhuur'!K217="","",'Aanvraag inhuur'!K217)</f>
        <v/>
      </c>
      <c r="L213" s="86" t="str">
        <f>IF('Aanvraag inhuur'!L217="","",'Aanvraag inhuur'!L217)</f>
        <v/>
      </c>
      <c r="M213" s="236"/>
    </row>
    <row r="214" spans="1:13" ht="17.25" hidden="1" customHeight="1" x14ac:dyDescent="0.2">
      <c r="A214" s="19" t="str">
        <f>IF('Aanvraag inhuur'!A218="","",'Aanvraag inhuur'!A218)</f>
        <v/>
      </c>
      <c r="B214" s="238" t="str">
        <f>IF('Aanvraag inhuur'!B218="","",'Aanvraag inhuur'!B218)</f>
        <v/>
      </c>
      <c r="C214" s="497" t="str">
        <f>IF('Aanvraag inhuur'!C218="","",'Aanvraag inhuur'!C218)</f>
        <v>CONCEPT PLANNING: Grijze velden hoeven niet ingevuld, wordt vastgelegd na afstemming met DMO Inkoop IT - Continuity</v>
      </c>
      <c r="D214" s="497" t="str">
        <f>IF('Aanvraag inhuur'!D218="","",'Aanvraag inhuur'!D218)</f>
        <v/>
      </c>
      <c r="E214" s="497" t="str">
        <f>IF('Aanvraag inhuur'!E218="","",'Aanvraag inhuur'!E218)</f>
        <v/>
      </c>
      <c r="F214" s="497" t="str">
        <f>IF('Aanvraag inhuur'!F218="","",'Aanvraag inhuur'!F218)</f>
        <v/>
      </c>
      <c r="G214" s="497" t="str">
        <f>IF('Aanvraag inhuur'!G218="","",'Aanvraag inhuur'!G218)</f>
        <v/>
      </c>
      <c r="H214" s="238" t="str">
        <f>IF('Aanvraag inhuur'!H218="","",'Aanvraag inhuur'!H218)</f>
        <v/>
      </c>
      <c r="I214" s="238" t="str">
        <f>IF('Aanvraag inhuur'!I218="","",'Aanvraag inhuur'!I218)</f>
        <v/>
      </c>
      <c r="J214" s="20" t="str">
        <f>IF('Aanvraag inhuur'!J218="","",'Aanvraag inhuur'!J218)</f>
        <v/>
      </c>
      <c r="K214" s="21" t="str">
        <f>IF('Aanvraag inhuur'!K218="","",'Aanvraag inhuur'!K218)</f>
        <v/>
      </c>
      <c r="L214" s="4" t="str">
        <f>IF('Aanvraag inhuur'!L218="","",'Aanvraag inhuur'!L218)</f>
        <v/>
      </c>
    </row>
    <row r="215" spans="1:13" ht="6" hidden="1" customHeight="1" x14ac:dyDescent="0.2">
      <c r="A215" s="22" t="str">
        <f>IF('Aanvraag inhuur'!A219="","",'Aanvraag inhuur'!A219)</f>
        <v/>
      </c>
      <c r="B215" s="59" t="str">
        <f>IF('Aanvraag inhuur'!B219="","",'Aanvraag inhuur'!B219)</f>
        <v/>
      </c>
      <c r="C215" s="59" t="str">
        <f>IF('Aanvraag inhuur'!C219="","",'Aanvraag inhuur'!C219)</f>
        <v/>
      </c>
      <c r="D215" s="59" t="str">
        <f>IF('Aanvraag inhuur'!D219="","",'Aanvraag inhuur'!D219)</f>
        <v/>
      </c>
      <c r="E215" s="59" t="str">
        <f>IF('Aanvraag inhuur'!E219="","",'Aanvraag inhuur'!E219)</f>
        <v/>
      </c>
      <c r="F215" s="59" t="str">
        <f>IF('Aanvraag inhuur'!F219="","",'Aanvraag inhuur'!F219)</f>
        <v/>
      </c>
      <c r="G215" s="59" t="str">
        <f>IF('Aanvraag inhuur'!G219="","",'Aanvraag inhuur'!G219)</f>
        <v/>
      </c>
      <c r="H215" s="59" t="str">
        <f>IF('Aanvraag inhuur'!H219="","",'Aanvraag inhuur'!H219)</f>
        <v/>
      </c>
      <c r="I215" s="59" t="str">
        <f>IF('Aanvraag inhuur'!I219="","",'Aanvraag inhuur'!I219)</f>
        <v/>
      </c>
      <c r="J215" s="71" t="str">
        <f>IF('Aanvraag inhuur'!J219="","",'Aanvraag inhuur'!J219)</f>
        <v/>
      </c>
      <c r="K215" s="11" t="str">
        <f>IF('Aanvraag inhuur'!K219="","",'Aanvraag inhuur'!K219)</f>
        <v/>
      </c>
      <c r="L215" s="4" t="str">
        <f>IF('Aanvraag inhuur'!L219="","",'Aanvraag inhuur'!L219)</f>
        <v/>
      </c>
    </row>
    <row r="216" spans="1:13" ht="20.25" hidden="1" customHeight="1" x14ac:dyDescent="0.2">
      <c r="A216" s="60" t="str">
        <f>IF('Aanvraag inhuur'!A220="","",'Aanvraag inhuur'!A220)</f>
        <v>Planning</v>
      </c>
      <c r="B216" s="14" t="str">
        <f>IF('Aanvraag inhuur'!B220="","",'Aanvraag inhuur'!B220)</f>
        <v>Datum offerte aanvraag</v>
      </c>
      <c r="C216" s="183" t="str">
        <f>IF('Aanvraag inhuur'!C220="","",'Aanvraag inhuur'!C220)</f>
        <v/>
      </c>
      <c r="D216" s="85" t="str">
        <f>IF('Aanvraag inhuur'!D220="","",'Aanvraag inhuur'!D220)</f>
        <v/>
      </c>
      <c r="E216" s="85" t="str">
        <f>IF('Aanvraag inhuur'!E220="","",'Aanvraag inhuur'!E220)</f>
        <v/>
      </c>
      <c r="F216" s="85" t="str">
        <f>IF('Aanvraag inhuur'!F220="","",'Aanvraag inhuur'!F220)</f>
        <v/>
      </c>
      <c r="G216" s="85" t="str">
        <f>IF('Aanvraag inhuur'!G220="","",'Aanvraag inhuur'!G220)</f>
        <v/>
      </c>
      <c r="H216" s="149" t="str">
        <f>IF('Aanvraag inhuur'!H220="","",'Aanvraag inhuur'!H220)</f>
        <v/>
      </c>
      <c r="I216" s="149" t="str">
        <f>IF('Aanvraag inhuur'!I220="","",'Aanvraag inhuur'!I220)</f>
        <v/>
      </c>
      <c r="J216" s="168" t="str">
        <f>IF('Aanvraag inhuur'!J220="","",'Aanvraag inhuur'!J220)</f>
        <v/>
      </c>
      <c r="K216" s="11" t="str">
        <f>IF('Aanvraag inhuur'!K220="","",'Aanvraag inhuur'!K220)</f>
        <v>Extra controles op datums ?</v>
      </c>
      <c r="L216" s="4" t="str">
        <f>IF('Aanvraag inhuur'!L220="","",'Aanvraag inhuur'!L220)</f>
        <v/>
      </c>
      <c r="M216" s="592"/>
    </row>
    <row r="217" spans="1:13" s="86" customFormat="1" ht="6" hidden="1" customHeight="1" x14ac:dyDescent="0.2">
      <c r="A217" s="22" t="str">
        <f>IF('Aanvraag inhuur'!A221="","",'Aanvraag inhuur'!A221)</f>
        <v/>
      </c>
      <c r="B217" s="25" t="str">
        <f>IF('Aanvraag inhuur'!B221="","",'Aanvraag inhuur'!B221)</f>
        <v/>
      </c>
      <c r="C217" s="14" t="str">
        <f>IF('Aanvraag inhuur'!C221="","",'Aanvraag inhuur'!C221)</f>
        <v/>
      </c>
      <c r="D217" s="85" t="str">
        <f>IF('Aanvraag inhuur'!D221="","",'Aanvraag inhuur'!D221)</f>
        <v/>
      </c>
      <c r="E217" s="252" t="str">
        <f>IF('Aanvraag inhuur'!E221="","",'Aanvraag inhuur'!E221)</f>
        <v/>
      </c>
      <c r="F217" s="252" t="str">
        <f>IF('Aanvraag inhuur'!F221="","",'Aanvraag inhuur'!F221)</f>
        <v/>
      </c>
      <c r="G217" s="252" t="str">
        <f>IF('Aanvraag inhuur'!G221="","",'Aanvraag inhuur'!G221)</f>
        <v/>
      </c>
      <c r="H217" s="14" t="str">
        <f>IF('Aanvraag inhuur'!H221="","",'Aanvraag inhuur'!H221)</f>
        <v/>
      </c>
      <c r="I217" s="14" t="str">
        <f>IF('Aanvraag inhuur'!I221="","",'Aanvraag inhuur'!I221)</f>
        <v/>
      </c>
      <c r="J217" s="10" t="str">
        <f>IF('Aanvraag inhuur'!J221="","",'Aanvraag inhuur'!J221)</f>
        <v/>
      </c>
      <c r="K217" s="11" t="str">
        <f>IF('Aanvraag inhuur'!K221="","",'Aanvraag inhuur'!K221)</f>
        <v/>
      </c>
      <c r="L217" s="86" t="str">
        <f>IF('Aanvraag inhuur'!L221="","",'Aanvraag inhuur'!L221)</f>
        <v/>
      </c>
      <c r="M217" s="592"/>
    </row>
    <row r="218" spans="1:13" s="67" customFormat="1" ht="20.25" hidden="1" customHeight="1" x14ac:dyDescent="0.25">
      <c r="A218" s="22" t="str">
        <f>IF('Aanvraag inhuur'!A222="","",'Aanvraag inhuur'!A222)</f>
        <v/>
      </c>
      <c r="B218" s="14" t="str">
        <f>IF('Aanvraag inhuur'!B222="","",'Aanvraag inhuur'!B222)</f>
        <v>Eindmoment stellen van vragen</v>
      </c>
      <c r="C218" s="183" t="str">
        <f>IF('Aanvraag inhuur'!C222="","",'Aanvraag inhuur'!C222)</f>
        <v/>
      </c>
      <c r="D218" s="85" t="str">
        <f>IF('Aanvraag inhuur'!D222="","",'Aanvraag inhuur'!D222)</f>
        <v/>
      </c>
      <c r="E218" s="251" t="str">
        <f>IF('Aanvraag inhuur'!E222="","",'Aanvraag inhuur'!E222)</f>
        <v/>
      </c>
      <c r="F218" s="87" t="str">
        <f>IF('Aanvraag inhuur'!F222="","",'Aanvraag inhuur'!F222)</f>
        <v/>
      </c>
      <c r="G218" s="87" t="str">
        <f>IF('Aanvraag inhuur'!G222="","",'Aanvraag inhuur'!G222)</f>
        <v/>
      </c>
      <c r="H218" s="251" t="str">
        <f>IF('Aanvraag inhuur'!H222="","",'Aanvraag inhuur'!H222)</f>
        <v/>
      </c>
      <c r="I218" s="251" t="str">
        <f>IF('Aanvraag inhuur'!I222="","",'Aanvraag inhuur'!I222)</f>
        <v/>
      </c>
      <c r="J218" s="10" t="str">
        <f>IF('Aanvraag inhuur'!J222="","",'Aanvraag inhuur'!J222)</f>
        <v/>
      </c>
      <c r="K218" s="11" t="str">
        <f>IF('Aanvraag inhuur'!K222="","",'Aanvraag inhuur'!K222)</f>
        <v>Toelichting bij spoedaanvraag ?</v>
      </c>
      <c r="L218" s="67" t="str">
        <f>IF('Aanvraag inhuur'!L222="","",'Aanvraag inhuur'!L222)</f>
        <v/>
      </c>
      <c r="M218" s="592"/>
    </row>
    <row r="219" spans="1:13" s="67" customFormat="1" ht="20.25" hidden="1" customHeight="1" x14ac:dyDescent="0.25">
      <c r="A219" s="22" t="str">
        <f>IF('Aanvraag inhuur'!A223="","",'Aanvraag inhuur'!A223)</f>
        <v/>
      </c>
      <c r="B219" s="14" t="str">
        <f>IF('Aanvraag inhuur'!B223="","",'Aanvraag inhuur'!B223)</f>
        <v>Eindmoment beantwoording vragen</v>
      </c>
      <c r="C219" s="183" t="str">
        <f>IF('Aanvraag inhuur'!C223="","",'Aanvraag inhuur'!C223)</f>
        <v/>
      </c>
      <c r="D219" s="85" t="str">
        <f>IF('Aanvraag inhuur'!D223="","",'Aanvraag inhuur'!D223)</f>
        <v/>
      </c>
      <c r="E219" s="252" t="str">
        <f>IF('Aanvraag inhuur'!E223="","",'Aanvraag inhuur'!E223)</f>
        <v/>
      </c>
      <c r="F219" s="251" t="str">
        <f>IF('Aanvraag inhuur'!F223="","",'Aanvraag inhuur'!F223)</f>
        <v/>
      </c>
      <c r="G219" s="251" t="str">
        <f>IF('Aanvraag inhuur'!G223="","",'Aanvraag inhuur'!G223)</f>
        <v/>
      </c>
      <c r="H219" s="251" t="str">
        <f>IF('Aanvraag inhuur'!H223="","",'Aanvraag inhuur'!H223)</f>
        <v/>
      </c>
      <c r="I219" s="251" t="str">
        <f>IF('Aanvraag inhuur'!I223="","",'Aanvraag inhuur'!I223)</f>
        <v/>
      </c>
      <c r="J219" s="10" t="str">
        <f>IF('Aanvraag inhuur'!J223="","",'Aanvraag inhuur'!J223)</f>
        <v/>
      </c>
      <c r="K219" s="11" t="str">
        <f>IF('Aanvraag inhuur'!K223="","",'Aanvraag inhuur'!K223)</f>
        <v/>
      </c>
      <c r="L219" s="67" t="str">
        <f>IF('Aanvraag inhuur'!L223="","",'Aanvraag inhuur'!L223)</f>
        <v/>
      </c>
      <c r="M219" s="592"/>
    </row>
    <row r="220" spans="1:13" s="86" customFormat="1" ht="6" hidden="1" customHeight="1" x14ac:dyDescent="0.2">
      <c r="A220" s="22" t="str">
        <f>IF('Aanvraag inhuur'!A224="","",'Aanvraag inhuur'!A224)</f>
        <v/>
      </c>
      <c r="B220" s="25" t="str">
        <f>IF('Aanvraag inhuur'!B224="","",'Aanvraag inhuur'!B224)</f>
        <v/>
      </c>
      <c r="C220" s="14" t="str">
        <f>IF('Aanvraag inhuur'!C224="","",'Aanvraag inhuur'!C224)</f>
        <v/>
      </c>
      <c r="D220" s="85" t="str">
        <f>IF('Aanvraag inhuur'!D224="","",'Aanvraag inhuur'!D224)</f>
        <v/>
      </c>
      <c r="E220" s="252" t="str">
        <f>IF('Aanvraag inhuur'!E224="","",'Aanvraag inhuur'!E224)</f>
        <v/>
      </c>
      <c r="F220" s="252" t="str">
        <f>IF('Aanvraag inhuur'!F224="","",'Aanvraag inhuur'!F224)</f>
        <v/>
      </c>
      <c r="G220" s="252" t="str">
        <f>IF('Aanvraag inhuur'!G224="","",'Aanvraag inhuur'!G224)</f>
        <v/>
      </c>
      <c r="H220" s="14" t="str">
        <f>IF('Aanvraag inhuur'!H224="","",'Aanvraag inhuur'!H224)</f>
        <v/>
      </c>
      <c r="I220" s="14" t="str">
        <f>IF('Aanvraag inhuur'!I224="","",'Aanvraag inhuur'!I224)</f>
        <v/>
      </c>
      <c r="J220" s="10" t="str">
        <f>IF('Aanvraag inhuur'!J224="","",'Aanvraag inhuur'!J224)</f>
        <v/>
      </c>
      <c r="K220" s="11" t="str">
        <f>IF('Aanvraag inhuur'!K224="","",'Aanvraag inhuur'!K224)</f>
        <v/>
      </c>
      <c r="L220" s="86" t="str">
        <f>IF('Aanvraag inhuur'!L224="","",'Aanvraag inhuur'!L224)</f>
        <v/>
      </c>
      <c r="M220" s="592"/>
    </row>
    <row r="221" spans="1:13" s="67" customFormat="1" ht="20.25" hidden="1" customHeight="1" x14ac:dyDescent="0.25">
      <c r="A221" s="22" t="str">
        <f>IF('Aanvraag inhuur'!A225="","",'Aanvraag inhuur'!A225)</f>
        <v/>
      </c>
      <c r="B221" s="14" t="str">
        <f>IF('Aanvraag inhuur'!B225="","",'Aanvraag inhuur'!B225)</f>
        <v>Indienen offertes</v>
      </c>
      <c r="C221" s="183" t="str">
        <f>IF('Aanvraag inhuur'!C225="","",'Aanvraag inhuur'!C225)</f>
        <v/>
      </c>
      <c r="D221" s="85" t="str">
        <f>IF('Aanvraag inhuur'!D225="","",'Aanvraag inhuur'!D225)</f>
        <v/>
      </c>
      <c r="E221" s="252" t="str">
        <f>IF('Aanvraag inhuur'!E225="","",'Aanvraag inhuur'!E225)</f>
        <v/>
      </c>
      <c r="F221" s="251" t="str">
        <f>IF('Aanvraag inhuur'!F225="","",'Aanvraag inhuur'!F225)</f>
        <v/>
      </c>
      <c r="G221" s="251" t="str">
        <f>IF('Aanvraag inhuur'!G225="","",'Aanvraag inhuur'!G225)</f>
        <v/>
      </c>
      <c r="H221" s="251" t="str">
        <f>IF('Aanvraag inhuur'!H225="","",'Aanvraag inhuur'!H225)</f>
        <v/>
      </c>
      <c r="I221" s="251" t="str">
        <f>IF('Aanvraag inhuur'!I225="","",'Aanvraag inhuur'!I225)</f>
        <v/>
      </c>
      <c r="J221" s="10" t="str">
        <f>IF('Aanvraag inhuur'!J225="","",'Aanvraag inhuur'!J225)</f>
        <v/>
      </c>
      <c r="K221" s="11" t="str">
        <f>IF('Aanvraag inhuur'!K225="","",'Aanvraag inhuur'!K225)</f>
        <v/>
      </c>
      <c r="L221" s="67" t="str">
        <f>IF('Aanvraag inhuur'!L225="","",'Aanvraag inhuur'!L225)</f>
        <v/>
      </c>
      <c r="M221" s="592"/>
    </row>
    <row r="222" spans="1:13" s="86" customFormat="1" ht="6" hidden="1" customHeight="1" x14ac:dyDescent="0.2">
      <c r="A222" s="22" t="str">
        <f>IF('Aanvraag inhuur'!A226="","",'Aanvraag inhuur'!A226)</f>
        <v/>
      </c>
      <c r="B222" s="25" t="str">
        <f>IF('Aanvraag inhuur'!B226="","",'Aanvraag inhuur'!B226)</f>
        <v/>
      </c>
      <c r="C222" s="14" t="str">
        <f>IF('Aanvraag inhuur'!C226="","",'Aanvraag inhuur'!C226)</f>
        <v/>
      </c>
      <c r="D222" s="252" t="str">
        <f>IF('Aanvraag inhuur'!D226="","",'Aanvraag inhuur'!D226)</f>
        <v/>
      </c>
      <c r="E222" s="184" t="str">
        <f>IF('Aanvraag inhuur'!E226="","",'Aanvraag inhuur'!E226)</f>
        <v/>
      </c>
      <c r="F222" s="252" t="str">
        <f>IF('Aanvraag inhuur'!F226="","",'Aanvraag inhuur'!F226)</f>
        <v/>
      </c>
      <c r="G222" s="251" t="str">
        <f>IF('Aanvraag inhuur'!G226="","",'Aanvraag inhuur'!G226)</f>
        <v/>
      </c>
      <c r="H222" s="14" t="str">
        <f>IF('Aanvraag inhuur'!H226="","",'Aanvraag inhuur'!H226)</f>
        <v/>
      </c>
      <c r="I222" s="14" t="str">
        <f>IF('Aanvraag inhuur'!I226="","",'Aanvraag inhuur'!I226)</f>
        <v/>
      </c>
      <c r="J222" s="10" t="str">
        <f>IF('Aanvraag inhuur'!J226="","",'Aanvraag inhuur'!J226)</f>
        <v/>
      </c>
      <c r="K222" s="11" t="str">
        <f>IF('Aanvraag inhuur'!K226="","",'Aanvraag inhuur'!K226)</f>
        <v/>
      </c>
      <c r="L222" s="86" t="str">
        <f>IF('Aanvraag inhuur'!L226="","",'Aanvraag inhuur'!L226)</f>
        <v/>
      </c>
      <c r="M222" s="592"/>
    </row>
    <row r="223" spans="1:13" s="67" customFormat="1" ht="20.25" hidden="1" customHeight="1" x14ac:dyDescent="0.25">
      <c r="A223" s="22" t="str">
        <f>IF('Aanvraag inhuur'!A227="","",'Aanvraag inhuur'!A227)</f>
        <v/>
      </c>
      <c r="B223" s="14" t="str">
        <f>IF('Aanvraag inhuur'!B227="","",'Aanvraag inhuur'!B227)</f>
        <v>Data/ week/ weken interviews</v>
      </c>
      <c r="C223" s="668" t="str">
        <f>IF('Aanvraag inhuur'!C227="","",'Aanvraag inhuur'!C227)</f>
        <v/>
      </c>
      <c r="D223" s="669" t="str">
        <f>IF('Aanvraag inhuur'!D227="","",'Aanvraag inhuur'!D227)</f>
        <v/>
      </c>
      <c r="E223" s="669" t="str">
        <f>IF('Aanvraag inhuur'!E227="","",'Aanvraag inhuur'!E227)</f>
        <v/>
      </c>
      <c r="F223" s="670" t="str">
        <f>IF('Aanvraag inhuur'!F227="","",'Aanvraag inhuur'!F227)</f>
        <v/>
      </c>
      <c r="G223" s="251" t="str">
        <f>IF('Aanvraag inhuur'!G227="","",'Aanvraag inhuur'!G227)</f>
        <v/>
      </c>
      <c r="H223" s="251" t="str">
        <f>IF('Aanvraag inhuur'!H227="","",'Aanvraag inhuur'!H227)</f>
        <v/>
      </c>
      <c r="I223" s="251" t="str">
        <f>IF('Aanvraag inhuur'!I227="","",'Aanvraag inhuur'!I227)</f>
        <v/>
      </c>
      <c r="J223" s="10" t="str">
        <f>IF('Aanvraag inhuur'!J227="","",'Aanvraag inhuur'!J227)</f>
        <v/>
      </c>
      <c r="K223" s="11" t="str">
        <f>IF('Aanvraag inhuur'!K227="","",'Aanvraag inhuur'!K227)</f>
        <v>Hoe willen we dit ingevuld hebben ?</v>
      </c>
      <c r="L223" s="67" t="str">
        <f>IF('Aanvraag inhuur'!L227="","",'Aanvraag inhuur'!L227)</f>
        <v/>
      </c>
      <c r="M223" s="592"/>
    </row>
    <row r="224" spans="1:13" s="86" customFormat="1" ht="6" hidden="1" customHeight="1" x14ac:dyDescent="0.2">
      <c r="A224" s="22" t="str">
        <f>IF('Aanvraag inhuur'!A228="","",'Aanvraag inhuur'!A228)</f>
        <v/>
      </c>
      <c r="B224" s="25" t="str">
        <f>IF('Aanvraag inhuur'!B228="","",'Aanvraag inhuur'!B228)</f>
        <v/>
      </c>
      <c r="C224" s="14" t="str">
        <f>IF('Aanvraag inhuur'!C228="","",'Aanvraag inhuur'!C228)</f>
        <v/>
      </c>
      <c r="D224" s="252" t="str">
        <f>IF('Aanvraag inhuur'!D228="","",'Aanvraag inhuur'!D228)</f>
        <v/>
      </c>
      <c r="E224" s="252" t="str">
        <f>IF('Aanvraag inhuur'!E228="","",'Aanvraag inhuur'!E228)</f>
        <v/>
      </c>
      <c r="F224" s="252" t="str">
        <f>IF('Aanvraag inhuur'!F228="","",'Aanvraag inhuur'!F228)</f>
        <v/>
      </c>
      <c r="G224" s="251" t="str">
        <f>IF('Aanvraag inhuur'!G228="","",'Aanvraag inhuur'!G228)</f>
        <v/>
      </c>
      <c r="H224" s="14" t="str">
        <f>IF('Aanvraag inhuur'!H228="","",'Aanvraag inhuur'!H228)</f>
        <v/>
      </c>
      <c r="I224" s="14" t="str">
        <f>IF('Aanvraag inhuur'!I228="","",'Aanvraag inhuur'!I228)</f>
        <v/>
      </c>
      <c r="J224" s="10" t="str">
        <f>IF('Aanvraag inhuur'!J228="","",'Aanvraag inhuur'!J228)</f>
        <v/>
      </c>
      <c r="K224" s="11" t="str">
        <f>IF('Aanvraag inhuur'!K228="","",'Aanvraag inhuur'!K228)</f>
        <v/>
      </c>
      <c r="L224" s="86" t="str">
        <f>IF('Aanvraag inhuur'!L228="","",'Aanvraag inhuur'!L228)</f>
        <v/>
      </c>
      <c r="M224" s="592"/>
    </row>
    <row r="225" spans="1:13" s="67" customFormat="1" ht="20.25" hidden="1" customHeight="1" x14ac:dyDescent="0.25">
      <c r="A225" s="22" t="str">
        <f>IF('Aanvraag inhuur'!A229="","",'Aanvraag inhuur'!A229)</f>
        <v/>
      </c>
      <c r="B225" s="252" t="str">
        <f>IF('Aanvraag inhuur'!B229="","",'Aanvraag inhuur'!B229)</f>
        <v>Streefdatum mededeling gunning</v>
      </c>
      <c r="C225" s="167" t="str">
        <f>IF('Aanvraag inhuur'!C229="","",'Aanvraag inhuur'!C229)</f>
        <v/>
      </c>
      <c r="D225" s="250" t="str">
        <f>IF('Aanvraag inhuur'!D229="","",'Aanvraag inhuur'!D229)</f>
        <v/>
      </c>
      <c r="E225" s="252" t="str">
        <f>IF('Aanvraag inhuur'!E229="","",'Aanvraag inhuur'!E229)</f>
        <v/>
      </c>
      <c r="F225" s="252" t="str">
        <f>IF('Aanvraag inhuur'!F229="","",'Aanvraag inhuur'!F229)</f>
        <v/>
      </c>
      <c r="G225" s="251" t="str">
        <f>IF('Aanvraag inhuur'!G229="","",'Aanvraag inhuur'!G229)</f>
        <v/>
      </c>
      <c r="H225" s="14" t="str">
        <f>IF('Aanvraag inhuur'!H229="","",'Aanvraag inhuur'!H229)</f>
        <v/>
      </c>
      <c r="I225" s="14" t="str">
        <f>IF('Aanvraag inhuur'!I229="","",'Aanvraag inhuur'!I229)</f>
        <v/>
      </c>
      <c r="J225" s="10" t="str">
        <f>IF('Aanvraag inhuur'!J229="","",'Aanvraag inhuur'!J229)</f>
        <v/>
      </c>
      <c r="K225" s="11" t="str">
        <f>IF('Aanvraag inhuur'!K229="","",'Aanvraag inhuur'!K229)</f>
        <v/>
      </c>
      <c r="L225" s="67" t="str">
        <f>IF('Aanvraag inhuur'!L229="","",'Aanvraag inhuur'!L229)</f>
        <v/>
      </c>
      <c r="M225" s="592"/>
    </row>
    <row r="226" spans="1:13" s="86" customFormat="1" ht="6" hidden="1" customHeight="1" x14ac:dyDescent="0.2">
      <c r="A226" s="22" t="str">
        <f>IF('Aanvraag inhuur'!A230="","",'Aanvraag inhuur'!A230)</f>
        <v/>
      </c>
      <c r="B226" s="25" t="str">
        <f>IF('Aanvraag inhuur'!B230="","",'Aanvraag inhuur'!B230)</f>
        <v/>
      </c>
      <c r="C226" s="14" t="str">
        <f>IF('Aanvraag inhuur'!C230="","",'Aanvraag inhuur'!C230)</f>
        <v/>
      </c>
      <c r="D226" s="252" t="str">
        <f>IF('Aanvraag inhuur'!D230="","",'Aanvraag inhuur'!D230)</f>
        <v/>
      </c>
      <c r="E226" s="252" t="str">
        <f>IF('Aanvraag inhuur'!E230="","",'Aanvraag inhuur'!E230)</f>
        <v/>
      </c>
      <c r="F226" s="252" t="str">
        <f>IF('Aanvraag inhuur'!F230="","",'Aanvraag inhuur'!F230)</f>
        <v/>
      </c>
      <c r="G226" s="251" t="str">
        <f>IF('Aanvraag inhuur'!G230="","",'Aanvraag inhuur'!G230)</f>
        <v/>
      </c>
      <c r="H226" s="14" t="str">
        <f>IF('Aanvraag inhuur'!H230="","",'Aanvraag inhuur'!H230)</f>
        <v/>
      </c>
      <c r="I226" s="14" t="str">
        <f>IF('Aanvraag inhuur'!I230="","",'Aanvraag inhuur'!I230)</f>
        <v/>
      </c>
      <c r="J226" s="10" t="str">
        <f>IF('Aanvraag inhuur'!J230="","",'Aanvraag inhuur'!J230)</f>
        <v/>
      </c>
      <c r="K226" s="11" t="str">
        <f>IF('Aanvraag inhuur'!K230="","",'Aanvraag inhuur'!K230)</f>
        <v/>
      </c>
      <c r="L226" s="86" t="str">
        <f>IF('Aanvraag inhuur'!L230="","",'Aanvraag inhuur'!L230)</f>
        <v/>
      </c>
      <c r="M226" s="142"/>
    </row>
    <row r="227" spans="1:13" s="67" customFormat="1" ht="20.25" hidden="1" customHeight="1" x14ac:dyDescent="0.2">
      <c r="A227" s="22" t="str">
        <f>IF('Aanvraag inhuur'!A231="","",'Aanvraag inhuur'!A231)</f>
        <v/>
      </c>
      <c r="B227" s="252" t="str">
        <f>IF('Aanvraag inhuur'!B231="","",'Aanvraag inhuur'!B231)</f>
        <v>Spoedaanvraag</v>
      </c>
      <c r="C227" s="185" t="str">
        <f>IF('Aanvraag inhuur'!C231="","",'Aanvraag inhuur'!C231)</f>
        <v/>
      </c>
      <c r="D227" s="149" t="str">
        <f>IF('Aanvraag inhuur'!D231="","",'Aanvraag inhuur'!D231)</f>
        <v/>
      </c>
      <c r="E227" s="149" t="str">
        <f>IF('Aanvraag inhuur'!E231="","",'Aanvraag inhuur'!E231)</f>
        <v/>
      </c>
      <c r="F227" s="252" t="str">
        <f>IF('Aanvraag inhuur'!F231="","",'Aanvraag inhuur'!F231)</f>
        <v/>
      </c>
      <c r="G227" s="251" t="str">
        <f>IF('Aanvraag inhuur'!G231="","",'Aanvraag inhuur'!G231)</f>
        <v/>
      </c>
      <c r="H227" s="14" t="str">
        <f>IF('Aanvraag inhuur'!H231="","",'Aanvraag inhuur'!H231)</f>
        <v/>
      </c>
      <c r="I227" s="14" t="str">
        <f>IF('Aanvraag inhuur'!I231="","",'Aanvraag inhuur'!I231)</f>
        <v/>
      </c>
      <c r="J227" s="10" t="str">
        <f>IF('Aanvraag inhuur'!J231="","",'Aanvraag inhuur'!J231)</f>
        <v/>
      </c>
      <c r="K227" s="11" t="str">
        <f>IF('Aanvraag inhuur'!K231="","",'Aanvraag inhuur'!K231)</f>
        <v/>
      </c>
      <c r="L227" s="67" t="str">
        <f>IF('Aanvraag inhuur'!L231="","",'Aanvraag inhuur'!L231)</f>
        <v/>
      </c>
      <c r="M227" s="592"/>
    </row>
    <row r="228" spans="1:13" s="74" customFormat="1" ht="46.5" hidden="1" customHeight="1" x14ac:dyDescent="0.25">
      <c r="A228" s="24" t="str">
        <f>IF('Aanvraag inhuur'!A232="","",'Aanvraag inhuur'!A232)</f>
        <v/>
      </c>
      <c r="B228" s="26" t="str">
        <f>IF('Aanvraag inhuur'!B232="","",'Aanvraag inhuur'!B232)</f>
        <v>Toelichting spoedaanvraag</v>
      </c>
      <c r="C228" s="671" t="str">
        <f>IF('Aanvraag inhuur'!C232="","",'Aanvraag inhuur'!C232)</f>
        <v/>
      </c>
      <c r="D228" s="672" t="str">
        <f>IF('Aanvraag inhuur'!D232="","",'Aanvraag inhuur'!D232)</f>
        <v/>
      </c>
      <c r="E228" s="672" t="str">
        <f>IF('Aanvraag inhuur'!E232="","",'Aanvraag inhuur'!E232)</f>
        <v/>
      </c>
      <c r="F228" s="673" t="str">
        <f>IF('Aanvraag inhuur'!F232="","",'Aanvraag inhuur'!F232)</f>
        <v/>
      </c>
      <c r="G228" s="251" t="str">
        <f>IF('Aanvraag inhuur'!G232="","",'Aanvraag inhuur'!G232)</f>
        <v/>
      </c>
      <c r="H228" s="88" t="str">
        <f>IF('Aanvraag inhuur'!H232="","",'Aanvraag inhuur'!H232)</f>
        <v/>
      </c>
      <c r="I228" s="88" t="str">
        <f>IF('Aanvraag inhuur'!I232="","",'Aanvraag inhuur'!I232)</f>
        <v/>
      </c>
      <c r="J228" s="72" t="str">
        <f>IF('Aanvraag inhuur'!J232="","",'Aanvraag inhuur'!J232)</f>
        <v/>
      </c>
      <c r="K228" s="73" t="str">
        <f>IF('Aanvraag inhuur'!K232="","",'Aanvraag inhuur'!K232)</f>
        <v/>
      </c>
      <c r="L228" s="74" t="str">
        <f>IF('Aanvraag inhuur'!L232="","",'Aanvraag inhuur'!L232)</f>
        <v/>
      </c>
      <c r="M228" s="592"/>
    </row>
    <row r="229" spans="1:13" ht="6" hidden="1" customHeight="1" x14ac:dyDescent="0.2">
      <c r="A229" s="27" t="str">
        <f>IF('Aanvraag inhuur'!A233="","",'Aanvraag inhuur'!A233)</f>
        <v/>
      </c>
      <c r="B229" s="28" t="str">
        <f>IF('Aanvraag inhuur'!B233="","",'Aanvraag inhuur'!B233)</f>
        <v/>
      </c>
      <c r="C229" s="28" t="str">
        <f>IF('Aanvraag inhuur'!C233="","",'Aanvraag inhuur'!C233)</f>
        <v/>
      </c>
      <c r="D229" s="28" t="str">
        <f>IF('Aanvraag inhuur'!D233="","",'Aanvraag inhuur'!D233)</f>
        <v/>
      </c>
      <c r="E229" s="28" t="str">
        <f>IF('Aanvraag inhuur'!E233="","",'Aanvraag inhuur'!E233)</f>
        <v/>
      </c>
      <c r="F229" s="28" t="str">
        <f>IF('Aanvraag inhuur'!F233="","",'Aanvraag inhuur'!F233)</f>
        <v/>
      </c>
      <c r="G229" s="28" t="str">
        <f>IF('Aanvraag inhuur'!G233="","",'Aanvraag inhuur'!G233)</f>
        <v/>
      </c>
      <c r="H229" s="28" t="str">
        <f>IF('Aanvraag inhuur'!H233="","",'Aanvraag inhuur'!H233)</f>
        <v/>
      </c>
      <c r="I229" s="28" t="str">
        <f>IF('Aanvraag inhuur'!I233="","",'Aanvraag inhuur'!I233)</f>
        <v/>
      </c>
      <c r="J229" s="29" t="str">
        <f>IF('Aanvraag inhuur'!J233="","",'Aanvraag inhuur'!J233)</f>
        <v/>
      </c>
      <c r="K229" s="30" t="str">
        <f>IF('Aanvraag inhuur'!K233="","",'Aanvraag inhuur'!K233)</f>
        <v/>
      </c>
      <c r="L229" s="4" t="str">
        <f>IF('Aanvraag inhuur'!L233="","",'Aanvraag inhuur'!L233)</f>
        <v/>
      </c>
    </row>
    <row r="230" spans="1:13" ht="17.100000000000001" hidden="1" customHeight="1" x14ac:dyDescent="0.2">
      <c r="A230" s="89" t="str">
        <f>IF('Aanvraag inhuur'!A234="","",'Aanvraag inhuur'!A234)</f>
        <v/>
      </c>
      <c r="B230" s="4" t="str">
        <f>IF('Aanvraag inhuur'!B234="","",'Aanvraag inhuur'!B234)</f>
        <v/>
      </c>
      <c r="C230" s="4" t="str">
        <f>IF('Aanvraag inhuur'!C234="","",'Aanvraag inhuur'!C234)</f>
        <v/>
      </c>
      <c r="D230" s="4" t="str">
        <f>IF('Aanvraag inhuur'!D234="","",'Aanvraag inhuur'!D234)</f>
        <v/>
      </c>
      <c r="E230" s="4" t="str">
        <f>IF('Aanvraag inhuur'!E234="","",'Aanvraag inhuur'!E234)</f>
        <v/>
      </c>
      <c r="F230" s="4" t="str">
        <f>IF('Aanvraag inhuur'!F234="","",'Aanvraag inhuur'!F234)</f>
        <v/>
      </c>
      <c r="G230" s="4" t="str">
        <f>IF('Aanvraag inhuur'!G234="","",'Aanvraag inhuur'!G234)</f>
        <v/>
      </c>
      <c r="H230" s="4" t="str">
        <f>IF('Aanvraag inhuur'!H234="","",'Aanvraag inhuur'!H234)</f>
        <v/>
      </c>
      <c r="I230" s="86" t="str">
        <f>IF('Aanvraag inhuur'!I234="","",'Aanvraag inhuur'!I234)</f>
        <v/>
      </c>
      <c r="J230" s="4" t="str">
        <f>IF('Aanvraag inhuur'!J234="","",'Aanvraag inhuur'!J234)</f>
        <v/>
      </c>
      <c r="K230" s="90" t="str">
        <f>IF('Aanvraag inhuur'!K234="","",'Aanvraag inhuur'!K234)</f>
        <v/>
      </c>
      <c r="L230" s="4" t="str">
        <f>IF('Aanvraag inhuur'!L234="","",'Aanvraag inhuur'!L234)</f>
        <v/>
      </c>
    </row>
    <row r="231" spans="1:13" ht="17.100000000000001" customHeight="1" x14ac:dyDescent="0.2">
      <c r="E231" s="4" t="s">
        <v>138</v>
      </c>
      <c r="F231" s="4" t="s">
        <v>138</v>
      </c>
      <c r="G231" s="4" t="s">
        <v>138</v>
      </c>
      <c r="H231" s="4" t="s">
        <v>138</v>
      </c>
      <c r="I231" s="86" t="s">
        <v>138</v>
      </c>
      <c r="J231" s="4" t="s">
        <v>138</v>
      </c>
    </row>
    <row r="232" spans="1:13" ht="16.5" hidden="1" customHeight="1" x14ac:dyDescent="0.25">
      <c r="G232" s="165"/>
      <c r="H232" s="86"/>
      <c r="I232" s="4"/>
      <c r="J232" s="90"/>
      <c r="K232" s="4"/>
      <c r="L232" s="236"/>
      <c r="M232" s="4"/>
    </row>
    <row r="233" spans="1:13" ht="17.100000000000001" hidden="1" customHeight="1" x14ac:dyDescent="0.2">
      <c r="G233" s="166"/>
      <c r="H233" s="86"/>
      <c r="I233" s="4"/>
      <c r="J233" s="90"/>
      <c r="K233" s="4"/>
      <c r="L233" s="236"/>
      <c r="M233" s="4"/>
    </row>
    <row r="234" spans="1:13" ht="17.100000000000001" hidden="1" customHeight="1" x14ac:dyDescent="0.2">
      <c r="G234" s="166"/>
      <c r="H234" s="86"/>
      <c r="I234" s="4"/>
      <c r="J234" s="90"/>
      <c r="K234" s="4"/>
      <c r="L234" s="236"/>
      <c r="M234" s="4"/>
    </row>
    <row r="235" spans="1:13" ht="17.100000000000001" hidden="1" customHeight="1" x14ac:dyDescent="0.2">
      <c r="G235" s="166"/>
      <c r="H235" s="86"/>
      <c r="I235" s="4"/>
      <c r="J235" s="90"/>
      <c r="K235" s="4"/>
      <c r="L235" s="236"/>
      <c r="M235" s="4"/>
    </row>
    <row r="236" spans="1:13" ht="17.100000000000001" hidden="1" customHeight="1" x14ac:dyDescent="0.2">
      <c r="G236" s="166"/>
      <c r="H236" s="86"/>
      <c r="I236" s="4"/>
      <c r="J236" s="90"/>
      <c r="K236" s="4"/>
      <c r="L236" s="236"/>
      <c r="M236" s="4"/>
    </row>
    <row r="237" spans="1:13" ht="17.100000000000001" hidden="1" customHeight="1" x14ac:dyDescent="0.2">
      <c r="G237" s="166"/>
      <c r="H237" s="86"/>
      <c r="I237" s="4"/>
      <c r="J237" s="90"/>
      <c r="K237" s="4"/>
      <c r="L237" s="236"/>
      <c r="M237" s="4"/>
    </row>
    <row r="238" spans="1:13" ht="17.100000000000001" hidden="1" customHeight="1" x14ac:dyDescent="0.2">
      <c r="G238" s="166"/>
      <c r="H238" s="86"/>
      <c r="I238" s="4"/>
      <c r="J238" s="90"/>
      <c r="K238" s="4"/>
      <c r="L238" s="236"/>
      <c r="M238" s="4"/>
    </row>
  </sheetData>
  <sheetProtection algorithmName="SHA-512" hashValue="4e8rb3c5kaeOhtzrxme1IDZY6PYWBMACuJhmXtVL6MVPoYgUfuc3WBw+uzohLkrmFmIop6yei3Vh6kFIwE2uaQ==" saltValue="UYOUHswf0vv1z8ogvlqdGw==" spinCount="100000" sheet="1" objects="1" scenarios="1"/>
  <mergeCells count="245">
    <mergeCell ref="M216:M225"/>
    <mergeCell ref="C223:F223"/>
    <mergeCell ref="M227:M228"/>
    <mergeCell ref="C228:F228"/>
    <mergeCell ref="A1:B1"/>
    <mergeCell ref="B94:C94"/>
    <mergeCell ref="E209:F209"/>
    <mergeCell ref="H209:I209"/>
    <mergeCell ref="E210:F210"/>
    <mergeCell ref="H210:I210"/>
    <mergeCell ref="A211:B212"/>
    <mergeCell ref="C214:G214"/>
    <mergeCell ref="E206:F206"/>
    <mergeCell ref="H206:I206"/>
    <mergeCell ref="E207:F207"/>
    <mergeCell ref="H207:I207"/>
    <mergeCell ref="E208:F208"/>
    <mergeCell ref="H208:I208"/>
    <mergeCell ref="E198:I198"/>
    <mergeCell ref="E200:F200"/>
    <mergeCell ref="H200:I200"/>
    <mergeCell ref="E202:F202"/>
    <mergeCell ref="H202:I202"/>
    <mergeCell ref="E204:F204"/>
    <mergeCell ref="H204:I204"/>
    <mergeCell ref="C183:D183"/>
    <mergeCell ref="E183:F183"/>
    <mergeCell ref="C185:F185"/>
    <mergeCell ref="A187:A189"/>
    <mergeCell ref="E187:I187"/>
    <mergeCell ref="M187:M202"/>
    <mergeCell ref="E189:I189"/>
    <mergeCell ref="E191:I191"/>
    <mergeCell ref="E193:I193"/>
    <mergeCell ref="E196:I196"/>
    <mergeCell ref="C180:D180"/>
    <mergeCell ref="E180:F180"/>
    <mergeCell ref="C181:D181"/>
    <mergeCell ref="E181:F181"/>
    <mergeCell ref="C182:D182"/>
    <mergeCell ref="E182:F182"/>
    <mergeCell ref="B176:B179"/>
    <mergeCell ref="C176:D176"/>
    <mergeCell ref="E176:F176"/>
    <mergeCell ref="H176:I176"/>
    <mergeCell ref="C177:D177"/>
    <mergeCell ref="E177:F177"/>
    <mergeCell ref="C178:D178"/>
    <mergeCell ref="E178:F178"/>
    <mergeCell ref="C179:D179"/>
    <mergeCell ref="E179:F179"/>
    <mergeCell ref="C173:D173"/>
    <mergeCell ref="E173:F173"/>
    <mergeCell ref="H173:I173"/>
    <mergeCell ref="C174:F174"/>
    <mergeCell ref="H174:I174"/>
    <mergeCell ref="C175:D175"/>
    <mergeCell ref="E175:F175"/>
    <mergeCell ref="H175:I175"/>
    <mergeCell ref="A166:B166"/>
    <mergeCell ref="C166:G166"/>
    <mergeCell ref="H166:I166"/>
    <mergeCell ref="C168:F168"/>
    <mergeCell ref="A171:B171"/>
    <mergeCell ref="D171:J171"/>
    <mergeCell ref="A162:B162"/>
    <mergeCell ref="C162:G162"/>
    <mergeCell ref="H162:I162"/>
    <mergeCell ref="A164:B164"/>
    <mergeCell ref="C164:G164"/>
    <mergeCell ref="H164:I164"/>
    <mergeCell ref="C158:D158"/>
    <mergeCell ref="H158:I158"/>
    <mergeCell ref="C159:D159"/>
    <mergeCell ref="F159:G159"/>
    <mergeCell ref="H159:I159"/>
    <mergeCell ref="C160:D160"/>
    <mergeCell ref="H160:I160"/>
    <mergeCell ref="C156:D156"/>
    <mergeCell ref="F156:G156"/>
    <mergeCell ref="H156:I156"/>
    <mergeCell ref="C157:D157"/>
    <mergeCell ref="F157:G157"/>
    <mergeCell ref="H157:I157"/>
    <mergeCell ref="M151:M159"/>
    <mergeCell ref="C152:D152"/>
    <mergeCell ref="F152:G152"/>
    <mergeCell ref="H152:I152"/>
    <mergeCell ref="C153:D153"/>
    <mergeCell ref="C148:D148"/>
    <mergeCell ref="F148:G148"/>
    <mergeCell ref="H148:I148"/>
    <mergeCell ref="C149:D149"/>
    <mergeCell ref="F149:G149"/>
    <mergeCell ref="H149:I149"/>
    <mergeCell ref="F153:G153"/>
    <mergeCell ref="H153:I153"/>
    <mergeCell ref="C154:D154"/>
    <mergeCell ref="F154:G154"/>
    <mergeCell ref="H154:I154"/>
    <mergeCell ref="C155:D155"/>
    <mergeCell ref="F155:G155"/>
    <mergeCell ref="H155:I155"/>
    <mergeCell ref="C150:D150"/>
    <mergeCell ref="H150:I150"/>
    <mergeCell ref="C151:D151"/>
    <mergeCell ref="F151:G151"/>
    <mergeCell ref="H151:I151"/>
    <mergeCell ref="C144:F144"/>
    <mergeCell ref="H145:I145"/>
    <mergeCell ref="C146:D146"/>
    <mergeCell ref="F146:G146"/>
    <mergeCell ref="H146:I146"/>
    <mergeCell ref="C147:D147"/>
    <mergeCell ref="F147:G147"/>
    <mergeCell ref="H147:I147"/>
    <mergeCell ref="C140:D140"/>
    <mergeCell ref="F140:I140"/>
    <mergeCell ref="C141:D141"/>
    <mergeCell ref="F141:I141"/>
    <mergeCell ref="C142:D142"/>
    <mergeCell ref="F142:I142"/>
    <mergeCell ref="C137:D137"/>
    <mergeCell ref="F137:I137"/>
    <mergeCell ref="C138:D138"/>
    <mergeCell ref="F138:I138"/>
    <mergeCell ref="C139:D139"/>
    <mergeCell ref="F139:I139"/>
    <mergeCell ref="C133:D133"/>
    <mergeCell ref="F133:I133"/>
    <mergeCell ref="C134:D134"/>
    <mergeCell ref="F134:I134"/>
    <mergeCell ref="C135:D135"/>
    <mergeCell ref="F135:I135"/>
    <mergeCell ref="C128:D128"/>
    <mergeCell ref="C129:D129"/>
    <mergeCell ref="F130:I130"/>
    <mergeCell ref="C131:D131"/>
    <mergeCell ref="F131:I131"/>
    <mergeCell ref="C132:D132"/>
    <mergeCell ref="F132:I132"/>
    <mergeCell ref="C120:D120"/>
    <mergeCell ref="M120:M129"/>
    <mergeCell ref="A121:B121"/>
    <mergeCell ref="C121:D121"/>
    <mergeCell ref="A122:B122"/>
    <mergeCell ref="C122:D122"/>
    <mergeCell ref="C123:D123"/>
    <mergeCell ref="C124:D124"/>
    <mergeCell ref="C125:D125"/>
    <mergeCell ref="C127:D127"/>
    <mergeCell ref="B96:B97"/>
    <mergeCell ref="C97:F97"/>
    <mergeCell ref="D110:E110"/>
    <mergeCell ref="D111:I111"/>
    <mergeCell ref="C118:F118"/>
    <mergeCell ref="B85:C85"/>
    <mergeCell ref="D85:J85"/>
    <mergeCell ref="D86:E86"/>
    <mergeCell ref="F86:I86"/>
    <mergeCell ref="D87:I87"/>
    <mergeCell ref="D88:E88"/>
    <mergeCell ref="M70:M76"/>
    <mergeCell ref="E71:H74"/>
    <mergeCell ref="I72:J76"/>
    <mergeCell ref="D75:D76"/>
    <mergeCell ref="M81:M115"/>
    <mergeCell ref="D84:I84"/>
    <mergeCell ref="D82:I82"/>
    <mergeCell ref="D83:I83"/>
    <mergeCell ref="D107:J107"/>
    <mergeCell ref="A63:B63"/>
    <mergeCell ref="D63:F63"/>
    <mergeCell ref="A66:D66"/>
    <mergeCell ref="I66:J67"/>
    <mergeCell ref="D68:D74"/>
    <mergeCell ref="H68:H69"/>
    <mergeCell ref="I68:J68"/>
    <mergeCell ref="I69:J69"/>
    <mergeCell ref="I70:J71"/>
    <mergeCell ref="M52:M60"/>
    <mergeCell ref="C54:C55"/>
    <mergeCell ref="D54:F55"/>
    <mergeCell ref="C56:C57"/>
    <mergeCell ref="D56:F57"/>
    <mergeCell ref="C58:C59"/>
    <mergeCell ref="C60:C61"/>
    <mergeCell ref="D60:F61"/>
    <mergeCell ref="A44:B44"/>
    <mergeCell ref="C44:E44"/>
    <mergeCell ref="H44:I44"/>
    <mergeCell ref="L44:L50"/>
    <mergeCell ref="A46:B46"/>
    <mergeCell ref="A47:B60"/>
    <mergeCell ref="C48:E48"/>
    <mergeCell ref="F48:I48"/>
    <mergeCell ref="C52:C53"/>
    <mergeCell ref="D52:F53"/>
    <mergeCell ref="A37:B37"/>
    <mergeCell ref="C37:I37"/>
    <mergeCell ref="C39:F39"/>
    <mergeCell ref="A41:B41"/>
    <mergeCell ref="C41:F41"/>
    <mergeCell ref="A42:B42"/>
    <mergeCell ref="M26:M27"/>
    <mergeCell ref="A27:B27"/>
    <mergeCell ref="C27:I27"/>
    <mergeCell ref="A29:B29"/>
    <mergeCell ref="C29:I29"/>
    <mergeCell ref="A31:B31"/>
    <mergeCell ref="C31:I31"/>
    <mergeCell ref="M31:M32"/>
    <mergeCell ref="A32:B32"/>
    <mergeCell ref="C32:I32"/>
    <mergeCell ref="D34:E34"/>
    <mergeCell ref="A35:B35"/>
    <mergeCell ref="D1:E1"/>
    <mergeCell ref="F1:H1"/>
    <mergeCell ref="I1:J1"/>
    <mergeCell ref="D2:E2"/>
    <mergeCell ref="C19:F19"/>
    <mergeCell ref="A20:B20"/>
    <mergeCell ref="A24:B24"/>
    <mergeCell ref="C24:I24"/>
    <mergeCell ref="A26:B26"/>
    <mergeCell ref="C26:I26"/>
    <mergeCell ref="A11:B11"/>
    <mergeCell ref="C11:F11"/>
    <mergeCell ref="A12:B12"/>
    <mergeCell ref="C12:F12"/>
    <mergeCell ref="A13:B13"/>
    <mergeCell ref="C13:F13"/>
    <mergeCell ref="C15:F15"/>
    <mergeCell ref="C16:F16"/>
    <mergeCell ref="C18:F18"/>
    <mergeCell ref="M2:M4"/>
    <mergeCell ref="D3:E3"/>
    <mergeCell ref="D4:E4"/>
    <mergeCell ref="A5:D5"/>
    <mergeCell ref="A6:C6"/>
    <mergeCell ref="D6:F6"/>
    <mergeCell ref="C8:F8"/>
    <mergeCell ref="A10:B10"/>
    <mergeCell ref="C10:F10"/>
    <mergeCell ref="M10:M21"/>
  </mergeCells>
  <conditionalFormatting sqref="C77">
    <cfRule type="cellIs" dxfId="1681" priority="71" stopIfTrue="1" operator="notEqual">
      <formula>100</formula>
    </cfRule>
  </conditionalFormatting>
  <conditionalFormatting sqref="K196 K191 K198 K1:K12 K65:K78 K29:K36 K165 K42:K63 K14:K20 K38:K39 K202:K203 K189 K230:K231 K239:K1048576 J232:J238 K185:K187 K151:K159 K212 K116:K135 K98:K105">
    <cfRule type="cellIs" dxfId="1680" priority="70" operator="greaterThan">
      <formula>"'"</formula>
    </cfRule>
  </conditionalFormatting>
  <conditionalFormatting sqref="K64">
    <cfRule type="cellIs" dxfId="1679" priority="69" operator="greaterThan">
      <formula>"'"</formula>
    </cfRule>
  </conditionalFormatting>
  <conditionalFormatting sqref="K201">
    <cfRule type="cellIs" dxfId="1678" priority="68" operator="greaterThan">
      <formula>"'"</formula>
    </cfRule>
  </conditionalFormatting>
  <conditionalFormatting sqref="K195">
    <cfRule type="cellIs" dxfId="1677" priority="67" operator="greaterThan">
      <formula>"'"</formula>
    </cfRule>
  </conditionalFormatting>
  <conditionalFormatting sqref="K190">
    <cfRule type="cellIs" dxfId="1676" priority="66" operator="greaterThan">
      <formula>"'"</formula>
    </cfRule>
  </conditionalFormatting>
  <conditionalFormatting sqref="K188">
    <cfRule type="cellIs" dxfId="1675" priority="65" operator="greaterThan">
      <formula>"'"</formula>
    </cfRule>
  </conditionalFormatting>
  <conditionalFormatting sqref="K197">
    <cfRule type="cellIs" dxfId="1674" priority="64" operator="greaterThan">
      <formula>"'"</formula>
    </cfRule>
  </conditionalFormatting>
  <conditionalFormatting sqref="K161 K163">
    <cfRule type="cellIs" dxfId="1673" priority="63" operator="greaterThan">
      <formula>"'"</formula>
    </cfRule>
  </conditionalFormatting>
  <conditionalFormatting sqref="K162">
    <cfRule type="cellIs" dxfId="1672" priority="62" operator="greaterThan">
      <formula>"'"</formula>
    </cfRule>
  </conditionalFormatting>
  <conditionalFormatting sqref="K164">
    <cfRule type="cellIs" dxfId="1671" priority="61" operator="greaterThan">
      <formula>"'"</formula>
    </cfRule>
  </conditionalFormatting>
  <conditionalFormatting sqref="K136">
    <cfRule type="cellIs" dxfId="1670" priority="60" operator="greaterThan">
      <formula>"'"</formula>
    </cfRule>
  </conditionalFormatting>
  <conditionalFormatting sqref="K137:K139">
    <cfRule type="cellIs" dxfId="1669" priority="59" operator="greaterThan">
      <formula>"'"</formula>
    </cfRule>
  </conditionalFormatting>
  <conditionalFormatting sqref="K140:K142">
    <cfRule type="cellIs" dxfId="1668" priority="58" operator="greaterThan">
      <formula>"'"</formula>
    </cfRule>
  </conditionalFormatting>
  <conditionalFormatting sqref="C164">
    <cfRule type="expression" dxfId="1667" priority="57">
      <formula>AND(C70&gt;0,C164="")</formula>
    </cfRule>
  </conditionalFormatting>
  <conditionalFormatting sqref="C162">
    <cfRule type="expression" dxfId="1666" priority="56">
      <formula>AND(C73&gt;0,C162="")</formula>
    </cfRule>
  </conditionalFormatting>
  <conditionalFormatting sqref="K22:K24">
    <cfRule type="cellIs" dxfId="1665" priority="55" operator="greaterThan">
      <formula>"'"</formula>
    </cfRule>
  </conditionalFormatting>
  <conditionalFormatting sqref="K21">
    <cfRule type="cellIs" dxfId="1664" priority="54" operator="greaterThan">
      <formula>"'"</formula>
    </cfRule>
  </conditionalFormatting>
  <conditionalFormatting sqref="K25">
    <cfRule type="cellIs" dxfId="1663" priority="53" operator="greaterThan">
      <formula>"'"</formula>
    </cfRule>
  </conditionalFormatting>
  <conditionalFormatting sqref="K41">
    <cfRule type="cellIs" dxfId="1662" priority="50" operator="greaterThan">
      <formula>"'"</formula>
    </cfRule>
  </conditionalFormatting>
  <conditionalFormatting sqref="K40">
    <cfRule type="cellIs" dxfId="1661" priority="49" operator="greaterThan">
      <formula>"'"</formula>
    </cfRule>
  </conditionalFormatting>
  <conditionalFormatting sqref="K13">
    <cfRule type="cellIs" dxfId="1660" priority="48" operator="greaterThan">
      <formula>"'"</formula>
    </cfRule>
  </conditionalFormatting>
  <conditionalFormatting sqref="K37">
    <cfRule type="cellIs" dxfId="1659" priority="47" operator="greaterThan">
      <formula>"'"</formula>
    </cfRule>
  </conditionalFormatting>
  <conditionalFormatting sqref="K223 K221 K218:K219 K225 K227:K229 K214:K216">
    <cfRule type="cellIs" dxfId="1658" priority="46" operator="greaterThan">
      <formula>"'"</formula>
    </cfRule>
  </conditionalFormatting>
  <conditionalFormatting sqref="K226">
    <cfRule type="cellIs" dxfId="1657" priority="45" operator="greaterThan">
      <formula>"'"</formula>
    </cfRule>
  </conditionalFormatting>
  <conditionalFormatting sqref="K222">
    <cfRule type="cellIs" dxfId="1656" priority="44" operator="greaterThan">
      <formula>"'"</formula>
    </cfRule>
  </conditionalFormatting>
  <conditionalFormatting sqref="K220">
    <cfRule type="cellIs" dxfId="1655" priority="43" operator="greaterThan">
      <formula>"'"</formula>
    </cfRule>
  </conditionalFormatting>
  <conditionalFormatting sqref="K217">
    <cfRule type="cellIs" dxfId="1654" priority="42" operator="greaterThan">
      <formula>"'"</formula>
    </cfRule>
  </conditionalFormatting>
  <conditionalFormatting sqref="K224">
    <cfRule type="cellIs" dxfId="1653" priority="41" operator="greaterThan">
      <formula>"'"</formula>
    </cfRule>
  </conditionalFormatting>
  <conditionalFormatting sqref="K26">
    <cfRule type="cellIs" dxfId="1652" priority="40" operator="greaterThan">
      <formula>"'"</formula>
    </cfRule>
  </conditionalFormatting>
  <conditionalFormatting sqref="K28">
    <cfRule type="cellIs" dxfId="1651" priority="39" operator="greaterThan">
      <formula>"'"</formula>
    </cfRule>
  </conditionalFormatting>
  <conditionalFormatting sqref="K27">
    <cfRule type="cellIs" dxfId="1650" priority="38" operator="greaterThan">
      <formula>"'"</formula>
    </cfRule>
  </conditionalFormatting>
  <conditionalFormatting sqref="K145:K150">
    <cfRule type="cellIs" dxfId="1649" priority="37" operator="greaterThan">
      <formula>"'"</formula>
    </cfRule>
  </conditionalFormatting>
  <conditionalFormatting sqref="K171 K176:K183">
    <cfRule type="cellIs" dxfId="1648" priority="36" operator="greaterThan">
      <formula>"'"</formula>
    </cfRule>
  </conditionalFormatting>
  <conditionalFormatting sqref="K184">
    <cfRule type="cellIs" dxfId="1647" priority="34" operator="greaterThan">
      <formula>"'"</formula>
    </cfRule>
  </conditionalFormatting>
  <conditionalFormatting sqref="K160">
    <cfRule type="cellIs" dxfId="1646" priority="33" operator="greaterThan">
      <formula>"'"</formula>
    </cfRule>
  </conditionalFormatting>
  <conditionalFormatting sqref="K144">
    <cfRule type="cellIs" dxfId="1645" priority="32" operator="greaterThan">
      <formula>"'"</formula>
    </cfRule>
  </conditionalFormatting>
  <conditionalFormatting sqref="H150:I150">
    <cfRule type="cellIs" dxfId="1644" priority="31" operator="notEqual">
      <formula>$G$150</formula>
    </cfRule>
  </conditionalFormatting>
  <conditionalFormatting sqref="H160:I160">
    <cfRule type="cellIs" dxfId="1643" priority="30" operator="notEqual">
      <formula>$G$160</formula>
    </cfRule>
  </conditionalFormatting>
  <conditionalFormatting sqref="K143">
    <cfRule type="cellIs" dxfId="1642" priority="29" operator="greaterThan">
      <formula>"'"</formula>
    </cfRule>
  </conditionalFormatting>
  <conditionalFormatting sqref="K166">
    <cfRule type="cellIs" dxfId="1641" priority="28" operator="greaterThan">
      <formula>"'"</formula>
    </cfRule>
  </conditionalFormatting>
  <conditionalFormatting sqref="C166">
    <cfRule type="expression" dxfId="1640" priority="27">
      <formula>AND(C72&gt;0,C166="")</formula>
    </cfRule>
  </conditionalFormatting>
  <conditionalFormatting sqref="K167">
    <cfRule type="cellIs" dxfId="1639" priority="26" operator="greaterThan">
      <formula>"'"</formula>
    </cfRule>
  </conditionalFormatting>
  <conditionalFormatting sqref="K172">
    <cfRule type="cellIs" dxfId="1638" priority="25" operator="greaterThan">
      <formula>"'"</formula>
    </cfRule>
  </conditionalFormatting>
  <conditionalFormatting sqref="K175">
    <cfRule type="cellIs" dxfId="1637" priority="24" operator="greaterThan">
      <formula>"'"</formula>
    </cfRule>
  </conditionalFormatting>
  <conditionalFormatting sqref="K168">
    <cfRule type="cellIs" dxfId="1636" priority="23" operator="greaterThan">
      <formula>"'"</formula>
    </cfRule>
  </conditionalFormatting>
  <conditionalFormatting sqref="K169:K170">
    <cfRule type="cellIs" dxfId="1635" priority="22" operator="greaterThan">
      <formula>"'"</formula>
    </cfRule>
  </conditionalFormatting>
  <conditionalFormatting sqref="K173:K174">
    <cfRule type="cellIs" dxfId="1634" priority="21" operator="greaterThan">
      <formula>"'"</formula>
    </cfRule>
  </conditionalFormatting>
  <conditionalFormatting sqref="D111:D116">
    <cfRule type="cellIs" dxfId="1633" priority="20" operator="greaterThan">
      <formula>""""""</formula>
    </cfRule>
  </conditionalFormatting>
  <conditionalFormatting sqref="K79:K94 K107:K113">
    <cfRule type="cellIs" dxfId="1632" priority="19" operator="greaterThan">
      <formula>"'"</formula>
    </cfRule>
  </conditionalFormatting>
  <conditionalFormatting sqref="K97">
    <cfRule type="cellIs" dxfId="1631" priority="18" operator="greaterThan">
      <formula>"'"</formula>
    </cfRule>
  </conditionalFormatting>
  <conditionalFormatting sqref="K95">
    <cfRule type="cellIs" dxfId="1630" priority="17" operator="greaterThan">
      <formula>"'"</formula>
    </cfRule>
  </conditionalFormatting>
  <conditionalFormatting sqref="K96">
    <cfRule type="cellIs" dxfId="1629" priority="16" operator="greaterThan">
      <formula>"'"</formula>
    </cfRule>
  </conditionalFormatting>
  <conditionalFormatting sqref="K114:K115">
    <cfRule type="cellIs" dxfId="1628" priority="15" operator="greaterThan">
      <formula>"'"</formula>
    </cfRule>
  </conditionalFormatting>
  <conditionalFormatting sqref="K193">
    <cfRule type="cellIs" dxfId="1627" priority="14" operator="greaterThan">
      <formula>"'"</formula>
    </cfRule>
  </conditionalFormatting>
  <conditionalFormatting sqref="K192">
    <cfRule type="cellIs" dxfId="1626" priority="13" operator="greaterThan">
      <formula>"'"</formula>
    </cfRule>
  </conditionalFormatting>
  <conditionalFormatting sqref="K194">
    <cfRule type="cellIs" dxfId="1625" priority="12" operator="greaterThan">
      <formula>"'"</formula>
    </cfRule>
  </conditionalFormatting>
  <conditionalFormatting sqref="K200">
    <cfRule type="cellIs" dxfId="1624" priority="11" operator="greaterThan">
      <formula>"'"</formula>
    </cfRule>
  </conditionalFormatting>
  <conditionalFormatting sqref="K199">
    <cfRule type="cellIs" dxfId="1623" priority="10" operator="greaterThan">
      <formula>"'"</formula>
    </cfRule>
  </conditionalFormatting>
  <conditionalFormatting sqref="K204 K206">
    <cfRule type="cellIs" dxfId="1622" priority="9" operator="greaterThan">
      <formula>"'"</formula>
    </cfRule>
  </conditionalFormatting>
  <conditionalFormatting sqref="K213">
    <cfRule type="cellIs" dxfId="1621" priority="8" operator="greaterThan">
      <formula>"'"</formula>
    </cfRule>
  </conditionalFormatting>
  <conditionalFormatting sqref="K208">
    <cfRule type="cellIs" dxfId="1620" priority="7" operator="greaterThan">
      <formula>"'"</formula>
    </cfRule>
  </conditionalFormatting>
  <conditionalFormatting sqref="K211">
    <cfRule type="cellIs" dxfId="1619" priority="5" operator="greaterThan">
      <formula>"'"</formula>
    </cfRule>
  </conditionalFormatting>
  <conditionalFormatting sqref="K106">
    <cfRule type="cellIs" dxfId="1618" priority="6" operator="greaterThan">
      <formula>"'"</formula>
    </cfRule>
  </conditionalFormatting>
  <conditionalFormatting sqref="K210">
    <cfRule type="cellIs" dxfId="1617" priority="4" operator="greaterThan">
      <formula>"'"</formula>
    </cfRule>
  </conditionalFormatting>
  <conditionalFormatting sqref="K207">
    <cfRule type="cellIs" dxfId="1616" priority="3" operator="greaterThan">
      <formula>"'"</formula>
    </cfRule>
  </conditionalFormatting>
  <conditionalFormatting sqref="K209">
    <cfRule type="cellIs" dxfId="1615" priority="2" operator="greaterThan">
      <formula>"'"</formula>
    </cfRule>
  </conditionalFormatting>
  <conditionalFormatting sqref="K205">
    <cfRule type="cellIs" dxfId="1614" priority="1" operator="greaterThan">
      <formula>"'"</formula>
    </cfRule>
  </conditionalFormatting>
  <pageMargins left="0.7" right="0.7" top="0.75" bottom="0.75" header="0.3" footer="0.3"/>
  <pageSetup paperSize="9" scale="48" fitToHeight="0" orientation="portrait" r:id="rId1"/>
  <rowBreaks count="1" manualBreakCount="1">
    <brk id="64"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G88"/>
  <sheetViews>
    <sheetView zoomScale="85" zoomScaleNormal="85" zoomScaleSheetLayoutView="55" workbookViewId="0">
      <pane xSplit="4" ySplit="4" topLeftCell="E5" activePane="bottomRight" state="frozen"/>
      <selection activeCell="N1" sqref="N1"/>
      <selection pane="topRight" activeCell="N1" sqref="N1"/>
      <selection pane="bottomLeft" activeCell="N1" sqref="N1"/>
      <selection pane="bottomRight" activeCell="V6" sqref="V6"/>
    </sheetView>
  </sheetViews>
  <sheetFormatPr defaultRowHeight="15.75" x14ac:dyDescent="0.25"/>
  <cols>
    <col min="1" max="1" width="0.625" style="326" customWidth="1"/>
    <col min="2" max="2" width="39" style="326" customWidth="1"/>
    <col min="3" max="3" width="28.25" style="326" customWidth="1"/>
    <col min="4" max="4" width="11.25" style="326" customWidth="1"/>
    <col min="5" max="5" width="8.625" style="326" customWidth="1"/>
    <col min="6" max="6" width="24.875" style="326" customWidth="1"/>
    <col min="7" max="7" width="8.625" style="326" hidden="1" customWidth="1"/>
    <col min="8" max="8" width="24.875" style="326" hidden="1" customWidth="1"/>
    <col min="9" max="9" width="8.625" style="326" customWidth="1"/>
    <col min="10" max="10" width="24.875" style="326" customWidth="1"/>
    <col min="11" max="11" width="8.625" style="326" hidden="1" customWidth="1"/>
    <col min="12" max="12" width="24.875" style="326" hidden="1" customWidth="1"/>
    <col min="13" max="13" width="8.625" style="326" customWidth="1"/>
    <col min="14" max="14" width="24.875" style="326" customWidth="1"/>
    <col min="15" max="15" width="8.625" style="326" hidden="1" customWidth="1"/>
    <col min="16" max="16" width="24.875" style="326" hidden="1" customWidth="1"/>
    <col min="17" max="17" width="8.625" style="326" customWidth="1"/>
    <col min="18" max="18" width="24.875" style="326" customWidth="1"/>
    <col min="19" max="19" width="8.625" style="326" hidden="1" customWidth="1"/>
    <col min="20" max="20" width="24.875" style="326" hidden="1" customWidth="1"/>
    <col min="21" max="21" width="8.625" style="326" customWidth="1"/>
    <col min="22" max="22" width="24.875" style="326" customWidth="1"/>
    <col min="23" max="23" width="8.625" style="326" hidden="1" customWidth="1"/>
    <col min="24" max="24" width="24.875" style="326" hidden="1" customWidth="1"/>
    <col min="25" max="25" width="8.625" style="326" customWidth="1"/>
    <col min="26" max="26" width="24.875" style="326" customWidth="1"/>
    <col min="27" max="27" width="8.625" style="326" hidden="1" customWidth="1"/>
    <col min="28" max="28" width="24.875" style="326" hidden="1" customWidth="1"/>
    <col min="29" max="29" width="8.625" style="326" customWidth="1"/>
    <col min="30" max="30" width="24.875" style="326" customWidth="1"/>
    <col min="31" max="31" width="8.625" style="326" hidden="1" customWidth="1"/>
    <col min="32" max="32" width="24.875" style="326" hidden="1" customWidth="1"/>
    <col min="33" max="16384" width="9" style="326"/>
  </cols>
  <sheetData>
    <row r="1" spans="2:32" x14ac:dyDescent="0.25">
      <c r="B1" s="333" t="s">
        <v>154</v>
      </c>
      <c r="C1" s="341" t="str">
        <f>IF('Aanvraag inhuur'!D1="","",'Aanvraag inhuur'!D1)</f>
        <v/>
      </c>
      <c r="D1" s="331"/>
      <c r="E1" s="767" t="s">
        <v>596</v>
      </c>
      <c r="F1" s="767"/>
      <c r="G1" s="767"/>
      <c r="H1" s="767"/>
      <c r="I1" s="783" t="str">
        <f>IF('Aanvraag inhuur'!C43="","",'Aanvraag inhuur'!C43)</f>
        <v/>
      </c>
      <c r="J1" s="788"/>
      <c r="K1" s="403"/>
      <c r="L1" s="403"/>
      <c r="M1" s="403"/>
      <c r="N1" s="416" t="s">
        <v>653</v>
      </c>
      <c r="R1" s="325" t="s">
        <v>648</v>
      </c>
      <c r="V1" s="416" t="str">
        <f>IF('Aanvraag inhuur'!C36="Cluster","Teamlid 1","")</f>
        <v/>
      </c>
    </row>
    <row r="2" spans="2:32" ht="45" customHeight="1" x14ac:dyDescent="0.25">
      <c r="B2" s="327" t="s">
        <v>548</v>
      </c>
      <c r="C2" s="327" t="s">
        <v>524</v>
      </c>
      <c r="D2" s="327" t="s">
        <v>530</v>
      </c>
      <c r="E2" s="747" t="s">
        <v>655</v>
      </c>
      <c r="F2" s="748"/>
      <c r="G2" s="747" t="s">
        <v>656</v>
      </c>
      <c r="H2" s="748"/>
      <c r="I2" s="747" t="s">
        <v>519</v>
      </c>
      <c r="J2" s="748"/>
      <c r="K2" s="769" t="s">
        <v>657</v>
      </c>
      <c r="L2" s="769"/>
      <c r="M2" s="769" t="s">
        <v>520</v>
      </c>
      <c r="N2" s="769"/>
      <c r="O2" s="747" t="s">
        <v>658</v>
      </c>
      <c r="P2" s="748"/>
      <c r="Q2" s="747" t="s">
        <v>521</v>
      </c>
      <c r="R2" s="748"/>
      <c r="S2" s="747" t="s">
        <v>659</v>
      </c>
      <c r="T2" s="748"/>
      <c r="U2" s="747" t="s">
        <v>522</v>
      </c>
      <c r="V2" s="748"/>
      <c r="W2" s="747" t="s">
        <v>660</v>
      </c>
      <c r="X2" s="748"/>
      <c r="Y2" s="747" t="s">
        <v>523</v>
      </c>
      <c r="Z2" s="748"/>
      <c r="AA2" s="747" t="s">
        <v>661</v>
      </c>
      <c r="AB2" s="748"/>
      <c r="AC2" s="747" t="s">
        <v>663</v>
      </c>
      <c r="AD2" s="748"/>
      <c r="AE2" s="747" t="s">
        <v>662</v>
      </c>
      <c r="AF2" s="748"/>
    </row>
    <row r="3" spans="2:32" x14ac:dyDescent="0.25">
      <c r="B3" s="779" t="s">
        <v>540</v>
      </c>
      <c r="C3" s="780"/>
      <c r="D3" s="781"/>
      <c r="E3" s="749"/>
      <c r="F3" s="750"/>
      <c r="G3" s="749"/>
      <c r="H3" s="750"/>
      <c r="I3" s="749"/>
      <c r="J3" s="750"/>
      <c r="K3" s="749"/>
      <c r="L3" s="750"/>
      <c r="M3" s="749"/>
      <c r="N3" s="750"/>
      <c r="O3" s="749"/>
      <c r="P3" s="750"/>
      <c r="Q3" s="749"/>
      <c r="R3" s="750"/>
      <c r="S3" s="749"/>
      <c r="T3" s="750"/>
      <c r="U3" s="749"/>
      <c r="V3" s="750"/>
      <c r="W3" s="749"/>
      <c r="X3" s="750"/>
      <c r="Y3" s="749"/>
      <c r="Z3" s="750"/>
      <c r="AA3" s="749"/>
      <c r="AB3" s="750"/>
      <c r="AC3" s="749"/>
      <c r="AD3" s="750"/>
      <c r="AE3" s="749"/>
      <c r="AF3" s="750"/>
    </row>
    <row r="4" spans="2:32" x14ac:dyDescent="0.25">
      <c r="B4" s="770" t="s">
        <v>545</v>
      </c>
      <c r="C4" s="771"/>
      <c r="D4" s="772"/>
      <c r="E4" s="328" t="s">
        <v>525</v>
      </c>
      <c r="F4" s="328" t="s">
        <v>544</v>
      </c>
      <c r="G4" s="328" t="s">
        <v>525</v>
      </c>
      <c r="H4" s="328" t="s">
        <v>544</v>
      </c>
      <c r="I4" s="328" t="s">
        <v>525</v>
      </c>
      <c r="J4" s="328" t="s">
        <v>544</v>
      </c>
      <c r="K4" s="328" t="s">
        <v>525</v>
      </c>
      <c r="L4" s="328" t="s">
        <v>544</v>
      </c>
      <c r="M4" s="328" t="s">
        <v>525</v>
      </c>
      <c r="N4" s="328" t="s">
        <v>544</v>
      </c>
      <c r="O4" s="328" t="s">
        <v>525</v>
      </c>
      <c r="P4" s="328" t="s">
        <v>544</v>
      </c>
      <c r="Q4" s="328" t="s">
        <v>525</v>
      </c>
      <c r="R4" s="328" t="s">
        <v>544</v>
      </c>
      <c r="S4" s="328" t="s">
        <v>525</v>
      </c>
      <c r="T4" s="328" t="s">
        <v>544</v>
      </c>
      <c r="U4" s="328" t="s">
        <v>525</v>
      </c>
      <c r="V4" s="328" t="s">
        <v>544</v>
      </c>
      <c r="W4" s="328" t="s">
        <v>525</v>
      </c>
      <c r="X4" s="328" t="s">
        <v>544</v>
      </c>
      <c r="Y4" s="328" t="s">
        <v>525</v>
      </c>
      <c r="Z4" s="328" t="s">
        <v>544</v>
      </c>
      <c r="AA4" s="328" t="s">
        <v>525</v>
      </c>
      <c r="AB4" s="328" t="s">
        <v>544</v>
      </c>
      <c r="AC4" s="328" t="s">
        <v>525</v>
      </c>
      <c r="AD4" s="328" t="s">
        <v>544</v>
      </c>
      <c r="AE4" s="328" t="s">
        <v>525</v>
      </c>
      <c r="AF4" s="328" t="s">
        <v>544</v>
      </c>
    </row>
    <row r="5" spans="2:32" ht="15.75" customHeight="1" x14ac:dyDescent="0.25">
      <c r="B5" s="778" t="s">
        <v>543</v>
      </c>
      <c r="C5" s="778"/>
      <c r="D5" s="329" t="str">
        <f>IF('Aanvraag inhuur'!C72="","",'Aanvraag inhuur'!C72)</f>
        <v/>
      </c>
      <c r="E5" s="330" t="str">
        <f>IF(F5="","",IF('Samenvatting beoordeling P1 TL6'!D3="Uitsluiten","UITGESL",(($D$5*(MIN($F$88,$H$88,$J$88,$L$88,$N$88,$P$88,$R$88,$T$88,$V$88,$X$88,$Z$88,$AB$88,$AD$88,$AF$88)/F5)))))</f>
        <v/>
      </c>
      <c r="F5" s="345"/>
      <c r="G5" s="330" t="str">
        <f>IF(H5="","",IF('Samenvatting beoordeling P1 TL6'!E3="Uitsluiten","UITGESL",(($D$5*(MIN($F$88,$H$88,$J$88,$L$88,$N$88,$P$88,$R$88,$T$88,$V$88,$X$88,$Z$88,$AB$88,$AD$88,$AF$88)/H5)))))</f>
        <v/>
      </c>
      <c r="H5" s="345"/>
      <c r="I5" s="330" t="str">
        <f>IF(J5="","",IF('Samenvatting beoordeling P1 TL6'!F3="Uitsluiten","UITGESL",(($D$5*(MIN($F$88,$H$88,$J$88,$L$88,$N$88,$P$88,$R$88,$T$88,$V$88,$X$88,$Z$88,$AB$88,$AD$88,$AF$88)/J5)))))</f>
        <v/>
      </c>
      <c r="J5" s="345"/>
      <c r="K5" s="330" t="str">
        <f>IF(L5="","",IF('Samenvatting beoordeling P1 TL6'!G3="Uitsluiten","UITGESL",(($D$5*(MIN($F$88,$H$88,$J$88,$L$88,$N$88,$P$88,$R$88,$T$88,$V$88,$X$88,$Z$88,$AB$88,$AD$88,$AF$88)/L5)))))</f>
        <v/>
      </c>
      <c r="L5" s="345"/>
      <c r="M5" s="330" t="str">
        <f>IF(N5="","",IF('Samenvatting beoordeling P1 TL6'!H3="Uitsluiten","UITGESL",(($D$5*(MIN($F$88,$H$88,$J$88,$L$88,$N$88,$P$88,$R$88,$T$88,$V$88,$X$88,$Z$88,$AB$88,$AD$88,$AF$88)/N5)))))</f>
        <v/>
      </c>
      <c r="N5" s="345"/>
      <c r="O5" s="330" t="str">
        <f>IF(P5="","",IF('Samenvatting beoordeling P1 TL6'!I3="Uitsluiten","UITGESL",(($D$5*(MIN($F$88,$H$88,$J$88,$L$88,$N$88,$P$88,$R$88,$T$88,$V$88,$X$88,$Z$88,$AB$88,$AD$88,$AF$88)/P5)))))</f>
        <v/>
      </c>
      <c r="P5" s="345"/>
      <c r="Q5" s="330" t="str">
        <f>IF(R5="","",IF('Samenvatting beoordeling P1 TL6'!J3="Uitsluiten","UITGESL",(($D$5*(MIN($F$88,$H$88,$J$88,$L$88,$N$88,$P$88,$R$88,$T$88,$V$88,$X$88,$Z$88,$AB$88,$AD$88,$AF$88)/R5)))))</f>
        <v/>
      </c>
      <c r="R5" s="345"/>
      <c r="S5" s="330" t="str">
        <f>IF(T5="","",IF('Samenvatting beoordeling P1 TL6'!K3="Uitsluiten","UITGESL",(($D$5*(MIN($F$88,$H$88,$J$88,$L$88,$N$88,$P$88,$R$88,$T$88,$V$88,$X$88,$Z$88,$AB$88,$AD$88,$AF$88)/T5)))))</f>
        <v/>
      </c>
      <c r="T5" s="345"/>
      <c r="U5" s="330" t="str">
        <f>IF(V5="","",IF('Samenvatting beoordeling P1 TL6'!L3="Uitsluiten","UITGESL",(($D$5*(MIN($F$88,$H$88,$J$88,$L$88,$N$88,$P$88,$R$88,$T$88,$V$88,$X$88,$Z$88,$AB$88,$AD$88,$AF$88)/V5)))))</f>
        <v/>
      </c>
      <c r="V5" s="345"/>
      <c r="W5" s="330" t="str">
        <f>IF(X5="","",IF('Samenvatting beoordeling P1 TL6'!M3="Uitsluiten","UITGESL",(($D$5*(MIN($F$88,$H$88,$J$88,$L$88,$N$88,$P$88,$R$88,$T$88,$V$88,$X$88,$Z$88,$AB$88,$AD$88,$AF$88)/X5)))))</f>
        <v/>
      </c>
      <c r="X5" s="345"/>
      <c r="Y5" s="330" t="str">
        <f>IF(Z5="","",IF('Samenvatting beoordeling P1 TL6'!N3="Uitsluiten","UITGESL",(($D$5*(MIN($F$88,$H$88,$J$88,$L$88,$N$88,$P$88,$R$88,$T$88,$V$88,$X$88,$Z$88,$AB$88,$AD$88,$AF$88)/Z5)))))</f>
        <v/>
      </c>
      <c r="Z5" s="345"/>
      <c r="AA5" s="330" t="str">
        <f>IF(AB5="","",IF('Samenvatting beoordeling P1 TL6'!O3="Uitsluiten","UITGESL",(($D$5*(MIN($F$88,$H$88,$J$88,$L$88,$N$88,$P$88,$R$88,$T$88,$V$88,$X$88,$Z$88,$AB$88,$AD$88,$AF$88)/AB5)))))</f>
        <v/>
      </c>
      <c r="AB5" s="345"/>
      <c r="AC5" s="330" t="str">
        <f>IF(AD5="","",IF('Samenvatting beoordeling P1 TL6'!P3="Uitsluiten","UITGESL",(($D$5*(MIN($F$88,$H$88,$J$88,$L$88,$N$88,$P$88,$R$88,$T$88,$V$88,$X$88,$Z$88,$AB$88,$AD$88,$AF$88)/AD5)))))</f>
        <v/>
      </c>
      <c r="AD5" s="345"/>
      <c r="AE5" s="330" t="str">
        <f>IF(AF5="","",IF('Samenvatting beoordeling P1 TL6'!Q3="Uitsluiten","UITGESL",(($D$5*(MIN($F$88,$H$88,$J$88,$L$88,$N$88,$P$88,$R$88,$T$88,$V$88,$X$88,$Z$88,$AB$88,$AD$88,$AF$88)/AF5)))))</f>
        <v/>
      </c>
      <c r="AF5" s="345"/>
    </row>
    <row r="6" spans="2:32" x14ac:dyDescent="0.25">
      <c r="B6" s="773" t="s">
        <v>527</v>
      </c>
      <c r="C6" s="773"/>
      <c r="D6" s="773"/>
      <c r="E6" s="328" t="s">
        <v>546</v>
      </c>
      <c r="F6" s="328" t="s">
        <v>541</v>
      </c>
      <c r="G6" s="328" t="s">
        <v>546</v>
      </c>
      <c r="H6" s="328"/>
      <c r="I6" s="328" t="s">
        <v>546</v>
      </c>
      <c r="J6" s="328" t="s">
        <v>541</v>
      </c>
      <c r="K6" s="328" t="s">
        <v>546</v>
      </c>
      <c r="L6" s="328"/>
      <c r="M6" s="328" t="s">
        <v>546</v>
      </c>
      <c r="N6" s="328" t="s">
        <v>541</v>
      </c>
      <c r="O6" s="328" t="s">
        <v>546</v>
      </c>
      <c r="P6" s="328"/>
      <c r="Q6" s="328" t="s">
        <v>546</v>
      </c>
      <c r="R6" s="328" t="s">
        <v>541</v>
      </c>
      <c r="S6" s="328" t="s">
        <v>546</v>
      </c>
      <c r="T6" s="328"/>
      <c r="U6" s="328" t="s">
        <v>546</v>
      </c>
      <c r="V6" s="328" t="s">
        <v>541</v>
      </c>
      <c r="W6" s="328" t="s">
        <v>546</v>
      </c>
      <c r="X6" s="328"/>
      <c r="Y6" s="328" t="s">
        <v>546</v>
      </c>
      <c r="Z6" s="328" t="s">
        <v>541</v>
      </c>
      <c r="AA6" s="328" t="s">
        <v>546</v>
      </c>
      <c r="AB6" s="328"/>
      <c r="AC6" s="328" t="s">
        <v>546</v>
      </c>
      <c r="AD6" s="328" t="s">
        <v>541</v>
      </c>
      <c r="AE6" s="328" t="s">
        <v>546</v>
      </c>
      <c r="AF6" s="328"/>
    </row>
    <row r="7" spans="2:32" ht="31.5" customHeight="1" x14ac:dyDescent="0.25">
      <c r="B7" s="331" t="str">
        <f>IF('Aanvraag inhuur'!C123="","",'Aanvraag inhuur'!C123)</f>
        <v/>
      </c>
      <c r="C7" s="331" t="str">
        <f>IF('Aanvraag inhuur'!F123="","",'Aanvraag inhuur'!F123)</f>
        <v/>
      </c>
      <c r="D7" s="331" t="str">
        <f>IF(B7="","","K.O.")</f>
        <v/>
      </c>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row>
    <row r="8" spans="2:32" ht="31.5" customHeight="1" x14ac:dyDescent="0.25">
      <c r="B8" s="331" t="str">
        <f>IF('Aanvraag inhuur'!C124="","",'Aanvraag inhuur'!C124)</f>
        <v/>
      </c>
      <c r="C8" s="331" t="str">
        <f>IF('Aanvraag inhuur'!F124="","",'Aanvraag inhuur'!F124)</f>
        <v/>
      </c>
      <c r="D8" s="331" t="str">
        <f t="shared" ref="D8:D12" si="0">IF(B8="","","K.O.")</f>
        <v/>
      </c>
      <c r="E8" s="346"/>
      <c r="F8" s="346"/>
      <c r="G8" s="346"/>
      <c r="H8" s="346"/>
      <c r="I8" s="346"/>
      <c r="J8" s="346"/>
      <c r="K8" s="346"/>
      <c r="L8" s="346"/>
      <c r="M8" s="346"/>
      <c r="N8" s="346"/>
      <c r="O8" s="346"/>
      <c r="P8" s="346"/>
      <c r="Q8" s="346"/>
      <c r="R8" s="346"/>
      <c r="S8" s="346"/>
      <c r="T8" s="346"/>
      <c r="U8" s="346"/>
      <c r="V8" s="346"/>
      <c r="W8" s="346"/>
      <c r="X8" s="346"/>
      <c r="Y8" s="346"/>
      <c r="Z8" s="346"/>
      <c r="AA8" s="346"/>
      <c r="AB8" s="346"/>
      <c r="AC8" s="346"/>
      <c r="AD8" s="346"/>
      <c r="AE8" s="346"/>
      <c r="AF8" s="346"/>
    </row>
    <row r="9" spans="2:32" ht="31.5" customHeight="1" x14ac:dyDescent="0.25">
      <c r="B9" s="331" t="str">
        <f>IF('Aanvraag inhuur'!C125="","",'Aanvraag inhuur'!C125)</f>
        <v/>
      </c>
      <c r="C9" s="331" t="str">
        <f>IF('Aanvraag inhuur'!F125="","",'Aanvraag inhuur'!F125)</f>
        <v/>
      </c>
      <c r="D9" s="331" t="str">
        <f t="shared" si="0"/>
        <v/>
      </c>
      <c r="E9" s="346"/>
      <c r="F9" s="346"/>
      <c r="G9" s="346"/>
      <c r="H9" s="346"/>
      <c r="I9" s="346"/>
      <c r="J9" s="346"/>
      <c r="K9" s="346"/>
      <c r="L9" s="346"/>
      <c r="M9" s="346"/>
      <c r="N9" s="346"/>
      <c r="O9" s="346"/>
      <c r="P9" s="346"/>
      <c r="Q9" s="346"/>
      <c r="R9" s="346"/>
      <c r="S9" s="346"/>
      <c r="T9" s="346"/>
      <c r="U9" s="346"/>
      <c r="V9" s="346"/>
      <c r="W9" s="346"/>
      <c r="X9" s="346"/>
      <c r="Y9" s="346"/>
      <c r="Z9" s="346"/>
      <c r="AA9" s="346"/>
      <c r="AB9" s="346"/>
      <c r="AC9" s="346"/>
      <c r="AD9" s="346"/>
      <c r="AE9" s="346"/>
      <c r="AF9" s="346"/>
    </row>
    <row r="10" spans="2:32" ht="31.5" customHeight="1" x14ac:dyDescent="0.25">
      <c r="B10" s="331" t="str">
        <f>IF('Aanvraag inhuur'!C126="","",'Aanvraag inhuur'!C126)</f>
        <v/>
      </c>
      <c r="C10" s="331" t="str">
        <f>IF('Aanvraag inhuur'!F126="","",'Aanvraag inhuur'!F126)</f>
        <v/>
      </c>
      <c r="D10" s="331" t="str">
        <f t="shared" si="0"/>
        <v/>
      </c>
      <c r="E10" s="346"/>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6"/>
    </row>
    <row r="11" spans="2:32" ht="31.5" customHeight="1" x14ac:dyDescent="0.25">
      <c r="B11" s="331" t="str">
        <f>IF('Aanvraag inhuur'!C127="","",'Aanvraag inhuur'!C127)</f>
        <v/>
      </c>
      <c r="C11" s="331" t="str">
        <f>IF('Aanvraag inhuur'!F127="","",'Aanvraag inhuur'!F127)</f>
        <v/>
      </c>
      <c r="D11" s="331" t="str">
        <f t="shared" si="0"/>
        <v/>
      </c>
      <c r="E11" s="346"/>
      <c r="F11" s="346"/>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row>
    <row r="12" spans="2:32" ht="31.5" customHeight="1" x14ac:dyDescent="0.25">
      <c r="B12" s="331" t="str">
        <f>IF('Aanvraag inhuur'!C128="","",'Aanvraag inhuur'!C128)</f>
        <v/>
      </c>
      <c r="C12" s="331" t="str">
        <f>IF('Aanvraag inhuur'!F128="","",'Aanvraag inhuur'!F128)</f>
        <v/>
      </c>
      <c r="D12" s="331" t="str">
        <f t="shared" si="0"/>
        <v/>
      </c>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row>
    <row r="13" spans="2:32" x14ac:dyDescent="0.25">
      <c r="B13" s="773" t="s">
        <v>528</v>
      </c>
      <c r="C13" s="773"/>
      <c r="D13" s="773"/>
      <c r="E13" s="328" t="s">
        <v>546</v>
      </c>
      <c r="F13" s="328" t="s">
        <v>541</v>
      </c>
      <c r="G13" s="328" t="s">
        <v>546</v>
      </c>
      <c r="H13" s="328"/>
      <c r="I13" s="328" t="s">
        <v>546</v>
      </c>
      <c r="J13" s="328" t="s">
        <v>541</v>
      </c>
      <c r="K13" s="328" t="s">
        <v>546</v>
      </c>
      <c r="L13" s="328"/>
      <c r="M13" s="328" t="s">
        <v>546</v>
      </c>
      <c r="N13" s="328" t="s">
        <v>541</v>
      </c>
      <c r="O13" s="328" t="s">
        <v>546</v>
      </c>
      <c r="P13" s="328"/>
      <c r="Q13" s="328" t="s">
        <v>546</v>
      </c>
      <c r="R13" s="328" t="s">
        <v>541</v>
      </c>
      <c r="S13" s="328" t="s">
        <v>546</v>
      </c>
      <c r="T13" s="328"/>
      <c r="U13" s="328" t="s">
        <v>546</v>
      </c>
      <c r="V13" s="328" t="s">
        <v>541</v>
      </c>
      <c r="W13" s="328" t="s">
        <v>546</v>
      </c>
      <c r="X13" s="328"/>
      <c r="Y13" s="328" t="s">
        <v>546</v>
      </c>
      <c r="Z13" s="328" t="s">
        <v>541</v>
      </c>
      <c r="AA13" s="328" t="s">
        <v>546</v>
      </c>
      <c r="AB13" s="328"/>
      <c r="AC13" s="328" t="s">
        <v>546</v>
      </c>
      <c r="AD13" s="328" t="s">
        <v>541</v>
      </c>
      <c r="AE13" s="328" t="s">
        <v>546</v>
      </c>
      <c r="AF13" s="328"/>
    </row>
    <row r="14" spans="2:32" ht="32.25" customHeight="1" x14ac:dyDescent="0.25">
      <c r="B14" s="331" t="str">
        <f>IF('Aanvraag inhuur'!C130="","",'Aanvraag inhuur'!C130)</f>
        <v/>
      </c>
      <c r="C14" s="331" t="str">
        <f>IF('Aanvraag inhuur'!F130="","",'Aanvraag inhuur'!F130)</f>
        <v/>
      </c>
      <c r="D14" s="331" t="str">
        <f>IF(B14="","","K.O.")</f>
        <v/>
      </c>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row>
    <row r="15" spans="2:32" ht="32.25" customHeight="1" x14ac:dyDescent="0.25">
      <c r="B15" s="331" t="str">
        <f>IF('Aanvraag inhuur'!C131="","",'Aanvraag inhuur'!C131)</f>
        <v/>
      </c>
      <c r="C15" s="331" t="str">
        <f>IF('Aanvraag inhuur'!F131="","",'Aanvraag inhuur'!F131)</f>
        <v/>
      </c>
      <c r="D15" s="331" t="str">
        <f t="shared" ref="D15:D32" si="1">IF(B15="","","K.O.")</f>
        <v/>
      </c>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row>
    <row r="16" spans="2:32" ht="32.25" customHeight="1" x14ac:dyDescent="0.25">
      <c r="B16" s="331" t="str">
        <f>IF('Aanvraag inhuur'!C132="","",'Aanvraag inhuur'!C132)</f>
        <v/>
      </c>
      <c r="C16" s="331" t="str">
        <f>IF('Aanvraag inhuur'!F132="","",'Aanvraag inhuur'!F132)</f>
        <v/>
      </c>
      <c r="D16" s="331" t="str">
        <f t="shared" si="1"/>
        <v/>
      </c>
      <c r="E16" s="346"/>
      <c r="F16" s="346"/>
      <c r="G16" s="346"/>
      <c r="H16" s="346"/>
      <c r="I16" s="346"/>
      <c r="J16" s="346"/>
      <c r="K16" s="346"/>
      <c r="L16" s="346"/>
      <c r="M16" s="346"/>
      <c r="N16" s="346"/>
      <c r="O16" s="346"/>
      <c r="P16" s="346"/>
      <c r="Q16" s="346"/>
      <c r="R16" s="346"/>
      <c r="S16" s="346"/>
      <c r="T16" s="346"/>
      <c r="U16" s="346"/>
      <c r="V16" s="346"/>
      <c r="W16" s="346"/>
      <c r="X16" s="346"/>
      <c r="Y16" s="346"/>
      <c r="Z16" s="346"/>
      <c r="AA16" s="346"/>
      <c r="AB16" s="346"/>
      <c r="AC16" s="346"/>
      <c r="AD16" s="346"/>
      <c r="AE16" s="346"/>
      <c r="AF16" s="346"/>
    </row>
    <row r="17" spans="2:32" ht="32.25" customHeight="1" x14ac:dyDescent="0.25">
      <c r="B17" s="331" t="str">
        <f>IF('Aanvraag inhuur'!C133="","",'Aanvraag inhuur'!C133)</f>
        <v/>
      </c>
      <c r="C17" s="331" t="str">
        <f>IF('Aanvraag inhuur'!F133="","",'Aanvraag inhuur'!F133)</f>
        <v/>
      </c>
      <c r="D17" s="331" t="str">
        <f t="shared" si="1"/>
        <v/>
      </c>
      <c r="E17" s="346"/>
      <c r="F17" s="346"/>
      <c r="G17" s="346"/>
      <c r="H17" s="346"/>
      <c r="I17" s="346"/>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46"/>
    </row>
    <row r="18" spans="2:32" x14ac:dyDescent="0.25">
      <c r="B18" s="773" t="s">
        <v>529</v>
      </c>
      <c r="C18" s="773"/>
      <c r="D18" s="773"/>
      <c r="E18" s="328" t="s">
        <v>546</v>
      </c>
      <c r="F18" s="328" t="s">
        <v>541</v>
      </c>
      <c r="G18" s="328" t="s">
        <v>546</v>
      </c>
      <c r="H18" s="328"/>
      <c r="I18" s="328" t="s">
        <v>546</v>
      </c>
      <c r="J18" s="328" t="s">
        <v>541</v>
      </c>
      <c r="K18" s="328" t="s">
        <v>546</v>
      </c>
      <c r="L18" s="328"/>
      <c r="M18" s="328" t="s">
        <v>546</v>
      </c>
      <c r="N18" s="328" t="s">
        <v>541</v>
      </c>
      <c r="O18" s="328" t="s">
        <v>546</v>
      </c>
      <c r="P18" s="328"/>
      <c r="Q18" s="328" t="s">
        <v>546</v>
      </c>
      <c r="R18" s="328" t="s">
        <v>541</v>
      </c>
      <c r="S18" s="328" t="s">
        <v>546</v>
      </c>
      <c r="T18" s="328"/>
      <c r="U18" s="328" t="s">
        <v>546</v>
      </c>
      <c r="V18" s="328" t="s">
        <v>541</v>
      </c>
      <c r="W18" s="328" t="s">
        <v>546</v>
      </c>
      <c r="X18" s="328"/>
      <c r="Y18" s="328" t="s">
        <v>546</v>
      </c>
      <c r="Z18" s="328" t="s">
        <v>541</v>
      </c>
      <c r="AA18" s="328" t="s">
        <v>546</v>
      </c>
      <c r="AB18" s="328"/>
      <c r="AC18" s="328" t="s">
        <v>546</v>
      </c>
      <c r="AD18" s="328" t="s">
        <v>541</v>
      </c>
      <c r="AE18" s="328" t="s">
        <v>546</v>
      </c>
      <c r="AF18" s="328"/>
    </row>
    <row r="19" spans="2:32" ht="32.25" customHeight="1" x14ac:dyDescent="0.25">
      <c r="B19" s="331">
        <f>'Aanvraag inhuur'!C135</f>
        <v>0</v>
      </c>
      <c r="C19" s="331" t="s">
        <v>531</v>
      </c>
      <c r="D19" s="331" t="str">
        <f t="shared" si="1"/>
        <v>K.O.</v>
      </c>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row>
    <row r="20" spans="2:32" x14ac:dyDescent="0.25">
      <c r="B20" s="773" t="s">
        <v>533</v>
      </c>
      <c r="C20" s="773"/>
      <c r="D20" s="773"/>
      <c r="E20" s="328" t="s">
        <v>546</v>
      </c>
      <c r="F20" s="328" t="s">
        <v>541</v>
      </c>
      <c r="G20" s="328" t="s">
        <v>546</v>
      </c>
      <c r="H20" s="328"/>
      <c r="I20" s="328" t="s">
        <v>546</v>
      </c>
      <c r="J20" s="328" t="s">
        <v>541</v>
      </c>
      <c r="K20" s="328" t="s">
        <v>546</v>
      </c>
      <c r="L20" s="328"/>
      <c r="M20" s="328" t="s">
        <v>546</v>
      </c>
      <c r="N20" s="328" t="s">
        <v>541</v>
      </c>
      <c r="O20" s="328" t="s">
        <v>546</v>
      </c>
      <c r="P20" s="328"/>
      <c r="Q20" s="328" t="s">
        <v>546</v>
      </c>
      <c r="R20" s="328" t="s">
        <v>541</v>
      </c>
      <c r="S20" s="328" t="s">
        <v>546</v>
      </c>
      <c r="T20" s="328"/>
      <c r="U20" s="328" t="s">
        <v>546</v>
      </c>
      <c r="V20" s="328" t="s">
        <v>541</v>
      </c>
      <c r="W20" s="328" t="s">
        <v>546</v>
      </c>
      <c r="X20" s="328"/>
      <c r="Y20" s="328" t="s">
        <v>546</v>
      </c>
      <c r="Z20" s="328" t="s">
        <v>541</v>
      </c>
      <c r="AA20" s="328" t="s">
        <v>546</v>
      </c>
      <c r="AB20" s="328"/>
      <c r="AC20" s="328" t="s">
        <v>546</v>
      </c>
      <c r="AD20" s="328" t="s">
        <v>541</v>
      </c>
      <c r="AE20" s="328" t="s">
        <v>546</v>
      </c>
      <c r="AF20" s="328"/>
    </row>
    <row r="21" spans="2:32" ht="31.5" customHeight="1" x14ac:dyDescent="0.25">
      <c r="B21" s="331" t="str">
        <f>'Aanvraag inhuur'!C137</f>
        <v/>
      </c>
      <c r="C21" s="331" t="str">
        <f>IF('Aanvraag inhuur'!F137="","",'Aanvraag inhuur'!F137)</f>
        <v/>
      </c>
      <c r="D21" s="331" t="str">
        <f t="shared" si="1"/>
        <v/>
      </c>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c r="AE21" s="346"/>
      <c r="AF21" s="346"/>
    </row>
    <row r="22" spans="2:32" ht="31.5" customHeight="1" x14ac:dyDescent="0.25">
      <c r="B22" s="331" t="str">
        <f>'Aanvraag inhuur'!C138</f>
        <v/>
      </c>
      <c r="C22" s="331" t="str">
        <f>IF('Aanvraag inhuur'!F138="","",'Aanvraag inhuur'!F138)</f>
        <v/>
      </c>
      <c r="D22" s="331" t="str">
        <f t="shared" si="1"/>
        <v/>
      </c>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row>
    <row r="23" spans="2:32" ht="31.5" customHeight="1" x14ac:dyDescent="0.25">
      <c r="B23" s="331" t="str">
        <f>'Aanvraag inhuur'!C139</f>
        <v/>
      </c>
      <c r="C23" s="331" t="str">
        <f>IF('Aanvraag inhuur'!F139="","",'Aanvraag inhuur'!F139)</f>
        <v/>
      </c>
      <c r="D23" s="331" t="str">
        <f t="shared" si="1"/>
        <v/>
      </c>
      <c r="E23" s="346"/>
      <c r="F23" s="346"/>
      <c r="G23" s="346"/>
      <c r="H23" s="346"/>
      <c r="I23" s="346"/>
      <c r="J23" s="346"/>
      <c r="K23" s="346"/>
      <c r="L23" s="346"/>
      <c r="M23" s="346"/>
      <c r="N23" s="346"/>
      <c r="O23" s="346"/>
      <c r="P23" s="346"/>
      <c r="Q23" s="346"/>
      <c r="R23" s="346"/>
      <c r="S23" s="346"/>
      <c r="T23" s="346"/>
      <c r="U23" s="346"/>
      <c r="V23" s="346"/>
      <c r="W23" s="346"/>
      <c r="X23" s="346"/>
      <c r="Y23" s="346"/>
      <c r="Z23" s="346"/>
      <c r="AA23" s="346"/>
      <c r="AB23" s="346"/>
      <c r="AC23" s="346"/>
      <c r="AD23" s="346"/>
      <c r="AE23" s="346"/>
      <c r="AF23" s="346"/>
    </row>
    <row r="24" spans="2:32" ht="31.5" customHeight="1" x14ac:dyDescent="0.25">
      <c r="B24" s="331" t="str">
        <f>'Aanvraag inhuur'!C140</f>
        <v/>
      </c>
      <c r="C24" s="331" t="str">
        <f>IF('Aanvraag inhuur'!F140="","",'Aanvraag inhuur'!F140)</f>
        <v/>
      </c>
      <c r="D24" s="331" t="str">
        <f t="shared" si="1"/>
        <v/>
      </c>
      <c r="E24" s="346"/>
      <c r="F24" s="346"/>
      <c r="G24" s="346"/>
      <c r="H24" s="346"/>
      <c r="I24" s="346"/>
      <c r="J24" s="346"/>
      <c r="K24" s="346"/>
      <c r="L24" s="346"/>
      <c r="M24" s="346"/>
      <c r="N24" s="346"/>
      <c r="O24" s="346"/>
      <c r="P24" s="346"/>
      <c r="Q24" s="346"/>
      <c r="R24" s="346"/>
      <c r="S24" s="346"/>
      <c r="T24" s="346"/>
      <c r="U24" s="346"/>
      <c r="V24" s="346"/>
      <c r="W24" s="346"/>
      <c r="X24" s="346"/>
      <c r="Y24" s="346"/>
      <c r="Z24" s="346"/>
      <c r="AA24" s="346"/>
      <c r="AB24" s="346"/>
      <c r="AC24" s="346"/>
      <c r="AD24" s="346"/>
      <c r="AE24" s="346"/>
      <c r="AF24" s="346"/>
    </row>
    <row r="25" spans="2:32" ht="31.5" customHeight="1" x14ac:dyDescent="0.25">
      <c r="B25" s="331" t="str">
        <f>'Aanvraag inhuur'!C141</f>
        <v/>
      </c>
      <c r="C25" s="331" t="str">
        <f>IF('Aanvraag inhuur'!F141="","",'Aanvraag inhuur'!F141)</f>
        <v/>
      </c>
      <c r="D25" s="331" t="str">
        <f t="shared" si="1"/>
        <v/>
      </c>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s="346"/>
    </row>
    <row r="26" spans="2:32" x14ac:dyDescent="0.25">
      <c r="B26" s="773" t="s">
        <v>534</v>
      </c>
      <c r="C26" s="773"/>
      <c r="D26" s="773"/>
      <c r="E26" s="328" t="s">
        <v>546</v>
      </c>
      <c r="F26" s="328" t="s">
        <v>541</v>
      </c>
      <c r="G26" s="328" t="s">
        <v>546</v>
      </c>
      <c r="H26" s="328"/>
      <c r="I26" s="328" t="s">
        <v>546</v>
      </c>
      <c r="J26" s="328" t="s">
        <v>541</v>
      </c>
      <c r="K26" s="328" t="s">
        <v>546</v>
      </c>
      <c r="L26" s="328"/>
      <c r="M26" s="328" t="s">
        <v>546</v>
      </c>
      <c r="N26" s="328" t="s">
        <v>541</v>
      </c>
      <c r="O26" s="328" t="s">
        <v>546</v>
      </c>
      <c r="P26" s="328"/>
      <c r="Q26" s="328" t="s">
        <v>546</v>
      </c>
      <c r="R26" s="328" t="s">
        <v>541</v>
      </c>
      <c r="S26" s="328" t="s">
        <v>546</v>
      </c>
      <c r="T26" s="328"/>
      <c r="U26" s="328" t="s">
        <v>546</v>
      </c>
      <c r="V26" s="328" t="s">
        <v>541</v>
      </c>
      <c r="W26" s="328" t="s">
        <v>546</v>
      </c>
      <c r="X26" s="328"/>
      <c r="Y26" s="328" t="s">
        <v>546</v>
      </c>
      <c r="Z26" s="328" t="s">
        <v>541</v>
      </c>
      <c r="AA26" s="328" t="s">
        <v>546</v>
      </c>
      <c r="AB26" s="328"/>
      <c r="AC26" s="328" t="s">
        <v>546</v>
      </c>
      <c r="AD26" s="328" t="s">
        <v>541</v>
      </c>
      <c r="AE26" s="328" t="s">
        <v>546</v>
      </c>
      <c r="AF26" s="328"/>
    </row>
    <row r="27" spans="2:32" ht="32.25" customHeight="1" x14ac:dyDescent="0.25">
      <c r="B27" s="331" t="str">
        <f>IF('Aanvraag inhuur'!C143="","",'Aanvraag inhuur'!C143)</f>
        <v/>
      </c>
      <c r="C27" s="331" t="str">
        <f>IF('Aanvraag inhuur'!F143="","",'Aanvraag inhuur'!F143)</f>
        <v/>
      </c>
      <c r="D27" s="331" t="str">
        <f t="shared" si="1"/>
        <v/>
      </c>
      <c r="E27" s="346"/>
      <c r="F27" s="346"/>
      <c r="G27" s="346"/>
      <c r="H27" s="346"/>
      <c r="I27" s="346"/>
      <c r="J27" s="346"/>
      <c r="K27" s="346"/>
      <c r="L27" s="346"/>
      <c r="M27" s="346"/>
      <c r="N27" s="346"/>
      <c r="O27" s="346"/>
      <c r="P27" s="346"/>
      <c r="Q27" s="346"/>
      <c r="R27" s="346"/>
      <c r="S27" s="346"/>
      <c r="T27" s="346"/>
      <c r="U27" s="346"/>
      <c r="V27" s="346"/>
      <c r="W27" s="346"/>
      <c r="X27" s="346"/>
      <c r="Y27" s="346"/>
      <c r="Z27" s="346"/>
      <c r="AA27" s="346"/>
      <c r="AB27" s="346"/>
      <c r="AC27" s="346"/>
      <c r="AD27" s="346"/>
      <c r="AE27" s="346"/>
      <c r="AF27" s="346"/>
    </row>
    <row r="28" spans="2:32" ht="32.25" customHeight="1" x14ac:dyDescent="0.25">
      <c r="B28" s="331" t="str">
        <f>IF('Aanvraag inhuur'!C144="","",'Aanvraag inhuur'!C144)</f>
        <v/>
      </c>
      <c r="C28" s="331" t="str">
        <f>IF('Aanvraag inhuur'!F144="","",'Aanvraag inhuur'!F144)</f>
        <v/>
      </c>
      <c r="D28" s="331" t="str">
        <f t="shared" si="1"/>
        <v/>
      </c>
      <c r="E28" s="346"/>
      <c r="F28" s="346"/>
      <c r="G28" s="346"/>
      <c r="H28" s="346"/>
      <c r="I28" s="346"/>
      <c r="J28" s="346"/>
      <c r="K28" s="346"/>
      <c r="L28" s="346"/>
      <c r="M28" s="346"/>
      <c r="N28" s="346"/>
      <c r="O28" s="346"/>
      <c r="P28" s="346"/>
      <c r="Q28" s="346"/>
      <c r="R28" s="346"/>
      <c r="S28" s="346"/>
      <c r="T28" s="346"/>
      <c r="U28" s="346"/>
      <c r="V28" s="346"/>
      <c r="W28" s="346"/>
      <c r="X28" s="346"/>
      <c r="Y28" s="346"/>
      <c r="Z28" s="346"/>
      <c r="AA28" s="346"/>
      <c r="AB28" s="346"/>
      <c r="AC28" s="346"/>
      <c r="AD28" s="346"/>
      <c r="AE28" s="346"/>
      <c r="AF28" s="346"/>
    </row>
    <row r="29" spans="2:32" ht="32.25" customHeight="1" x14ac:dyDescent="0.25">
      <c r="B29" s="331" t="str">
        <f>IF('Aanvraag inhuur'!C145="","",'Aanvraag inhuur'!C145)</f>
        <v/>
      </c>
      <c r="C29" s="331" t="str">
        <f>IF('Aanvraag inhuur'!F145="","",'Aanvraag inhuur'!F145)</f>
        <v/>
      </c>
      <c r="D29" s="331" t="str">
        <f t="shared" si="1"/>
        <v/>
      </c>
      <c r="E29" s="346"/>
      <c r="F29" s="346"/>
      <c r="G29" s="346"/>
      <c r="H29" s="346"/>
      <c r="I29" s="346"/>
      <c r="J29" s="346"/>
      <c r="K29" s="346"/>
      <c r="L29" s="346"/>
      <c r="M29" s="346"/>
      <c r="N29" s="346"/>
      <c r="O29" s="346"/>
      <c r="P29" s="346"/>
      <c r="Q29" s="346"/>
      <c r="R29" s="346"/>
      <c r="S29" s="346"/>
      <c r="T29" s="346"/>
      <c r="U29" s="346"/>
      <c r="V29" s="346"/>
      <c r="W29" s="346"/>
      <c r="X29" s="346"/>
      <c r="Y29" s="346"/>
      <c r="Z29" s="346"/>
      <c r="AA29" s="346"/>
      <c r="AB29" s="346"/>
      <c r="AC29" s="346"/>
      <c r="AD29" s="346"/>
      <c r="AE29" s="346"/>
      <c r="AF29" s="346"/>
    </row>
    <row r="30" spans="2:32" ht="32.25" customHeight="1" x14ac:dyDescent="0.25">
      <c r="B30" s="331" t="str">
        <f>IF('Aanvraag inhuur'!C146="","",'Aanvraag inhuur'!C146)</f>
        <v/>
      </c>
      <c r="C30" s="331" t="str">
        <f>IF('Aanvraag inhuur'!F146="","",'Aanvraag inhuur'!F146)</f>
        <v/>
      </c>
      <c r="D30" s="331" t="str">
        <f t="shared" si="1"/>
        <v/>
      </c>
      <c r="E30" s="346"/>
      <c r="F30" s="346"/>
      <c r="G30" s="346"/>
      <c r="H30" s="346"/>
      <c r="I30" s="346"/>
      <c r="J30" s="346"/>
      <c r="K30" s="346"/>
      <c r="L30" s="346"/>
      <c r="M30" s="346"/>
      <c r="N30" s="346"/>
      <c r="O30" s="346"/>
      <c r="P30" s="346"/>
      <c r="Q30" s="346"/>
      <c r="R30" s="346"/>
      <c r="S30" s="346"/>
      <c r="T30" s="346"/>
      <c r="U30" s="346"/>
      <c r="V30" s="346"/>
      <c r="W30" s="346"/>
      <c r="X30" s="346"/>
      <c r="Y30" s="346"/>
      <c r="Z30" s="346"/>
      <c r="AA30" s="346"/>
      <c r="AB30" s="346"/>
      <c r="AC30" s="346"/>
      <c r="AD30" s="346"/>
      <c r="AE30" s="346"/>
      <c r="AF30" s="346"/>
    </row>
    <row r="31" spans="2:32" ht="32.25" customHeight="1" x14ac:dyDescent="0.25">
      <c r="B31" s="331" t="str">
        <f>IF('Aanvraag inhuur'!C147="","",'Aanvraag inhuur'!C147)</f>
        <v/>
      </c>
      <c r="C31" s="331" t="str">
        <f>IF('Aanvraag inhuur'!F147="","",'Aanvraag inhuur'!F147)</f>
        <v/>
      </c>
      <c r="D31" s="331" t="str">
        <f t="shared" si="1"/>
        <v/>
      </c>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6"/>
    </row>
    <row r="32" spans="2:32" ht="32.25" customHeight="1" x14ac:dyDescent="0.25">
      <c r="B32" s="331" t="str">
        <f>IF('Aanvraag inhuur'!C148="","",'Aanvraag inhuur'!C148)</f>
        <v/>
      </c>
      <c r="C32" s="331" t="str">
        <f>IF('Aanvraag inhuur'!F148="","",'Aanvraag inhuur'!F148)</f>
        <v/>
      </c>
      <c r="D32" s="331" t="str">
        <f t="shared" si="1"/>
        <v/>
      </c>
      <c r="E32" s="346"/>
      <c r="F32" s="346"/>
      <c r="G32" s="346"/>
      <c r="H32" s="346"/>
      <c r="I32" s="346"/>
      <c r="J32" s="346"/>
      <c r="K32" s="346"/>
      <c r="L32" s="346"/>
      <c r="M32" s="346"/>
      <c r="N32" s="346"/>
      <c r="O32" s="346"/>
      <c r="P32" s="346"/>
      <c r="Q32" s="346"/>
      <c r="R32" s="346"/>
      <c r="S32" s="346"/>
      <c r="T32" s="346"/>
      <c r="U32" s="346"/>
      <c r="V32" s="346"/>
      <c r="W32" s="346"/>
      <c r="X32" s="346"/>
      <c r="Y32" s="346"/>
      <c r="Z32" s="346"/>
      <c r="AA32" s="346"/>
      <c r="AB32" s="346"/>
      <c r="AC32" s="346"/>
      <c r="AD32" s="346"/>
      <c r="AE32" s="346"/>
      <c r="AF32" s="346"/>
    </row>
    <row r="33" spans="2:32" x14ac:dyDescent="0.25">
      <c r="B33" s="770" t="s">
        <v>532</v>
      </c>
      <c r="C33" s="771"/>
      <c r="D33" s="772"/>
      <c r="E33" s="328" t="s">
        <v>525</v>
      </c>
      <c r="F33" s="328" t="s">
        <v>541</v>
      </c>
      <c r="G33" s="328"/>
      <c r="H33" s="328"/>
      <c r="I33" s="328" t="s">
        <v>525</v>
      </c>
      <c r="J33" s="328" t="s">
        <v>541</v>
      </c>
      <c r="K33" s="328"/>
      <c r="L33" s="328"/>
      <c r="M33" s="328" t="s">
        <v>525</v>
      </c>
      <c r="N33" s="328" t="s">
        <v>526</v>
      </c>
      <c r="O33" s="328"/>
      <c r="P33" s="328"/>
      <c r="Q33" s="328" t="s">
        <v>525</v>
      </c>
      <c r="R33" s="328" t="s">
        <v>526</v>
      </c>
      <c r="S33" s="328"/>
      <c r="T33" s="328"/>
      <c r="U33" s="328" t="s">
        <v>525</v>
      </c>
      <c r="V33" s="328" t="s">
        <v>526</v>
      </c>
      <c r="W33" s="328"/>
      <c r="X33" s="328"/>
      <c r="Y33" s="328" t="s">
        <v>525</v>
      </c>
      <c r="Z33" s="328" t="s">
        <v>526</v>
      </c>
      <c r="AA33" s="328"/>
      <c r="AB33" s="328"/>
      <c r="AC33" s="328" t="s">
        <v>525</v>
      </c>
      <c r="AD33" s="328" t="s">
        <v>526</v>
      </c>
      <c r="AE33" s="328"/>
      <c r="AF33" s="328"/>
    </row>
    <row r="34" spans="2:32" ht="32.25" customHeight="1" x14ac:dyDescent="0.25">
      <c r="B34" s="331" t="str">
        <f>IF('Aanvraag inhuur'!C152="","",'Aanvraag inhuur'!C152)</f>
        <v/>
      </c>
      <c r="C34" s="331" t="str">
        <f>IF('Aanvraag inhuur'!F152="","",'Aanvraag inhuur'!F152)</f>
        <v/>
      </c>
      <c r="D34" s="331" t="str">
        <f>IF('Aanvraag inhuur'!H152="","",'Aanvraag inhuur'!H152)</f>
        <v/>
      </c>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row>
    <row r="35" spans="2:32" ht="32.25" customHeight="1" x14ac:dyDescent="0.25">
      <c r="B35" s="331" t="str">
        <f>IF('Aanvraag inhuur'!C153="","",'Aanvraag inhuur'!C153)</f>
        <v/>
      </c>
      <c r="C35" s="331" t="str">
        <f>IF('Aanvraag inhuur'!F153="","",'Aanvraag inhuur'!F153)</f>
        <v/>
      </c>
      <c r="D35" s="331" t="str">
        <f>IF('Aanvraag inhuur'!H153="","",'Aanvraag inhuur'!H153)</f>
        <v/>
      </c>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row>
    <row r="36" spans="2:32" ht="32.25" customHeight="1" x14ac:dyDescent="0.25">
      <c r="B36" s="331" t="str">
        <f>IF('Aanvraag inhuur'!C154="","",'Aanvraag inhuur'!C154)</f>
        <v/>
      </c>
      <c r="C36" s="331" t="str">
        <f>IF('Aanvraag inhuur'!F154="","",'Aanvraag inhuur'!F154)</f>
        <v/>
      </c>
      <c r="D36" s="331" t="str">
        <f>IF('Aanvraag inhuur'!H154="","",'Aanvraag inhuur'!H154)</f>
        <v/>
      </c>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row>
    <row r="37" spans="2:32" ht="32.25" customHeight="1" x14ac:dyDescent="0.25">
      <c r="B37" s="331" t="str">
        <f>IF('Aanvraag inhuur'!C155="","",'Aanvraag inhuur'!C155)</f>
        <v/>
      </c>
      <c r="C37" s="331" t="str">
        <f>IF('Aanvraag inhuur'!F155="","",'Aanvraag inhuur'!F155)</f>
        <v/>
      </c>
      <c r="D37" s="331" t="str">
        <f>IF('Aanvraag inhuur'!H155="","",'Aanvraag inhuur'!H155)</f>
        <v/>
      </c>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row>
    <row r="38" spans="2:32" ht="32.25" customHeight="1" x14ac:dyDescent="0.25">
      <c r="B38" s="331" t="str">
        <f>IF('Aanvraag inhuur'!C156="","",'Aanvraag inhuur'!C156)</f>
        <v/>
      </c>
      <c r="C38" s="331" t="str">
        <f>IF('Aanvraag inhuur'!F156="","",'Aanvraag inhuur'!F156)</f>
        <v/>
      </c>
      <c r="D38" s="331" t="str">
        <f>IF('Aanvraag inhuur'!H156="","",'Aanvraag inhuur'!H156)</f>
        <v/>
      </c>
      <c r="E38" s="346"/>
      <c r="F38" s="346"/>
      <c r="G38" s="346"/>
      <c r="H38" s="346"/>
      <c r="I38" s="346"/>
      <c r="J38" s="346"/>
      <c r="K38" s="346"/>
      <c r="L38" s="346"/>
      <c r="M38" s="346"/>
      <c r="N38" s="346"/>
      <c r="O38" s="346"/>
      <c r="P38" s="346"/>
      <c r="Q38" s="346"/>
      <c r="R38" s="346"/>
      <c r="S38" s="346"/>
      <c r="T38" s="346"/>
      <c r="U38" s="346"/>
      <c r="V38" s="346"/>
      <c r="W38" s="346"/>
      <c r="X38" s="346"/>
      <c r="Y38" s="346"/>
      <c r="Z38" s="346"/>
      <c r="AA38" s="346"/>
      <c r="AB38" s="346"/>
      <c r="AC38" s="346"/>
      <c r="AD38" s="346"/>
      <c r="AE38" s="346"/>
      <c r="AF38" s="346"/>
    </row>
    <row r="39" spans="2:32" ht="32.25" customHeight="1" x14ac:dyDescent="0.25">
      <c r="B39" s="331" t="str">
        <f>IF('Aanvraag inhuur'!C157="","",'Aanvraag inhuur'!C157)</f>
        <v/>
      </c>
      <c r="C39" s="331" t="str">
        <f>IF('Aanvraag inhuur'!F157="","",'Aanvraag inhuur'!F157)</f>
        <v/>
      </c>
      <c r="D39" s="331" t="str">
        <f>IF('Aanvraag inhuur'!H157="","",'Aanvraag inhuur'!H157)</f>
        <v/>
      </c>
      <c r="E39" s="346"/>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row>
    <row r="40" spans="2:32" ht="32.25" customHeight="1" x14ac:dyDescent="0.25">
      <c r="B40" s="331" t="str">
        <f>IF('Aanvraag inhuur'!C158="","",'Aanvraag inhuur'!C158)</f>
        <v/>
      </c>
      <c r="C40" s="331" t="str">
        <f>IF('Aanvraag inhuur'!F158="","",'Aanvraag inhuur'!F158)</f>
        <v/>
      </c>
      <c r="D40" s="331" t="str">
        <f>IF('Aanvraag inhuur'!H158="","",'Aanvraag inhuur'!H158)</f>
        <v/>
      </c>
      <c r="E40" s="346"/>
      <c r="F40" s="346"/>
      <c r="G40" s="346"/>
      <c r="H40" s="346"/>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6"/>
      <c r="AF40" s="346"/>
    </row>
    <row r="41" spans="2:32" ht="32.25" customHeight="1" x14ac:dyDescent="0.25">
      <c r="B41" s="331" t="str">
        <f>IF('Aanvraag inhuur'!C159="","",'Aanvraag inhuur'!C159)</f>
        <v/>
      </c>
      <c r="C41" s="331" t="str">
        <f>IF('Aanvraag inhuur'!F159="","",'Aanvraag inhuur'!F159)</f>
        <v/>
      </c>
      <c r="D41" s="331" t="str">
        <f>IF('Aanvraag inhuur'!H159="","",'Aanvraag inhuur'!H159)</f>
        <v/>
      </c>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row>
    <row r="42" spans="2:32" ht="15.75" customHeight="1" x14ac:dyDescent="0.25">
      <c r="B42" s="770" t="s">
        <v>535</v>
      </c>
      <c r="C42" s="771"/>
      <c r="D42" s="772"/>
      <c r="E42" s="328" t="s">
        <v>525</v>
      </c>
      <c r="F42" s="328" t="s">
        <v>541</v>
      </c>
      <c r="G42" s="328"/>
      <c r="H42" s="328"/>
      <c r="I42" s="328" t="s">
        <v>525</v>
      </c>
      <c r="J42" s="328" t="s">
        <v>541</v>
      </c>
      <c r="K42" s="328"/>
      <c r="L42" s="328"/>
      <c r="M42" s="328" t="s">
        <v>525</v>
      </c>
      <c r="N42" s="328" t="s">
        <v>541</v>
      </c>
      <c r="O42" s="328"/>
      <c r="P42" s="328"/>
      <c r="Q42" s="328" t="s">
        <v>525</v>
      </c>
      <c r="R42" s="328" t="s">
        <v>541</v>
      </c>
      <c r="S42" s="328"/>
      <c r="T42" s="328"/>
      <c r="U42" s="328" t="s">
        <v>525</v>
      </c>
      <c r="V42" s="328" t="s">
        <v>541</v>
      </c>
      <c r="W42" s="328"/>
      <c r="X42" s="328"/>
      <c r="Y42" s="328" t="s">
        <v>525</v>
      </c>
      <c r="Z42" s="328" t="s">
        <v>541</v>
      </c>
      <c r="AA42" s="328"/>
      <c r="AB42" s="328"/>
      <c r="AC42" s="328" t="s">
        <v>525</v>
      </c>
      <c r="AD42" s="328" t="s">
        <v>541</v>
      </c>
      <c r="AE42" s="328"/>
      <c r="AF42" s="328"/>
    </row>
    <row r="43" spans="2:32" ht="32.25" customHeight="1" x14ac:dyDescent="0.25">
      <c r="B43" s="331" t="str">
        <f>IF('Aanvraag inhuur'!C162="","",'Aanvraag inhuur'!C162)</f>
        <v/>
      </c>
      <c r="C43" s="331" t="str">
        <f>IF('Aanvraag inhuur'!F162="","",'Aanvraag inhuur'!F162)</f>
        <v/>
      </c>
      <c r="D43" s="331" t="str">
        <f>IF('Aanvraag inhuur'!H162="","",'Aanvraag inhuur'!H162)</f>
        <v/>
      </c>
      <c r="E43" s="346"/>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6"/>
    </row>
    <row r="44" spans="2:32" ht="32.25" customHeight="1" x14ac:dyDescent="0.25">
      <c r="B44" s="331" t="str">
        <f>IF('Aanvraag inhuur'!C163="","",'Aanvraag inhuur'!C163)</f>
        <v/>
      </c>
      <c r="C44" s="331" t="str">
        <f>IF('Aanvraag inhuur'!F163="","",'Aanvraag inhuur'!F163)</f>
        <v/>
      </c>
      <c r="D44" s="331" t="str">
        <f>IF('Aanvraag inhuur'!H163="","",'Aanvraag inhuur'!H163)</f>
        <v/>
      </c>
      <c r="E44" s="346"/>
      <c r="F44" s="346"/>
      <c r="G44" s="346"/>
      <c r="H44" s="346"/>
      <c r="I44" s="346"/>
      <c r="J44" s="346"/>
      <c r="K44" s="346"/>
      <c r="L44" s="346"/>
      <c r="M44" s="346"/>
      <c r="N44" s="346"/>
      <c r="O44" s="346"/>
      <c r="P44" s="346"/>
      <c r="Q44" s="346"/>
      <c r="R44" s="346"/>
      <c r="S44" s="346"/>
      <c r="T44" s="346"/>
      <c r="U44" s="346"/>
      <c r="V44" s="346"/>
      <c r="W44" s="346"/>
      <c r="X44" s="346"/>
      <c r="Y44" s="346"/>
      <c r="Z44" s="346"/>
      <c r="AA44" s="346"/>
      <c r="AB44" s="346"/>
      <c r="AC44" s="346"/>
      <c r="AD44" s="346"/>
      <c r="AE44" s="346"/>
      <c r="AF44" s="346"/>
    </row>
    <row r="45" spans="2:32" ht="32.25" customHeight="1" x14ac:dyDescent="0.25">
      <c r="B45" s="331" t="str">
        <f>IF('Aanvraag inhuur'!C164="","",'Aanvraag inhuur'!C164)</f>
        <v/>
      </c>
      <c r="C45" s="331" t="str">
        <f>IF('Aanvraag inhuur'!F164="","",'Aanvraag inhuur'!F164)</f>
        <v/>
      </c>
      <c r="D45" s="331" t="str">
        <f>IF('Aanvraag inhuur'!H164="","",'Aanvraag inhuur'!H164)</f>
        <v/>
      </c>
      <c r="E45" s="346"/>
      <c r="F45" s="346"/>
      <c r="G45" s="346"/>
      <c r="H45" s="346"/>
      <c r="I45" s="346"/>
      <c r="J45" s="346"/>
      <c r="K45" s="346"/>
      <c r="L45" s="346"/>
      <c r="M45" s="346"/>
      <c r="N45" s="346"/>
      <c r="O45" s="346"/>
      <c r="P45" s="346"/>
      <c r="Q45" s="346"/>
      <c r="R45" s="346"/>
      <c r="S45" s="346"/>
      <c r="T45" s="346"/>
      <c r="U45" s="346"/>
      <c r="V45" s="346"/>
      <c r="W45" s="346"/>
      <c r="X45" s="346"/>
      <c r="Y45" s="346"/>
      <c r="Z45" s="346"/>
      <c r="AA45" s="346"/>
      <c r="AB45" s="346"/>
      <c r="AC45" s="346"/>
      <c r="AD45" s="346"/>
      <c r="AE45" s="346"/>
      <c r="AF45" s="346"/>
    </row>
    <row r="46" spans="2:32" ht="32.25" customHeight="1" x14ac:dyDescent="0.25">
      <c r="B46" s="331" t="str">
        <f>IF('Aanvraag inhuur'!C165="","",'Aanvraag inhuur'!C165)</f>
        <v/>
      </c>
      <c r="C46" s="331" t="str">
        <f>IF('Aanvraag inhuur'!F165="","",'Aanvraag inhuur'!F165)</f>
        <v/>
      </c>
      <c r="D46" s="331" t="str">
        <f>IF('Aanvraag inhuur'!H165="","",'Aanvraag inhuur'!H165)</f>
        <v/>
      </c>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row>
    <row r="47" spans="2:32" ht="32.25" customHeight="1" x14ac:dyDescent="0.25">
      <c r="B47" s="331" t="str">
        <f>IF('Aanvraag inhuur'!C166="","",'Aanvraag inhuur'!C166)</f>
        <v/>
      </c>
      <c r="C47" s="331" t="str">
        <f>IF('Aanvraag inhuur'!F166="","",'Aanvraag inhuur'!F166)</f>
        <v/>
      </c>
      <c r="D47" s="331" t="str">
        <f>IF('Aanvraag inhuur'!H166="","",'Aanvraag inhuur'!H166)</f>
        <v/>
      </c>
      <c r="E47" s="346"/>
      <c r="F47" s="346"/>
      <c r="G47" s="346"/>
      <c r="H47" s="346"/>
      <c r="I47" s="346"/>
      <c r="J47" s="346"/>
      <c r="K47" s="346"/>
      <c r="L47" s="346"/>
      <c r="M47" s="346"/>
      <c r="N47" s="346"/>
      <c r="O47" s="346"/>
      <c r="P47" s="346"/>
      <c r="Q47" s="346"/>
      <c r="R47" s="346"/>
      <c r="S47" s="346"/>
      <c r="T47" s="346"/>
      <c r="U47" s="346"/>
      <c r="V47" s="346"/>
      <c r="W47" s="346"/>
      <c r="X47" s="346"/>
      <c r="Y47" s="346"/>
      <c r="Z47" s="346"/>
      <c r="AA47" s="346"/>
      <c r="AB47" s="346"/>
      <c r="AC47" s="346"/>
      <c r="AD47" s="346"/>
      <c r="AE47" s="346"/>
      <c r="AF47" s="346"/>
    </row>
    <row r="48" spans="2:32" ht="32.25" customHeight="1" x14ac:dyDescent="0.25">
      <c r="B48" s="331" t="str">
        <f>IF('Aanvraag inhuur'!C167="","",'Aanvraag inhuur'!C167)</f>
        <v/>
      </c>
      <c r="C48" s="331" t="str">
        <f>IF('Aanvraag inhuur'!F167="","",'Aanvraag inhuur'!F167)</f>
        <v/>
      </c>
      <c r="D48" s="331" t="str">
        <f>IF('Aanvraag inhuur'!H167="","",'Aanvraag inhuur'!H167)</f>
        <v/>
      </c>
      <c r="E48" s="346"/>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row>
    <row r="49" spans="2:32" ht="15.75" customHeight="1" x14ac:dyDescent="0.25">
      <c r="B49" s="770" t="s">
        <v>536</v>
      </c>
      <c r="C49" s="771"/>
      <c r="D49" s="772"/>
      <c r="E49" s="328" t="s">
        <v>525</v>
      </c>
      <c r="F49" s="328" t="s">
        <v>541</v>
      </c>
      <c r="G49" s="328"/>
      <c r="H49" s="328"/>
      <c r="I49" s="328" t="s">
        <v>525</v>
      </c>
      <c r="J49" s="328" t="s">
        <v>541</v>
      </c>
      <c r="K49" s="328"/>
      <c r="L49" s="328"/>
      <c r="M49" s="328" t="s">
        <v>525</v>
      </c>
      <c r="N49" s="328" t="s">
        <v>541</v>
      </c>
      <c r="O49" s="328"/>
      <c r="P49" s="328"/>
      <c r="Q49" s="328" t="s">
        <v>525</v>
      </c>
      <c r="R49" s="328" t="s">
        <v>541</v>
      </c>
      <c r="S49" s="328"/>
      <c r="T49" s="328"/>
      <c r="U49" s="328" t="s">
        <v>525</v>
      </c>
      <c r="V49" s="328" t="s">
        <v>541</v>
      </c>
      <c r="W49" s="328"/>
      <c r="X49" s="328"/>
      <c r="Y49" s="328" t="s">
        <v>525</v>
      </c>
      <c r="Z49" s="328" t="s">
        <v>541</v>
      </c>
      <c r="AA49" s="328"/>
      <c r="AB49" s="328"/>
      <c r="AC49" s="328" t="s">
        <v>525</v>
      </c>
      <c r="AD49" s="328" t="s">
        <v>541</v>
      </c>
      <c r="AE49" s="328"/>
      <c r="AF49" s="328"/>
    </row>
    <row r="50" spans="2:32" ht="32.25" customHeight="1" x14ac:dyDescent="0.25">
      <c r="B50" s="331" t="str">
        <f>IF('Aanvraag inhuur'!C168="","",'Aanvraag inhuur'!C168)</f>
        <v/>
      </c>
      <c r="C50" s="331" t="str">
        <f>IF('Aanvraag inhuur'!F168="","",'Aanvraag inhuur'!F168)</f>
        <v/>
      </c>
      <c r="D50" s="331" t="str">
        <f>IF('Aanvraag inhuur'!H168="","",'Aanvraag inhuur'!H168)</f>
        <v/>
      </c>
      <c r="E50" s="346"/>
      <c r="F50" s="346"/>
      <c r="G50" s="346"/>
      <c r="H50" s="346"/>
      <c r="I50" s="346"/>
      <c r="J50" s="346"/>
      <c r="K50" s="346"/>
      <c r="L50" s="346"/>
      <c r="M50" s="346"/>
      <c r="N50" s="346"/>
      <c r="O50" s="346"/>
      <c r="P50" s="346"/>
      <c r="Q50" s="346"/>
      <c r="R50" s="346"/>
      <c r="S50" s="346"/>
      <c r="T50" s="346"/>
      <c r="U50" s="346"/>
      <c r="V50" s="346"/>
      <c r="W50" s="346"/>
      <c r="X50" s="346"/>
      <c r="Y50" s="346"/>
      <c r="Z50" s="346"/>
      <c r="AA50" s="346"/>
      <c r="AB50" s="346"/>
      <c r="AC50" s="346"/>
      <c r="AD50" s="346"/>
      <c r="AE50" s="346"/>
      <c r="AF50" s="346"/>
    </row>
    <row r="51" spans="2:32" ht="32.25" customHeight="1" x14ac:dyDescent="0.25">
      <c r="B51" s="331" t="str">
        <f>IF('Aanvraag inhuur'!C169="","",'Aanvraag inhuur'!C169)</f>
        <v/>
      </c>
      <c r="C51" s="331" t="str">
        <f>IF('Aanvraag inhuur'!F169="","",'Aanvraag inhuur'!F169)</f>
        <v/>
      </c>
      <c r="D51" s="331" t="str">
        <f>IF('Aanvraag inhuur'!H169="","",'Aanvraag inhuur'!H169)</f>
        <v/>
      </c>
      <c r="E51" s="346"/>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6"/>
    </row>
    <row r="52" spans="2:32" ht="32.25" customHeight="1" x14ac:dyDescent="0.25">
      <c r="B52" s="331" t="str">
        <f>IF('Aanvraag inhuur'!C170="","",'Aanvraag inhuur'!C170)</f>
        <v/>
      </c>
      <c r="C52" s="331" t="str">
        <f>IF('Aanvraag inhuur'!F170="","",'Aanvraag inhuur'!F170)</f>
        <v/>
      </c>
      <c r="D52" s="331" t="str">
        <f>IF('Aanvraag inhuur'!H170="","",'Aanvraag inhuur'!H170)</f>
        <v/>
      </c>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row>
    <row r="53" spans="2:32" ht="15.75" customHeight="1" x14ac:dyDescent="0.25">
      <c r="B53" s="770" t="s">
        <v>587</v>
      </c>
      <c r="C53" s="771"/>
      <c r="D53" s="772"/>
      <c r="E53" s="328" t="s">
        <v>525</v>
      </c>
      <c r="F53" s="328" t="s">
        <v>541</v>
      </c>
      <c r="G53" s="328"/>
      <c r="H53" s="328"/>
      <c r="I53" s="328" t="s">
        <v>525</v>
      </c>
      <c r="J53" s="328" t="s">
        <v>541</v>
      </c>
      <c r="K53" s="328"/>
      <c r="L53" s="328"/>
      <c r="M53" s="328" t="s">
        <v>525</v>
      </c>
      <c r="N53" s="328" t="s">
        <v>541</v>
      </c>
      <c r="O53" s="328"/>
      <c r="P53" s="328"/>
      <c r="Q53" s="328" t="s">
        <v>525</v>
      </c>
      <c r="R53" s="328" t="s">
        <v>541</v>
      </c>
      <c r="S53" s="328"/>
      <c r="T53" s="328"/>
      <c r="U53" s="328" t="s">
        <v>525</v>
      </c>
      <c r="V53" s="328" t="s">
        <v>541</v>
      </c>
      <c r="W53" s="328"/>
      <c r="X53" s="328"/>
      <c r="Y53" s="328" t="s">
        <v>525</v>
      </c>
      <c r="Z53" s="328" t="s">
        <v>541</v>
      </c>
      <c r="AA53" s="328"/>
      <c r="AB53" s="328"/>
      <c r="AC53" s="328" t="s">
        <v>525</v>
      </c>
      <c r="AD53" s="328" t="s">
        <v>541</v>
      </c>
      <c r="AE53" s="328"/>
      <c r="AF53" s="328"/>
    </row>
    <row r="54" spans="2:32" ht="32.25" customHeight="1" x14ac:dyDescent="0.25">
      <c r="B54" s="774" t="str">
        <f>IF('Aanvraag inhuur'!C173="","",'Aanvraag inhuur'!C173)</f>
        <v/>
      </c>
      <c r="C54" s="775"/>
      <c r="D54" s="331">
        <f>IF('Aanvraag inhuur'!H173="","",'Aanvraag inhuur'!H173)</f>
        <v>0</v>
      </c>
      <c r="E54" s="346"/>
      <c r="F54" s="346"/>
      <c r="G54" s="346"/>
      <c r="H54" s="346"/>
      <c r="I54" s="346"/>
      <c r="J54" s="346"/>
      <c r="K54" s="346"/>
      <c r="L54" s="346"/>
      <c r="M54" s="346"/>
      <c r="N54" s="346"/>
      <c r="O54" s="346"/>
      <c r="P54" s="346"/>
      <c r="Q54" s="346"/>
      <c r="R54" s="346"/>
      <c r="S54" s="346"/>
      <c r="T54" s="346"/>
      <c r="U54" s="346"/>
      <c r="V54" s="346"/>
      <c r="W54" s="346"/>
      <c r="X54" s="346"/>
      <c r="Y54" s="346"/>
      <c r="Z54" s="346"/>
      <c r="AA54" s="346"/>
      <c r="AB54" s="346"/>
      <c r="AC54" s="346"/>
      <c r="AD54" s="346"/>
      <c r="AE54" s="346"/>
      <c r="AF54" s="346"/>
    </row>
    <row r="55" spans="2:32" ht="15.75" customHeight="1" x14ac:dyDescent="0.25">
      <c r="B55" s="770" t="s">
        <v>588</v>
      </c>
      <c r="C55" s="771"/>
      <c r="D55" s="772"/>
      <c r="E55" s="328" t="s">
        <v>525</v>
      </c>
      <c r="F55" s="328" t="s">
        <v>541</v>
      </c>
      <c r="G55" s="328"/>
      <c r="H55" s="328"/>
      <c r="I55" s="328" t="s">
        <v>525</v>
      </c>
      <c r="J55" s="328" t="s">
        <v>541</v>
      </c>
      <c r="K55" s="328"/>
      <c r="L55" s="328"/>
      <c r="M55" s="328" t="s">
        <v>525</v>
      </c>
      <c r="N55" s="328" t="s">
        <v>541</v>
      </c>
      <c r="O55" s="328"/>
      <c r="P55" s="328"/>
      <c r="Q55" s="328" t="s">
        <v>525</v>
      </c>
      <c r="R55" s="328" t="s">
        <v>541</v>
      </c>
      <c r="S55" s="328"/>
      <c r="T55" s="328"/>
      <c r="U55" s="328" t="s">
        <v>525</v>
      </c>
      <c r="V55" s="328" t="s">
        <v>541</v>
      </c>
      <c r="W55" s="328"/>
      <c r="X55" s="328"/>
      <c r="Y55" s="328" t="s">
        <v>525</v>
      </c>
      <c r="Z55" s="328" t="s">
        <v>541</v>
      </c>
      <c r="AA55" s="328"/>
      <c r="AB55" s="328"/>
      <c r="AC55" s="328" t="s">
        <v>525</v>
      </c>
      <c r="AD55" s="328" t="s">
        <v>541</v>
      </c>
      <c r="AE55" s="328"/>
      <c r="AF55" s="328"/>
    </row>
    <row r="56" spans="2:32" ht="32.25" customHeight="1" x14ac:dyDescent="0.25">
      <c r="B56" s="774" t="str">
        <f>IF('Aanvraag inhuur'!C175="","",'Aanvraag inhuur'!C175)</f>
        <v/>
      </c>
      <c r="C56" s="775"/>
      <c r="D56" s="331">
        <f>IF('Aanvraag inhuur'!H175="","",'Aanvraag inhuur'!H175)</f>
        <v>0</v>
      </c>
      <c r="E56" s="346"/>
      <c r="F56" s="346"/>
      <c r="G56" s="346"/>
      <c r="H56" s="346"/>
      <c r="I56" s="346"/>
      <c r="J56" s="346"/>
      <c r="K56" s="346"/>
      <c r="L56" s="346"/>
      <c r="M56" s="346"/>
      <c r="N56" s="346"/>
      <c r="O56" s="346"/>
      <c r="P56" s="346"/>
      <c r="Q56" s="346"/>
      <c r="R56" s="346"/>
      <c r="S56" s="346"/>
      <c r="T56" s="346"/>
      <c r="U56" s="346"/>
      <c r="V56" s="346"/>
      <c r="W56" s="346"/>
      <c r="X56" s="346"/>
      <c r="Y56" s="346"/>
      <c r="Z56" s="346"/>
      <c r="AA56" s="346"/>
      <c r="AB56" s="346"/>
      <c r="AC56" s="346"/>
      <c r="AD56" s="346"/>
      <c r="AE56" s="346"/>
      <c r="AF56" s="346"/>
    </row>
    <row r="57" spans="2:32" ht="15.75" customHeight="1" x14ac:dyDescent="0.25">
      <c r="B57" s="770" t="s">
        <v>589</v>
      </c>
      <c r="C57" s="771"/>
      <c r="D57" s="772"/>
      <c r="E57" s="328" t="s">
        <v>525</v>
      </c>
      <c r="F57" s="328" t="s">
        <v>541</v>
      </c>
      <c r="G57" s="328"/>
      <c r="H57" s="328"/>
      <c r="I57" s="328" t="s">
        <v>525</v>
      </c>
      <c r="J57" s="328" t="s">
        <v>541</v>
      </c>
      <c r="K57" s="328"/>
      <c r="L57" s="328"/>
      <c r="M57" s="328" t="s">
        <v>525</v>
      </c>
      <c r="N57" s="328" t="s">
        <v>541</v>
      </c>
      <c r="O57" s="328"/>
      <c r="P57" s="328"/>
      <c r="Q57" s="328" t="s">
        <v>525</v>
      </c>
      <c r="R57" s="328" t="s">
        <v>541</v>
      </c>
      <c r="S57" s="328"/>
      <c r="T57" s="328"/>
      <c r="U57" s="328" t="s">
        <v>525</v>
      </c>
      <c r="V57" s="328" t="s">
        <v>541</v>
      </c>
      <c r="W57" s="328"/>
      <c r="X57" s="328"/>
      <c r="Y57" s="328" t="s">
        <v>525</v>
      </c>
      <c r="Z57" s="328" t="s">
        <v>541</v>
      </c>
      <c r="AA57" s="328"/>
      <c r="AB57" s="328"/>
      <c r="AC57" s="328" t="s">
        <v>525</v>
      </c>
      <c r="AD57" s="328" t="s">
        <v>541</v>
      </c>
      <c r="AE57" s="328"/>
      <c r="AF57" s="328"/>
    </row>
    <row r="58" spans="2:32" ht="32.25" customHeight="1" x14ac:dyDescent="0.25">
      <c r="B58" s="774" t="str">
        <f>IF('Aanvraag inhuur'!C177="","",'Aanvraag inhuur'!C177)</f>
        <v/>
      </c>
      <c r="C58" s="775"/>
      <c r="D58" s="331">
        <f>IF('Aanvraag inhuur'!H177="","",'Aanvraag inhuur'!H177)</f>
        <v>0</v>
      </c>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row>
    <row r="59" spans="2:32" s="325" customFormat="1" ht="15.75" customHeight="1" x14ac:dyDescent="0.25">
      <c r="B59" s="757" t="s">
        <v>590</v>
      </c>
      <c r="C59" s="757"/>
      <c r="D59" s="757"/>
      <c r="E59" s="332">
        <f>SUM(E58,E56,E54,E52,E51,E50,E48,E47,E46,E45,E44,E43,E34:E41,E5)</f>
        <v>0</v>
      </c>
      <c r="F59" s="353"/>
      <c r="G59" s="332">
        <f>SUM(G58,G56,G54,G52,G51,G50,G48,G47,G46,G45,G44,G43,G34:G41,G5)</f>
        <v>0</v>
      </c>
      <c r="H59" s="353"/>
      <c r="I59" s="332">
        <f>SUM(I58,I56,I54,I52,I51,I50,I48,I47,I46,I45,I44,I43,I34:I41,I5)</f>
        <v>0</v>
      </c>
      <c r="J59" s="353"/>
      <c r="K59" s="332">
        <f>SUM(K58,K56,K54,K52,K51,K50,K48,K47,K46,K45,K44,K43,K34:K41,K5)</f>
        <v>0</v>
      </c>
      <c r="L59" s="353"/>
      <c r="M59" s="332">
        <f>SUM(M58,M56,M54,M52,M51,M50,M48,M47,M46,M45,M44,M43,M34:M41,M5)</f>
        <v>0</v>
      </c>
      <c r="N59" s="353"/>
      <c r="O59" s="332">
        <f>SUM(O58,O56,O54,O52,O51,O50,O48,O47,O46,O45,O44,O43,O34:O41,O5)</f>
        <v>0</v>
      </c>
      <c r="P59" s="353"/>
      <c r="Q59" s="332">
        <f>SUM(Q58,Q56,Q54,Q52,Q51,Q50,Q48,Q47,Q46,Q45,Q44,Q43,Q34:Q41,Q5)</f>
        <v>0</v>
      </c>
      <c r="R59" s="353"/>
      <c r="S59" s="332">
        <f>SUM(S58,S56,S54,S52,S51,S50,S48,S47,S46,S45,S44,S43,S34:S41,S5)</f>
        <v>0</v>
      </c>
      <c r="T59" s="353"/>
      <c r="U59" s="332">
        <f>SUM(U58,U56,U54,U52,U51,U50,U48,U47,U46,U45,U44,U43,U34:U41,U5)</f>
        <v>0</v>
      </c>
      <c r="V59" s="353"/>
      <c r="W59" s="332">
        <f>SUM(W58,W56,W54,W52,W51,W50,W48,W47,W46,W45,W44,W43,W34:W41,W5)</f>
        <v>0</v>
      </c>
      <c r="X59" s="353"/>
      <c r="Y59" s="332">
        <f>SUM(Y58,Y56,Y54,Y52,Y51,Y50,Y48,Y47,Y46,Y45,Y44,Y43,Y34:Y41,Y5)</f>
        <v>0</v>
      </c>
      <c r="Z59" s="353"/>
      <c r="AA59" s="332">
        <f>SUM(AA58,AA56,AA54,AA52,AA51,AA50,AA48,AA47,AA46,AA45,AA44,AA43,AA34:AA41,AA5)</f>
        <v>0</v>
      </c>
      <c r="AB59" s="353"/>
      <c r="AC59" s="332">
        <f>SUM(AC58,AC56,AC54,AC52,AC51,AC50,AC48,AC47,AC46,AC45,AC44,AC43,AC34:AC41,AC5)</f>
        <v>0</v>
      </c>
      <c r="AD59" s="353"/>
      <c r="AE59" s="332">
        <f>SUM(AE58,AE56,AE54,AE52,AE51,AE50,AE48,AE47,AE46,AE45,AE44,AE43,AE34:AE41,AE5)</f>
        <v>0</v>
      </c>
      <c r="AF59" s="353"/>
    </row>
    <row r="60" spans="2:32" s="325" customFormat="1" ht="5.25" customHeight="1" x14ac:dyDescent="0.25">
      <c r="B60" s="336"/>
      <c r="C60" s="337"/>
      <c r="D60" s="337"/>
      <c r="E60" s="338"/>
      <c r="F60" s="339"/>
      <c r="G60" s="338"/>
      <c r="H60" s="339"/>
      <c r="I60" s="338"/>
      <c r="J60" s="339"/>
      <c r="K60" s="338"/>
      <c r="L60" s="339"/>
      <c r="M60" s="338"/>
      <c r="N60" s="340"/>
      <c r="O60" s="338"/>
      <c r="P60" s="339"/>
      <c r="Q60" s="338"/>
      <c r="R60" s="340"/>
      <c r="S60" s="338"/>
      <c r="T60" s="339"/>
      <c r="U60" s="338"/>
      <c r="V60" s="340"/>
      <c r="W60" s="338"/>
      <c r="X60" s="339"/>
      <c r="Y60" s="338"/>
      <c r="Z60" s="340"/>
      <c r="AA60" s="338"/>
      <c r="AB60" s="339"/>
      <c r="AC60" s="338"/>
      <c r="AD60" s="340"/>
      <c r="AE60" s="338"/>
      <c r="AF60" s="339"/>
    </row>
    <row r="61" spans="2:32" ht="16.5" customHeight="1" x14ac:dyDescent="0.25">
      <c r="B61" s="768" t="s">
        <v>611</v>
      </c>
      <c r="C61" s="768"/>
      <c r="D61" s="768"/>
      <c r="E61" s="342"/>
      <c r="F61" s="343"/>
      <c r="G61" s="342"/>
      <c r="H61" s="343"/>
      <c r="I61" s="343"/>
      <c r="J61" s="343"/>
      <c r="K61" s="342"/>
      <c r="L61" s="343"/>
      <c r="M61" s="343"/>
      <c r="N61" s="343"/>
      <c r="O61" s="342"/>
      <c r="P61" s="343"/>
      <c r="Q61" s="343"/>
      <c r="R61" s="343"/>
      <c r="S61" s="342"/>
      <c r="T61" s="343"/>
      <c r="U61" s="343"/>
      <c r="V61" s="343"/>
      <c r="W61" s="342"/>
      <c r="X61" s="343"/>
      <c r="Y61" s="343"/>
      <c r="Z61" s="343"/>
      <c r="AA61" s="342"/>
      <c r="AB61" s="343"/>
      <c r="AC61" s="343"/>
      <c r="AD61" s="344"/>
      <c r="AE61" s="342"/>
      <c r="AF61" s="343"/>
    </row>
    <row r="62" spans="2:32" ht="15.75" customHeight="1" x14ac:dyDescent="0.25">
      <c r="B62" s="770" t="s">
        <v>538</v>
      </c>
      <c r="C62" s="771"/>
      <c r="D62" s="772"/>
      <c r="E62" s="328" t="s">
        <v>525</v>
      </c>
      <c r="F62" s="328" t="s">
        <v>542</v>
      </c>
      <c r="G62" s="328"/>
      <c r="H62" s="328"/>
      <c r="I62" s="328" t="s">
        <v>525</v>
      </c>
      <c r="J62" s="328" t="s">
        <v>542</v>
      </c>
      <c r="K62" s="328"/>
      <c r="L62" s="328"/>
      <c r="M62" s="328" t="s">
        <v>525</v>
      </c>
      <c r="N62" s="328" t="s">
        <v>542</v>
      </c>
      <c r="O62" s="328"/>
      <c r="P62" s="328"/>
      <c r="Q62" s="328" t="s">
        <v>525</v>
      </c>
      <c r="R62" s="328" t="s">
        <v>542</v>
      </c>
      <c r="S62" s="328"/>
      <c r="T62" s="328"/>
      <c r="U62" s="328" t="s">
        <v>525</v>
      </c>
      <c r="V62" s="328" t="s">
        <v>542</v>
      </c>
      <c r="W62" s="328"/>
      <c r="X62" s="328"/>
      <c r="Y62" s="328" t="s">
        <v>525</v>
      </c>
      <c r="Z62" s="328" t="s">
        <v>542</v>
      </c>
      <c r="AA62" s="328"/>
      <c r="AB62" s="328"/>
      <c r="AC62" s="328" t="s">
        <v>525</v>
      </c>
      <c r="AD62" s="328" t="s">
        <v>542</v>
      </c>
      <c r="AE62" s="328"/>
      <c r="AF62" s="328"/>
    </row>
    <row r="63" spans="2:32" ht="124.5" customHeight="1" x14ac:dyDescent="0.25">
      <c r="B63" s="774" t="str">
        <f>IF('Aanvraag inhuur'!G184="","",'Aanvraag inhuur'!G184)</f>
        <v/>
      </c>
      <c r="C63" s="775"/>
      <c r="D63" s="331">
        <f>IF('Aanvraag inhuur'!H184="","",'Aanvraag inhuur'!H184)</f>
        <v>0</v>
      </c>
      <c r="E63" s="346"/>
      <c r="F63" s="346"/>
      <c r="G63" s="346"/>
      <c r="H63" s="346"/>
      <c r="I63" s="346"/>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6"/>
    </row>
    <row r="64" spans="2:32" ht="31.5" x14ac:dyDescent="0.25">
      <c r="B64" s="770" t="s">
        <v>539</v>
      </c>
      <c r="C64" s="771"/>
      <c r="D64" s="772"/>
      <c r="E64" s="328" t="s">
        <v>525</v>
      </c>
      <c r="F64" s="328" t="s">
        <v>593</v>
      </c>
      <c r="G64" s="328"/>
      <c r="H64" s="328"/>
      <c r="I64" s="328" t="s">
        <v>525</v>
      </c>
      <c r="J64" s="328" t="s">
        <v>593</v>
      </c>
      <c r="K64" s="328"/>
      <c r="L64" s="328"/>
      <c r="M64" s="328" t="s">
        <v>525</v>
      </c>
      <c r="N64" s="328" t="s">
        <v>593</v>
      </c>
      <c r="O64" s="328"/>
      <c r="P64" s="328"/>
      <c r="Q64" s="328" t="s">
        <v>525</v>
      </c>
      <c r="R64" s="328" t="s">
        <v>593</v>
      </c>
      <c r="S64" s="328"/>
      <c r="T64" s="328"/>
      <c r="U64" s="328" t="s">
        <v>525</v>
      </c>
      <c r="V64" s="328" t="s">
        <v>593</v>
      </c>
      <c r="W64" s="328"/>
      <c r="X64" s="328"/>
      <c r="Y64" s="328" t="s">
        <v>525</v>
      </c>
      <c r="Z64" s="328" t="s">
        <v>593</v>
      </c>
      <c r="AA64" s="328"/>
      <c r="AB64" s="328"/>
      <c r="AC64" s="328" t="s">
        <v>525</v>
      </c>
      <c r="AD64" s="328" t="s">
        <v>593</v>
      </c>
      <c r="AE64" s="328"/>
      <c r="AF64" s="328"/>
    </row>
    <row r="65" spans="2:33" ht="32.25" customHeight="1" x14ac:dyDescent="0.25">
      <c r="B65" s="331" t="str">
        <f>IF('Aanvraag inhuur'!C186="","",'Aanvraag inhuur'!C186)</f>
        <v/>
      </c>
      <c r="C65" s="331" t="str">
        <f>IF('Aanvraag inhuur'!E186="","",'Aanvraag inhuur'!E186)</f>
        <v/>
      </c>
      <c r="D65" s="764">
        <f>IF('Aanvraag inhuur'!H186="","",'Aanvraag inhuur'!H186)</f>
        <v>0</v>
      </c>
      <c r="E65" s="751"/>
      <c r="F65" s="346"/>
      <c r="G65" s="751"/>
      <c r="H65" s="346"/>
      <c r="I65" s="751"/>
      <c r="J65" s="346"/>
      <c r="K65" s="751"/>
      <c r="L65" s="346"/>
      <c r="M65" s="751"/>
      <c r="N65" s="346"/>
      <c r="O65" s="751"/>
      <c r="P65" s="346"/>
      <c r="Q65" s="751"/>
      <c r="R65" s="346"/>
      <c r="S65" s="751"/>
      <c r="T65" s="346"/>
      <c r="U65" s="751"/>
      <c r="V65" s="346"/>
      <c r="W65" s="751"/>
      <c r="X65" s="346"/>
      <c r="Y65" s="751"/>
      <c r="Z65" s="346"/>
      <c r="AA65" s="751"/>
      <c r="AB65" s="346"/>
      <c r="AC65" s="751"/>
      <c r="AD65" s="346"/>
      <c r="AE65" s="751"/>
      <c r="AF65" s="346"/>
    </row>
    <row r="66" spans="2:33" ht="32.25" customHeight="1" x14ac:dyDescent="0.25">
      <c r="B66" s="331" t="str">
        <f>IF('Aanvraag inhuur'!C187="","",'Aanvraag inhuur'!C187)</f>
        <v/>
      </c>
      <c r="C66" s="331" t="str">
        <f>IF('Aanvraag inhuur'!E187="","",'Aanvraag inhuur'!E187)</f>
        <v/>
      </c>
      <c r="D66" s="765"/>
      <c r="E66" s="752"/>
      <c r="F66" s="346"/>
      <c r="G66" s="752"/>
      <c r="H66" s="346"/>
      <c r="I66" s="752"/>
      <c r="J66" s="346"/>
      <c r="K66" s="752"/>
      <c r="L66" s="346"/>
      <c r="M66" s="752"/>
      <c r="N66" s="346"/>
      <c r="O66" s="752"/>
      <c r="P66" s="346"/>
      <c r="Q66" s="752"/>
      <c r="R66" s="346"/>
      <c r="S66" s="752"/>
      <c r="T66" s="346"/>
      <c r="U66" s="752"/>
      <c r="V66" s="346"/>
      <c r="W66" s="752"/>
      <c r="X66" s="346"/>
      <c r="Y66" s="752"/>
      <c r="Z66" s="346"/>
      <c r="AA66" s="752"/>
      <c r="AB66" s="346"/>
      <c r="AC66" s="752"/>
      <c r="AD66" s="346"/>
      <c r="AE66" s="752"/>
      <c r="AF66" s="346"/>
    </row>
    <row r="67" spans="2:33" ht="32.25" customHeight="1" x14ac:dyDescent="0.25">
      <c r="B67" s="331" t="str">
        <f>IF('Aanvraag inhuur'!C188="","",'Aanvraag inhuur'!C188)</f>
        <v/>
      </c>
      <c r="C67" s="331" t="str">
        <f>IF('Aanvraag inhuur'!E188="","",'Aanvraag inhuur'!E188)</f>
        <v/>
      </c>
      <c r="D67" s="765"/>
      <c r="E67" s="752"/>
      <c r="F67" s="346"/>
      <c r="G67" s="752"/>
      <c r="H67" s="346"/>
      <c r="I67" s="752"/>
      <c r="J67" s="346"/>
      <c r="K67" s="752"/>
      <c r="L67" s="346"/>
      <c r="M67" s="752"/>
      <c r="N67" s="346"/>
      <c r="O67" s="752"/>
      <c r="P67" s="346"/>
      <c r="Q67" s="752"/>
      <c r="R67" s="346"/>
      <c r="S67" s="752"/>
      <c r="T67" s="346"/>
      <c r="U67" s="752"/>
      <c r="V67" s="346"/>
      <c r="W67" s="752"/>
      <c r="X67" s="346"/>
      <c r="Y67" s="752"/>
      <c r="Z67" s="346"/>
      <c r="AA67" s="752"/>
      <c r="AB67" s="346"/>
      <c r="AC67" s="752"/>
      <c r="AD67" s="346"/>
      <c r="AE67" s="752"/>
      <c r="AF67" s="346"/>
    </row>
    <row r="68" spans="2:33" ht="32.25" customHeight="1" x14ac:dyDescent="0.25">
      <c r="B68" s="331" t="str">
        <f>IF('Aanvraag inhuur'!C189="","",'Aanvraag inhuur'!C189)</f>
        <v/>
      </c>
      <c r="C68" s="331" t="str">
        <f>IF('Aanvraag inhuur'!E189="","",'Aanvraag inhuur'!E189)</f>
        <v/>
      </c>
      <c r="D68" s="765"/>
      <c r="E68" s="752"/>
      <c r="F68" s="346"/>
      <c r="G68" s="752"/>
      <c r="H68" s="346"/>
      <c r="I68" s="752"/>
      <c r="J68" s="346"/>
      <c r="K68" s="752"/>
      <c r="L68" s="346"/>
      <c r="M68" s="752"/>
      <c r="N68" s="346"/>
      <c r="O68" s="752"/>
      <c r="P68" s="346"/>
      <c r="Q68" s="752"/>
      <c r="R68" s="346"/>
      <c r="S68" s="752"/>
      <c r="T68" s="346"/>
      <c r="U68" s="752"/>
      <c r="V68" s="346"/>
      <c r="W68" s="752"/>
      <c r="X68" s="346"/>
      <c r="Y68" s="752"/>
      <c r="Z68" s="346"/>
      <c r="AA68" s="752"/>
      <c r="AB68" s="346"/>
      <c r="AC68" s="752"/>
      <c r="AD68" s="346"/>
      <c r="AE68" s="752"/>
      <c r="AF68" s="346"/>
    </row>
    <row r="69" spans="2:33" ht="32.25" customHeight="1" x14ac:dyDescent="0.25">
      <c r="B69" s="331" t="str">
        <f>IF('Aanvraag inhuur'!C190="","",'Aanvraag inhuur'!C190)</f>
        <v/>
      </c>
      <c r="C69" s="331" t="str">
        <f>IF('Aanvraag inhuur'!E190="","",'Aanvraag inhuur'!E190)</f>
        <v/>
      </c>
      <c r="D69" s="765"/>
      <c r="E69" s="752"/>
      <c r="F69" s="346"/>
      <c r="G69" s="752"/>
      <c r="H69" s="346"/>
      <c r="I69" s="752"/>
      <c r="J69" s="346"/>
      <c r="K69" s="752"/>
      <c r="L69" s="346"/>
      <c r="M69" s="752"/>
      <c r="N69" s="346"/>
      <c r="O69" s="752"/>
      <c r="P69" s="346"/>
      <c r="Q69" s="752"/>
      <c r="R69" s="346"/>
      <c r="S69" s="752"/>
      <c r="T69" s="346"/>
      <c r="U69" s="752"/>
      <c r="V69" s="346"/>
      <c r="W69" s="752"/>
      <c r="X69" s="346"/>
      <c r="Y69" s="752"/>
      <c r="Z69" s="346"/>
      <c r="AA69" s="752"/>
      <c r="AB69" s="346"/>
      <c r="AC69" s="752"/>
      <c r="AD69" s="346"/>
      <c r="AE69" s="752"/>
      <c r="AF69" s="346"/>
    </row>
    <row r="70" spans="2:33" ht="32.25" customHeight="1" x14ac:dyDescent="0.25">
      <c r="B70" s="331" t="str">
        <f>IF('Aanvraag inhuur'!C191="","",'Aanvraag inhuur'!C191)</f>
        <v/>
      </c>
      <c r="C70" s="331" t="str">
        <f>IF('Aanvraag inhuur'!E191="","",'Aanvraag inhuur'!E191)</f>
        <v/>
      </c>
      <c r="D70" s="765"/>
      <c r="E70" s="752"/>
      <c r="F70" s="346"/>
      <c r="G70" s="752"/>
      <c r="H70" s="346"/>
      <c r="I70" s="752"/>
      <c r="J70" s="346"/>
      <c r="K70" s="752"/>
      <c r="L70" s="346"/>
      <c r="M70" s="752"/>
      <c r="N70" s="346"/>
      <c r="O70" s="752"/>
      <c r="P70" s="346"/>
      <c r="Q70" s="752"/>
      <c r="R70" s="346"/>
      <c r="S70" s="752"/>
      <c r="T70" s="346"/>
      <c r="U70" s="752"/>
      <c r="V70" s="346"/>
      <c r="W70" s="752"/>
      <c r="X70" s="346"/>
      <c r="Y70" s="752"/>
      <c r="Z70" s="346"/>
      <c r="AA70" s="752"/>
      <c r="AB70" s="346"/>
      <c r="AC70" s="752"/>
      <c r="AD70" s="346"/>
      <c r="AE70" s="752"/>
      <c r="AF70" s="346"/>
    </row>
    <row r="71" spans="2:33" ht="32.25" customHeight="1" x14ac:dyDescent="0.25">
      <c r="B71" s="331" t="str">
        <f>IF('Aanvraag inhuur'!C192="","",'Aanvraag inhuur'!C192)</f>
        <v/>
      </c>
      <c r="C71" s="331" t="str">
        <f>IF('Aanvraag inhuur'!E192="","",'Aanvraag inhuur'!E192)</f>
        <v/>
      </c>
      <c r="D71" s="765"/>
      <c r="E71" s="752"/>
      <c r="F71" s="346"/>
      <c r="G71" s="752"/>
      <c r="H71" s="346"/>
      <c r="I71" s="752"/>
      <c r="J71" s="346"/>
      <c r="K71" s="752"/>
      <c r="L71" s="346"/>
      <c r="M71" s="752"/>
      <c r="N71" s="346"/>
      <c r="O71" s="752"/>
      <c r="P71" s="346"/>
      <c r="Q71" s="752"/>
      <c r="R71" s="346"/>
      <c r="S71" s="752"/>
      <c r="T71" s="346"/>
      <c r="U71" s="752"/>
      <c r="V71" s="346"/>
      <c r="W71" s="752"/>
      <c r="X71" s="346"/>
      <c r="Y71" s="752"/>
      <c r="Z71" s="346"/>
      <c r="AA71" s="752"/>
      <c r="AB71" s="346"/>
      <c r="AC71" s="752"/>
      <c r="AD71" s="346"/>
      <c r="AE71" s="752"/>
      <c r="AF71" s="346"/>
    </row>
    <row r="72" spans="2:33" ht="32.25" customHeight="1" x14ac:dyDescent="0.25">
      <c r="B72" s="331" t="str">
        <f>IF('Aanvraag inhuur'!C193="","",'Aanvraag inhuur'!C193)</f>
        <v/>
      </c>
      <c r="C72" s="331" t="str">
        <f>IF('Aanvraag inhuur'!E193="","",'Aanvraag inhuur'!E193)</f>
        <v/>
      </c>
      <c r="D72" s="766"/>
      <c r="E72" s="753"/>
      <c r="F72" s="346"/>
      <c r="G72" s="753"/>
      <c r="H72" s="346"/>
      <c r="I72" s="753"/>
      <c r="J72" s="346"/>
      <c r="K72" s="753"/>
      <c r="L72" s="346"/>
      <c r="M72" s="753"/>
      <c r="N72" s="346"/>
      <c r="O72" s="753"/>
      <c r="P72" s="346"/>
      <c r="Q72" s="753"/>
      <c r="R72" s="346"/>
      <c r="S72" s="753"/>
      <c r="T72" s="346"/>
      <c r="U72" s="753"/>
      <c r="V72" s="346"/>
      <c r="W72" s="753"/>
      <c r="X72" s="346"/>
      <c r="Y72" s="753"/>
      <c r="Z72" s="346"/>
      <c r="AA72" s="753"/>
      <c r="AB72" s="346"/>
      <c r="AC72" s="753"/>
      <c r="AD72" s="346"/>
      <c r="AE72" s="753"/>
      <c r="AF72" s="346"/>
    </row>
    <row r="73" spans="2:33" x14ac:dyDescent="0.25">
      <c r="B73" s="758" t="s">
        <v>591</v>
      </c>
      <c r="C73" s="759"/>
      <c r="D73" s="760"/>
      <c r="E73" s="332">
        <f>SUM(E65,E63)</f>
        <v>0</v>
      </c>
      <c r="F73" s="331"/>
      <c r="G73" s="332">
        <f>SUM(G65,G63)</f>
        <v>0</v>
      </c>
      <c r="H73" s="331"/>
      <c r="I73" s="332">
        <f>SUM(I65,I63)</f>
        <v>0</v>
      </c>
      <c r="J73" s="331"/>
      <c r="K73" s="332">
        <f>SUM(K65,K63)</f>
        <v>0</v>
      </c>
      <c r="L73" s="331"/>
      <c r="M73" s="332">
        <f>SUM(M65,M63)</f>
        <v>0</v>
      </c>
      <c r="N73" s="331"/>
      <c r="O73" s="332">
        <f>SUM(O65,O63)</f>
        <v>0</v>
      </c>
      <c r="P73" s="331"/>
      <c r="Q73" s="332">
        <f>SUM(Q65,Q63)</f>
        <v>0</v>
      </c>
      <c r="R73" s="331"/>
      <c r="S73" s="332">
        <f>SUM(S65,S63)</f>
        <v>0</v>
      </c>
      <c r="T73" s="331"/>
      <c r="U73" s="332">
        <f>SUM(U65,U63)</f>
        <v>0</v>
      </c>
      <c r="V73" s="331"/>
      <c r="W73" s="332">
        <f>SUM(W65,W63)</f>
        <v>0</v>
      </c>
      <c r="X73" s="331"/>
      <c r="Y73" s="332">
        <f>SUM(Y65,Y63)</f>
        <v>0</v>
      </c>
      <c r="Z73" s="331"/>
      <c r="AA73" s="332">
        <f>SUM(AA65,AA63)</f>
        <v>0</v>
      </c>
      <c r="AB73" s="331"/>
      <c r="AC73" s="332">
        <f>SUM(AC65,AC63)</f>
        <v>0</v>
      </c>
      <c r="AD73" s="331"/>
      <c r="AE73" s="332">
        <f>SUM(AE65,AE63)</f>
        <v>0</v>
      </c>
      <c r="AF73" s="331"/>
    </row>
    <row r="74" spans="2:33" s="325" customFormat="1" ht="18.75" x14ac:dyDescent="0.25">
      <c r="B74" s="761" t="s">
        <v>592</v>
      </c>
      <c r="C74" s="762"/>
      <c r="D74" s="763"/>
      <c r="E74" s="334">
        <f>SUM(E73,E59)</f>
        <v>0</v>
      </c>
      <c r="F74" s="335"/>
      <c r="G74" s="334">
        <f>SUM(G73,G59)</f>
        <v>0</v>
      </c>
      <c r="H74" s="335"/>
      <c r="I74" s="334">
        <f>SUM(I73,I59)</f>
        <v>0</v>
      </c>
      <c r="J74" s="335"/>
      <c r="K74" s="334">
        <f>SUM(K73,K59)</f>
        <v>0</v>
      </c>
      <c r="L74" s="335"/>
      <c r="M74" s="334">
        <f>SUM(M73,M59)</f>
        <v>0</v>
      </c>
      <c r="N74" s="335"/>
      <c r="O74" s="334">
        <f>SUM(O73,O59)</f>
        <v>0</v>
      </c>
      <c r="P74" s="335"/>
      <c r="Q74" s="334">
        <f>SUM(Q73,Q59)</f>
        <v>0</v>
      </c>
      <c r="R74" s="335"/>
      <c r="S74" s="334">
        <f>SUM(S73,S59)</f>
        <v>0</v>
      </c>
      <c r="T74" s="335"/>
      <c r="U74" s="334">
        <f>SUM(U73,U59)</f>
        <v>0</v>
      </c>
      <c r="V74" s="335"/>
      <c r="W74" s="334">
        <f>SUM(W73,W59)</f>
        <v>0</v>
      </c>
      <c r="X74" s="335"/>
      <c r="Y74" s="334">
        <f>SUM(Y73,Y59)</f>
        <v>0</v>
      </c>
      <c r="Z74" s="335"/>
      <c r="AA74" s="334">
        <f>SUM(AA73,AA59)</f>
        <v>0</v>
      </c>
      <c r="AB74" s="335"/>
      <c r="AC74" s="334">
        <f>SUM(AC73,AC59)</f>
        <v>0</v>
      </c>
      <c r="AD74" s="335"/>
      <c r="AE74" s="334">
        <f>SUM(AE73,AE59)</f>
        <v>0</v>
      </c>
      <c r="AF74" s="335"/>
    </row>
    <row r="76" spans="2:33" x14ac:dyDescent="0.25">
      <c r="B76" s="349" t="s">
        <v>603</v>
      </c>
      <c r="C76" s="349" t="s">
        <v>514</v>
      </c>
      <c r="D76" s="756" t="s">
        <v>602</v>
      </c>
      <c r="E76" s="756"/>
      <c r="F76" s="756"/>
      <c r="G76" s="421"/>
      <c r="H76" s="421"/>
      <c r="J76" s="757" t="s">
        <v>605</v>
      </c>
      <c r="K76" s="757"/>
      <c r="L76" s="757"/>
      <c r="M76" s="757"/>
      <c r="N76" s="757"/>
      <c r="O76" s="353" t="s">
        <v>604</v>
      </c>
      <c r="P76" s="336"/>
      <c r="Q76" s="409"/>
      <c r="R76" s="409"/>
      <c r="S76" s="336"/>
      <c r="T76" s="336"/>
      <c r="U76" s="409"/>
      <c r="V76" s="409"/>
      <c r="W76" s="336"/>
      <c r="X76" s="336"/>
      <c r="Y76" s="409"/>
      <c r="Z76" s="409"/>
      <c r="AA76" s="336"/>
      <c r="AB76" s="336"/>
      <c r="AC76" s="409"/>
      <c r="AD76" s="409"/>
      <c r="AE76" s="336"/>
      <c r="AF76" s="336"/>
      <c r="AG76" s="419"/>
    </row>
    <row r="77" spans="2:33" x14ac:dyDescent="0.25">
      <c r="B77" s="331" t="s">
        <v>601</v>
      </c>
      <c r="C77" s="331" t="str">
        <f>IF('Aanvraag inhuur'!C15="","",'Aanvraag inhuur'!C15)</f>
        <v/>
      </c>
      <c r="D77" s="755" t="str">
        <f>IF('Aanvraag inhuur'!D15="","",'Aanvraag inhuur'!D15)</f>
        <v/>
      </c>
      <c r="E77" s="755"/>
      <c r="F77" s="755"/>
      <c r="G77" s="418"/>
      <c r="H77" s="418"/>
      <c r="J77" s="755" t="str">
        <f>'Aanvraag inhuur'!B72</f>
        <v>1. Tarief</v>
      </c>
      <c r="K77" s="755"/>
      <c r="L77" s="755"/>
      <c r="M77" s="755"/>
      <c r="N77" s="755"/>
      <c r="O77" s="351">
        <f>'Aanvraag inhuur'!C72</f>
        <v>0</v>
      </c>
      <c r="P77" s="420"/>
      <c r="Q77" s="409"/>
      <c r="R77" s="409"/>
      <c r="S77" s="420"/>
      <c r="T77" s="420"/>
      <c r="U77" s="409"/>
      <c r="V77" s="409"/>
      <c r="W77" s="420"/>
      <c r="X77" s="420"/>
      <c r="Y77" s="409"/>
      <c r="Z77" s="409"/>
      <c r="AA77" s="420"/>
      <c r="AB77" s="420"/>
      <c r="AC77" s="409"/>
      <c r="AD77" s="409"/>
      <c r="AE77" s="420"/>
      <c r="AF77" s="420"/>
      <c r="AG77" s="419"/>
    </row>
    <row r="78" spans="2:33" ht="15.75" customHeight="1" x14ac:dyDescent="0.25">
      <c r="B78" s="404" t="s">
        <v>600</v>
      </c>
      <c r="C78" s="331"/>
      <c r="D78" s="755"/>
      <c r="E78" s="755"/>
      <c r="F78" s="755"/>
      <c r="G78" s="418"/>
      <c r="H78" s="418"/>
      <c r="J78" s="755" t="str">
        <f>'Aanvraag inhuur'!B74</f>
        <v>2. Duurzaamheidsaspecten bij inzet</v>
      </c>
      <c r="K78" s="755"/>
      <c r="L78" s="755"/>
      <c r="M78" s="755"/>
      <c r="N78" s="755"/>
      <c r="O78" s="351">
        <f>'Aanvraag inhuur'!C74</f>
        <v>0</v>
      </c>
      <c r="P78" s="418"/>
      <c r="Q78" s="415"/>
      <c r="R78" s="415"/>
      <c r="S78" s="418"/>
      <c r="T78" s="418"/>
      <c r="U78" s="415"/>
      <c r="V78" s="415"/>
      <c r="W78" s="418"/>
      <c r="X78" s="418"/>
      <c r="Y78" s="415"/>
      <c r="Z78" s="415"/>
      <c r="AA78" s="418"/>
      <c r="AB78" s="418"/>
      <c r="AC78" s="415"/>
      <c r="AD78" s="415"/>
      <c r="AE78" s="418"/>
      <c r="AF78" s="418"/>
    </row>
    <row r="79" spans="2:33" ht="15.75" customHeight="1" x14ac:dyDescent="0.25">
      <c r="B79" s="350" t="s">
        <v>504</v>
      </c>
      <c r="C79" s="331" t="str">
        <f>IF('Aanvraag inhuur'!C18="","",'Aanvraag inhuur'!C18)</f>
        <v/>
      </c>
      <c r="D79" s="755" t="str">
        <f>IF('Aanvraag inhuur'!D18="","",'Aanvraag inhuur'!D18)</f>
        <v/>
      </c>
      <c r="E79" s="755"/>
      <c r="F79" s="755"/>
      <c r="G79" s="418"/>
      <c r="H79" s="418"/>
      <c r="J79" s="755" t="str">
        <f>'Aanvraag inhuur'!B75</f>
        <v>3. Relevante werkervaring</v>
      </c>
      <c r="K79" s="755"/>
      <c r="L79" s="755"/>
      <c r="M79" s="755"/>
      <c r="N79" s="755"/>
      <c r="O79" s="351">
        <f>'Aanvraag inhuur'!C75</f>
        <v>0</v>
      </c>
      <c r="P79" s="418"/>
      <c r="Q79" s="415"/>
      <c r="R79" s="415"/>
      <c r="S79" s="418"/>
      <c r="T79" s="418"/>
      <c r="U79" s="415"/>
      <c r="V79" s="415"/>
      <c r="W79" s="418"/>
      <c r="X79" s="418"/>
      <c r="Y79" s="415"/>
      <c r="Z79" s="415"/>
      <c r="AA79" s="418"/>
      <c r="AB79" s="418"/>
      <c r="AC79" s="415"/>
      <c r="AD79" s="415"/>
      <c r="AE79" s="418"/>
      <c r="AF79" s="418"/>
    </row>
    <row r="80" spans="2:33" ht="32.25" customHeight="1" x14ac:dyDescent="0.25">
      <c r="B80" s="350" t="s">
        <v>505</v>
      </c>
      <c r="C80" s="331" t="str">
        <f>IF('Aanvraag inhuur'!C19="","",'Aanvraag inhuur'!C19)</f>
        <v/>
      </c>
      <c r="D80" s="755" t="str">
        <f>IF('Aanvraag inhuur'!D19="","",'Aanvraag inhuur'!D19)</f>
        <v/>
      </c>
      <c r="E80" s="755"/>
      <c r="F80" s="755"/>
      <c r="G80" s="418"/>
      <c r="H80" s="418"/>
      <c r="J80" s="755" t="str">
        <f>'Aanvraag inhuur'!B76</f>
        <v>4. Kennis, opleidingen, fysieke gesteldheid, fysieke prestaties en geestesgesteldheid</v>
      </c>
      <c r="K80" s="755"/>
      <c r="L80" s="755"/>
      <c r="M80" s="755"/>
      <c r="N80" s="755"/>
      <c r="O80" s="351">
        <f>'Aanvraag inhuur'!C76</f>
        <v>0</v>
      </c>
      <c r="P80" s="418"/>
      <c r="Q80" s="415"/>
      <c r="R80" s="415"/>
      <c r="S80" s="418"/>
      <c r="T80" s="418"/>
      <c r="U80" s="415"/>
      <c r="V80" s="415"/>
      <c r="W80" s="418"/>
      <c r="X80" s="418"/>
      <c r="Y80" s="415"/>
      <c r="Z80" s="415"/>
      <c r="AA80" s="418"/>
      <c r="AB80" s="418"/>
      <c r="AC80" s="415"/>
      <c r="AD80" s="415"/>
      <c r="AE80" s="418"/>
      <c r="AF80" s="418"/>
    </row>
    <row r="81" spans="2:32" ht="15.75" customHeight="1" x14ac:dyDescent="0.25">
      <c r="B81" s="350" t="s">
        <v>506</v>
      </c>
      <c r="C81" s="331" t="str">
        <f>IF('Aanvraag inhuur'!C20="","",'Aanvraag inhuur'!C20)</f>
        <v/>
      </c>
      <c r="D81" s="755" t="str">
        <f>IF('Aanvraag inhuur'!D20="","",'Aanvraag inhuur'!D20)</f>
        <v/>
      </c>
      <c r="E81" s="755"/>
      <c r="F81" s="755"/>
      <c r="G81" s="418"/>
      <c r="H81" s="418"/>
      <c r="J81" s="755" t="str">
        <f>'Aanvraag inhuur'!B77</f>
        <v>5. Beschikbaarheid kandidaat</v>
      </c>
      <c r="K81" s="755"/>
      <c r="L81" s="755"/>
      <c r="M81" s="755"/>
      <c r="N81" s="755"/>
      <c r="O81" s="351">
        <f>'Aanvraag inhuur'!C77</f>
        <v>0</v>
      </c>
      <c r="P81" s="418"/>
      <c r="Q81" s="415"/>
      <c r="R81" s="415"/>
      <c r="S81" s="418"/>
      <c r="T81" s="418"/>
      <c r="U81" s="415"/>
      <c r="V81" s="415"/>
      <c r="W81" s="418"/>
      <c r="X81" s="418"/>
      <c r="Y81" s="415"/>
      <c r="Z81" s="415"/>
      <c r="AA81" s="418"/>
      <c r="AB81" s="418"/>
      <c r="AC81" s="415"/>
      <c r="AD81" s="415"/>
      <c r="AE81" s="418"/>
      <c r="AF81" s="418"/>
    </row>
    <row r="82" spans="2:32" ht="15.75" customHeight="1" x14ac:dyDescent="0.25">
      <c r="B82" s="350" t="s">
        <v>507</v>
      </c>
      <c r="C82" s="331" t="str">
        <f>IF('Aanvraag inhuur'!C21="","",'Aanvraag inhuur'!C21)</f>
        <v/>
      </c>
      <c r="D82" s="755" t="str">
        <f>IF('Aanvraag inhuur'!D21="","",'Aanvraag inhuur'!D21)</f>
        <v/>
      </c>
      <c r="E82" s="755"/>
      <c r="F82" s="755"/>
      <c r="G82" s="418"/>
      <c r="H82" s="418"/>
      <c r="J82" s="755" t="str">
        <f>'Aanvraag inhuur'!B78</f>
        <v>6. Social Return kandidaat</v>
      </c>
      <c r="K82" s="755"/>
      <c r="L82" s="755"/>
      <c r="M82" s="755"/>
      <c r="N82" s="755"/>
      <c r="O82" s="351">
        <f>'Aanvraag inhuur'!C78</f>
        <v>0</v>
      </c>
      <c r="P82" s="418"/>
      <c r="Q82" s="415"/>
      <c r="R82" s="415"/>
      <c r="S82" s="418"/>
      <c r="T82" s="418"/>
      <c r="U82" s="415"/>
      <c r="V82" s="415"/>
      <c r="W82" s="418"/>
      <c r="X82" s="418"/>
      <c r="Y82" s="415"/>
      <c r="Z82" s="415"/>
      <c r="AA82" s="418"/>
      <c r="AB82" s="418"/>
      <c r="AC82" s="415"/>
      <c r="AD82" s="415"/>
      <c r="AE82" s="418"/>
      <c r="AF82" s="418"/>
    </row>
    <row r="83" spans="2:32" ht="15.75" customHeight="1" x14ac:dyDescent="0.25">
      <c r="J83" s="755" t="str">
        <f>'Aanvraag inhuur'!B79</f>
        <v>7. Mate waarin de kandidaat de opdracht begrijpt</v>
      </c>
      <c r="K83" s="755"/>
      <c r="L83" s="755"/>
      <c r="M83" s="755"/>
      <c r="N83" s="755"/>
      <c r="O83" s="351">
        <f>'Aanvraag inhuur'!C79</f>
        <v>0</v>
      </c>
      <c r="P83" s="418"/>
      <c r="Q83" s="415"/>
      <c r="R83" s="415"/>
      <c r="S83" s="418"/>
      <c r="T83" s="418"/>
      <c r="U83" s="415"/>
      <c r="V83" s="415"/>
      <c r="W83" s="418"/>
      <c r="X83" s="418"/>
      <c r="Y83" s="415"/>
      <c r="Z83" s="415"/>
      <c r="AA83" s="418"/>
      <c r="AB83" s="418"/>
      <c r="AC83" s="415"/>
      <c r="AD83" s="415"/>
      <c r="AE83" s="418"/>
      <c r="AF83" s="418"/>
    </row>
    <row r="84" spans="2:32" ht="15.75" customHeight="1" x14ac:dyDescent="0.25">
      <c r="J84" s="755" t="str">
        <f>'Aanvraag inhuur'!B80</f>
        <v xml:space="preserve">8. Of de kandidaat de juiste competenties heeft. (Competentiewoordenboek)
</v>
      </c>
      <c r="K84" s="755"/>
      <c r="L84" s="755"/>
      <c r="M84" s="755"/>
      <c r="N84" s="755"/>
      <c r="O84" s="351">
        <f>'Aanvraag inhuur'!C80</f>
        <v>0</v>
      </c>
      <c r="P84" s="418"/>
      <c r="Q84" s="415"/>
      <c r="R84" s="415"/>
      <c r="S84" s="418"/>
      <c r="T84" s="418"/>
      <c r="U84" s="415"/>
      <c r="V84" s="415"/>
      <c r="W84" s="418"/>
      <c r="X84" s="418"/>
      <c r="Y84" s="415"/>
      <c r="Z84" s="415"/>
      <c r="AA84" s="418"/>
      <c r="AB84" s="418"/>
      <c r="AC84" s="415"/>
      <c r="AD84" s="415"/>
      <c r="AE84" s="418"/>
      <c r="AF84" s="418"/>
    </row>
    <row r="85" spans="2:32" ht="15.75" customHeight="1" x14ac:dyDescent="0.25">
      <c r="J85" s="755" t="str">
        <f>'Aanvraag inhuur'!B81</f>
        <v>Totaal</v>
      </c>
      <c r="K85" s="755"/>
      <c r="L85" s="755"/>
      <c r="M85" s="755"/>
      <c r="N85" s="755"/>
      <c r="O85" s="352">
        <f>'Aanvraag inhuur'!C81</f>
        <v>0</v>
      </c>
      <c r="P85" s="418"/>
      <c r="Q85" s="415"/>
      <c r="R85" s="415"/>
      <c r="S85" s="418"/>
      <c r="T85" s="418"/>
      <c r="U85" s="415"/>
      <c r="V85" s="415"/>
      <c r="W85" s="418"/>
      <c r="X85" s="418"/>
      <c r="Y85" s="415"/>
      <c r="Z85" s="415"/>
      <c r="AA85" s="418"/>
      <c r="AB85" s="418"/>
      <c r="AC85" s="415"/>
      <c r="AD85" s="415"/>
      <c r="AE85" s="418"/>
      <c r="AF85" s="418"/>
    </row>
    <row r="87" spans="2:32" hidden="1" x14ac:dyDescent="0.25">
      <c r="B87" s="326" t="s">
        <v>547</v>
      </c>
    </row>
    <row r="88" spans="2:32" hidden="1" x14ac:dyDescent="0.25">
      <c r="B88" s="326" t="s">
        <v>348</v>
      </c>
      <c r="C88" s="326">
        <f>MIN(F88,J88,N88,R88,V88,Z88,AD88)</f>
        <v>0</v>
      </c>
      <c r="E88" s="331">
        <f>COUNTIF(E6:E32,"nee")</f>
        <v>0</v>
      </c>
      <c r="F88" s="331" t="str">
        <f>IF('Samenvatting beoordeling P1 TL6'!D3="Uitsluiten","",IF('Samenvatting beoordeling P1 TL6'!D3="","",F5))</f>
        <v/>
      </c>
      <c r="G88" s="331">
        <f>COUNTIF(G6:G32,"nee")</f>
        <v>0</v>
      </c>
      <c r="H88" s="331" t="str">
        <f>IF('Samenvatting beoordeling P1 TL6'!E3="Uitsluiten","",IF('Samenvatting beoordeling P1 TL6'!E3="","",H5))</f>
        <v/>
      </c>
      <c r="I88" s="331">
        <f t="shared" ref="I88:AC88" si="2">COUNTIF(I6:I32,"nee")</f>
        <v>0</v>
      </c>
      <c r="J88" s="331" t="str">
        <f>IF('Samenvatting beoordeling P1 TL6'!F3="Uitsluiten","",IF('Samenvatting beoordeling P1 TL6'!F3="","",J5))</f>
        <v/>
      </c>
      <c r="K88" s="331">
        <f>COUNTIF(K6:K32,"nee")</f>
        <v>0</v>
      </c>
      <c r="L88" s="331" t="str">
        <f>IF('Samenvatting beoordeling P1 TL6'!G3="Uitsluiten","",IF('Samenvatting beoordeling P1 TL6'!G3="","",L5))</f>
        <v/>
      </c>
      <c r="M88" s="331">
        <f t="shared" si="2"/>
        <v>0</v>
      </c>
      <c r="N88" s="331" t="str">
        <f>IF('Samenvatting beoordeling P1 TL6'!H3="Uitsluiten","",IF('Samenvatting beoordeling P1 TL6'!H3="","",N5))</f>
        <v/>
      </c>
      <c r="O88" s="331">
        <f>COUNTIF(O6:O32,"nee")</f>
        <v>0</v>
      </c>
      <c r="P88" s="331" t="str">
        <f>IF('Samenvatting beoordeling P1 TL6'!I3="Uitsluiten","",IF('Samenvatting beoordeling P1 TL6'!I3="","",P5))</f>
        <v/>
      </c>
      <c r="Q88" s="331">
        <f t="shared" si="2"/>
        <v>0</v>
      </c>
      <c r="R88" s="331" t="str">
        <f>IF('Samenvatting beoordeling P1 TL6'!J3="Uitsluiten","",IF('Samenvatting beoordeling P1 TL6'!J3="","",R5))</f>
        <v/>
      </c>
      <c r="S88" s="331">
        <f>COUNTIF(S6:S32,"nee")</f>
        <v>0</v>
      </c>
      <c r="T88" s="331" t="str">
        <f>IF('Samenvatting beoordeling P1 TL6'!K3="Uitsluiten","",IF('Samenvatting beoordeling P1 TL6'!K3="","",T5))</f>
        <v/>
      </c>
      <c r="U88" s="331">
        <f t="shared" si="2"/>
        <v>0</v>
      </c>
      <c r="V88" s="331" t="str">
        <f>IF('Samenvatting beoordeling P1 TL6'!L3="Uitsluiten","",IF('Samenvatting beoordeling P1 TL6'!L3="","",V5))</f>
        <v/>
      </c>
      <c r="W88" s="331">
        <f>COUNTIF(W6:W32,"nee")</f>
        <v>0</v>
      </c>
      <c r="X88" s="331" t="str">
        <f>IF('Samenvatting beoordeling P1 TL6'!M3="Uitsluiten","",IF('Samenvatting beoordeling P1 TL6'!M3="","",X5))</f>
        <v/>
      </c>
      <c r="Y88" s="331">
        <f t="shared" si="2"/>
        <v>0</v>
      </c>
      <c r="Z88" s="331" t="str">
        <f>IF('Samenvatting beoordeling P1 TL6'!N3="Uitsluiten","",IF('Samenvatting beoordeling P1 TL6'!N3="","",Z5))</f>
        <v/>
      </c>
      <c r="AA88" s="331">
        <f>COUNTIF(AA6:AA32,"nee")</f>
        <v>0</v>
      </c>
      <c r="AB88" s="331" t="str">
        <f>IF('Samenvatting beoordeling P1 TL6'!O3="Uitsluiten","",IF('Samenvatting beoordeling P1 TL6'!O3="","",AB5))</f>
        <v/>
      </c>
      <c r="AC88" s="331">
        <f t="shared" si="2"/>
        <v>0</v>
      </c>
      <c r="AD88" s="331" t="str">
        <f>IF('Samenvatting beoordeling P1 TL6'!P3="Uitsluiten","",IF('Samenvatting beoordeling P1 TL6'!P3="","",AD5))</f>
        <v/>
      </c>
      <c r="AE88" s="331">
        <f>COUNTIF(AE6:AE32,"nee")</f>
        <v>0</v>
      </c>
      <c r="AF88" s="331" t="str">
        <f>IF('Samenvatting beoordeling P1 TL6'!Q3="Uitsluiten","",IF('Samenvatting beoordeling P1 TL6'!Q3="","",AF5))</f>
        <v/>
      </c>
    </row>
  </sheetData>
  <sheetProtection algorithmName="SHA-512" hashValue="7sQgqDK15wjf/wqhoEQeS5XP6b0W33uAAFXPOT54hTOKAsJQcUdelTvCiXbJgqZlPPFwatE+k2ZmTVN0xd/+jQ==" saltValue="rHwqBcJmr+zZ+yqGKSNJXg==" spinCount="100000" sheet="1" objects="1" scenarios="1"/>
  <mergeCells count="87">
    <mergeCell ref="Q2:R2"/>
    <mergeCell ref="S2:T2"/>
    <mergeCell ref="U2:V2"/>
    <mergeCell ref="E1:F1"/>
    <mergeCell ref="G1:H1"/>
    <mergeCell ref="I1:J1"/>
    <mergeCell ref="E2:F2"/>
    <mergeCell ref="G2:H2"/>
    <mergeCell ref="I2:J2"/>
    <mergeCell ref="I3:J3"/>
    <mergeCell ref="K3:L3"/>
    <mergeCell ref="K2:L2"/>
    <mergeCell ref="M2:N2"/>
    <mergeCell ref="O2:P2"/>
    <mergeCell ref="W2:X2"/>
    <mergeCell ref="Y2:Z2"/>
    <mergeCell ref="AA2:AB2"/>
    <mergeCell ref="AC2:AD2"/>
    <mergeCell ref="AE2:AF2"/>
    <mergeCell ref="B33:D33"/>
    <mergeCell ref="Y3:Z3"/>
    <mergeCell ref="AA3:AB3"/>
    <mergeCell ref="AC3:AD3"/>
    <mergeCell ref="AE3:AF3"/>
    <mergeCell ref="B4:D4"/>
    <mergeCell ref="B5:C5"/>
    <mergeCell ref="M3:N3"/>
    <mergeCell ref="O3:P3"/>
    <mergeCell ref="Q3:R3"/>
    <mergeCell ref="S3:T3"/>
    <mergeCell ref="U3:V3"/>
    <mergeCell ref="W3:X3"/>
    <mergeCell ref="B3:D3"/>
    <mergeCell ref="E3:F3"/>
    <mergeCell ref="G3:H3"/>
    <mergeCell ref="B6:D6"/>
    <mergeCell ref="B13:D13"/>
    <mergeCell ref="B18:D18"/>
    <mergeCell ref="B20:D20"/>
    <mergeCell ref="B26:D26"/>
    <mergeCell ref="B63:C63"/>
    <mergeCell ref="B42:D42"/>
    <mergeCell ref="B49:D49"/>
    <mergeCell ref="B53:D53"/>
    <mergeCell ref="B54:C54"/>
    <mergeCell ref="B55:D55"/>
    <mergeCell ref="B56:C56"/>
    <mergeCell ref="B57:D57"/>
    <mergeCell ref="B58:C58"/>
    <mergeCell ref="B59:D59"/>
    <mergeCell ref="B61:D61"/>
    <mergeCell ref="B62:D62"/>
    <mergeCell ref="B64:D64"/>
    <mergeCell ref="D65:D72"/>
    <mergeCell ref="E65:E72"/>
    <mergeCell ref="G65:G72"/>
    <mergeCell ref="I65:I72"/>
    <mergeCell ref="B74:D74"/>
    <mergeCell ref="M65:M72"/>
    <mergeCell ref="O65:O72"/>
    <mergeCell ref="Q65:Q72"/>
    <mergeCell ref="S65:S72"/>
    <mergeCell ref="K65:K72"/>
    <mergeCell ref="Y65:Y72"/>
    <mergeCell ref="AA65:AA72"/>
    <mergeCell ref="AC65:AC72"/>
    <mergeCell ref="AE65:AE72"/>
    <mergeCell ref="B73:D73"/>
    <mergeCell ref="U65:U72"/>
    <mergeCell ref="W65:W72"/>
    <mergeCell ref="D76:F76"/>
    <mergeCell ref="J76:N76"/>
    <mergeCell ref="D77:F77"/>
    <mergeCell ref="J77:N77"/>
    <mergeCell ref="D78:F78"/>
    <mergeCell ref="J78:N78"/>
    <mergeCell ref="D79:F79"/>
    <mergeCell ref="J79:N79"/>
    <mergeCell ref="D80:F80"/>
    <mergeCell ref="J80:N80"/>
    <mergeCell ref="D81:F81"/>
    <mergeCell ref="J81:N81"/>
    <mergeCell ref="D82:F82"/>
    <mergeCell ref="J82:N82"/>
    <mergeCell ref="J83:N83"/>
    <mergeCell ref="J84:N84"/>
    <mergeCell ref="J85:N85"/>
  </mergeCells>
  <conditionalFormatting sqref="I5 E5 M5 Q5 U5 Y5 AC5">
    <cfRule type="containsText" dxfId="287" priority="204" operator="containsText" text="UITGESL">
      <formula>NOT(ISERROR(SEARCH("UITGESL",E5)))</formula>
    </cfRule>
  </conditionalFormatting>
  <conditionalFormatting sqref="AE5">
    <cfRule type="containsText" dxfId="286" priority="197" operator="containsText" text="UITGESL">
      <formula>NOT(ISERROR(SEARCH("UITGESL",AE5)))</formula>
    </cfRule>
  </conditionalFormatting>
  <conditionalFormatting sqref="G5">
    <cfRule type="containsText" dxfId="285" priority="203" operator="containsText" text="UITGESL">
      <formula>NOT(ISERROR(SEARCH("UITGESL",G5)))</formula>
    </cfRule>
  </conditionalFormatting>
  <conditionalFormatting sqref="K5">
    <cfRule type="containsText" dxfId="284" priority="202" operator="containsText" text="UITGESL">
      <formula>NOT(ISERROR(SEARCH("UITGESL",K5)))</formula>
    </cfRule>
  </conditionalFormatting>
  <conditionalFormatting sqref="O5">
    <cfRule type="containsText" dxfId="283" priority="201" operator="containsText" text="UITGESL">
      <formula>NOT(ISERROR(SEARCH("UITGESL",O5)))</formula>
    </cfRule>
  </conditionalFormatting>
  <conditionalFormatting sqref="S5">
    <cfRule type="containsText" dxfId="282" priority="200" operator="containsText" text="UITGESL">
      <formula>NOT(ISERROR(SEARCH("UITGESL",S5)))</formula>
    </cfRule>
  </conditionalFormatting>
  <conditionalFormatting sqref="W5">
    <cfRule type="containsText" dxfId="281" priority="199" operator="containsText" text="UITGESL">
      <formula>NOT(ISERROR(SEARCH("UITGESL",W5)))</formula>
    </cfRule>
  </conditionalFormatting>
  <conditionalFormatting sqref="AA5">
    <cfRule type="containsText" dxfId="280" priority="198" operator="containsText" text="UITGESL">
      <formula>NOT(ISERROR(SEARCH("UITGESL",AA5)))</formula>
    </cfRule>
  </conditionalFormatting>
  <conditionalFormatting sqref="E7:E12">
    <cfRule type="cellIs" dxfId="279" priority="195" operator="equal">
      <formula>"Ja"</formula>
    </cfRule>
    <cfRule type="cellIs" dxfId="278" priority="196" operator="equal">
      <formula>"Nee"</formula>
    </cfRule>
  </conditionalFormatting>
  <conditionalFormatting sqref="E14:E17">
    <cfRule type="cellIs" dxfId="277" priority="193" operator="equal">
      <formula>"Ja"</formula>
    </cfRule>
    <cfRule type="cellIs" dxfId="276" priority="194" operator="equal">
      <formula>"Nee"</formula>
    </cfRule>
  </conditionalFormatting>
  <conditionalFormatting sqref="E21:E22">
    <cfRule type="cellIs" dxfId="275" priority="191" operator="equal">
      <formula>"Ja"</formula>
    </cfRule>
    <cfRule type="cellIs" dxfId="274" priority="192" operator="equal">
      <formula>"Nee"</formula>
    </cfRule>
  </conditionalFormatting>
  <conditionalFormatting sqref="E23">
    <cfRule type="cellIs" dxfId="273" priority="189" operator="equal">
      <formula>"Ja"</formula>
    </cfRule>
    <cfRule type="cellIs" dxfId="272" priority="190" operator="equal">
      <formula>"Nee"</formula>
    </cfRule>
  </conditionalFormatting>
  <conditionalFormatting sqref="E24:E25">
    <cfRule type="cellIs" dxfId="271" priority="187" operator="equal">
      <formula>"Ja"</formula>
    </cfRule>
    <cfRule type="cellIs" dxfId="270" priority="188" operator="equal">
      <formula>"Nee"</formula>
    </cfRule>
  </conditionalFormatting>
  <conditionalFormatting sqref="E27:E32">
    <cfRule type="cellIs" dxfId="269" priority="185" operator="equal">
      <formula>"Ja"</formula>
    </cfRule>
    <cfRule type="cellIs" dxfId="268" priority="186" operator="equal">
      <formula>"Nee"</formula>
    </cfRule>
  </conditionalFormatting>
  <conditionalFormatting sqref="E19">
    <cfRule type="cellIs" dxfId="267" priority="183" operator="equal">
      <formula>"Ja"</formula>
    </cfRule>
    <cfRule type="cellIs" dxfId="266" priority="184" operator="equal">
      <formula>"Nee"</formula>
    </cfRule>
  </conditionalFormatting>
  <conditionalFormatting sqref="G7:G12">
    <cfRule type="cellIs" dxfId="265" priority="181" operator="equal">
      <formula>"Ja"</formula>
    </cfRule>
    <cfRule type="cellIs" dxfId="264" priority="182" operator="equal">
      <formula>"Nee"</formula>
    </cfRule>
  </conditionalFormatting>
  <conditionalFormatting sqref="G14:G17">
    <cfRule type="cellIs" dxfId="263" priority="179" operator="equal">
      <formula>"Ja"</formula>
    </cfRule>
    <cfRule type="cellIs" dxfId="262" priority="180" operator="equal">
      <formula>"Nee"</formula>
    </cfRule>
  </conditionalFormatting>
  <conditionalFormatting sqref="G21:G22">
    <cfRule type="cellIs" dxfId="261" priority="177" operator="equal">
      <formula>"Ja"</formula>
    </cfRule>
    <cfRule type="cellIs" dxfId="260" priority="178" operator="equal">
      <formula>"Nee"</formula>
    </cfRule>
  </conditionalFormatting>
  <conditionalFormatting sqref="G23">
    <cfRule type="cellIs" dxfId="259" priority="175" operator="equal">
      <formula>"Ja"</formula>
    </cfRule>
    <cfRule type="cellIs" dxfId="258" priority="176" operator="equal">
      <formula>"Nee"</formula>
    </cfRule>
  </conditionalFormatting>
  <conditionalFormatting sqref="G24:G25">
    <cfRule type="cellIs" dxfId="257" priority="173" operator="equal">
      <formula>"Ja"</formula>
    </cfRule>
    <cfRule type="cellIs" dxfId="256" priority="174" operator="equal">
      <formula>"Nee"</formula>
    </cfRule>
  </conditionalFormatting>
  <conditionalFormatting sqref="G27:G32">
    <cfRule type="cellIs" dxfId="255" priority="171" operator="equal">
      <formula>"Ja"</formula>
    </cfRule>
    <cfRule type="cellIs" dxfId="254" priority="172" operator="equal">
      <formula>"Nee"</formula>
    </cfRule>
  </conditionalFormatting>
  <conditionalFormatting sqref="G19">
    <cfRule type="cellIs" dxfId="253" priority="169" operator="equal">
      <formula>"Ja"</formula>
    </cfRule>
    <cfRule type="cellIs" dxfId="252" priority="170" operator="equal">
      <formula>"Nee"</formula>
    </cfRule>
  </conditionalFormatting>
  <conditionalFormatting sqref="I7:I12">
    <cfRule type="cellIs" dxfId="251" priority="167" operator="equal">
      <formula>"Ja"</formula>
    </cfRule>
    <cfRule type="cellIs" dxfId="250" priority="168" operator="equal">
      <formula>"Nee"</formula>
    </cfRule>
  </conditionalFormatting>
  <conditionalFormatting sqref="I14:I17">
    <cfRule type="cellIs" dxfId="249" priority="165" operator="equal">
      <formula>"Ja"</formula>
    </cfRule>
    <cfRule type="cellIs" dxfId="248" priority="166" operator="equal">
      <formula>"Nee"</formula>
    </cfRule>
  </conditionalFormatting>
  <conditionalFormatting sqref="I21:I22">
    <cfRule type="cellIs" dxfId="247" priority="163" operator="equal">
      <formula>"Ja"</formula>
    </cfRule>
    <cfRule type="cellIs" dxfId="246" priority="164" operator="equal">
      <formula>"Nee"</formula>
    </cfRule>
  </conditionalFormatting>
  <conditionalFormatting sqref="I23">
    <cfRule type="cellIs" dxfId="245" priority="161" operator="equal">
      <formula>"Ja"</formula>
    </cfRule>
    <cfRule type="cellIs" dxfId="244" priority="162" operator="equal">
      <formula>"Nee"</formula>
    </cfRule>
  </conditionalFormatting>
  <conditionalFormatting sqref="I24:I25">
    <cfRule type="cellIs" dxfId="243" priority="159" operator="equal">
      <formula>"Ja"</formula>
    </cfRule>
    <cfRule type="cellIs" dxfId="242" priority="160" operator="equal">
      <formula>"Nee"</formula>
    </cfRule>
  </conditionalFormatting>
  <conditionalFormatting sqref="I27:I32">
    <cfRule type="cellIs" dxfId="241" priority="157" operator="equal">
      <formula>"Ja"</formula>
    </cfRule>
    <cfRule type="cellIs" dxfId="240" priority="158" operator="equal">
      <formula>"Nee"</formula>
    </cfRule>
  </conditionalFormatting>
  <conditionalFormatting sqref="I19">
    <cfRule type="cellIs" dxfId="239" priority="155" operator="equal">
      <formula>"Ja"</formula>
    </cfRule>
    <cfRule type="cellIs" dxfId="238" priority="156" operator="equal">
      <formula>"Nee"</formula>
    </cfRule>
  </conditionalFormatting>
  <conditionalFormatting sqref="K7:K12">
    <cfRule type="cellIs" dxfId="237" priority="153" operator="equal">
      <formula>"Ja"</formula>
    </cfRule>
    <cfRule type="cellIs" dxfId="236" priority="154" operator="equal">
      <formula>"Nee"</formula>
    </cfRule>
  </conditionalFormatting>
  <conditionalFormatting sqref="K14:K17">
    <cfRule type="cellIs" dxfId="235" priority="151" operator="equal">
      <formula>"Ja"</formula>
    </cfRule>
    <cfRule type="cellIs" dxfId="234" priority="152" operator="equal">
      <formula>"Nee"</formula>
    </cfRule>
  </conditionalFormatting>
  <conditionalFormatting sqref="K21:K22">
    <cfRule type="cellIs" dxfId="233" priority="149" operator="equal">
      <formula>"Ja"</formula>
    </cfRule>
    <cfRule type="cellIs" dxfId="232" priority="150" operator="equal">
      <formula>"Nee"</formula>
    </cfRule>
  </conditionalFormatting>
  <conditionalFormatting sqref="K23">
    <cfRule type="cellIs" dxfId="231" priority="147" operator="equal">
      <formula>"Ja"</formula>
    </cfRule>
    <cfRule type="cellIs" dxfId="230" priority="148" operator="equal">
      <formula>"Nee"</formula>
    </cfRule>
  </conditionalFormatting>
  <conditionalFormatting sqref="K24:K25">
    <cfRule type="cellIs" dxfId="229" priority="145" operator="equal">
      <formula>"Ja"</formula>
    </cfRule>
    <cfRule type="cellIs" dxfId="228" priority="146" operator="equal">
      <formula>"Nee"</formula>
    </cfRule>
  </conditionalFormatting>
  <conditionalFormatting sqref="K27:K32">
    <cfRule type="cellIs" dxfId="227" priority="143" operator="equal">
      <formula>"Ja"</formula>
    </cfRule>
    <cfRule type="cellIs" dxfId="226" priority="144" operator="equal">
      <formula>"Nee"</formula>
    </cfRule>
  </conditionalFormatting>
  <conditionalFormatting sqref="K19">
    <cfRule type="cellIs" dxfId="225" priority="141" operator="equal">
      <formula>"Ja"</formula>
    </cfRule>
    <cfRule type="cellIs" dxfId="224" priority="142" operator="equal">
      <formula>"Nee"</formula>
    </cfRule>
  </conditionalFormatting>
  <conditionalFormatting sqref="M7:M12">
    <cfRule type="cellIs" dxfId="223" priority="139" operator="equal">
      <formula>"Ja"</formula>
    </cfRule>
    <cfRule type="cellIs" dxfId="222" priority="140" operator="equal">
      <formula>"Nee"</formula>
    </cfRule>
  </conditionalFormatting>
  <conditionalFormatting sqref="M14:M17">
    <cfRule type="cellIs" dxfId="221" priority="137" operator="equal">
      <formula>"Ja"</formula>
    </cfRule>
    <cfRule type="cellIs" dxfId="220" priority="138" operator="equal">
      <formula>"Nee"</formula>
    </cfRule>
  </conditionalFormatting>
  <conditionalFormatting sqref="M21:M22">
    <cfRule type="cellIs" dxfId="219" priority="135" operator="equal">
      <formula>"Ja"</formula>
    </cfRule>
    <cfRule type="cellIs" dxfId="218" priority="136" operator="equal">
      <formula>"Nee"</formula>
    </cfRule>
  </conditionalFormatting>
  <conditionalFormatting sqref="M23">
    <cfRule type="cellIs" dxfId="217" priority="133" operator="equal">
      <formula>"Ja"</formula>
    </cfRule>
    <cfRule type="cellIs" dxfId="216" priority="134" operator="equal">
      <formula>"Nee"</formula>
    </cfRule>
  </conditionalFormatting>
  <conditionalFormatting sqref="M24:M25">
    <cfRule type="cellIs" dxfId="215" priority="131" operator="equal">
      <formula>"Ja"</formula>
    </cfRule>
    <cfRule type="cellIs" dxfId="214" priority="132" operator="equal">
      <formula>"Nee"</formula>
    </cfRule>
  </conditionalFormatting>
  <conditionalFormatting sqref="M27:M32">
    <cfRule type="cellIs" dxfId="213" priority="129" operator="equal">
      <formula>"Ja"</formula>
    </cfRule>
    <cfRule type="cellIs" dxfId="212" priority="130" operator="equal">
      <formula>"Nee"</formula>
    </cfRule>
  </conditionalFormatting>
  <conditionalFormatting sqref="M19">
    <cfRule type="cellIs" dxfId="211" priority="127" operator="equal">
      <formula>"Ja"</formula>
    </cfRule>
    <cfRule type="cellIs" dxfId="210" priority="128" operator="equal">
      <formula>"Nee"</formula>
    </cfRule>
  </conditionalFormatting>
  <conditionalFormatting sqref="O7:O12">
    <cfRule type="cellIs" dxfId="209" priority="125" operator="equal">
      <formula>"Ja"</formula>
    </cfRule>
    <cfRule type="cellIs" dxfId="208" priority="126" operator="equal">
      <formula>"Nee"</formula>
    </cfRule>
  </conditionalFormatting>
  <conditionalFormatting sqref="O14:O17">
    <cfRule type="cellIs" dxfId="207" priority="123" operator="equal">
      <formula>"Ja"</formula>
    </cfRule>
    <cfRule type="cellIs" dxfId="206" priority="124" operator="equal">
      <formula>"Nee"</formula>
    </cfRule>
  </conditionalFormatting>
  <conditionalFormatting sqref="O21:O22">
    <cfRule type="cellIs" dxfId="205" priority="121" operator="equal">
      <formula>"Ja"</formula>
    </cfRule>
    <cfRule type="cellIs" dxfId="204" priority="122" operator="equal">
      <formula>"Nee"</formula>
    </cfRule>
  </conditionalFormatting>
  <conditionalFormatting sqref="O23">
    <cfRule type="cellIs" dxfId="203" priority="119" operator="equal">
      <formula>"Ja"</formula>
    </cfRule>
    <cfRule type="cellIs" dxfId="202" priority="120" operator="equal">
      <formula>"Nee"</formula>
    </cfRule>
  </conditionalFormatting>
  <conditionalFormatting sqref="O24:O25">
    <cfRule type="cellIs" dxfId="201" priority="117" operator="equal">
      <formula>"Ja"</formula>
    </cfRule>
    <cfRule type="cellIs" dxfId="200" priority="118" operator="equal">
      <formula>"Nee"</formula>
    </cfRule>
  </conditionalFormatting>
  <conditionalFormatting sqref="O27:O32">
    <cfRule type="cellIs" dxfId="199" priority="115" operator="equal">
      <formula>"Ja"</formula>
    </cfRule>
    <cfRule type="cellIs" dxfId="198" priority="116" operator="equal">
      <formula>"Nee"</formula>
    </cfRule>
  </conditionalFormatting>
  <conditionalFormatting sqref="O19">
    <cfRule type="cellIs" dxfId="197" priority="113" operator="equal">
      <formula>"Ja"</formula>
    </cfRule>
    <cfRule type="cellIs" dxfId="196" priority="114" operator="equal">
      <formula>"Nee"</formula>
    </cfRule>
  </conditionalFormatting>
  <conditionalFormatting sqref="Q7:Q12">
    <cfRule type="cellIs" dxfId="195" priority="111" operator="equal">
      <formula>"Ja"</formula>
    </cfRule>
    <cfRule type="cellIs" dxfId="194" priority="112" operator="equal">
      <formula>"Nee"</formula>
    </cfRule>
  </conditionalFormatting>
  <conditionalFormatting sqref="Q14:Q17">
    <cfRule type="cellIs" dxfId="193" priority="109" operator="equal">
      <formula>"Ja"</formula>
    </cfRule>
    <cfRule type="cellIs" dxfId="192" priority="110" operator="equal">
      <formula>"Nee"</formula>
    </cfRule>
  </conditionalFormatting>
  <conditionalFormatting sqref="Q21:Q22">
    <cfRule type="cellIs" dxfId="191" priority="107" operator="equal">
      <formula>"Ja"</formula>
    </cfRule>
    <cfRule type="cellIs" dxfId="190" priority="108" operator="equal">
      <formula>"Nee"</formula>
    </cfRule>
  </conditionalFormatting>
  <conditionalFormatting sqref="Q23">
    <cfRule type="cellIs" dxfId="189" priority="105" operator="equal">
      <formula>"Ja"</formula>
    </cfRule>
    <cfRule type="cellIs" dxfId="188" priority="106" operator="equal">
      <formula>"Nee"</formula>
    </cfRule>
  </conditionalFormatting>
  <conditionalFormatting sqref="Q24:Q25">
    <cfRule type="cellIs" dxfId="187" priority="103" operator="equal">
      <formula>"Ja"</formula>
    </cfRule>
    <cfRule type="cellIs" dxfId="186" priority="104" operator="equal">
      <formula>"Nee"</formula>
    </cfRule>
  </conditionalFormatting>
  <conditionalFormatting sqref="Q27:Q32">
    <cfRule type="cellIs" dxfId="185" priority="101" operator="equal">
      <formula>"Ja"</formula>
    </cfRule>
    <cfRule type="cellIs" dxfId="184" priority="102" operator="equal">
      <formula>"Nee"</formula>
    </cfRule>
  </conditionalFormatting>
  <conditionalFormatting sqref="Q19">
    <cfRule type="cellIs" dxfId="183" priority="99" operator="equal">
      <formula>"Ja"</formula>
    </cfRule>
    <cfRule type="cellIs" dxfId="182" priority="100" operator="equal">
      <formula>"Nee"</formula>
    </cfRule>
  </conditionalFormatting>
  <conditionalFormatting sqref="S7:S12">
    <cfRule type="cellIs" dxfId="181" priority="97" operator="equal">
      <formula>"Ja"</formula>
    </cfRule>
    <cfRule type="cellIs" dxfId="180" priority="98" operator="equal">
      <formula>"Nee"</formula>
    </cfRule>
  </conditionalFormatting>
  <conditionalFormatting sqref="S14:S17">
    <cfRule type="cellIs" dxfId="179" priority="95" operator="equal">
      <formula>"Ja"</formula>
    </cfRule>
    <cfRule type="cellIs" dxfId="178" priority="96" operator="equal">
      <formula>"Nee"</formula>
    </cfRule>
  </conditionalFormatting>
  <conditionalFormatting sqref="S21:S22">
    <cfRule type="cellIs" dxfId="177" priority="93" operator="equal">
      <formula>"Ja"</formula>
    </cfRule>
    <cfRule type="cellIs" dxfId="176" priority="94" operator="equal">
      <formula>"Nee"</formula>
    </cfRule>
  </conditionalFormatting>
  <conditionalFormatting sqref="S23">
    <cfRule type="cellIs" dxfId="175" priority="91" operator="equal">
      <formula>"Ja"</formula>
    </cfRule>
    <cfRule type="cellIs" dxfId="174" priority="92" operator="equal">
      <formula>"Nee"</formula>
    </cfRule>
  </conditionalFormatting>
  <conditionalFormatting sqref="S24:S25">
    <cfRule type="cellIs" dxfId="173" priority="89" operator="equal">
      <formula>"Ja"</formula>
    </cfRule>
    <cfRule type="cellIs" dxfId="172" priority="90" operator="equal">
      <formula>"Nee"</formula>
    </cfRule>
  </conditionalFormatting>
  <conditionalFormatting sqref="S27:S32">
    <cfRule type="cellIs" dxfId="171" priority="87" operator="equal">
      <formula>"Ja"</formula>
    </cfRule>
    <cfRule type="cellIs" dxfId="170" priority="88" operator="equal">
      <formula>"Nee"</formula>
    </cfRule>
  </conditionalFormatting>
  <conditionalFormatting sqref="S19">
    <cfRule type="cellIs" dxfId="169" priority="85" operator="equal">
      <formula>"Ja"</formula>
    </cfRule>
    <cfRule type="cellIs" dxfId="168" priority="86" operator="equal">
      <formula>"Nee"</formula>
    </cfRule>
  </conditionalFormatting>
  <conditionalFormatting sqref="U7:U12">
    <cfRule type="cellIs" dxfId="167" priority="83" operator="equal">
      <formula>"Ja"</formula>
    </cfRule>
    <cfRule type="cellIs" dxfId="166" priority="84" operator="equal">
      <formula>"Nee"</formula>
    </cfRule>
  </conditionalFormatting>
  <conditionalFormatting sqref="U14:U17">
    <cfRule type="cellIs" dxfId="165" priority="81" operator="equal">
      <formula>"Ja"</formula>
    </cfRule>
    <cfRule type="cellIs" dxfId="164" priority="82" operator="equal">
      <formula>"Nee"</formula>
    </cfRule>
  </conditionalFormatting>
  <conditionalFormatting sqref="U21:U22">
    <cfRule type="cellIs" dxfId="163" priority="79" operator="equal">
      <formula>"Ja"</formula>
    </cfRule>
    <cfRule type="cellIs" dxfId="162" priority="80" operator="equal">
      <formula>"Nee"</formula>
    </cfRule>
  </conditionalFormatting>
  <conditionalFormatting sqref="U23">
    <cfRule type="cellIs" dxfId="161" priority="77" operator="equal">
      <formula>"Ja"</formula>
    </cfRule>
    <cfRule type="cellIs" dxfId="160" priority="78" operator="equal">
      <formula>"Nee"</formula>
    </cfRule>
  </conditionalFormatting>
  <conditionalFormatting sqref="U24:U25">
    <cfRule type="cellIs" dxfId="159" priority="75" operator="equal">
      <formula>"Ja"</formula>
    </cfRule>
    <cfRule type="cellIs" dxfId="158" priority="76" operator="equal">
      <formula>"Nee"</formula>
    </cfRule>
  </conditionalFormatting>
  <conditionalFormatting sqref="U27:U32">
    <cfRule type="cellIs" dxfId="157" priority="73" operator="equal">
      <formula>"Ja"</formula>
    </cfRule>
    <cfRule type="cellIs" dxfId="156" priority="74" operator="equal">
      <formula>"Nee"</formula>
    </cfRule>
  </conditionalFormatting>
  <conditionalFormatting sqref="U19">
    <cfRule type="cellIs" dxfId="155" priority="71" operator="equal">
      <formula>"Ja"</formula>
    </cfRule>
    <cfRule type="cellIs" dxfId="154" priority="72" operator="equal">
      <formula>"Nee"</formula>
    </cfRule>
  </conditionalFormatting>
  <conditionalFormatting sqref="W7:W12">
    <cfRule type="cellIs" dxfId="153" priority="69" operator="equal">
      <formula>"Ja"</formula>
    </cfRule>
    <cfRule type="cellIs" dxfId="152" priority="70" operator="equal">
      <formula>"Nee"</formula>
    </cfRule>
  </conditionalFormatting>
  <conditionalFormatting sqref="W14:W17">
    <cfRule type="cellIs" dxfId="151" priority="67" operator="equal">
      <formula>"Ja"</formula>
    </cfRule>
    <cfRule type="cellIs" dxfId="150" priority="68" operator="equal">
      <formula>"Nee"</formula>
    </cfRule>
  </conditionalFormatting>
  <conditionalFormatting sqref="W21:W22">
    <cfRule type="cellIs" dxfId="149" priority="65" operator="equal">
      <formula>"Ja"</formula>
    </cfRule>
    <cfRule type="cellIs" dxfId="148" priority="66" operator="equal">
      <formula>"Nee"</formula>
    </cfRule>
  </conditionalFormatting>
  <conditionalFormatting sqref="W23">
    <cfRule type="cellIs" dxfId="147" priority="63" operator="equal">
      <formula>"Ja"</formula>
    </cfRule>
    <cfRule type="cellIs" dxfId="146" priority="64" operator="equal">
      <formula>"Nee"</formula>
    </cfRule>
  </conditionalFormatting>
  <conditionalFormatting sqref="W24:W25">
    <cfRule type="cellIs" dxfId="145" priority="61" operator="equal">
      <formula>"Ja"</formula>
    </cfRule>
    <cfRule type="cellIs" dxfId="144" priority="62" operator="equal">
      <formula>"Nee"</formula>
    </cfRule>
  </conditionalFormatting>
  <conditionalFormatting sqref="W27:W32">
    <cfRule type="cellIs" dxfId="143" priority="59" operator="equal">
      <formula>"Ja"</formula>
    </cfRule>
    <cfRule type="cellIs" dxfId="142" priority="60" operator="equal">
      <formula>"Nee"</formula>
    </cfRule>
  </conditionalFormatting>
  <conditionalFormatting sqref="W19">
    <cfRule type="cellIs" dxfId="141" priority="57" operator="equal">
      <formula>"Ja"</formula>
    </cfRule>
    <cfRule type="cellIs" dxfId="140" priority="58" operator="equal">
      <formula>"Nee"</formula>
    </cfRule>
  </conditionalFormatting>
  <conditionalFormatting sqref="Y7:Y12">
    <cfRule type="cellIs" dxfId="139" priority="55" operator="equal">
      <formula>"Ja"</formula>
    </cfRule>
    <cfRule type="cellIs" dxfId="138" priority="56" operator="equal">
      <formula>"Nee"</formula>
    </cfRule>
  </conditionalFormatting>
  <conditionalFormatting sqref="Y14:Y17">
    <cfRule type="cellIs" dxfId="137" priority="53" operator="equal">
      <formula>"Ja"</formula>
    </cfRule>
    <cfRule type="cellIs" dxfId="136" priority="54" operator="equal">
      <formula>"Nee"</formula>
    </cfRule>
  </conditionalFormatting>
  <conditionalFormatting sqref="Y21:Y22">
    <cfRule type="cellIs" dxfId="135" priority="51" operator="equal">
      <formula>"Ja"</formula>
    </cfRule>
    <cfRule type="cellIs" dxfId="134" priority="52" operator="equal">
      <formula>"Nee"</formula>
    </cfRule>
  </conditionalFormatting>
  <conditionalFormatting sqref="Y23">
    <cfRule type="cellIs" dxfId="133" priority="49" operator="equal">
      <formula>"Ja"</formula>
    </cfRule>
    <cfRule type="cellIs" dxfId="132" priority="50" operator="equal">
      <formula>"Nee"</formula>
    </cfRule>
  </conditionalFormatting>
  <conditionalFormatting sqref="Y24:Y25">
    <cfRule type="cellIs" dxfId="131" priority="47" operator="equal">
      <formula>"Ja"</formula>
    </cfRule>
    <cfRule type="cellIs" dxfId="130" priority="48" operator="equal">
      <formula>"Nee"</formula>
    </cfRule>
  </conditionalFormatting>
  <conditionalFormatting sqref="Y27:Y32">
    <cfRule type="cellIs" dxfId="129" priority="45" operator="equal">
      <formula>"Ja"</formula>
    </cfRule>
    <cfRule type="cellIs" dxfId="128" priority="46" operator="equal">
      <formula>"Nee"</formula>
    </cfRule>
  </conditionalFormatting>
  <conditionalFormatting sqref="Y19">
    <cfRule type="cellIs" dxfId="127" priority="43" operator="equal">
      <formula>"Ja"</formula>
    </cfRule>
    <cfRule type="cellIs" dxfId="126" priority="44" operator="equal">
      <formula>"Nee"</formula>
    </cfRule>
  </conditionalFormatting>
  <conditionalFormatting sqref="AA7:AA12">
    <cfRule type="cellIs" dxfId="125" priority="41" operator="equal">
      <formula>"Ja"</formula>
    </cfRule>
    <cfRule type="cellIs" dxfId="124" priority="42" operator="equal">
      <formula>"Nee"</formula>
    </cfRule>
  </conditionalFormatting>
  <conditionalFormatting sqref="AA14:AA17">
    <cfRule type="cellIs" dxfId="123" priority="39" operator="equal">
      <formula>"Ja"</formula>
    </cfRule>
    <cfRule type="cellIs" dxfId="122" priority="40" operator="equal">
      <formula>"Nee"</formula>
    </cfRule>
  </conditionalFormatting>
  <conditionalFormatting sqref="AA21:AA22">
    <cfRule type="cellIs" dxfId="121" priority="37" operator="equal">
      <formula>"Ja"</formula>
    </cfRule>
    <cfRule type="cellIs" dxfId="120" priority="38" operator="equal">
      <formula>"Nee"</formula>
    </cfRule>
  </conditionalFormatting>
  <conditionalFormatting sqref="AA23">
    <cfRule type="cellIs" dxfId="119" priority="35" operator="equal">
      <formula>"Ja"</formula>
    </cfRule>
    <cfRule type="cellIs" dxfId="118" priority="36" operator="equal">
      <formula>"Nee"</formula>
    </cfRule>
  </conditionalFormatting>
  <conditionalFormatting sqref="AA24:AA25">
    <cfRule type="cellIs" dxfId="117" priority="33" operator="equal">
      <formula>"Ja"</formula>
    </cfRule>
    <cfRule type="cellIs" dxfId="116" priority="34" operator="equal">
      <formula>"Nee"</formula>
    </cfRule>
  </conditionalFormatting>
  <conditionalFormatting sqref="AA27:AA32">
    <cfRule type="cellIs" dxfId="115" priority="31" operator="equal">
      <formula>"Ja"</formula>
    </cfRule>
    <cfRule type="cellIs" dxfId="114" priority="32" operator="equal">
      <formula>"Nee"</formula>
    </cfRule>
  </conditionalFormatting>
  <conditionalFormatting sqref="AA19">
    <cfRule type="cellIs" dxfId="113" priority="29" operator="equal">
      <formula>"Ja"</formula>
    </cfRule>
    <cfRule type="cellIs" dxfId="112" priority="30" operator="equal">
      <formula>"Nee"</formula>
    </cfRule>
  </conditionalFormatting>
  <conditionalFormatting sqref="AC7:AC12">
    <cfRule type="cellIs" dxfId="111" priority="27" operator="equal">
      <formula>"Ja"</formula>
    </cfRule>
    <cfRule type="cellIs" dxfId="110" priority="28" operator="equal">
      <formula>"Nee"</formula>
    </cfRule>
  </conditionalFormatting>
  <conditionalFormatting sqref="AC14:AC17">
    <cfRule type="cellIs" dxfId="109" priority="25" operator="equal">
      <formula>"Ja"</formula>
    </cfRule>
    <cfRule type="cellIs" dxfId="108" priority="26" operator="equal">
      <formula>"Nee"</formula>
    </cfRule>
  </conditionalFormatting>
  <conditionalFormatting sqref="AC21:AC22">
    <cfRule type="cellIs" dxfId="107" priority="23" operator="equal">
      <formula>"Ja"</formula>
    </cfRule>
    <cfRule type="cellIs" dxfId="106" priority="24" operator="equal">
      <formula>"Nee"</formula>
    </cfRule>
  </conditionalFormatting>
  <conditionalFormatting sqref="AC23">
    <cfRule type="cellIs" dxfId="105" priority="21" operator="equal">
      <formula>"Ja"</formula>
    </cfRule>
    <cfRule type="cellIs" dxfId="104" priority="22" operator="equal">
      <formula>"Nee"</formula>
    </cfRule>
  </conditionalFormatting>
  <conditionalFormatting sqref="AC24:AC25">
    <cfRule type="cellIs" dxfId="103" priority="19" operator="equal">
      <formula>"Ja"</formula>
    </cfRule>
    <cfRule type="cellIs" dxfId="102" priority="20" operator="equal">
      <formula>"Nee"</formula>
    </cfRule>
  </conditionalFormatting>
  <conditionalFormatting sqref="AC27:AC32">
    <cfRule type="cellIs" dxfId="101" priority="17" operator="equal">
      <formula>"Ja"</formula>
    </cfRule>
    <cfRule type="cellIs" dxfId="100" priority="18" operator="equal">
      <formula>"Nee"</formula>
    </cfRule>
  </conditionalFormatting>
  <conditionalFormatting sqref="AC19">
    <cfRule type="cellIs" dxfId="99" priority="15" operator="equal">
      <formula>"Ja"</formula>
    </cfRule>
    <cfRule type="cellIs" dxfId="98" priority="16" operator="equal">
      <formula>"Nee"</formula>
    </cfRule>
  </conditionalFormatting>
  <conditionalFormatting sqref="AE7:AE12">
    <cfRule type="cellIs" dxfId="97" priority="13" operator="equal">
      <formula>"Ja"</formula>
    </cfRule>
    <cfRule type="cellIs" dxfId="96" priority="14" operator="equal">
      <formula>"Nee"</formula>
    </cfRule>
  </conditionalFormatting>
  <conditionalFormatting sqref="AE14:AE17">
    <cfRule type="cellIs" dxfId="95" priority="11" operator="equal">
      <formula>"Ja"</formula>
    </cfRule>
    <cfRule type="cellIs" dxfId="94" priority="12" operator="equal">
      <formula>"Nee"</formula>
    </cfRule>
  </conditionalFormatting>
  <conditionalFormatting sqref="AE21:AE22">
    <cfRule type="cellIs" dxfId="93" priority="9" operator="equal">
      <formula>"Ja"</formula>
    </cfRule>
    <cfRule type="cellIs" dxfId="92" priority="10" operator="equal">
      <formula>"Nee"</formula>
    </cfRule>
  </conditionalFormatting>
  <conditionalFormatting sqref="AE23">
    <cfRule type="cellIs" dxfId="91" priority="7" operator="equal">
      <formula>"Ja"</formula>
    </cfRule>
    <cfRule type="cellIs" dxfId="90" priority="8" operator="equal">
      <formula>"Nee"</formula>
    </cfRule>
  </conditionalFormatting>
  <conditionalFormatting sqref="AE24:AE25">
    <cfRule type="cellIs" dxfId="89" priority="5" operator="equal">
      <formula>"Ja"</formula>
    </cfRule>
    <cfRule type="cellIs" dxfId="88" priority="6" operator="equal">
      <formula>"Nee"</formula>
    </cfRule>
  </conditionalFormatting>
  <conditionalFormatting sqref="AE27:AE32">
    <cfRule type="cellIs" dxfId="87" priority="3" operator="equal">
      <formula>"Ja"</formula>
    </cfRule>
    <cfRule type="cellIs" dxfId="86" priority="4" operator="equal">
      <formula>"Nee"</formula>
    </cfRule>
  </conditionalFormatting>
  <conditionalFormatting sqref="AE19">
    <cfRule type="cellIs" dxfId="85" priority="1" operator="equal">
      <formula>"Ja"</formula>
    </cfRule>
    <cfRule type="cellIs" dxfId="84" priority="2" operator="equal">
      <formula>"Nee"</formula>
    </cfRule>
  </conditionalFormatting>
  <dataValidations count="1">
    <dataValidation type="list" errorStyle="warning" allowBlank="1" showInputMessage="1" showErrorMessage="1" errorTitle="Let op!" error="Voer &quot;Ja&quot; of &quot; Nee&quot; in" sqref="G7:G12 G14:G17 G21:G25 G27:G32 K7:K12 K14:K17 K21:K25 K27:K32 O7:O12 O14:O17 O21:O25 O27:O32 S7:S12 S14:S17 S21:S25 S27:S32 W7:W12 W14:W17 W21:W25 W27:W32 AA7:AA12 AA14:AA17 AA21:AA25 AA27:AA32 E7:E12 E14:E17 E21:E25 E27:E32 E19 G19 K19 O19 S19 W19 AA19 I7:I12 I14:I17 I21:I25 I27:I32 I19 M7:M12 M14:M17 M21:M25 M27:M32 M19 Q7:Q12 Q14:Q17 Q21:Q25 Q27:Q32 Q19 U7:U12 U14:U17 U21:U25 U27:U32 U19 Y7:Y12 Y14:Y17 Y21:Y25 Y27:Y32 Y19 AC7:AC12 AC14:AC17 AC21:AC25 AC27:AC32 AC19 AE7:AE12 AE14:AE17 AE21:AE25 AE27:AE32 AE19" xr:uid="{00000000-0002-0000-1300-000000000000}">
      <formula1>$B$86:$B$88</formula1>
    </dataValidation>
  </dataValidations>
  <pageMargins left="0.7" right="0.7" top="0.75" bottom="0.75" header="0.3" footer="0.3"/>
  <pageSetup paperSize="8" scale="38" orientation="portrait" r:id="rId1"/>
  <colBreaks count="1" manualBreakCount="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Q13"/>
  <sheetViews>
    <sheetView zoomScale="85" zoomScaleNormal="85" workbookViewId="0">
      <selection activeCell="H18" sqref="H18"/>
    </sheetView>
  </sheetViews>
  <sheetFormatPr defaultRowHeight="15.75" x14ac:dyDescent="0.25"/>
  <cols>
    <col min="1" max="1" width="2.375" style="356" customWidth="1"/>
    <col min="2" max="2" width="41.5" style="356" customWidth="1"/>
    <col min="3" max="3" width="11.25" style="356" customWidth="1"/>
    <col min="4" max="4" width="20.875" style="356" customWidth="1"/>
    <col min="5" max="5" width="20.875" style="356" hidden="1" customWidth="1"/>
    <col min="6" max="6" width="20.875" style="356" customWidth="1"/>
    <col min="7" max="7" width="20.875" style="356" hidden="1" customWidth="1"/>
    <col min="8" max="8" width="20.875" style="356" customWidth="1"/>
    <col min="9" max="9" width="20.875" style="356" hidden="1" customWidth="1"/>
    <col min="10" max="10" width="20.875" style="356" customWidth="1"/>
    <col min="11" max="11" width="20.875" style="356" hidden="1" customWidth="1"/>
    <col min="12" max="12" width="20.875" style="356" customWidth="1"/>
    <col min="13" max="13" width="20.875" style="356" hidden="1" customWidth="1"/>
    <col min="14" max="14" width="20.875" style="356" customWidth="1"/>
    <col min="15" max="15" width="20.875" style="356" hidden="1" customWidth="1"/>
    <col min="16" max="16" width="20.875" style="356" customWidth="1"/>
    <col min="17" max="17" width="20.875" style="356" hidden="1" customWidth="1"/>
    <col min="18" max="16384" width="9" style="356"/>
  </cols>
  <sheetData>
    <row r="1" spans="2:17" ht="31.5" x14ac:dyDescent="0.25">
      <c r="B1" s="414" t="s">
        <v>673</v>
      </c>
      <c r="D1" s="424"/>
    </row>
    <row r="2" spans="2:17" s="326" customFormat="1" ht="91.5" customHeight="1" x14ac:dyDescent="0.25">
      <c r="B2" s="327" t="s">
        <v>594</v>
      </c>
      <c r="C2" s="395" t="s">
        <v>643</v>
      </c>
      <c r="D2" s="327" t="str">
        <f>'Beoordelingsmatrix P1 Teamlid6'!E2</f>
        <v>Nederlands Centrum voor Interim-Management B.V. (NCIM)</v>
      </c>
      <c r="E2" s="327" t="str">
        <f>'Beoordelingsmatrix P1 Teamlid6'!G2</f>
        <v>Nederlands Centrum voor Interim-Management B.V. (NCIM) CV2</v>
      </c>
      <c r="F2" s="327" t="str">
        <f>'Beoordelingsmatrix P1 Teamlid6'!I2</f>
        <v>Combinatie Caesar Accounts (penvoerder), Bergler Nederland, Pimarox Infrastructure Solutions.</v>
      </c>
      <c r="G2" s="327" t="str">
        <f>'Beoordelingsmatrix P1 Teamlid6'!K2</f>
        <v>Combinatie Caesar Accounts (penvoerder), Bergler Nederland, Pimarox Infrastructure Solutions. CV2</v>
      </c>
      <c r="H2" s="327" t="str">
        <f>'Beoordelingsmatrix P1 Teamlid6'!M2</f>
        <v>Combinatie Cimsolutions B.V. (penvoerder), SLTN IT Professionals B.V., Verdonck, Klooster &amp; Associates B.V.</v>
      </c>
      <c r="I2" s="327" t="str">
        <f>'Beoordelingsmatrix P1 Teamlid6'!O2</f>
        <v>Combinatie Cimsolutions B.V. (penvoerder), SLTN IT Professionals B.V., Verdonck, Klooster &amp; Associates B.V. CV2</v>
      </c>
      <c r="J2" s="327" t="str">
        <f>'Beoordelingsmatrix P1 Teamlid6'!Q2</f>
        <v>De Staffing Groep Nederland B.V.</v>
      </c>
      <c r="K2" s="327" t="str">
        <f>'Beoordelingsmatrix P1 Teamlid6'!S2</f>
        <v>De Staffing Groep Nederland B.V. CV2</v>
      </c>
      <c r="L2" s="327" t="str">
        <f>'Beoordelingsmatrix P1 Teamlid6'!U2</f>
        <v>LINKIT B.V.</v>
      </c>
      <c r="M2" s="327" t="str">
        <f>'Beoordelingsmatrix P1 Teamlid6'!W2</f>
        <v>LINKIT B.V. CV2</v>
      </c>
      <c r="N2" s="327" t="str">
        <f>'Beoordelingsmatrix P1 Teamlid6'!Y2</f>
        <v>Between B.V.</v>
      </c>
      <c r="O2" s="327" t="str">
        <f>'Beoordelingsmatrix P1 Teamlid6'!AA2</f>
        <v>Between B.V. CV2</v>
      </c>
      <c r="P2" s="327" t="str">
        <f>'Beoordelingsmatrix P1 Teamlid6'!AC2</f>
        <v>Combinatie Myler BV (penvoerder), CGI Nederland BV.</v>
      </c>
      <c r="Q2" s="327" t="str">
        <f>'Beoordelingsmatrix P1 Teamlid6'!AE2</f>
        <v>Combinatie Myler BV (penvoerder), CGI Nederland BV. CV2</v>
      </c>
    </row>
    <row r="3" spans="2:17" x14ac:dyDescent="0.25">
      <c r="B3" s="354" t="s">
        <v>610</v>
      </c>
      <c r="C3" s="399"/>
      <c r="D3" s="355" t="str">
        <f>IF(OR('Beoordelingsmatrix P1 Teamlid6'!E88&gt;0,'Beoordelingsmatrix P1 Teamlid5'!E88&gt;0,'Beoordelingsmatrix P1 Teamlid4'!E88&gt;0,'Beoordelingsmatrix P1 Teamlid3'!E88&gt;0,'Beoordelingsmatrix P1 Teamlid2'!E88&gt;0,'Beoordelingsmatrix P1'!E88&gt;0),"Uitsluiten",IF(AND('Beoordelingsmatrix P1 Teamlid6'!E3="",'Beoordelingsmatrix P1 Teamlid5'!E3="",'Beoordelingsmatrix P1 Teamlid4'!E3="",'Beoordelingsmatrix P1 Teamlid3'!E3="",'Beoordelingsmatrix P1 Teamlid2'!E3="",'Beoordelingsmatrix P1'!E3=""),"","Voldoet"))</f>
        <v/>
      </c>
      <c r="E3" s="355" t="str">
        <f>IF(OR('Beoordelingsmatrix P1 Teamlid6'!G88&gt;0,'Beoordelingsmatrix P1 Teamlid5'!G88&gt;0,'Beoordelingsmatrix P1 Teamlid4'!G88&gt;0,'Beoordelingsmatrix P1 Teamlid3'!G88&gt;0,'Beoordelingsmatrix P1 Teamlid2'!G88&gt;0,'Beoordelingsmatrix P1'!G88&gt;0),"Uitsluiten",IF(AND('Beoordelingsmatrix P1 Teamlid6'!G3="",'Beoordelingsmatrix P1 Teamlid5'!G3="",'Beoordelingsmatrix P1 Teamlid4'!G3="",'Beoordelingsmatrix P1 Teamlid3'!G3="",'Beoordelingsmatrix P1 Teamlid2'!G3="",'Beoordelingsmatrix P1'!G3=""),"","Voldoet"))</f>
        <v/>
      </c>
      <c r="F3" s="355" t="str">
        <f>IF(OR('Beoordelingsmatrix P1 Teamlid6'!I88&gt;0,'Beoordelingsmatrix P1 Teamlid5'!I88&gt;0,'Beoordelingsmatrix P1 Teamlid4'!I88&gt;0,'Beoordelingsmatrix P1 Teamlid3'!I88&gt;0,'Beoordelingsmatrix P1 Teamlid2'!I88&gt;0,'Beoordelingsmatrix P1'!I88&gt;0),"Uitsluiten",IF(AND('Beoordelingsmatrix P1 Teamlid6'!I3="",'Beoordelingsmatrix P1 Teamlid5'!I3="",'Beoordelingsmatrix P1 Teamlid4'!I3="",'Beoordelingsmatrix P1 Teamlid3'!I3="",'Beoordelingsmatrix P1 Teamlid2'!I3="",'Beoordelingsmatrix P1'!I3=""),"","Voldoet"))</f>
        <v/>
      </c>
      <c r="G3" s="355" t="str">
        <f>IF(OR('Beoordelingsmatrix P1 Teamlid6'!K88&gt;0,'Beoordelingsmatrix P1 Teamlid5'!K88&gt;0,'Beoordelingsmatrix P1 Teamlid4'!K88&gt;0,'Beoordelingsmatrix P1 Teamlid3'!K88&gt;0,'Beoordelingsmatrix P1 Teamlid2'!K88&gt;0,'Beoordelingsmatrix P1'!K88&gt;0),"Uitsluiten",IF(AND('Beoordelingsmatrix P1 Teamlid6'!K3="",'Beoordelingsmatrix P1 Teamlid5'!K3="",'Beoordelingsmatrix P1 Teamlid4'!K3="",'Beoordelingsmatrix P1 Teamlid3'!K3="",'Beoordelingsmatrix P1 Teamlid2'!K3="",'Beoordelingsmatrix P1'!K3=""),"","Voldoet"))</f>
        <v/>
      </c>
      <c r="H3" s="355" t="str">
        <f>IF(OR('Beoordelingsmatrix P1 Teamlid6'!M88&gt;0,'Beoordelingsmatrix P1 Teamlid5'!M88&gt;0,'Beoordelingsmatrix P1 Teamlid4'!M88&gt;0,'Beoordelingsmatrix P1 Teamlid3'!M88&gt;0,'Beoordelingsmatrix P1 Teamlid2'!M88&gt;0,'Beoordelingsmatrix P1'!M88&gt;0),"Uitsluiten",IF(AND('Beoordelingsmatrix P1 Teamlid6'!M3="",'Beoordelingsmatrix P1 Teamlid5'!M3="",'Beoordelingsmatrix P1 Teamlid4'!M3="",'Beoordelingsmatrix P1 Teamlid3'!M3="",'Beoordelingsmatrix P1 Teamlid2'!M3="",'Beoordelingsmatrix P1'!M3=""),"","Voldoet"))</f>
        <v/>
      </c>
      <c r="I3" s="355" t="str">
        <f>IF(OR('Beoordelingsmatrix P1 Teamlid6'!O88&gt;0,'Beoordelingsmatrix P1 Teamlid5'!O88&gt;0,'Beoordelingsmatrix P1 Teamlid4'!O88&gt;0,'Beoordelingsmatrix P1 Teamlid3'!O88&gt;0,'Beoordelingsmatrix P1 Teamlid2'!O88&gt;0,'Beoordelingsmatrix P1'!O88&gt;0),"Uitsluiten",IF(AND('Beoordelingsmatrix P1 Teamlid6'!O3="",'Beoordelingsmatrix P1 Teamlid5'!O3="",'Beoordelingsmatrix P1 Teamlid4'!O3="",'Beoordelingsmatrix P1 Teamlid3'!O3="",'Beoordelingsmatrix P1 Teamlid2'!O3="",'Beoordelingsmatrix P1'!O3=""),"","Voldoet"))</f>
        <v/>
      </c>
      <c r="J3" s="355" t="str">
        <f>IF(OR('Beoordelingsmatrix P1 Teamlid6'!Q88&gt;0,'Beoordelingsmatrix P1 Teamlid5'!Q88&gt;0,'Beoordelingsmatrix P1 Teamlid4'!Q88&gt;0,'Beoordelingsmatrix P1 Teamlid3'!Q88&gt;0,'Beoordelingsmatrix P1 Teamlid2'!Q88&gt;0,'Beoordelingsmatrix P1'!Q88&gt;0),"Uitsluiten",IF(AND('Beoordelingsmatrix P1 Teamlid6'!Q3="",'Beoordelingsmatrix P1 Teamlid5'!Q3="",'Beoordelingsmatrix P1 Teamlid4'!Q3="",'Beoordelingsmatrix P1 Teamlid3'!Q3="",'Beoordelingsmatrix P1 Teamlid2'!Q3="",'Beoordelingsmatrix P1'!Q3=""),"","Voldoet"))</f>
        <v/>
      </c>
      <c r="K3" s="355" t="str">
        <f>IF(OR('Beoordelingsmatrix P1 Teamlid6'!S88&gt;0,'Beoordelingsmatrix P1 Teamlid5'!S88&gt;0,'Beoordelingsmatrix P1 Teamlid4'!S88&gt;0,'Beoordelingsmatrix P1 Teamlid3'!S88&gt;0,'Beoordelingsmatrix P1 Teamlid2'!S88&gt;0,'Beoordelingsmatrix P1'!S88&gt;0),"Uitsluiten",IF(AND('Beoordelingsmatrix P1 Teamlid6'!S3="",'Beoordelingsmatrix P1 Teamlid5'!S3="",'Beoordelingsmatrix P1 Teamlid4'!S3="",'Beoordelingsmatrix P1 Teamlid3'!S3="",'Beoordelingsmatrix P1 Teamlid2'!S3="",'Beoordelingsmatrix P1'!S3=""),"","Voldoet"))</f>
        <v/>
      </c>
      <c r="L3" s="355" t="str">
        <f>IF(OR('Beoordelingsmatrix P1 Teamlid6'!U88&gt;0,'Beoordelingsmatrix P1 Teamlid5'!U88&gt;0,'Beoordelingsmatrix P1 Teamlid4'!U88&gt;0,'Beoordelingsmatrix P1 Teamlid3'!U88&gt;0,'Beoordelingsmatrix P1 Teamlid2'!U88&gt;0,'Beoordelingsmatrix P1'!U88&gt;0),"Uitsluiten",IF(AND('Beoordelingsmatrix P1 Teamlid6'!U3="",'Beoordelingsmatrix P1 Teamlid5'!U3="",'Beoordelingsmatrix P1 Teamlid4'!U3="",'Beoordelingsmatrix P1 Teamlid3'!U3="",'Beoordelingsmatrix P1 Teamlid2'!U3="",'Beoordelingsmatrix P1'!U3=""),"","Voldoet"))</f>
        <v/>
      </c>
      <c r="M3" s="355" t="str">
        <f>IF(OR('Beoordelingsmatrix P1 Teamlid6'!W88&gt;0,'Beoordelingsmatrix P1 Teamlid5'!W88&gt;0,'Beoordelingsmatrix P1 Teamlid4'!W88&gt;0,'Beoordelingsmatrix P1 Teamlid3'!W88&gt;0,'Beoordelingsmatrix P1 Teamlid2'!W88&gt;0,'Beoordelingsmatrix P1'!W88&gt;0),"Uitsluiten",IF(AND('Beoordelingsmatrix P1 Teamlid6'!W3="",'Beoordelingsmatrix P1 Teamlid5'!W3="",'Beoordelingsmatrix P1 Teamlid4'!W3="",'Beoordelingsmatrix P1 Teamlid3'!W3="",'Beoordelingsmatrix P1 Teamlid2'!W3="",'Beoordelingsmatrix P1'!W3=""),"","Voldoet"))</f>
        <v/>
      </c>
      <c r="N3" s="355" t="str">
        <f>IF(OR('Beoordelingsmatrix P1 Teamlid6'!Y88&gt;0,'Beoordelingsmatrix P1 Teamlid5'!Y88&gt;0,'Beoordelingsmatrix P1 Teamlid4'!Y88&gt;0,'Beoordelingsmatrix P1 Teamlid3'!Y88&gt;0,'Beoordelingsmatrix P1 Teamlid2'!Y88&gt;0,'Beoordelingsmatrix P1'!Y88&gt;0),"Uitsluiten",IF(AND('Beoordelingsmatrix P1 Teamlid6'!Y3="",'Beoordelingsmatrix P1 Teamlid5'!Y3="",'Beoordelingsmatrix P1 Teamlid4'!Y3="",'Beoordelingsmatrix P1 Teamlid3'!Y3="",'Beoordelingsmatrix P1 Teamlid2'!Y3="",'Beoordelingsmatrix P1'!Y3=""),"","Voldoet"))</f>
        <v/>
      </c>
      <c r="O3" s="355" t="str">
        <f>IF(OR('Beoordelingsmatrix P1 Teamlid6'!AA88&gt;0,'Beoordelingsmatrix P1 Teamlid5'!AA88&gt;0,'Beoordelingsmatrix P1 Teamlid4'!AA88&gt;0,'Beoordelingsmatrix P1 Teamlid3'!AA88&gt;0,'Beoordelingsmatrix P1 Teamlid2'!AA88&gt;0,'Beoordelingsmatrix P1'!AA88&gt;0),"Uitsluiten",IF(AND('Beoordelingsmatrix P1 Teamlid6'!AA3="",'Beoordelingsmatrix P1 Teamlid5'!AA3="",'Beoordelingsmatrix P1 Teamlid4'!AA3="",'Beoordelingsmatrix P1 Teamlid3'!AA3="",'Beoordelingsmatrix P1 Teamlid2'!AA3="",'Beoordelingsmatrix P1'!AA3=""),"","Voldoet"))</f>
        <v/>
      </c>
      <c r="P3" s="355" t="str">
        <f>IF(OR('Beoordelingsmatrix P1 Teamlid6'!AC88&gt;0,'Beoordelingsmatrix P1 Teamlid5'!AC88&gt;0,'Beoordelingsmatrix P1 Teamlid4'!AC88&gt;0,'Beoordelingsmatrix P1 Teamlid3'!AC88&gt;0,'Beoordelingsmatrix P1 Teamlid2'!AC88&gt;0,'Beoordelingsmatrix P1'!AC88&gt;0),"Uitsluiten",IF(AND('Beoordelingsmatrix P1 Teamlid6'!AC3="",'Beoordelingsmatrix P1 Teamlid5'!AC3="",'Beoordelingsmatrix P1 Teamlid4'!AC3="",'Beoordelingsmatrix P1 Teamlid3'!AC3="",'Beoordelingsmatrix P1 Teamlid2'!AC3="",'Beoordelingsmatrix P1'!AC3=""),"","Voldoet"))</f>
        <v/>
      </c>
      <c r="Q3" s="355" t="str">
        <f>IF(OR('Beoordelingsmatrix P1 Teamlid6'!AE88&gt;0,'Beoordelingsmatrix P1 Teamlid5'!AE88&gt;0,'Beoordelingsmatrix P1 Teamlid4'!AE88&gt;0,'Beoordelingsmatrix P1 Teamlid3'!AE88&gt;0,'Beoordelingsmatrix P1 Teamlid2'!AE88&gt;0,'Beoordelingsmatrix P1'!AE88&gt;0),"Uitsluiten",IF(AND('Beoordelingsmatrix P1 Teamlid6'!AE3="",'Beoordelingsmatrix P1 Teamlid5'!AE3="",'Beoordelingsmatrix P1 Teamlid4'!AE3="",'Beoordelingsmatrix P1 Teamlid3'!AE3="",'Beoordelingsmatrix P1 Teamlid2'!AE3="",'Beoordelingsmatrix P1'!AE3=""),"","Voldoet"))</f>
        <v/>
      </c>
    </row>
    <row r="4" spans="2:17" x14ac:dyDescent="0.25">
      <c r="B4" s="354" t="s">
        <v>583</v>
      </c>
      <c r="C4" s="396">
        <f>'Beoordelingsmatrix P1 Teamlid6'!O77</f>
        <v>0</v>
      </c>
      <c r="D4" s="355" t="str">
        <f>IF(D$3="Uitsluiten","",IF(AND('Samenvatting beoordeling P1'!D5="",'Samenvatting beoordeling P1 TL2'!D4="",'Samenvatting beoordeling P1 TL4'!D4="",'Samenvatting beoordeling P1 TL5'!D4="",'Samenvatting beoordeling P1 TL6'!D4=""),"",AVERAGE('Samenvatting beoordeling P1'!D5,'Samenvatting beoordeling P1 TL2'!D4,'Samenvatting beoordeling P1 TL4'!D4,'Samenvatting beoordeling P1 TL5'!D4,'Samenvatting beoordeling P1 TL6'!D4)))</f>
        <v/>
      </c>
      <c r="E4" s="355" t="str">
        <f>IF(E$3="Uitsluiten","",IF(AND('Samenvatting beoordeling P1'!E5="",'Samenvatting beoordeling P1 TL2'!E4="",'Samenvatting beoordeling P1 TL4'!E4="",'Samenvatting beoordeling P1 TL5'!E4="",'Samenvatting beoordeling P1 TL6'!E4=""),"",AVERAGE('Samenvatting beoordeling P1'!E5,'Samenvatting beoordeling P1 TL2'!E4,'Samenvatting beoordeling P1 TL4'!E4,'Samenvatting beoordeling P1 TL5'!E4,'Samenvatting beoordeling P1 TL6'!E4)))</f>
        <v/>
      </c>
      <c r="F4" s="355" t="str">
        <f>IF(F$3="Uitsluiten","",IF(AND('Samenvatting beoordeling P1'!F5="",'Samenvatting beoordeling P1 TL2'!F4="",'Samenvatting beoordeling P1 TL4'!F4="",'Samenvatting beoordeling P1 TL5'!F4="",'Samenvatting beoordeling P1 TL6'!F4=""),"",AVERAGE('Samenvatting beoordeling P1'!F5,'Samenvatting beoordeling P1 TL2'!F4,'Samenvatting beoordeling P1 TL4'!F4,'Samenvatting beoordeling P1 TL5'!F4,'Samenvatting beoordeling P1 TL6'!F4)))</f>
        <v/>
      </c>
      <c r="G4" s="355" t="str">
        <f>IF(G$3="Uitsluiten","",IF(AND('Samenvatting beoordeling P1'!G5="",'Samenvatting beoordeling P1 TL2'!G4="",'Samenvatting beoordeling P1 TL4'!G4="",'Samenvatting beoordeling P1 TL5'!G4="",'Samenvatting beoordeling P1 TL6'!G4=""),"",AVERAGE('Samenvatting beoordeling P1'!G5,'Samenvatting beoordeling P1 TL2'!G4,'Samenvatting beoordeling P1 TL4'!G4,'Samenvatting beoordeling P1 TL5'!G4,'Samenvatting beoordeling P1 TL6'!G4)))</f>
        <v/>
      </c>
      <c r="H4" s="355" t="str">
        <f>IF(H$3="Uitsluiten","",IF(AND('Samenvatting beoordeling P1'!H5="",'Samenvatting beoordeling P1 TL2'!H4="",'Samenvatting beoordeling P1 TL4'!H4="",'Samenvatting beoordeling P1 TL5'!H4="",'Samenvatting beoordeling P1 TL6'!H4=""),"",AVERAGE('Samenvatting beoordeling P1'!H5,'Samenvatting beoordeling P1 TL2'!H4,'Samenvatting beoordeling P1 TL4'!H4,'Samenvatting beoordeling P1 TL5'!H4,'Samenvatting beoordeling P1 TL6'!H4)))</f>
        <v/>
      </c>
      <c r="I4" s="355" t="str">
        <f>IF(I$3="Uitsluiten","",IF(AND('Samenvatting beoordeling P1'!I5="",'Samenvatting beoordeling P1 TL2'!I4="",'Samenvatting beoordeling P1 TL4'!I4="",'Samenvatting beoordeling P1 TL5'!I4="",'Samenvatting beoordeling P1 TL6'!I4=""),"",AVERAGE('Samenvatting beoordeling P1'!I5,'Samenvatting beoordeling P1 TL2'!I4,'Samenvatting beoordeling P1 TL4'!I4,'Samenvatting beoordeling P1 TL5'!I4,'Samenvatting beoordeling P1 TL6'!I4)))</f>
        <v/>
      </c>
      <c r="J4" s="355" t="str">
        <f>IF(J$3="Uitsluiten","",IF(AND('Samenvatting beoordeling P1'!J5="",'Samenvatting beoordeling P1 TL2'!J4="",'Samenvatting beoordeling P1 TL4'!J4="",'Samenvatting beoordeling P1 TL5'!J4="",'Samenvatting beoordeling P1 TL6'!J4=""),"",AVERAGE('Samenvatting beoordeling P1'!J5,'Samenvatting beoordeling P1 TL2'!J4,'Samenvatting beoordeling P1 TL4'!J4,'Samenvatting beoordeling P1 TL5'!J4,'Samenvatting beoordeling P1 TL6'!J4)))</f>
        <v/>
      </c>
      <c r="K4" s="355" t="str">
        <f>IF(K$3="Uitsluiten","",IF(AND('Samenvatting beoordeling P1'!K5="",'Samenvatting beoordeling P1 TL2'!K4="",'Samenvatting beoordeling P1 TL4'!K4="",'Samenvatting beoordeling P1 TL5'!K4="",'Samenvatting beoordeling P1 TL6'!K4=""),"",AVERAGE('Samenvatting beoordeling P1'!K5,'Samenvatting beoordeling P1 TL2'!K4,'Samenvatting beoordeling P1 TL4'!K4,'Samenvatting beoordeling P1 TL5'!K4,'Samenvatting beoordeling P1 TL6'!K4)))</f>
        <v/>
      </c>
      <c r="L4" s="355" t="str">
        <f>IF(L$3="Uitsluiten","",IF(AND('Samenvatting beoordeling P1'!L5="",'Samenvatting beoordeling P1 TL2'!L4="",'Samenvatting beoordeling P1 TL4'!L4="",'Samenvatting beoordeling P1 TL5'!L4="",'Samenvatting beoordeling P1 TL6'!L4=""),"",AVERAGE('Samenvatting beoordeling P1'!L5,'Samenvatting beoordeling P1 TL2'!L4,'Samenvatting beoordeling P1 TL4'!L4,'Samenvatting beoordeling P1 TL5'!L4,'Samenvatting beoordeling P1 TL6'!L4)))</f>
        <v/>
      </c>
      <c r="M4" s="355" t="str">
        <f>IF(M$3="Uitsluiten","",IF(AND('Samenvatting beoordeling P1'!M5="",'Samenvatting beoordeling P1 TL2'!M4="",'Samenvatting beoordeling P1 TL4'!M4="",'Samenvatting beoordeling P1 TL5'!M4="",'Samenvatting beoordeling P1 TL6'!M4=""),"",AVERAGE('Samenvatting beoordeling P1'!M5,'Samenvatting beoordeling P1 TL2'!M4,'Samenvatting beoordeling P1 TL4'!M4,'Samenvatting beoordeling P1 TL5'!M4,'Samenvatting beoordeling P1 TL6'!M4)))</f>
        <v/>
      </c>
      <c r="N4" s="355" t="str">
        <f>IF(N$3="Uitsluiten","",IF(AND('Samenvatting beoordeling P1'!N5="",'Samenvatting beoordeling P1 TL2'!N4="",'Samenvatting beoordeling P1 TL4'!N4="",'Samenvatting beoordeling P1 TL5'!N4="",'Samenvatting beoordeling P1 TL6'!N4=""),"",AVERAGE('Samenvatting beoordeling P1'!N5,'Samenvatting beoordeling P1 TL2'!N4,'Samenvatting beoordeling P1 TL4'!N4,'Samenvatting beoordeling P1 TL5'!N4,'Samenvatting beoordeling P1 TL6'!N4)))</f>
        <v/>
      </c>
      <c r="O4" s="355" t="str">
        <f>IF(O$3="Uitsluiten","",IF(AND('Samenvatting beoordeling P1'!O5="",'Samenvatting beoordeling P1 TL2'!O4="",'Samenvatting beoordeling P1 TL4'!O4="",'Samenvatting beoordeling P1 TL5'!O4="",'Samenvatting beoordeling P1 TL6'!O4=""),"",AVERAGE('Samenvatting beoordeling P1'!O5,'Samenvatting beoordeling P1 TL2'!O4,'Samenvatting beoordeling P1 TL4'!O4,'Samenvatting beoordeling P1 TL5'!O4,'Samenvatting beoordeling P1 TL6'!O4)))</f>
        <v/>
      </c>
      <c r="P4" s="355" t="str">
        <f>IF(P$3="Uitsluiten","",IF(AND('Samenvatting beoordeling P1'!P5="",'Samenvatting beoordeling P1 TL2'!P4="",'Samenvatting beoordeling P1 TL4'!P4="",'Samenvatting beoordeling P1 TL5'!P4="",'Samenvatting beoordeling P1 TL6'!P4=""),"",AVERAGE('Samenvatting beoordeling P1'!P5,'Samenvatting beoordeling P1 TL2'!P4,'Samenvatting beoordeling P1 TL4'!P4,'Samenvatting beoordeling P1 TL5'!P4,'Samenvatting beoordeling P1 TL6'!P4)))</f>
        <v/>
      </c>
      <c r="Q4" s="355" t="str">
        <f>IF(Q$3="Uitsluiten","",IF(AND('Samenvatting beoordeling P1'!Q5="",'Samenvatting beoordeling P1 TL2'!Q4="",'Samenvatting beoordeling P1 TL4'!Q4="",'Samenvatting beoordeling P1 TL5'!Q4="",'Samenvatting beoordeling P1 TL6'!Q4=""),"",AVERAGE('Samenvatting beoordeling P1'!Q5,'Samenvatting beoordeling P1 TL2'!Q4,'Samenvatting beoordeling P1 TL4'!Q4,'Samenvatting beoordeling P1 TL5'!Q4,'Samenvatting beoordeling P1 TL6'!Q4)))</f>
        <v/>
      </c>
    </row>
    <row r="5" spans="2:17" x14ac:dyDescent="0.25">
      <c r="B5" s="354" t="s">
        <v>595</v>
      </c>
      <c r="C5" s="396">
        <f>SUM('Beoordelingsmatrix P1 Teamlid6'!O78:O82)</f>
        <v>0</v>
      </c>
      <c r="D5" s="355" t="str">
        <f>IF(D$3="Uitsluiten","",IF(AND('Samenvatting beoordeling P1'!D6="",'Samenvatting beoordeling P1 TL2'!D5="",'Samenvatting beoordeling P1 TL4'!D5="",'Samenvatting beoordeling P1 TL5'!D5="",'Samenvatting beoordeling P1 TL6'!D5=""),"",AVERAGE('Samenvatting beoordeling P1'!D6,'Samenvatting beoordeling P1 TL2'!D5,'Samenvatting beoordeling P1 TL4'!D5,'Samenvatting beoordeling P1 TL5'!D5,'Samenvatting beoordeling P1 TL6'!D5)))</f>
        <v/>
      </c>
      <c r="E5" s="355" t="str">
        <f>IF(E$3="Uitsluiten","",IF(AND('Samenvatting beoordeling P1'!E6="",'Samenvatting beoordeling P1 TL2'!E5="",'Samenvatting beoordeling P1 TL4'!E5="",'Samenvatting beoordeling P1 TL5'!E5="",'Samenvatting beoordeling P1 TL6'!E5=""),"",AVERAGE('Samenvatting beoordeling P1'!E6,'Samenvatting beoordeling P1 TL2'!E5,'Samenvatting beoordeling P1 TL4'!E5,'Samenvatting beoordeling P1 TL5'!E5,'Samenvatting beoordeling P1 TL6'!E5)))</f>
        <v/>
      </c>
      <c r="F5" s="355" t="str">
        <f>IF(F$3="Uitsluiten","",IF(AND('Samenvatting beoordeling P1'!F6="",'Samenvatting beoordeling P1 TL2'!F5="",'Samenvatting beoordeling P1 TL4'!F5="",'Samenvatting beoordeling P1 TL5'!F5="",'Samenvatting beoordeling P1 TL6'!F5=""),"",AVERAGE('Samenvatting beoordeling P1'!F6,'Samenvatting beoordeling P1 TL2'!F5,'Samenvatting beoordeling P1 TL4'!F5,'Samenvatting beoordeling P1 TL5'!F5,'Samenvatting beoordeling P1 TL6'!F5)))</f>
        <v/>
      </c>
      <c r="G5" s="355" t="str">
        <f>IF(G$3="Uitsluiten","",IF(AND('Samenvatting beoordeling P1'!G6="",'Samenvatting beoordeling P1 TL2'!G5="",'Samenvatting beoordeling P1 TL4'!G5="",'Samenvatting beoordeling P1 TL5'!G5="",'Samenvatting beoordeling P1 TL6'!G5=""),"",AVERAGE('Samenvatting beoordeling P1'!G6,'Samenvatting beoordeling P1 TL2'!G5,'Samenvatting beoordeling P1 TL4'!G5,'Samenvatting beoordeling P1 TL5'!G5,'Samenvatting beoordeling P1 TL6'!G5)))</f>
        <v/>
      </c>
      <c r="H5" s="355" t="str">
        <f>IF(H$3="Uitsluiten","",IF(AND('Samenvatting beoordeling P1'!H6="",'Samenvatting beoordeling P1 TL2'!H5="",'Samenvatting beoordeling P1 TL4'!H5="",'Samenvatting beoordeling P1 TL5'!H5="",'Samenvatting beoordeling P1 TL6'!H5=""),"",AVERAGE('Samenvatting beoordeling P1'!H6,'Samenvatting beoordeling P1 TL2'!H5,'Samenvatting beoordeling P1 TL4'!H5,'Samenvatting beoordeling P1 TL5'!H5,'Samenvatting beoordeling P1 TL6'!H5)))</f>
        <v/>
      </c>
      <c r="I5" s="355" t="str">
        <f>IF(I$3="Uitsluiten","",IF(AND('Samenvatting beoordeling P1'!I6="",'Samenvatting beoordeling P1 TL2'!I5="",'Samenvatting beoordeling P1 TL4'!I5="",'Samenvatting beoordeling P1 TL5'!I5="",'Samenvatting beoordeling P1 TL6'!I5=""),"",AVERAGE('Samenvatting beoordeling P1'!I6,'Samenvatting beoordeling P1 TL2'!I5,'Samenvatting beoordeling P1 TL4'!I5,'Samenvatting beoordeling P1 TL5'!I5,'Samenvatting beoordeling P1 TL6'!I5)))</f>
        <v/>
      </c>
      <c r="J5" s="355" t="str">
        <f>IF(J$3="Uitsluiten","",IF(AND('Samenvatting beoordeling P1'!J6="",'Samenvatting beoordeling P1 TL2'!J5="",'Samenvatting beoordeling P1 TL4'!J5="",'Samenvatting beoordeling P1 TL5'!J5="",'Samenvatting beoordeling P1 TL6'!J5=""),"",AVERAGE('Samenvatting beoordeling P1'!J6,'Samenvatting beoordeling P1 TL2'!J5,'Samenvatting beoordeling P1 TL4'!J5,'Samenvatting beoordeling P1 TL5'!J5,'Samenvatting beoordeling P1 TL6'!J5)))</f>
        <v/>
      </c>
      <c r="K5" s="355" t="str">
        <f>IF(K$3="Uitsluiten","",IF(AND('Samenvatting beoordeling P1'!K6="",'Samenvatting beoordeling P1 TL2'!K5="",'Samenvatting beoordeling P1 TL4'!K5="",'Samenvatting beoordeling P1 TL5'!K5="",'Samenvatting beoordeling P1 TL6'!K5=""),"",AVERAGE('Samenvatting beoordeling P1'!K6,'Samenvatting beoordeling P1 TL2'!K5,'Samenvatting beoordeling P1 TL4'!K5,'Samenvatting beoordeling P1 TL5'!K5,'Samenvatting beoordeling P1 TL6'!K5)))</f>
        <v/>
      </c>
      <c r="L5" s="355" t="str">
        <f>IF(L$3="Uitsluiten","",IF(AND('Samenvatting beoordeling P1'!L6="",'Samenvatting beoordeling P1 TL2'!L5="",'Samenvatting beoordeling P1 TL4'!L5="",'Samenvatting beoordeling P1 TL5'!L5="",'Samenvatting beoordeling P1 TL6'!L5=""),"",AVERAGE('Samenvatting beoordeling P1'!L6,'Samenvatting beoordeling P1 TL2'!L5,'Samenvatting beoordeling P1 TL4'!L5,'Samenvatting beoordeling P1 TL5'!L5,'Samenvatting beoordeling P1 TL6'!L5)))</f>
        <v/>
      </c>
      <c r="M5" s="355" t="str">
        <f>IF(M$3="Uitsluiten","",IF(AND('Samenvatting beoordeling P1'!M6="",'Samenvatting beoordeling P1 TL2'!M5="",'Samenvatting beoordeling P1 TL4'!M5="",'Samenvatting beoordeling P1 TL5'!M5="",'Samenvatting beoordeling P1 TL6'!M5=""),"",AVERAGE('Samenvatting beoordeling P1'!M6,'Samenvatting beoordeling P1 TL2'!M5,'Samenvatting beoordeling P1 TL4'!M5,'Samenvatting beoordeling P1 TL5'!M5,'Samenvatting beoordeling P1 TL6'!M5)))</f>
        <v/>
      </c>
      <c r="N5" s="355" t="str">
        <f>IF(N$3="Uitsluiten","",IF(AND('Samenvatting beoordeling P1'!N6="",'Samenvatting beoordeling P1 TL2'!N5="",'Samenvatting beoordeling P1 TL4'!N5="",'Samenvatting beoordeling P1 TL5'!N5="",'Samenvatting beoordeling P1 TL6'!N5=""),"",AVERAGE('Samenvatting beoordeling P1'!N6,'Samenvatting beoordeling P1 TL2'!N5,'Samenvatting beoordeling P1 TL4'!N5,'Samenvatting beoordeling P1 TL5'!N5,'Samenvatting beoordeling P1 TL6'!N5)))</f>
        <v/>
      </c>
      <c r="O5" s="355" t="str">
        <f>IF(O$3="Uitsluiten","",IF(AND('Samenvatting beoordeling P1'!O6="",'Samenvatting beoordeling P1 TL2'!O5="",'Samenvatting beoordeling P1 TL4'!O5="",'Samenvatting beoordeling P1 TL5'!O5="",'Samenvatting beoordeling P1 TL6'!O5=""),"",AVERAGE('Samenvatting beoordeling P1'!O6,'Samenvatting beoordeling P1 TL2'!O5,'Samenvatting beoordeling P1 TL4'!O5,'Samenvatting beoordeling P1 TL5'!O5,'Samenvatting beoordeling P1 TL6'!O5)))</f>
        <v/>
      </c>
      <c r="P5" s="355" t="str">
        <f>IF(P$3="Uitsluiten","",IF(AND('Samenvatting beoordeling P1'!P6="",'Samenvatting beoordeling P1 TL2'!P5="",'Samenvatting beoordeling P1 TL4'!P5="",'Samenvatting beoordeling P1 TL5'!P5="",'Samenvatting beoordeling P1 TL6'!P5=""),"",AVERAGE('Samenvatting beoordeling P1'!P6,'Samenvatting beoordeling P1 TL2'!P5,'Samenvatting beoordeling P1 TL4'!P5,'Samenvatting beoordeling P1 TL5'!P5,'Samenvatting beoordeling P1 TL6'!P5)))</f>
        <v/>
      </c>
      <c r="Q5" s="355" t="str">
        <f>IF(Q$3="Uitsluiten","",IF(AND('Samenvatting beoordeling P1'!Q6="",'Samenvatting beoordeling P1 TL2'!Q5="",'Samenvatting beoordeling P1 TL4'!Q5="",'Samenvatting beoordeling P1 TL5'!Q5="",'Samenvatting beoordeling P1 TL6'!Q5=""),"",AVERAGE('Samenvatting beoordeling P1'!Q6,'Samenvatting beoordeling P1 TL2'!Q5,'Samenvatting beoordeling P1 TL4'!Q5,'Samenvatting beoordeling P1 TL5'!Q5,'Samenvatting beoordeling P1 TL6'!Q5)))</f>
        <v/>
      </c>
    </row>
    <row r="6" spans="2:17" x14ac:dyDescent="0.25">
      <c r="B6" s="354" t="s">
        <v>598</v>
      </c>
      <c r="C6" s="396">
        <f>SUM(C4:C5)</f>
        <v>0</v>
      </c>
      <c r="D6" s="355" t="str">
        <f>IF(D$3="Uitsluiten","",IF(AND('Samenvatting beoordeling P1'!D7="",'Samenvatting beoordeling P1 TL2'!D6="",'Samenvatting beoordeling P1 TL4'!D6="",'Samenvatting beoordeling P1 TL5'!D6="",'Samenvatting beoordeling P1 TL6'!D6=""),"",AVERAGE('Samenvatting beoordeling P1'!D7,'Samenvatting beoordeling P1 TL2'!D6,'Samenvatting beoordeling P1 TL4'!D6,'Samenvatting beoordeling P1 TL5'!D6,'Samenvatting beoordeling P1 TL6'!D6)))</f>
        <v/>
      </c>
      <c r="E6" s="355" t="str">
        <f>IF(E$3="Uitsluiten","",IF(AND('Samenvatting beoordeling P1'!E7="",'Samenvatting beoordeling P1 TL2'!E6="",'Samenvatting beoordeling P1 TL4'!E6="",'Samenvatting beoordeling P1 TL5'!E6="",'Samenvatting beoordeling P1 TL6'!E6=""),"",AVERAGE('Samenvatting beoordeling P1'!E7,'Samenvatting beoordeling P1 TL2'!E6,'Samenvatting beoordeling P1 TL4'!E6,'Samenvatting beoordeling P1 TL5'!E6,'Samenvatting beoordeling P1 TL6'!E6)))</f>
        <v/>
      </c>
      <c r="F6" s="355" t="str">
        <f>IF(F$3="Uitsluiten","",IF(AND('Samenvatting beoordeling P1'!F7="",'Samenvatting beoordeling P1 TL2'!F6="",'Samenvatting beoordeling P1 TL4'!F6="",'Samenvatting beoordeling P1 TL5'!F6="",'Samenvatting beoordeling P1 TL6'!F6=""),"",AVERAGE('Samenvatting beoordeling P1'!F7,'Samenvatting beoordeling P1 TL2'!F6,'Samenvatting beoordeling P1 TL4'!F6,'Samenvatting beoordeling P1 TL5'!F6,'Samenvatting beoordeling P1 TL6'!F6)))</f>
        <v/>
      </c>
      <c r="G6" s="355" t="str">
        <f>IF(G$3="Uitsluiten","",IF(AND('Samenvatting beoordeling P1'!G7="",'Samenvatting beoordeling P1 TL2'!G6="",'Samenvatting beoordeling P1 TL4'!G6="",'Samenvatting beoordeling P1 TL5'!G6="",'Samenvatting beoordeling P1 TL6'!G6=""),"",AVERAGE('Samenvatting beoordeling P1'!G7,'Samenvatting beoordeling P1 TL2'!G6,'Samenvatting beoordeling P1 TL4'!G6,'Samenvatting beoordeling P1 TL5'!G6,'Samenvatting beoordeling P1 TL6'!G6)))</f>
        <v/>
      </c>
      <c r="H6" s="355" t="str">
        <f>IF(H$3="Uitsluiten","",IF(AND('Samenvatting beoordeling P1'!H7="",'Samenvatting beoordeling P1 TL2'!H6="",'Samenvatting beoordeling P1 TL4'!H6="",'Samenvatting beoordeling P1 TL5'!H6="",'Samenvatting beoordeling P1 TL6'!H6=""),"",AVERAGE('Samenvatting beoordeling P1'!H7,'Samenvatting beoordeling P1 TL2'!H6,'Samenvatting beoordeling P1 TL4'!H6,'Samenvatting beoordeling P1 TL5'!H6,'Samenvatting beoordeling P1 TL6'!H6)))</f>
        <v/>
      </c>
      <c r="I6" s="355" t="str">
        <f>IF(I$3="Uitsluiten","",IF(AND('Samenvatting beoordeling P1'!I7="",'Samenvatting beoordeling P1 TL2'!I6="",'Samenvatting beoordeling P1 TL4'!I6="",'Samenvatting beoordeling P1 TL5'!I6="",'Samenvatting beoordeling P1 TL6'!I6=""),"",AVERAGE('Samenvatting beoordeling P1'!I7,'Samenvatting beoordeling P1 TL2'!I6,'Samenvatting beoordeling P1 TL4'!I6,'Samenvatting beoordeling P1 TL5'!I6,'Samenvatting beoordeling P1 TL6'!I6)))</f>
        <v/>
      </c>
      <c r="J6" s="355" t="str">
        <f>IF(J$3="Uitsluiten","",IF(AND('Samenvatting beoordeling P1'!J7="",'Samenvatting beoordeling P1 TL2'!J6="",'Samenvatting beoordeling P1 TL4'!J6="",'Samenvatting beoordeling P1 TL5'!J6="",'Samenvatting beoordeling P1 TL6'!J6=""),"",AVERAGE('Samenvatting beoordeling P1'!J7,'Samenvatting beoordeling P1 TL2'!J6,'Samenvatting beoordeling P1 TL4'!J6,'Samenvatting beoordeling P1 TL5'!J6,'Samenvatting beoordeling P1 TL6'!J6)))</f>
        <v/>
      </c>
      <c r="K6" s="355" t="str">
        <f>IF(K$3="Uitsluiten","",IF(AND('Samenvatting beoordeling P1'!K7="",'Samenvatting beoordeling P1 TL2'!K6="",'Samenvatting beoordeling P1 TL4'!K6="",'Samenvatting beoordeling P1 TL5'!K6="",'Samenvatting beoordeling P1 TL6'!K6=""),"",AVERAGE('Samenvatting beoordeling P1'!K7,'Samenvatting beoordeling P1 TL2'!K6,'Samenvatting beoordeling P1 TL4'!K6,'Samenvatting beoordeling P1 TL5'!K6,'Samenvatting beoordeling P1 TL6'!K6)))</f>
        <v/>
      </c>
      <c r="L6" s="355" t="str">
        <f>IF(L$3="Uitsluiten","",IF(AND('Samenvatting beoordeling P1'!L7="",'Samenvatting beoordeling P1 TL2'!L6="",'Samenvatting beoordeling P1 TL4'!L6="",'Samenvatting beoordeling P1 TL5'!L6="",'Samenvatting beoordeling P1 TL6'!L6=""),"",AVERAGE('Samenvatting beoordeling P1'!L7,'Samenvatting beoordeling P1 TL2'!L6,'Samenvatting beoordeling P1 TL4'!L6,'Samenvatting beoordeling P1 TL5'!L6,'Samenvatting beoordeling P1 TL6'!L6)))</f>
        <v/>
      </c>
      <c r="M6" s="355" t="str">
        <f>IF(M$3="Uitsluiten","",IF(AND('Samenvatting beoordeling P1'!M7="",'Samenvatting beoordeling P1 TL2'!M6="",'Samenvatting beoordeling P1 TL4'!M6="",'Samenvatting beoordeling P1 TL5'!M6="",'Samenvatting beoordeling P1 TL6'!M6=""),"",AVERAGE('Samenvatting beoordeling P1'!M7,'Samenvatting beoordeling P1 TL2'!M6,'Samenvatting beoordeling P1 TL4'!M6,'Samenvatting beoordeling P1 TL5'!M6,'Samenvatting beoordeling P1 TL6'!M6)))</f>
        <v/>
      </c>
      <c r="N6" s="355" t="str">
        <f>IF(N$3="Uitsluiten","",IF(AND('Samenvatting beoordeling P1'!N7="",'Samenvatting beoordeling P1 TL2'!N6="",'Samenvatting beoordeling P1 TL4'!N6="",'Samenvatting beoordeling P1 TL5'!N6="",'Samenvatting beoordeling P1 TL6'!N6=""),"",AVERAGE('Samenvatting beoordeling P1'!N7,'Samenvatting beoordeling P1 TL2'!N6,'Samenvatting beoordeling P1 TL4'!N6,'Samenvatting beoordeling P1 TL5'!N6,'Samenvatting beoordeling P1 TL6'!N6)))</f>
        <v/>
      </c>
      <c r="O6" s="355" t="str">
        <f>IF(O$3="Uitsluiten","",IF(AND('Samenvatting beoordeling P1'!O7="",'Samenvatting beoordeling P1 TL2'!O6="",'Samenvatting beoordeling P1 TL4'!O6="",'Samenvatting beoordeling P1 TL5'!O6="",'Samenvatting beoordeling P1 TL6'!O6=""),"",AVERAGE('Samenvatting beoordeling P1'!O7,'Samenvatting beoordeling P1 TL2'!O6,'Samenvatting beoordeling P1 TL4'!O6,'Samenvatting beoordeling P1 TL5'!O6,'Samenvatting beoordeling P1 TL6'!O6)))</f>
        <v/>
      </c>
      <c r="P6" s="355" t="str">
        <f>IF(P$3="Uitsluiten","",IF(AND('Samenvatting beoordeling P1'!P7="",'Samenvatting beoordeling P1 TL2'!P6="",'Samenvatting beoordeling P1 TL4'!P6="",'Samenvatting beoordeling P1 TL5'!P6="",'Samenvatting beoordeling P1 TL6'!P6=""),"",AVERAGE('Samenvatting beoordeling P1'!P7,'Samenvatting beoordeling P1 TL2'!P6,'Samenvatting beoordeling P1 TL4'!P6,'Samenvatting beoordeling P1 TL5'!P6,'Samenvatting beoordeling P1 TL6'!P6)))</f>
        <v/>
      </c>
      <c r="Q6" s="355" t="str">
        <f>IF(Q$3="Uitsluiten","",IF(AND('Samenvatting beoordeling P1'!Q7="",'Samenvatting beoordeling P1 TL2'!Q6="",'Samenvatting beoordeling P1 TL4'!Q6="",'Samenvatting beoordeling P1 TL5'!Q6="",'Samenvatting beoordeling P1 TL6'!Q6=""),"",AVERAGE('Samenvatting beoordeling P1'!Q7,'Samenvatting beoordeling P1 TL2'!Q6,'Samenvatting beoordeling P1 TL4'!Q6,'Samenvatting beoordeling P1 TL5'!Q6,'Samenvatting beoordeling P1 TL6'!Q6)))</f>
        <v/>
      </c>
    </row>
    <row r="7" spans="2:17" x14ac:dyDescent="0.25">
      <c r="B7" s="354" t="s">
        <v>599</v>
      </c>
      <c r="C7" s="399"/>
      <c r="D7" s="354" t="str">
        <f>IF(D$3="Uitsluiten","",IF(D3="","",RANK(D6,$D$6:$Q$6,0)))</f>
        <v/>
      </c>
      <c r="E7" s="354" t="str">
        <f t="shared" ref="E7:Q7" si="0">IF(E$3="Uitsluiten","",IF(E3="","",RANK(E6,$D$6:$Q$6,0)))</f>
        <v/>
      </c>
      <c r="F7" s="354" t="str">
        <f t="shared" si="0"/>
        <v/>
      </c>
      <c r="G7" s="354" t="str">
        <f t="shared" si="0"/>
        <v/>
      </c>
      <c r="H7" s="354" t="str">
        <f t="shared" si="0"/>
        <v/>
      </c>
      <c r="I7" s="354" t="str">
        <f t="shared" si="0"/>
        <v/>
      </c>
      <c r="J7" s="354" t="str">
        <f t="shared" si="0"/>
        <v/>
      </c>
      <c r="K7" s="354" t="str">
        <f t="shared" si="0"/>
        <v/>
      </c>
      <c r="L7" s="354" t="str">
        <f t="shared" si="0"/>
        <v/>
      </c>
      <c r="M7" s="354" t="str">
        <f t="shared" si="0"/>
        <v/>
      </c>
      <c r="N7" s="354" t="str">
        <f t="shared" si="0"/>
        <v/>
      </c>
      <c r="O7" s="354" t="str">
        <f t="shared" si="0"/>
        <v/>
      </c>
      <c r="P7" s="354" t="str">
        <f t="shared" si="0"/>
        <v/>
      </c>
      <c r="Q7" s="354" t="str">
        <f t="shared" si="0"/>
        <v/>
      </c>
    </row>
    <row r="8" spans="2:17" x14ac:dyDescent="0.25">
      <c r="B8" s="357" t="s">
        <v>607</v>
      </c>
      <c r="C8" s="399"/>
      <c r="D8" s="354" t="str">
        <f>IF(D$3="Uitsluiten","NVT",IF(D3="","NVT",IF(AND(D7&lt;='Aanvraag inhuur'!$C$181,(D6+SUM('Aanvraag inhuur'!$C$79:$C$80)&gt;MAX($D$6:$Q$6))),"Ja","Nee")))</f>
        <v>NVT</v>
      </c>
      <c r="E8" s="354" t="str">
        <f>IF(E$3="Uitsluiten","NVT",IF(E3="","NVT",IF(AND(E7&lt;='Aanvraag inhuur'!$C$181,(E6+SUM('Aanvraag inhuur'!$C$79:$C$80)&gt;MAX($D$6:$Q$6))),"Ja","Nee")))</f>
        <v>NVT</v>
      </c>
      <c r="F8" s="354" t="str">
        <f>IF(F$3="Uitsluiten","NVT",IF(F3="","NVT",IF(AND(F7&lt;='Aanvraag inhuur'!$C$181,(F6+SUM('Aanvraag inhuur'!$C$79:$C$80)&gt;MAX($D$6:$Q$6))),"Ja","Nee")))</f>
        <v>NVT</v>
      </c>
      <c r="G8" s="354" t="str">
        <f>IF(G$3="Uitsluiten","NVT",IF(G3="","NVT",IF(AND(G7&lt;='Aanvraag inhuur'!$C$181,(G6+SUM('Aanvraag inhuur'!$C$79:$C$80)&gt;MAX($D$6:$Q$6))),"Ja","Nee")))</f>
        <v>NVT</v>
      </c>
      <c r="H8" s="354" t="str">
        <f>IF(H$3="Uitsluiten","NVT",IF(H3="","NVT",IF(AND(H7&lt;='Aanvraag inhuur'!$C$181,(H6+SUM('Aanvraag inhuur'!$C$79:$C$80)&gt;MAX($D$6:$Q$6))),"Ja","Nee")))</f>
        <v>NVT</v>
      </c>
      <c r="I8" s="354" t="str">
        <f>IF(I$3="Uitsluiten","NVT",IF(I3="","NVT",IF(AND(I7&lt;='Aanvraag inhuur'!$C$181,(I6+SUM('Aanvraag inhuur'!$C$79:$C$80)&gt;MAX($D$6:$Q$6))),"Ja","Nee")))</f>
        <v>NVT</v>
      </c>
      <c r="J8" s="354" t="str">
        <f>IF(J$3="Uitsluiten","NVT",IF(J3="","NVT",IF(AND(J7&lt;='Aanvraag inhuur'!$C$181,(J6+SUM('Aanvraag inhuur'!$C$79:$C$80)&gt;MAX($D$6:$Q$6))),"Ja","Nee")))</f>
        <v>NVT</v>
      </c>
      <c r="K8" s="354" t="str">
        <f>IF(K$3="Uitsluiten","NVT",IF(K3="","NVT",IF(AND(K7&lt;='Aanvraag inhuur'!$C$181,(K6+SUM('Aanvraag inhuur'!$C$79:$C$80)&gt;MAX($D$6:$Q$6))),"Ja","Nee")))</f>
        <v>NVT</v>
      </c>
      <c r="L8" s="354" t="str">
        <f>IF(L$3="Uitsluiten","NVT",IF(L3="","NVT",IF(AND(L7&lt;='Aanvraag inhuur'!$C$181,(L6+SUM('Aanvraag inhuur'!$C$79:$C$80)&gt;MAX($D$6:$Q$6))),"Ja","Nee")))</f>
        <v>NVT</v>
      </c>
      <c r="M8" s="354" t="str">
        <f>IF(M$3="Uitsluiten","NVT",IF(M3="","NVT",IF(AND(M7&lt;='Aanvraag inhuur'!$C$181,(M6+SUM('Aanvraag inhuur'!$C$79:$C$80)&gt;MAX($D$6:$Q$6))),"Ja","Nee")))</f>
        <v>NVT</v>
      </c>
      <c r="N8" s="354" t="str">
        <f>IF(N$3="Uitsluiten","NVT",IF(N3="","NVT",IF(AND(N7&lt;='Aanvraag inhuur'!$C$181,(N6+SUM('Aanvraag inhuur'!$C$79:$C$80)&gt;MAX($D$6:$Q$6))),"Ja","Nee")))</f>
        <v>NVT</v>
      </c>
      <c r="O8" s="354" t="str">
        <f>IF(O$3="Uitsluiten","NVT",IF(O3="","NVT",IF(AND(O7&lt;='Aanvraag inhuur'!$C$181,(O6+SUM('Aanvraag inhuur'!$C$79:$C$80)&gt;MAX($D$6:$Q$6))),"Ja","Nee")))</f>
        <v>NVT</v>
      </c>
      <c r="P8" s="354" t="str">
        <f>IF(P$3="Uitsluiten","NVT",IF(P3="","NVT",IF(AND(P7&lt;='Aanvraag inhuur'!$C$181,(P6+SUM('Aanvraag inhuur'!$C$79:$C$80)&gt;MAX($D$6:$Q$6))),"Ja","Nee")))</f>
        <v>NVT</v>
      </c>
      <c r="Q8" s="354" t="str">
        <f>IF(Q$3="Uitsluiten","NVT",IF(Q3="","NVT",IF(AND(Q7&lt;='Aanvraag inhuur'!$C$181,(Q6+SUM('Aanvraag inhuur'!$C$79:$C$80)&gt;MAX($D$6:$Q$6))),"Ja","Nee")))</f>
        <v>NVT</v>
      </c>
    </row>
    <row r="9" spans="2:17" ht="12.75" customHeight="1" x14ac:dyDescent="0.25">
      <c r="B9" s="361"/>
      <c r="C9" s="397"/>
      <c r="D9" s="361"/>
      <c r="E9" s="361"/>
      <c r="F9" s="361"/>
      <c r="G9" s="361"/>
      <c r="H9" s="361"/>
      <c r="I9" s="361"/>
      <c r="J9" s="361"/>
      <c r="K9" s="361"/>
      <c r="L9" s="361"/>
      <c r="M9" s="361"/>
      <c r="N9" s="361"/>
      <c r="O9" s="361"/>
      <c r="P9" s="361"/>
      <c r="Q9" s="361"/>
    </row>
    <row r="10" spans="2:17" x14ac:dyDescent="0.25">
      <c r="B10" s="354" t="s">
        <v>669</v>
      </c>
      <c r="C10" s="396">
        <f>SUM('Beoordelingsmatrix P1 Teamlid6'!O83:O84)</f>
        <v>0</v>
      </c>
      <c r="D10" s="355" t="str">
        <f>IF(D$3="Uitsluiten","",IF(AND('Samenvatting beoordeling P1'!D11="",'Samenvatting beoordeling P1 TL2'!D10="",'Samenvatting beoordeling P1 TL4'!D10="",'Samenvatting beoordeling P1 TL5'!D10="",'Samenvatting beoordeling P1 TL6'!D10=""),"",AVERAGE('Samenvatting beoordeling P1'!D11,'Samenvatting beoordeling P1 TL2'!D10,'Samenvatting beoordeling P1 TL4'!D10,'Samenvatting beoordeling P1 TL5'!D10,'Samenvatting beoordeling P1 TL6'!D10)))</f>
        <v/>
      </c>
      <c r="E10" s="355" t="str">
        <f>IF(E$3="Uitsluiten","",IF(AND('Samenvatting beoordeling P1'!E11="",'Samenvatting beoordeling P1 TL2'!E10="",'Samenvatting beoordeling P1 TL4'!E10="",'Samenvatting beoordeling P1 TL5'!E10="",'Samenvatting beoordeling P1 TL6'!E10=""),"",AVERAGE('Samenvatting beoordeling P1'!E11,'Samenvatting beoordeling P1 TL2'!E10,'Samenvatting beoordeling P1 TL4'!E10,'Samenvatting beoordeling P1 TL5'!E10,'Samenvatting beoordeling P1 TL6'!E10)))</f>
        <v/>
      </c>
      <c r="F10" s="355" t="str">
        <f>IF(F$3="Uitsluiten","",IF(AND('Samenvatting beoordeling P1'!F11="",'Samenvatting beoordeling P1 TL2'!F10="",'Samenvatting beoordeling P1 TL4'!F10="",'Samenvatting beoordeling P1 TL5'!F10="",'Samenvatting beoordeling P1 TL6'!F10=""),"",AVERAGE('Samenvatting beoordeling P1'!F11,'Samenvatting beoordeling P1 TL2'!F10,'Samenvatting beoordeling P1 TL4'!F10,'Samenvatting beoordeling P1 TL5'!F10,'Samenvatting beoordeling P1 TL6'!F10)))</f>
        <v/>
      </c>
      <c r="G10" s="355" t="str">
        <f>IF(G$3="Uitsluiten","",IF(AND('Samenvatting beoordeling P1'!G11="",'Samenvatting beoordeling P1 TL2'!G10="",'Samenvatting beoordeling P1 TL4'!G10="",'Samenvatting beoordeling P1 TL5'!G10="",'Samenvatting beoordeling P1 TL6'!G10=""),"",AVERAGE('Samenvatting beoordeling P1'!G11,'Samenvatting beoordeling P1 TL2'!G10,'Samenvatting beoordeling P1 TL4'!G10,'Samenvatting beoordeling P1 TL5'!G10,'Samenvatting beoordeling P1 TL6'!G10)))</f>
        <v/>
      </c>
      <c r="H10" s="355" t="str">
        <f>IF(H$3="Uitsluiten","",IF(AND('Samenvatting beoordeling P1'!H11="",'Samenvatting beoordeling P1 TL2'!H10="",'Samenvatting beoordeling P1 TL4'!H10="",'Samenvatting beoordeling P1 TL5'!H10="",'Samenvatting beoordeling P1 TL6'!H10=""),"",AVERAGE('Samenvatting beoordeling P1'!H11,'Samenvatting beoordeling P1 TL2'!H10,'Samenvatting beoordeling P1 TL4'!H10,'Samenvatting beoordeling P1 TL5'!H10,'Samenvatting beoordeling P1 TL6'!H10)))</f>
        <v/>
      </c>
      <c r="I10" s="355" t="str">
        <f>IF(I$3="Uitsluiten","",IF(AND('Samenvatting beoordeling P1'!I11="",'Samenvatting beoordeling P1 TL2'!I10="",'Samenvatting beoordeling P1 TL4'!I10="",'Samenvatting beoordeling P1 TL5'!I10="",'Samenvatting beoordeling P1 TL6'!I10=""),"",AVERAGE('Samenvatting beoordeling P1'!I11,'Samenvatting beoordeling P1 TL2'!I10,'Samenvatting beoordeling P1 TL4'!I10,'Samenvatting beoordeling P1 TL5'!I10,'Samenvatting beoordeling P1 TL6'!I10)))</f>
        <v/>
      </c>
      <c r="J10" s="355" t="str">
        <f>IF(J$3="Uitsluiten","",IF(AND('Samenvatting beoordeling P1'!J11="",'Samenvatting beoordeling P1 TL2'!J10="",'Samenvatting beoordeling P1 TL4'!J10="",'Samenvatting beoordeling P1 TL5'!J10="",'Samenvatting beoordeling P1 TL6'!J10=""),"",AVERAGE('Samenvatting beoordeling P1'!J11,'Samenvatting beoordeling P1 TL2'!J10,'Samenvatting beoordeling P1 TL4'!J10,'Samenvatting beoordeling P1 TL5'!J10,'Samenvatting beoordeling P1 TL6'!J10)))</f>
        <v/>
      </c>
      <c r="K10" s="355" t="str">
        <f>IF(K$3="Uitsluiten","",IF(AND('Samenvatting beoordeling P1'!K11="",'Samenvatting beoordeling P1 TL2'!K10="",'Samenvatting beoordeling P1 TL4'!K10="",'Samenvatting beoordeling P1 TL5'!K10="",'Samenvatting beoordeling P1 TL6'!K10=""),"",AVERAGE('Samenvatting beoordeling P1'!K11,'Samenvatting beoordeling P1 TL2'!K10,'Samenvatting beoordeling P1 TL4'!K10,'Samenvatting beoordeling P1 TL5'!K10,'Samenvatting beoordeling P1 TL6'!K10)))</f>
        <v/>
      </c>
      <c r="L10" s="355" t="str">
        <f>IF(L$3="Uitsluiten","",IF(AND('Samenvatting beoordeling P1'!L11="",'Samenvatting beoordeling P1 TL2'!L10="",'Samenvatting beoordeling P1 TL4'!L10="",'Samenvatting beoordeling P1 TL5'!L10="",'Samenvatting beoordeling P1 TL6'!L10=""),"",AVERAGE('Samenvatting beoordeling P1'!L11,'Samenvatting beoordeling P1 TL2'!L10,'Samenvatting beoordeling P1 TL4'!L10,'Samenvatting beoordeling P1 TL5'!L10,'Samenvatting beoordeling P1 TL6'!L10)))</f>
        <v/>
      </c>
      <c r="M10" s="355" t="str">
        <f>IF(M$3="Uitsluiten","",IF(AND('Samenvatting beoordeling P1'!M11="",'Samenvatting beoordeling P1 TL2'!M10="",'Samenvatting beoordeling P1 TL4'!M10="",'Samenvatting beoordeling P1 TL5'!M10="",'Samenvatting beoordeling P1 TL6'!M10=""),"",AVERAGE('Samenvatting beoordeling P1'!M11,'Samenvatting beoordeling P1 TL2'!M10,'Samenvatting beoordeling P1 TL4'!M10,'Samenvatting beoordeling P1 TL5'!M10,'Samenvatting beoordeling P1 TL6'!M10)))</f>
        <v/>
      </c>
      <c r="N10" s="355" t="str">
        <f>IF(N$3="Uitsluiten","",IF(AND('Samenvatting beoordeling P1'!N11="",'Samenvatting beoordeling P1 TL2'!N10="",'Samenvatting beoordeling P1 TL4'!N10="",'Samenvatting beoordeling P1 TL5'!N10="",'Samenvatting beoordeling P1 TL6'!N10=""),"",AVERAGE('Samenvatting beoordeling P1'!N11,'Samenvatting beoordeling P1 TL2'!N10,'Samenvatting beoordeling P1 TL4'!N10,'Samenvatting beoordeling P1 TL5'!N10,'Samenvatting beoordeling P1 TL6'!N10)))</f>
        <v/>
      </c>
      <c r="O10" s="355" t="str">
        <f>IF(O$3="Uitsluiten","",IF(AND('Samenvatting beoordeling P1'!O11="",'Samenvatting beoordeling P1 TL2'!O10="",'Samenvatting beoordeling P1 TL4'!O10="",'Samenvatting beoordeling P1 TL5'!O10="",'Samenvatting beoordeling P1 TL6'!O10=""),"",AVERAGE('Samenvatting beoordeling P1'!O11,'Samenvatting beoordeling P1 TL2'!O10,'Samenvatting beoordeling P1 TL4'!O10,'Samenvatting beoordeling P1 TL5'!O10,'Samenvatting beoordeling P1 TL6'!O10)))</f>
        <v/>
      </c>
      <c r="P10" s="355" t="str">
        <f>IF(P$3="Uitsluiten","",IF(AND('Samenvatting beoordeling P1'!P11="",'Samenvatting beoordeling P1 TL2'!P10="",'Samenvatting beoordeling P1 TL4'!P10="",'Samenvatting beoordeling P1 TL5'!P10="",'Samenvatting beoordeling P1 TL6'!P10=""),"",AVERAGE('Samenvatting beoordeling P1'!P11,'Samenvatting beoordeling P1 TL2'!P10,'Samenvatting beoordeling P1 TL4'!P10,'Samenvatting beoordeling P1 TL5'!P10,'Samenvatting beoordeling P1 TL6'!P10)))</f>
        <v/>
      </c>
      <c r="Q10" s="355" t="str">
        <f>IF(Q$3="Uitsluiten","",IF(AND('Samenvatting beoordeling P1'!Q11="",'Samenvatting beoordeling P1 TL2'!Q10="",'Samenvatting beoordeling P1 TL4'!Q10="",'Samenvatting beoordeling P1 TL5'!Q10="",'Samenvatting beoordeling P1 TL6'!Q10=""),"",AVERAGE('Samenvatting beoordeling P1'!Q11,'Samenvatting beoordeling P1 TL2'!Q10,'Samenvatting beoordeling P1 TL4'!Q10,'Samenvatting beoordeling P1 TL5'!Q10,'Samenvatting beoordeling P1 TL6'!Q10)))</f>
        <v/>
      </c>
    </row>
    <row r="11" spans="2:17" x14ac:dyDescent="0.25">
      <c r="B11" s="358" t="s">
        <v>670</v>
      </c>
      <c r="C11" s="398">
        <f>SUM('Beoordelingsmatrix P1 Teamlid6'!O77:O84)</f>
        <v>0</v>
      </c>
      <c r="D11" s="359" t="str">
        <f>IF(D$3="Uitsluiten","",IF(AND('Samenvatting beoordeling P1'!D12="",'Samenvatting beoordeling P1 TL2'!D11="",'Samenvatting beoordeling P1 TL4'!D11="",'Samenvatting beoordeling P1 TL5'!D11="",'Samenvatting beoordeling P1 TL6'!D11=""),"",AVERAGE('Samenvatting beoordeling P1'!D12,'Samenvatting beoordeling P1 TL2'!D11,'Samenvatting beoordeling P1 TL4'!D11,'Samenvatting beoordeling P1 TL5'!D11,'Samenvatting beoordeling P1 TL6'!D11)))</f>
        <v/>
      </c>
      <c r="E11" s="359" t="str">
        <f>IF(E$3="Uitsluiten","",IF(AND('Samenvatting beoordeling P1'!E12="",'Samenvatting beoordeling P1 TL2'!E11="",'Samenvatting beoordeling P1 TL4'!E11="",'Samenvatting beoordeling P1 TL5'!E11="",'Samenvatting beoordeling P1 TL6'!E11=""),"",AVERAGE('Samenvatting beoordeling P1'!E12,'Samenvatting beoordeling P1 TL2'!E11,'Samenvatting beoordeling P1 TL4'!E11,'Samenvatting beoordeling P1 TL5'!E11,'Samenvatting beoordeling P1 TL6'!E11)))</f>
        <v/>
      </c>
      <c r="F11" s="359" t="str">
        <f>IF(F$3="Uitsluiten","",IF(AND('Samenvatting beoordeling P1'!F12="",'Samenvatting beoordeling P1 TL2'!F11="",'Samenvatting beoordeling P1 TL4'!F11="",'Samenvatting beoordeling P1 TL5'!F11="",'Samenvatting beoordeling P1 TL6'!F11=""),"",AVERAGE('Samenvatting beoordeling P1'!F12,'Samenvatting beoordeling P1 TL2'!F11,'Samenvatting beoordeling P1 TL4'!F11,'Samenvatting beoordeling P1 TL5'!F11,'Samenvatting beoordeling P1 TL6'!F11)))</f>
        <v/>
      </c>
      <c r="G11" s="359" t="str">
        <f>IF(G$3="Uitsluiten","",IF(AND('Samenvatting beoordeling P1'!G12="",'Samenvatting beoordeling P1 TL2'!G11="",'Samenvatting beoordeling P1 TL4'!G11="",'Samenvatting beoordeling P1 TL5'!G11="",'Samenvatting beoordeling P1 TL6'!G11=""),"",AVERAGE('Samenvatting beoordeling P1'!G12,'Samenvatting beoordeling P1 TL2'!G11,'Samenvatting beoordeling P1 TL4'!G11,'Samenvatting beoordeling P1 TL5'!G11,'Samenvatting beoordeling P1 TL6'!G11)))</f>
        <v/>
      </c>
      <c r="H11" s="359" t="str">
        <f>IF(H$3="Uitsluiten","",IF(AND('Samenvatting beoordeling P1'!H12="",'Samenvatting beoordeling P1 TL2'!H11="",'Samenvatting beoordeling P1 TL4'!H11="",'Samenvatting beoordeling P1 TL5'!H11="",'Samenvatting beoordeling P1 TL6'!H11=""),"",AVERAGE('Samenvatting beoordeling P1'!H12,'Samenvatting beoordeling P1 TL2'!H11,'Samenvatting beoordeling P1 TL4'!H11,'Samenvatting beoordeling P1 TL5'!H11,'Samenvatting beoordeling P1 TL6'!H11)))</f>
        <v/>
      </c>
      <c r="I11" s="359" t="str">
        <f>IF(I$3="Uitsluiten","",IF(AND('Samenvatting beoordeling P1'!I12="",'Samenvatting beoordeling P1 TL2'!I11="",'Samenvatting beoordeling P1 TL4'!I11="",'Samenvatting beoordeling P1 TL5'!I11="",'Samenvatting beoordeling P1 TL6'!I11=""),"",AVERAGE('Samenvatting beoordeling P1'!I12,'Samenvatting beoordeling P1 TL2'!I11,'Samenvatting beoordeling P1 TL4'!I11,'Samenvatting beoordeling P1 TL5'!I11,'Samenvatting beoordeling P1 TL6'!I11)))</f>
        <v/>
      </c>
      <c r="J11" s="359" t="str">
        <f>IF(J$3="Uitsluiten","",IF(AND('Samenvatting beoordeling P1'!J12="",'Samenvatting beoordeling P1 TL2'!J11="",'Samenvatting beoordeling P1 TL4'!J11="",'Samenvatting beoordeling P1 TL5'!J11="",'Samenvatting beoordeling P1 TL6'!J11=""),"",AVERAGE('Samenvatting beoordeling P1'!J12,'Samenvatting beoordeling P1 TL2'!J11,'Samenvatting beoordeling P1 TL4'!J11,'Samenvatting beoordeling P1 TL5'!J11,'Samenvatting beoordeling P1 TL6'!J11)))</f>
        <v/>
      </c>
      <c r="K11" s="359" t="str">
        <f>IF(K$3="Uitsluiten","",IF(AND('Samenvatting beoordeling P1'!K12="",'Samenvatting beoordeling P1 TL2'!K11="",'Samenvatting beoordeling P1 TL4'!K11="",'Samenvatting beoordeling P1 TL5'!K11="",'Samenvatting beoordeling P1 TL6'!K11=""),"",AVERAGE('Samenvatting beoordeling P1'!K12,'Samenvatting beoordeling P1 TL2'!K11,'Samenvatting beoordeling P1 TL4'!K11,'Samenvatting beoordeling P1 TL5'!K11,'Samenvatting beoordeling P1 TL6'!K11)))</f>
        <v/>
      </c>
      <c r="L11" s="359" t="str">
        <f>IF(L$3="Uitsluiten","",IF(AND('Samenvatting beoordeling P1'!L12="",'Samenvatting beoordeling P1 TL2'!L11="",'Samenvatting beoordeling P1 TL4'!L11="",'Samenvatting beoordeling P1 TL5'!L11="",'Samenvatting beoordeling P1 TL6'!L11=""),"",AVERAGE('Samenvatting beoordeling P1'!L12,'Samenvatting beoordeling P1 TL2'!L11,'Samenvatting beoordeling P1 TL4'!L11,'Samenvatting beoordeling P1 TL5'!L11,'Samenvatting beoordeling P1 TL6'!L11)))</f>
        <v/>
      </c>
      <c r="M11" s="359" t="str">
        <f>IF(M$3="Uitsluiten","",IF(AND('Samenvatting beoordeling P1'!M12="",'Samenvatting beoordeling P1 TL2'!M11="",'Samenvatting beoordeling P1 TL4'!M11="",'Samenvatting beoordeling P1 TL5'!M11="",'Samenvatting beoordeling P1 TL6'!M11=""),"",AVERAGE('Samenvatting beoordeling P1'!M12,'Samenvatting beoordeling P1 TL2'!M11,'Samenvatting beoordeling P1 TL4'!M11,'Samenvatting beoordeling P1 TL5'!M11,'Samenvatting beoordeling P1 TL6'!M11)))</f>
        <v/>
      </c>
      <c r="N11" s="359" t="str">
        <f>IF(N$3="Uitsluiten","",IF(AND('Samenvatting beoordeling P1'!N12="",'Samenvatting beoordeling P1 TL2'!N11="",'Samenvatting beoordeling P1 TL4'!N11="",'Samenvatting beoordeling P1 TL5'!N11="",'Samenvatting beoordeling P1 TL6'!N11=""),"",AVERAGE('Samenvatting beoordeling P1'!N12,'Samenvatting beoordeling P1 TL2'!N11,'Samenvatting beoordeling P1 TL4'!N11,'Samenvatting beoordeling P1 TL5'!N11,'Samenvatting beoordeling P1 TL6'!N11)))</f>
        <v/>
      </c>
      <c r="O11" s="359" t="str">
        <f>IF(O$3="Uitsluiten","",IF(AND('Samenvatting beoordeling P1'!O12="",'Samenvatting beoordeling P1 TL2'!O11="",'Samenvatting beoordeling P1 TL4'!O11="",'Samenvatting beoordeling P1 TL5'!O11="",'Samenvatting beoordeling P1 TL6'!O11=""),"",AVERAGE('Samenvatting beoordeling P1'!O12,'Samenvatting beoordeling P1 TL2'!O11,'Samenvatting beoordeling P1 TL4'!O11,'Samenvatting beoordeling P1 TL5'!O11,'Samenvatting beoordeling P1 TL6'!O11)))</f>
        <v/>
      </c>
      <c r="P11" s="359" t="str">
        <f>IF(P$3="Uitsluiten","",IF(AND('Samenvatting beoordeling P1'!P12="",'Samenvatting beoordeling P1 TL2'!P11="",'Samenvatting beoordeling P1 TL4'!P11="",'Samenvatting beoordeling P1 TL5'!P11="",'Samenvatting beoordeling P1 TL6'!P11=""),"",AVERAGE('Samenvatting beoordeling P1'!P12,'Samenvatting beoordeling P1 TL2'!P11,'Samenvatting beoordeling P1 TL4'!P11,'Samenvatting beoordeling P1 TL5'!P11,'Samenvatting beoordeling P1 TL6'!P11)))</f>
        <v/>
      </c>
      <c r="Q11" s="359" t="str">
        <f>IF(Q$3="Uitsluiten","",IF(AND('Samenvatting beoordeling P1'!Q12="",'Samenvatting beoordeling P1 TL2'!Q11="",'Samenvatting beoordeling P1 TL4'!Q11="",'Samenvatting beoordeling P1 TL5'!Q11="",'Samenvatting beoordeling P1 TL6'!Q11=""),"",AVERAGE('Samenvatting beoordeling P1'!Q12,'Samenvatting beoordeling P1 TL2'!Q11,'Samenvatting beoordeling P1 TL4'!Q11,'Samenvatting beoordeling P1 TL5'!Q11,'Samenvatting beoordeling P1 TL6'!Q11)))</f>
        <v/>
      </c>
    </row>
    <row r="12" spans="2:17" x14ac:dyDescent="0.25">
      <c r="B12" s="358" t="s">
        <v>652</v>
      </c>
      <c r="C12" s="399"/>
      <c r="D12" s="354" t="str">
        <f>IF(D$3="Uitsluiten","",IF(D3="","",RANK(D11,$D$11:$Q$11,0)))</f>
        <v/>
      </c>
      <c r="E12" s="354" t="str">
        <f t="shared" ref="E12:Q12" si="1">IF(E$3="Uitsluiten","",IF(E3="","",RANK(E11,$D$11:$Q$11,0)))</f>
        <v/>
      </c>
      <c r="F12" s="354" t="str">
        <f t="shared" si="1"/>
        <v/>
      </c>
      <c r="G12" s="354" t="str">
        <f t="shared" si="1"/>
        <v/>
      </c>
      <c r="H12" s="354" t="str">
        <f t="shared" si="1"/>
        <v/>
      </c>
      <c r="I12" s="354" t="str">
        <f t="shared" si="1"/>
        <v/>
      </c>
      <c r="J12" s="354" t="str">
        <f t="shared" si="1"/>
        <v/>
      </c>
      <c r="K12" s="354" t="str">
        <f t="shared" si="1"/>
        <v/>
      </c>
      <c r="L12" s="354" t="str">
        <f t="shared" si="1"/>
        <v/>
      </c>
      <c r="M12" s="354" t="str">
        <f t="shared" si="1"/>
        <v/>
      </c>
      <c r="N12" s="354" t="str">
        <f t="shared" si="1"/>
        <v/>
      </c>
      <c r="O12" s="354" t="str">
        <f t="shared" si="1"/>
        <v/>
      </c>
      <c r="P12" s="354" t="str">
        <f t="shared" si="1"/>
        <v/>
      </c>
      <c r="Q12" s="354" t="str">
        <f t="shared" si="1"/>
        <v/>
      </c>
    </row>
    <row r="13" spans="2:17" ht="31.5" x14ac:dyDescent="0.25">
      <c r="B13" s="360" t="s">
        <v>671</v>
      </c>
      <c r="C13" s="400"/>
      <c r="D13" s="360" t="str">
        <f>IF(D8="Ja","Reeds uitgenodigd",IF(D3="Uitsluiten","Reeds uitgesloten",IF(D3="","NVT",IF((D6+(SUM('Aanvraag inhuur'!$C$79:$C$80)))&gt;=(MAX('Totaalbeoordeling Team P'!$D$11:$Q$11)),"Ja","Nee"))))</f>
        <v>NVT</v>
      </c>
      <c r="E13" s="360" t="str">
        <f>IF(E8="Ja","Reeds uitgenodigd",IF(E3="Uitsluiten","Reeds uitgesloten",IF(E3="","NVT",IF((E6+(SUM('Aanvraag inhuur'!$C$79:$C$80)))&gt;=(MAX('Totaalbeoordeling Team P'!$D$11:$Q$11)),"Ja","Nee"))))</f>
        <v>NVT</v>
      </c>
      <c r="F13" s="360" t="str">
        <f>IF(F8="Ja","Reeds uitgenodigd",IF(F3="Uitsluiten","Reeds uitgesloten",IF(F3="","NVT",IF((F6+(SUM('Aanvraag inhuur'!$C$79:$C$80)))&gt;=(MAX('Totaalbeoordeling Team P'!$D$11:$Q$11)),"Ja","Nee"))))</f>
        <v>NVT</v>
      </c>
      <c r="G13" s="360" t="str">
        <f>IF(G8="Ja","Reeds uitgenodigd",IF(G3="Uitsluiten","Reeds uitgesloten",IF(G3="","NVT",IF((G6+(SUM('Aanvraag inhuur'!$C$79:$C$80)))&gt;=(MAX('Totaalbeoordeling Team P'!$D$11:$Q$11)),"Ja","Nee"))))</f>
        <v>NVT</v>
      </c>
      <c r="H13" s="360" t="str">
        <f>IF(H8="Ja","Reeds uitgenodigd",IF(H3="Uitsluiten","Reeds uitgesloten",IF(H3="","NVT",IF((H6+(SUM('Aanvraag inhuur'!$C$79:$C$80)))&gt;=(MAX('Totaalbeoordeling Team P'!$D$11:$Q$11)),"Ja","Nee"))))</f>
        <v>NVT</v>
      </c>
      <c r="I13" s="360" t="str">
        <f>IF(I8="Ja","Reeds uitgenodigd",IF(I3="Uitsluiten","Reeds uitgesloten",IF(I3="","NVT",IF((I6+(SUM('Aanvraag inhuur'!$C$79:$C$80)))&gt;=(MAX('Totaalbeoordeling Team P'!$D$11:$Q$11)),"Ja","Nee"))))</f>
        <v>NVT</v>
      </c>
      <c r="J13" s="360" t="str">
        <f>IF(J8="Ja","Reeds uitgenodigd",IF(J3="Uitsluiten","Reeds uitgesloten",IF(J3="","NVT",IF((J6+(SUM('Aanvraag inhuur'!$C$79:$C$80)))&gt;=(MAX('Totaalbeoordeling Team P'!$D$11:$Q$11)),"Ja","Nee"))))</f>
        <v>NVT</v>
      </c>
      <c r="K13" s="360" t="str">
        <f>IF(K8="Ja","Reeds uitgenodigd",IF(K3="Uitsluiten","Reeds uitgesloten",IF(K3="","NVT",IF((K6+(SUM('Aanvraag inhuur'!$C$79:$C$80)))&gt;=(MAX('Totaalbeoordeling Team P'!$D$11:$Q$11)),"Ja","Nee"))))</f>
        <v>NVT</v>
      </c>
      <c r="L13" s="360" t="str">
        <f>IF(L8="Ja","Reeds uitgenodigd",IF(L3="Uitsluiten","Reeds uitgesloten",IF(L3="","NVT",IF((L6+(SUM('Aanvraag inhuur'!$C$79:$C$80)))&gt;=(MAX('Totaalbeoordeling Team P'!$D$11:$Q$11)),"Ja","Nee"))))</f>
        <v>NVT</v>
      </c>
      <c r="M13" s="360" t="str">
        <f>IF(M8="Ja","Reeds uitgenodigd",IF(M3="Uitsluiten","Reeds uitgesloten",IF(M3="","NVT",IF((M6+(SUM('Aanvraag inhuur'!$C$79:$C$80)))&gt;=(MAX('Totaalbeoordeling Team P'!$D$11:$Q$11)),"Ja","Nee"))))</f>
        <v>NVT</v>
      </c>
      <c r="N13" s="360" t="str">
        <f>IF(N8="Ja","Reeds uitgenodigd",IF(N3="Uitsluiten","Reeds uitgesloten",IF(N3="","NVT",IF((N6+(SUM('Aanvraag inhuur'!$C$79:$C$80)))&gt;=(MAX('Totaalbeoordeling Team P'!$D$11:$Q$11)),"Ja","Nee"))))</f>
        <v>NVT</v>
      </c>
      <c r="O13" s="360" t="str">
        <f>IF(O8="Ja","Reeds uitgenodigd",IF(O3="Uitsluiten","Reeds uitgesloten",IF(O3="","NVT",IF((O6+(SUM('Aanvraag inhuur'!$C$79:$C$80)))&gt;=(MAX('Totaalbeoordeling Team P'!$D$11:$Q$11)),"Ja","Nee"))))</f>
        <v>NVT</v>
      </c>
      <c r="P13" s="360" t="str">
        <f>IF(P8="Ja","Reeds uitgenodigd",IF(P3="Uitsluiten","Reeds uitgesloten",IF(P3="","NVT",IF((P6+(SUM('Aanvraag inhuur'!$C$79:$C$80)))&gt;=(MAX('Totaalbeoordeling Team P'!$D$11:$Q$11)),"Ja","Nee"))))</f>
        <v>NVT</v>
      </c>
      <c r="Q13" s="360" t="str">
        <f>IF(Q8="Ja","Reeds uitgenodigd",IF(Q3="Uitsluiten","Reeds uitgesloten",IF(Q3="","NVT",IF((Q6+(SUM('Aanvraag inhuur'!$C$79:$C$80)))&gt;=(MAX('Totaalbeoordeling Team P'!$D$11:$Q$11)),"Ja","Nee"))))</f>
        <v>NVT</v>
      </c>
    </row>
  </sheetData>
  <sheetProtection algorithmName="SHA-512" hashValue="OW3sy35HfPKTaS/g/BwcZLnQYEQtSd5qw4JTKicHbp/qc/JgontV4DdwRdO6vko0wF3fNGhS2PwdxecGN0elPw==" saltValue="3XhoN0onBejuhutYOiOdvw==" spinCount="100000" sheet="1" objects="1" scenarios="1"/>
  <conditionalFormatting sqref="D8:Q8">
    <cfRule type="containsText" dxfId="83" priority="11" operator="containsText" text="NVT">
      <formula>NOT(ISERROR(SEARCH("NVT",D8)))</formula>
    </cfRule>
    <cfRule type="containsText" dxfId="82" priority="12" operator="containsText" text="Nee">
      <formula>NOT(ISERROR(SEARCH("Nee",D8)))</formula>
    </cfRule>
    <cfRule type="containsText" dxfId="81" priority="13" operator="containsText" text="Ja">
      <formula>NOT(ISERROR(SEARCH("Ja",D8)))</formula>
    </cfRule>
  </conditionalFormatting>
  <conditionalFormatting sqref="D13:Q13">
    <cfRule type="containsText" dxfId="80" priority="7" operator="containsText" text="Reeds uitgesloten">
      <formula>NOT(ISERROR(SEARCH("Reeds uitgesloten",D13)))</formula>
    </cfRule>
    <cfRule type="containsText" dxfId="79" priority="8" operator="containsText" text="Ja">
      <formula>NOT(ISERROR(SEARCH("Ja",D13)))</formula>
    </cfRule>
    <cfRule type="containsText" dxfId="78" priority="9" operator="containsText" text="NVT">
      <formula>NOT(ISERROR(SEARCH("NVT",D13)))</formula>
    </cfRule>
    <cfRule type="containsText" dxfId="77" priority="10" operator="containsText" text="Nee">
      <formula>NOT(ISERROR(SEARCH("Nee",D13)))</formula>
    </cfRule>
  </conditionalFormatting>
  <conditionalFormatting sqref="D3:Q3">
    <cfRule type="containsText" dxfId="76" priority="1" operator="containsText" text="Voldoet">
      <formula>NOT(ISERROR(SEARCH("Voldoet",D3)))</formula>
    </cfRule>
    <cfRule type="containsText" dxfId="75" priority="2" operator="containsText" text="Uitsluiten">
      <formula>NOT(ISERROR(SEARCH("Uitsluiten",D3)))</formula>
    </cfRule>
  </conditionalFormatting>
  <pageMargins left="0.7" right="0.7" top="0.75" bottom="0.75" header="0.3" footer="0.3"/>
  <pageSetup paperSize="9" scale="6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Q13"/>
  <sheetViews>
    <sheetView zoomScale="85" zoomScaleNormal="85" workbookViewId="0">
      <selection activeCell="F2" sqref="F2"/>
    </sheetView>
  </sheetViews>
  <sheetFormatPr defaultRowHeight="15.75" x14ac:dyDescent="0.25"/>
  <cols>
    <col min="1" max="1" width="2.375" style="356" customWidth="1"/>
    <col min="2" max="2" width="41.5" style="356" customWidth="1"/>
    <col min="3" max="3" width="11.25" style="356" customWidth="1"/>
    <col min="4" max="4" width="20.875" style="356" customWidth="1"/>
    <col min="5" max="5" width="20.875" style="356" hidden="1" customWidth="1"/>
    <col min="6" max="6" width="20.875" style="356" customWidth="1"/>
    <col min="7" max="7" width="20.875" style="356" hidden="1" customWidth="1"/>
    <col min="8" max="8" width="20.875" style="356" customWidth="1"/>
    <col min="9" max="9" width="20.875" style="356" hidden="1" customWidth="1"/>
    <col min="10" max="10" width="20.875" style="356" customWidth="1"/>
    <col min="11" max="11" width="20.875" style="356" hidden="1" customWidth="1"/>
    <col min="12" max="12" width="20.875" style="356" customWidth="1"/>
    <col min="13" max="13" width="20.875" style="356" hidden="1" customWidth="1"/>
    <col min="14" max="14" width="20.875" style="356" customWidth="1"/>
    <col min="15" max="15" width="20.875" style="356" hidden="1" customWidth="1"/>
    <col min="16" max="16" width="20.875" style="356" customWidth="1"/>
    <col min="17" max="17" width="20.875" style="356" hidden="1" customWidth="1"/>
    <col min="18" max="16384" width="9" style="356"/>
  </cols>
  <sheetData>
    <row r="1" spans="2:17" x14ac:dyDescent="0.25">
      <c r="B1" s="414" t="s">
        <v>651</v>
      </c>
      <c r="D1" s="424" t="s">
        <v>653</v>
      </c>
    </row>
    <row r="2" spans="2:17" s="326" customFormat="1" ht="91.5" customHeight="1" x14ac:dyDescent="0.25">
      <c r="B2" s="327" t="s">
        <v>594</v>
      </c>
      <c r="C2" s="395" t="s">
        <v>643</v>
      </c>
      <c r="D2" s="327" t="str">
        <f>'Beoordelingsmatrix P1 Teamlid2'!E2</f>
        <v>Nederlands Centrum voor Interim-Management B.V. (NCIM)</v>
      </c>
      <c r="E2" s="327" t="str">
        <f>'Beoordelingsmatrix P1 Teamlid2'!G2</f>
        <v>Nederlands Centrum voor Interim-Management B.V. (NCIM) CV2</v>
      </c>
      <c r="F2" s="327" t="str">
        <f>'Beoordelingsmatrix P1 Teamlid2'!I2</f>
        <v>Combinatie Caesar Accounts (penvoerder), Bergler Nederland, Pimarox Infrastructure Solutions.</v>
      </c>
      <c r="G2" s="327" t="str">
        <f>'Beoordelingsmatrix P1 Teamlid2'!K2</f>
        <v>Combinatie Caesar Accounts (penvoerder), Bergler Nederland, Pimarox Infrastructure Solutions. CV2</v>
      </c>
      <c r="H2" s="327" t="str">
        <f>'Beoordelingsmatrix P1 Teamlid2'!M2</f>
        <v>Combinatie Cimsolutions B.V. (penvoerder), SLTN IT Professionals B.V., Verdonck, Klooster &amp; Associates B.V.</v>
      </c>
      <c r="I2" s="327" t="str">
        <f>'Beoordelingsmatrix P1 Teamlid2'!O2</f>
        <v>Combinatie Cimsolutions B.V. (penvoerder), SLTN IT Professionals B.V., Verdonck, Klooster &amp; Associates B.V. CV2</v>
      </c>
      <c r="J2" s="327" t="str">
        <f>'Beoordelingsmatrix P1 Teamlid2'!Q2</f>
        <v>De Staffing Groep Nederland B.V.</v>
      </c>
      <c r="K2" s="327" t="str">
        <f>'Beoordelingsmatrix P1 Teamlid2'!S2</f>
        <v>De Staffing Groep Nederland B.V. CV2</v>
      </c>
      <c r="L2" s="327" t="str">
        <f>'Beoordelingsmatrix P1 Teamlid2'!U2</f>
        <v>LINKIT B.V.</v>
      </c>
      <c r="M2" s="327" t="str">
        <f>'Beoordelingsmatrix P1 Teamlid2'!W2</f>
        <v>LINKIT B.V. CV2</v>
      </c>
      <c r="N2" s="327" t="str">
        <f>'Beoordelingsmatrix P1 Teamlid2'!Y2</f>
        <v>Between B.V.</v>
      </c>
      <c r="O2" s="327" t="str">
        <f>'Beoordelingsmatrix P1 Teamlid2'!AA2</f>
        <v>Between B.V. CV2</v>
      </c>
      <c r="P2" s="327" t="str">
        <f>'Beoordelingsmatrix P1 Teamlid2'!AC2</f>
        <v>Combinatie Myler BV (penvoerder), CGI Nederland BV.</v>
      </c>
      <c r="Q2" s="327" t="str">
        <f>'Beoordelingsmatrix P1 Teamlid2'!AE2</f>
        <v>Combinatie Myler BV (penvoerder), CGI Nederland BV. CV2</v>
      </c>
    </row>
    <row r="3" spans="2:17" x14ac:dyDescent="0.25">
      <c r="B3" s="354" t="s">
        <v>610</v>
      </c>
      <c r="C3" s="399"/>
      <c r="D3" s="355" t="str">
        <f>IF('Beoordelingsmatrix P1 Teamlid2'!E88&gt;0,"Uitsluiten",IF('Beoordelingsmatrix P1 Teamlid2'!F5&gt;0,"Voldoet",""))</f>
        <v/>
      </c>
      <c r="E3" s="355" t="str">
        <f>IF('Beoordelingsmatrix P1 Teamlid2'!G88&gt;0,"Uitsluiten",IF('Beoordelingsmatrix P1 Teamlid2'!H5&gt;0,"Voldoet",""))</f>
        <v/>
      </c>
      <c r="F3" s="355" t="str">
        <f>IF('Beoordelingsmatrix P1 Teamlid2'!I88&gt;0,"Uitsluiten",IF('Beoordelingsmatrix P1 Teamlid2'!J5&gt;0,"Voldoet",""))</f>
        <v/>
      </c>
      <c r="G3" s="355" t="str">
        <f>IF('Beoordelingsmatrix P1 Teamlid2'!K88&gt;0,"Uitsluiten",IF('Beoordelingsmatrix P1 Teamlid2'!L5&gt;0,"Voldoet",""))</f>
        <v/>
      </c>
      <c r="H3" s="355" t="str">
        <f>IF('Beoordelingsmatrix P1 Teamlid2'!M88&gt;0,"Uitsluiten",IF('Beoordelingsmatrix P1 Teamlid2'!N5&gt;0,"Voldoet",""))</f>
        <v/>
      </c>
      <c r="I3" s="355" t="str">
        <f>IF('Beoordelingsmatrix P1 Teamlid2'!O88&gt;0,"Uitsluiten",IF('Beoordelingsmatrix P1 Teamlid2'!P5&gt;0,"Voldoet",""))</f>
        <v/>
      </c>
      <c r="J3" s="355" t="str">
        <f>IF('Beoordelingsmatrix P1 Teamlid2'!Q88&gt;0,"Uitsluiten",IF('Beoordelingsmatrix P1 Teamlid2'!R5&gt;0,"Voldoet",""))</f>
        <v/>
      </c>
      <c r="K3" s="355" t="str">
        <f>IF('Beoordelingsmatrix P1 Teamlid2'!S88&gt;0,"Uitsluiten",IF('Beoordelingsmatrix P1 Teamlid2'!T5&gt;0,"Voldoet",""))</f>
        <v/>
      </c>
      <c r="L3" s="355" t="str">
        <f>IF('Beoordelingsmatrix P1 Teamlid2'!U88&gt;0,"Uitsluiten",IF('Beoordelingsmatrix P1 Teamlid2'!V5&gt;0,"Voldoet",""))</f>
        <v/>
      </c>
      <c r="M3" s="355" t="str">
        <f>IF('Beoordelingsmatrix P1 Teamlid2'!W88&gt;0,"Uitsluiten",IF('Beoordelingsmatrix P1 Teamlid2'!X5&gt;0,"Voldoet",""))</f>
        <v/>
      </c>
      <c r="N3" s="355" t="str">
        <f>IF('Beoordelingsmatrix P1 Teamlid2'!Y88&gt;0,"Uitsluiten",IF('Beoordelingsmatrix P1 Teamlid2'!Z5&gt;0,"Voldoet",""))</f>
        <v/>
      </c>
      <c r="O3" s="355" t="str">
        <f>IF('Beoordelingsmatrix P1 Teamlid2'!AA88&gt;0,"Uitsluiten",IF('Beoordelingsmatrix P1 Teamlid2'!AB5&gt;0,"Voldoet",""))</f>
        <v/>
      </c>
      <c r="P3" s="355" t="str">
        <f>IF('Beoordelingsmatrix P1 Teamlid2'!AC88&gt;0,"Uitsluiten",IF('Beoordelingsmatrix P1 Teamlid2'!AD5&gt;0,"Voldoet",""))</f>
        <v/>
      </c>
      <c r="Q3" s="355" t="str">
        <f>IF('Beoordelingsmatrix P1 Teamlid2'!AE88&gt;0,"Uitsluiten",IF('Beoordelingsmatrix P1 Teamlid2'!AF5&gt;0,"Voldoet",""))</f>
        <v/>
      </c>
    </row>
    <row r="4" spans="2:17" x14ac:dyDescent="0.25">
      <c r="B4" s="354" t="s">
        <v>583</v>
      </c>
      <c r="C4" s="396">
        <f>'Beoordelingsmatrix P1 Teamlid2'!O77</f>
        <v>0</v>
      </c>
      <c r="D4" s="355" t="str">
        <f>IF(D$3="Uitsluiten","",'Beoordelingsmatrix P1 Teamlid2'!E5)</f>
        <v/>
      </c>
      <c r="E4" s="355" t="str">
        <f>IF(E$3="Uitsluiten","",'Beoordelingsmatrix P1 Teamlid2'!G5)</f>
        <v/>
      </c>
      <c r="F4" s="355" t="str">
        <f>IF(F$3="Uitsluiten","",'Beoordelingsmatrix P1 Teamlid2'!I5)</f>
        <v/>
      </c>
      <c r="G4" s="355" t="str">
        <f>IF(G$3="Uitsluiten","",'Beoordelingsmatrix P1 Teamlid2'!K5)</f>
        <v/>
      </c>
      <c r="H4" s="355" t="str">
        <f>IF(H$3="Uitsluiten","",'Beoordelingsmatrix P1 Teamlid2'!M5)</f>
        <v/>
      </c>
      <c r="I4" s="355" t="str">
        <f>IF(I$3="Uitsluiten","",'Beoordelingsmatrix P1 Teamlid2'!O5)</f>
        <v/>
      </c>
      <c r="J4" s="355" t="str">
        <f>IF(J$3="Uitsluiten","",'Beoordelingsmatrix P1 Teamlid2'!Q5)</f>
        <v/>
      </c>
      <c r="K4" s="355" t="str">
        <f>IF(K$3="Uitsluiten","",'Beoordelingsmatrix P1 Teamlid2'!S5)</f>
        <v/>
      </c>
      <c r="L4" s="355" t="str">
        <f>IF(L$3="Uitsluiten","",'Beoordelingsmatrix P1 Teamlid2'!U5)</f>
        <v/>
      </c>
      <c r="M4" s="355" t="str">
        <f>IF(M$3="Uitsluiten","",'Beoordelingsmatrix P1 Teamlid2'!W5)</f>
        <v/>
      </c>
      <c r="N4" s="355" t="str">
        <f>IF(N$3="Uitsluiten","",'Beoordelingsmatrix P1 Teamlid2'!Y5)</f>
        <v/>
      </c>
      <c r="O4" s="355" t="str">
        <f>IF(O$3="Uitsluiten","",'Beoordelingsmatrix P1 Teamlid2'!AA5)</f>
        <v/>
      </c>
      <c r="P4" s="355" t="str">
        <f>IF(P$3="Uitsluiten","",'Beoordelingsmatrix P1 Teamlid2'!AC5)</f>
        <v/>
      </c>
      <c r="Q4" s="355" t="str">
        <f>IF(Q$3="Uitsluiten","",'Beoordelingsmatrix P1 Teamlid2'!AE5)</f>
        <v/>
      </c>
    </row>
    <row r="5" spans="2:17" x14ac:dyDescent="0.25">
      <c r="B5" s="354" t="s">
        <v>595</v>
      </c>
      <c r="C5" s="396">
        <f>SUM('Beoordelingsmatrix P1 Teamlid2'!O78:O82)</f>
        <v>0</v>
      </c>
      <c r="D5" s="355" t="str">
        <f>IF(D$3="Uitsluiten","",IF(D4="","",'Beoordelingsmatrix P1 Teamlid2'!E59-D4))</f>
        <v/>
      </c>
      <c r="E5" s="355" t="str">
        <f>IF(E$3="Uitsluiten","",IF(E4="","",'Beoordelingsmatrix P1 Teamlid2'!G59-E4))</f>
        <v/>
      </c>
      <c r="F5" s="355" t="str">
        <f>IF(F$3="Uitsluiten","",IF(F4="","",'Beoordelingsmatrix P1 Teamlid2'!I59-F4))</f>
        <v/>
      </c>
      <c r="G5" s="355" t="str">
        <f>IF(G$3="Uitsluiten","",IF(G4="","",'Beoordelingsmatrix P1 Teamlid2'!K59-G4))</f>
        <v/>
      </c>
      <c r="H5" s="355" t="str">
        <f>IF(H$3="Uitsluiten","",IF(H4="","",'Beoordelingsmatrix P1 Teamlid2'!M59-H4))</f>
        <v/>
      </c>
      <c r="I5" s="355" t="str">
        <f>IF(I$3="Uitsluiten","",IF(I4="","",'Beoordelingsmatrix P1 Teamlid2'!O59-I4))</f>
        <v/>
      </c>
      <c r="J5" s="355" t="str">
        <f>IF(J$3="Uitsluiten","",IF(J4="","",'Beoordelingsmatrix P1 Teamlid2'!Q59-J4))</f>
        <v/>
      </c>
      <c r="K5" s="355" t="str">
        <f>IF(K$3="Uitsluiten","",IF(K4="","",'Beoordelingsmatrix P1 Teamlid2'!S59-K4))</f>
        <v/>
      </c>
      <c r="L5" s="355" t="str">
        <f>IF(L$3="Uitsluiten","",IF(L4="","",'Beoordelingsmatrix P1 Teamlid2'!U59-L4))</f>
        <v/>
      </c>
      <c r="M5" s="355" t="str">
        <f>IF(M$3="Uitsluiten","",IF(M4="","",'Beoordelingsmatrix P1 Teamlid2'!W59-M4))</f>
        <v/>
      </c>
      <c r="N5" s="355" t="str">
        <f>IF(N$3="Uitsluiten","",IF(N4="","",'Beoordelingsmatrix P1 Teamlid2'!Y59-N4))</f>
        <v/>
      </c>
      <c r="O5" s="355" t="str">
        <f>IF(O$3="Uitsluiten","",IF(O4="","",'Beoordelingsmatrix P1 Teamlid2'!AA59-O4))</f>
        <v/>
      </c>
      <c r="P5" s="355" t="str">
        <f>IF(P$3="Uitsluiten","",IF(P4="","",'Beoordelingsmatrix P1 Teamlid2'!AC59-P4))</f>
        <v/>
      </c>
      <c r="Q5" s="355" t="str">
        <f>IF(Q$3="Uitsluiten","",IF(Q4="","",'Beoordelingsmatrix P1 Teamlid2'!AE59-Q4))</f>
        <v/>
      </c>
    </row>
    <row r="6" spans="2:17" x14ac:dyDescent="0.25">
      <c r="B6" s="354" t="s">
        <v>598</v>
      </c>
      <c r="C6" s="396">
        <f>SUM(C4:C5)</f>
        <v>0</v>
      </c>
      <c r="D6" s="355" t="str">
        <f>IF(D$3="Uitsluiten","",IF(D$3="","",SUM(D4:D5)))</f>
        <v/>
      </c>
      <c r="E6" s="355" t="str">
        <f>IF(E$3="Uitsluiten","",IF(E$3="","",SUM(E4:E5)))</f>
        <v/>
      </c>
      <c r="F6" s="355" t="str">
        <f t="shared" ref="F6:Q6" si="0">IF(F$3="Uitsluiten","",IF(F$3="","",SUM(F4:F5)))</f>
        <v/>
      </c>
      <c r="G6" s="355" t="str">
        <f t="shared" si="0"/>
        <v/>
      </c>
      <c r="H6" s="355" t="str">
        <f t="shared" si="0"/>
        <v/>
      </c>
      <c r="I6" s="355" t="str">
        <f t="shared" si="0"/>
        <v/>
      </c>
      <c r="J6" s="355" t="str">
        <f t="shared" si="0"/>
        <v/>
      </c>
      <c r="K6" s="355" t="str">
        <f t="shared" si="0"/>
        <v/>
      </c>
      <c r="L6" s="355" t="str">
        <f t="shared" si="0"/>
        <v/>
      </c>
      <c r="M6" s="355" t="str">
        <f t="shared" si="0"/>
        <v/>
      </c>
      <c r="N6" s="355" t="str">
        <f t="shared" si="0"/>
        <v/>
      </c>
      <c r="O6" s="355" t="str">
        <f t="shared" si="0"/>
        <v/>
      </c>
      <c r="P6" s="355" t="str">
        <f t="shared" si="0"/>
        <v/>
      </c>
      <c r="Q6" s="355" t="str">
        <f t="shared" si="0"/>
        <v/>
      </c>
    </row>
    <row r="7" spans="2:17" x14ac:dyDescent="0.25">
      <c r="B7" s="354" t="s">
        <v>599</v>
      </c>
      <c r="C7" s="399"/>
      <c r="D7" s="354" t="str">
        <f>IF(D$3="Uitsluiten","",IF(D3="","",RANK(D6,$D$6:$Q$6,0)))</f>
        <v/>
      </c>
      <c r="E7" s="354" t="str">
        <f t="shared" ref="E7:Q7" si="1">IF(E$3="Uitsluiten","",IF(E3="","",RANK(E6,$D$6:$Q$6,0)))</f>
        <v/>
      </c>
      <c r="F7" s="354" t="str">
        <f t="shared" si="1"/>
        <v/>
      </c>
      <c r="G7" s="354" t="str">
        <f t="shared" si="1"/>
        <v/>
      </c>
      <c r="H7" s="354" t="str">
        <f t="shared" si="1"/>
        <v/>
      </c>
      <c r="I7" s="354" t="str">
        <f t="shared" si="1"/>
        <v/>
      </c>
      <c r="J7" s="354" t="str">
        <f t="shared" si="1"/>
        <v/>
      </c>
      <c r="K7" s="354" t="str">
        <f t="shared" si="1"/>
        <v/>
      </c>
      <c r="L7" s="354" t="str">
        <f t="shared" si="1"/>
        <v/>
      </c>
      <c r="M7" s="354" t="str">
        <f t="shared" si="1"/>
        <v/>
      </c>
      <c r="N7" s="354" t="str">
        <f t="shared" si="1"/>
        <v/>
      </c>
      <c r="O7" s="354" t="str">
        <f t="shared" si="1"/>
        <v/>
      </c>
      <c r="P7" s="354" t="str">
        <f t="shared" si="1"/>
        <v/>
      </c>
      <c r="Q7" s="354" t="str">
        <f t="shared" si="1"/>
        <v/>
      </c>
    </row>
    <row r="8" spans="2:17" x14ac:dyDescent="0.25">
      <c r="B8" s="357" t="s">
        <v>607</v>
      </c>
      <c r="C8" s="399"/>
      <c r="D8" s="354" t="str">
        <f>IF(D$3="Uitsluiten","NVT",IF(D3="","NVT",IF(AND(D7&lt;='Aanvraag inhuur'!$C$181,(D6+SUM('Beoordelingsmatrix P1 Teamlid2'!$D$63,'Beoordelingsmatrix P1 Teamlid2'!$D$65)&gt;MAX($D$6:$P$6))),"Ja","Nee")))</f>
        <v>NVT</v>
      </c>
      <c r="E8" s="354" t="str">
        <f>IF(E$3="Uitsluiten","NVT",IF(E3="","NVT",IF(AND(E7&lt;='Aanvraag inhuur'!$C$181,(E6+SUM('Beoordelingsmatrix P1 Teamlid2'!$D$63,'Beoordelingsmatrix P1 Teamlid2'!$D$65)&gt;MAX($D$6:$P$6))),"Ja","Nee")))</f>
        <v>NVT</v>
      </c>
      <c r="F8" s="354" t="str">
        <f>IF(F$3="Uitsluiten","NVT",IF(F3="","NVT",IF(AND(F7&lt;='Aanvraag inhuur'!$C$181,(F6+SUM('Beoordelingsmatrix P1 Teamlid2'!$D$63,'Beoordelingsmatrix P1 Teamlid2'!$D$65)&gt;MAX($D$6:$P$6))),"Ja","Nee")))</f>
        <v>NVT</v>
      </c>
      <c r="G8" s="354" t="str">
        <f>IF(G$3="Uitsluiten","NVT",IF(G3="","NVT",IF(AND(G7&lt;='Aanvraag inhuur'!$C$181,(G6+SUM('Beoordelingsmatrix P1 Teamlid2'!$D$63,'Beoordelingsmatrix P1 Teamlid2'!$D$65)&gt;MAX($D$6:$P$6))),"Ja","Nee")))</f>
        <v>NVT</v>
      </c>
      <c r="H8" s="354" t="str">
        <f>IF(H$3="Uitsluiten","NVT",IF(H3="","NVT",IF(AND(H7&lt;='Aanvraag inhuur'!$C$181,(H6+SUM('Beoordelingsmatrix P1 Teamlid2'!$D$63,'Beoordelingsmatrix P1 Teamlid2'!$D$65)&gt;MAX($D$6:$P$6))),"Ja","Nee")))</f>
        <v>NVT</v>
      </c>
      <c r="I8" s="354" t="str">
        <f>IF(I$3="Uitsluiten","NVT",IF(I3="","NVT",IF(AND(I7&lt;='Aanvraag inhuur'!$C$181,(I6+SUM('Beoordelingsmatrix P1 Teamlid2'!$D$63,'Beoordelingsmatrix P1 Teamlid2'!$D$65)&gt;MAX($D$6:$P$6))),"Ja","Nee")))</f>
        <v>NVT</v>
      </c>
      <c r="J8" s="354" t="str">
        <f>IF(J$3="Uitsluiten","NVT",IF(J3="","NVT",IF(AND(J7&lt;='Aanvraag inhuur'!$C$181,(J6+SUM('Beoordelingsmatrix P1 Teamlid2'!$D$63,'Beoordelingsmatrix P1 Teamlid2'!$D$65)&gt;MAX($D$6:$P$6))),"Ja","Nee")))</f>
        <v>NVT</v>
      </c>
      <c r="K8" s="354" t="str">
        <f>IF(K$3="Uitsluiten","NVT",IF(K3="","NVT",IF(AND(K7&lt;='Aanvraag inhuur'!$C$181,(K6+SUM('Beoordelingsmatrix P1 Teamlid2'!$D$63,'Beoordelingsmatrix P1 Teamlid2'!$D$65)&gt;MAX($D$6:$P$6))),"Ja","Nee")))</f>
        <v>NVT</v>
      </c>
      <c r="L8" s="354" t="str">
        <f>IF(L$3="Uitsluiten","NVT",IF(L3="","NVT",IF(AND(L7&lt;='Aanvraag inhuur'!$C$181,(L6+SUM('Beoordelingsmatrix P1 Teamlid2'!$D$63,'Beoordelingsmatrix P1 Teamlid2'!$D$65)&gt;MAX($D$6:$P$6))),"Ja","Nee")))</f>
        <v>NVT</v>
      </c>
      <c r="M8" s="354" t="str">
        <f>IF(M$3="Uitsluiten","NVT",IF(M3="","NVT",IF(AND(M7&lt;='Aanvraag inhuur'!$C$181,(M6+SUM('Beoordelingsmatrix P1 Teamlid2'!$D$63,'Beoordelingsmatrix P1 Teamlid2'!$D$65)&gt;MAX($D$6:$P$6))),"Ja","Nee")))</f>
        <v>NVT</v>
      </c>
      <c r="N8" s="354" t="str">
        <f>IF(N$3="Uitsluiten","NVT",IF(N3="","NVT",IF(AND(N7&lt;='Aanvraag inhuur'!$C$181,(N6+SUM('Beoordelingsmatrix P1 Teamlid2'!$D$63,'Beoordelingsmatrix P1 Teamlid2'!$D$65)&gt;MAX($D$6:$P$6))),"Ja","Nee")))</f>
        <v>NVT</v>
      </c>
      <c r="O8" s="354" t="str">
        <f>IF(O$3="Uitsluiten","NVT",IF(O3="","NVT",IF(AND(O7&lt;='Aanvraag inhuur'!$C$181,(O6+SUM('Beoordelingsmatrix P1 Teamlid2'!$D$63,'Beoordelingsmatrix P1 Teamlid2'!$D$65)&gt;MAX($D$6:$P$6))),"Ja","Nee")))</f>
        <v>NVT</v>
      </c>
      <c r="P8" s="354" t="str">
        <f>IF(P$3="Uitsluiten","NVT",IF(P3="","NVT",IF(AND(P7&lt;='Aanvraag inhuur'!$C$181,(P6+SUM('Beoordelingsmatrix P1 Teamlid2'!$D$63,'Beoordelingsmatrix P1 Teamlid2'!$D$65)&gt;MAX($D$6:$P$6))),"Ja","Nee")))</f>
        <v>NVT</v>
      </c>
      <c r="Q8" s="354" t="str">
        <f>IF(Q$3="Uitsluiten","NVT",IF(Q3="","NVT",IF(AND(Q7&lt;='Aanvraag inhuur'!$C$181,(Q6+SUM('Beoordelingsmatrix P1 Teamlid2'!$D$63,'Beoordelingsmatrix P1 Teamlid2'!$D$65)&gt;MAX($D$6:$P$6))),"Ja","Nee")))</f>
        <v>NVT</v>
      </c>
    </row>
    <row r="9" spans="2:17" ht="12.75" customHeight="1" x14ac:dyDescent="0.25">
      <c r="B9" s="361"/>
      <c r="C9" s="397"/>
      <c r="D9" s="361"/>
      <c r="E9" s="361"/>
      <c r="F9" s="361"/>
      <c r="G9" s="361"/>
      <c r="H9" s="361"/>
      <c r="I9" s="361"/>
      <c r="J9" s="361"/>
      <c r="K9" s="361"/>
      <c r="L9" s="361"/>
      <c r="M9" s="361"/>
      <c r="N9" s="361"/>
      <c r="O9" s="361"/>
      <c r="P9" s="361"/>
      <c r="Q9" s="361"/>
    </row>
    <row r="10" spans="2:17" x14ac:dyDescent="0.25">
      <c r="B10" s="354" t="s">
        <v>608</v>
      </c>
      <c r="C10" s="396">
        <f>SUM('Beoordelingsmatrix P1 Teamlid2'!O83:O84)</f>
        <v>0</v>
      </c>
      <c r="D10" s="355" t="str">
        <f>IF(D$3="Uitsluiten","",IF(D3="","",'Beoordelingsmatrix P1 Teamlid2'!E73))</f>
        <v/>
      </c>
      <c r="E10" s="355" t="str">
        <f>IF(E$3="Uitsluiten","",IF(E3="","",'Beoordelingsmatrix P1 Teamlid2'!G73))</f>
        <v/>
      </c>
      <c r="F10" s="355" t="str">
        <f>IF(F$3="Uitsluiten","",IF(F3="","",'Beoordelingsmatrix P1 Teamlid2'!I73))</f>
        <v/>
      </c>
      <c r="G10" s="355" t="str">
        <f>IF(G$3="Uitsluiten","",IF(G3="","",'Beoordelingsmatrix P1 Teamlid2'!K73))</f>
        <v/>
      </c>
      <c r="H10" s="355" t="str">
        <f>IF(H$3="Uitsluiten","",IF(H3="","",'Beoordelingsmatrix P1 Teamlid2'!M73))</f>
        <v/>
      </c>
      <c r="I10" s="355" t="str">
        <f>IF(I$3="Uitsluiten","",IF(I3="","",'Beoordelingsmatrix P1 Teamlid2'!O73))</f>
        <v/>
      </c>
      <c r="J10" s="355" t="str">
        <f>IF(J$3="Uitsluiten","",IF(J3="","",'Beoordelingsmatrix P1 Teamlid2'!Q73))</f>
        <v/>
      </c>
      <c r="K10" s="355" t="str">
        <f>IF(K$3="Uitsluiten","",IF(K3="","",'Beoordelingsmatrix P1 Teamlid2'!S73))</f>
        <v/>
      </c>
      <c r="L10" s="355" t="str">
        <f>IF(L$3="Uitsluiten","",IF(L3="","",'Beoordelingsmatrix P1 Teamlid2'!U73))</f>
        <v/>
      </c>
      <c r="M10" s="355" t="str">
        <f>IF(M$3="Uitsluiten","",IF(M3="","",'Beoordelingsmatrix P1 Teamlid2'!W73))</f>
        <v/>
      </c>
      <c r="N10" s="355" t="str">
        <f>IF(N$3="Uitsluiten","",IF(N3="","",'Beoordelingsmatrix P1 Teamlid2'!Y73))</f>
        <v/>
      </c>
      <c r="O10" s="355" t="str">
        <f>IF(O$3="Uitsluiten","",IF(O3="","",'Beoordelingsmatrix P1 Teamlid2'!AA73))</f>
        <v/>
      </c>
      <c r="P10" s="355" t="str">
        <f>IF(P$3="Uitsluiten","",IF(P3="","",'Beoordelingsmatrix P1 Teamlid2'!AC73))</f>
        <v/>
      </c>
      <c r="Q10" s="355" t="str">
        <f>IF(Q$3="Uitsluiten","",IF(Q3="","",'Beoordelingsmatrix P1 Teamlid2'!AE73))</f>
        <v/>
      </c>
    </row>
    <row r="11" spans="2:17" x14ac:dyDescent="0.25">
      <c r="B11" s="358" t="s">
        <v>609</v>
      </c>
      <c r="C11" s="398">
        <f>SUM('Beoordelingsmatrix P1 Teamlid2'!O77:O84)</f>
        <v>0</v>
      </c>
      <c r="D11" s="359" t="str">
        <f>IF(D$3="Uitsluiten","",IF(D3="","",'Beoordelingsmatrix P1 Teamlid2'!E74))</f>
        <v/>
      </c>
      <c r="E11" s="359" t="str">
        <f>IF(E$3="Uitsluiten","",IF(E3="","",'Beoordelingsmatrix P1 Teamlid2'!G74))</f>
        <v/>
      </c>
      <c r="F11" s="359" t="str">
        <f>IF(F$3="Uitsluiten","",IF(F3="","",'Beoordelingsmatrix P1 Teamlid2'!I74))</f>
        <v/>
      </c>
      <c r="G11" s="359" t="str">
        <f>IF(G$3="Uitsluiten","",IF(G3="","",'Beoordelingsmatrix P1 Teamlid2'!K74))</f>
        <v/>
      </c>
      <c r="H11" s="359" t="str">
        <f>IF(H$3="Uitsluiten","",IF(H3="","",'Beoordelingsmatrix P1 Teamlid2'!M74))</f>
        <v/>
      </c>
      <c r="I11" s="359" t="str">
        <f>IF(I$3="Uitsluiten","",IF(I3="","",'Beoordelingsmatrix P1 Teamlid2'!O74))</f>
        <v/>
      </c>
      <c r="J11" s="359" t="str">
        <f>IF(J$3="Uitsluiten","",IF(J3="","",'Beoordelingsmatrix P1 Teamlid2'!Q74))</f>
        <v/>
      </c>
      <c r="K11" s="359" t="str">
        <f>IF(K$3="Uitsluiten","",IF(K3="","",'Beoordelingsmatrix P1 Teamlid2'!S74))</f>
        <v/>
      </c>
      <c r="L11" s="359" t="str">
        <f>IF(L$3="Uitsluiten","",IF(L3="","",'Beoordelingsmatrix P1 Teamlid2'!U74))</f>
        <v/>
      </c>
      <c r="M11" s="359" t="str">
        <f>IF(M$3="Uitsluiten","",IF(M3="","",'Beoordelingsmatrix P1 Teamlid2'!W74))</f>
        <v/>
      </c>
      <c r="N11" s="359" t="str">
        <f>IF(N$3="Uitsluiten","",IF(N3="","",'Beoordelingsmatrix P1 Teamlid2'!Y74))</f>
        <v/>
      </c>
      <c r="O11" s="359" t="str">
        <f>IF(O$3="Uitsluiten","",IF(O3="","",'Beoordelingsmatrix P1 Teamlid2'!AA74))</f>
        <v/>
      </c>
      <c r="P11" s="359" t="str">
        <f>IF(P$3="Uitsluiten","",IF(P3="","",'Beoordelingsmatrix P1 Teamlid2'!AC74))</f>
        <v/>
      </c>
      <c r="Q11" s="359" t="str">
        <f>IF(Q$3="Uitsluiten","",IF(Q3="","",'Beoordelingsmatrix P1 Teamlid2'!AE74))</f>
        <v/>
      </c>
    </row>
    <row r="12" spans="2:17" x14ac:dyDescent="0.25">
      <c r="B12" s="358" t="s">
        <v>652</v>
      </c>
      <c r="C12" s="399"/>
      <c r="D12" s="354" t="str">
        <f>IF(D$3="Uitsluiten","",IF(D3="","",RANK(D11,$D$11:$Q$11,0)))</f>
        <v/>
      </c>
      <c r="E12" s="354" t="str">
        <f t="shared" ref="E12:Q12" si="2">IF(E$3="Uitsluiten","",IF(E3="","",RANK(E11,$D$11:$Q$11,0)))</f>
        <v/>
      </c>
      <c r="F12" s="354" t="str">
        <f t="shared" si="2"/>
        <v/>
      </c>
      <c r="G12" s="354" t="str">
        <f t="shared" si="2"/>
        <v/>
      </c>
      <c r="H12" s="354" t="str">
        <f t="shared" si="2"/>
        <v/>
      </c>
      <c r="I12" s="354" t="str">
        <f t="shared" si="2"/>
        <v/>
      </c>
      <c r="J12" s="354" t="str">
        <f t="shared" si="2"/>
        <v/>
      </c>
      <c r="K12" s="354" t="str">
        <f t="shared" si="2"/>
        <v/>
      </c>
      <c r="L12" s="354" t="str">
        <f t="shared" si="2"/>
        <v/>
      </c>
      <c r="M12" s="354" t="str">
        <f t="shared" si="2"/>
        <v/>
      </c>
      <c r="N12" s="354" t="str">
        <f t="shared" si="2"/>
        <v/>
      </c>
      <c r="O12" s="354" t="str">
        <f t="shared" si="2"/>
        <v/>
      </c>
      <c r="P12" s="354" t="str">
        <f t="shared" si="2"/>
        <v/>
      </c>
      <c r="Q12" s="354" t="str">
        <f t="shared" si="2"/>
        <v/>
      </c>
    </row>
    <row r="13" spans="2:17" ht="31.5" x14ac:dyDescent="0.25">
      <c r="B13" s="360" t="s">
        <v>644</v>
      </c>
      <c r="C13" s="400"/>
      <c r="D13" s="360" t="str">
        <f>IF(D8="Ja","Reeds uitgenodigd",IF(D3="Uitsluiten","Reeds uitgesloten",IF(D3="","NVT",IF((D6+(SUM('Aanvraag inhuur'!$C$79:$C$80)))&gt;=(MAX('Samenvatting beoordeling P1 TL2'!$D$11:$Q$11)),"Ja","Nee"))))</f>
        <v>NVT</v>
      </c>
      <c r="E13" s="360" t="str">
        <f>IF(E8="Ja","Reeds uitgenodigd",IF(E3="Uitsluiten","Reeds uitgesloten",IF(E3="","NVT",IF((E6+(SUM('Aanvraag inhuur'!$C$79:$C$80)))&gt;=(MAX('Samenvatting beoordeling P1 TL2'!$D$11:$Q$11)),"Ja","Nee"))))</f>
        <v>NVT</v>
      </c>
      <c r="F13" s="360" t="str">
        <f>IF(F8="Ja","Reeds uitgenodigd",IF(F3="Uitsluiten","Reeds uitgesloten",IF(F3="","NVT",IF((F6+(SUM('Aanvraag inhuur'!$C$79:$C$80)))&gt;=(MAX('Samenvatting beoordeling P1 TL2'!$D$11:$Q$11)),"Ja","Nee"))))</f>
        <v>NVT</v>
      </c>
      <c r="G13" s="360" t="str">
        <f>IF(G8="Ja","Reeds uitgenodigd",IF(G3="Uitsluiten","Reeds uitgesloten",IF(G3="","NVT",IF((G6+(SUM('Aanvraag inhuur'!$C$79:$C$80)))&gt;=(MAX('Samenvatting beoordeling P1 TL2'!$D$11:$Q$11)),"Ja","Nee"))))</f>
        <v>NVT</v>
      </c>
      <c r="H13" s="360" t="str">
        <f>IF(H8="Ja","Reeds uitgenodigd",IF(H3="Uitsluiten","Reeds uitgesloten",IF(H3="","NVT",IF((H6+(SUM('Aanvraag inhuur'!$C$79:$C$80)))&gt;=(MAX('Samenvatting beoordeling P1 TL2'!$D$11:$Q$11)),"Ja","Nee"))))</f>
        <v>NVT</v>
      </c>
      <c r="I13" s="360" t="str">
        <f>IF(I8="Ja","Reeds uitgenodigd",IF(I3="Uitsluiten","Reeds uitgesloten",IF(I3="","NVT",IF((I6+(SUM('Aanvraag inhuur'!$C$79:$C$80)))&gt;=(MAX('Samenvatting beoordeling P1 TL2'!$D$11:$Q$11)),"Ja","Nee"))))</f>
        <v>NVT</v>
      </c>
      <c r="J13" s="360" t="str">
        <f>IF(J8="Ja","Reeds uitgenodigd",IF(J3="Uitsluiten","Reeds uitgesloten",IF(J3="","NVT",IF((J6+(SUM('Aanvraag inhuur'!$C$79:$C$80)))&gt;=(MAX('Samenvatting beoordeling P1 TL2'!$D$11:$Q$11)),"Ja","Nee"))))</f>
        <v>NVT</v>
      </c>
      <c r="K13" s="360" t="str">
        <f>IF(K8="Ja","Reeds uitgenodigd",IF(K3="Uitsluiten","Reeds uitgesloten",IF(K3="","NVT",IF((K6+(SUM('Aanvraag inhuur'!$C$79:$C$80)))&gt;=(MAX('Samenvatting beoordeling P1 TL2'!$D$11:$Q$11)),"Ja","Nee"))))</f>
        <v>NVT</v>
      </c>
      <c r="L13" s="360" t="str">
        <f>IF(L8="Ja","Reeds uitgenodigd",IF(L3="Uitsluiten","Reeds uitgesloten",IF(L3="","NVT",IF((L6+(SUM('Aanvraag inhuur'!$C$79:$C$80)))&gt;=(MAX('Samenvatting beoordeling P1 TL2'!$D$11:$Q$11)),"Ja","Nee"))))</f>
        <v>NVT</v>
      </c>
      <c r="M13" s="360" t="str">
        <f>IF(M8="Ja","Reeds uitgenodigd",IF(M3="Uitsluiten","Reeds uitgesloten",IF(M3="","NVT",IF((M6+(SUM('Aanvraag inhuur'!$C$79:$C$80)))&gt;=(MAX('Samenvatting beoordeling P1 TL2'!$D$11:$Q$11)),"Ja","Nee"))))</f>
        <v>NVT</v>
      </c>
      <c r="N13" s="360" t="str">
        <f>IF(N8="Ja","Reeds uitgenodigd",IF(N3="Uitsluiten","Reeds uitgesloten",IF(N3="","NVT",IF((N6+(SUM('Aanvraag inhuur'!$C$79:$C$80)))&gt;=(MAX('Samenvatting beoordeling P1 TL2'!$D$11:$Q$11)),"Ja","Nee"))))</f>
        <v>NVT</v>
      </c>
      <c r="O13" s="360" t="str">
        <f>IF(O8="Ja","Reeds uitgenodigd",IF(O3="Uitsluiten","Reeds uitgesloten",IF(O3="","NVT",IF((O6+(SUM('Aanvraag inhuur'!$C$79:$C$80)))&gt;=(MAX('Samenvatting beoordeling P1 TL2'!$D$11:$Q$11)),"Ja","Nee"))))</f>
        <v>NVT</v>
      </c>
      <c r="P13" s="360" t="str">
        <f>IF(P8="Ja","Reeds uitgenodigd",IF(P3="Uitsluiten","Reeds uitgesloten",IF(P3="","NVT",IF((P6+(SUM('Aanvraag inhuur'!$C$79:$C$80)))&gt;=(MAX('Samenvatting beoordeling P1 TL2'!$D$11:$Q$11)),"Ja","Nee"))))</f>
        <v>NVT</v>
      </c>
      <c r="Q13" s="360" t="str">
        <f>IF(Q8="Ja","Reeds uitgenodigd",IF(Q3="Uitsluiten","Reeds uitgesloten",IF(Q3="","NVT",IF((Q6+(SUM('Aanvraag inhuur'!$C$79:$C$80)))&gt;=(MAX('Samenvatting beoordeling P1 TL2'!$D$11:$Q$11)),"Ja","Nee"))))</f>
        <v>NVT</v>
      </c>
    </row>
  </sheetData>
  <conditionalFormatting sqref="F3">
    <cfRule type="cellIs" dxfId="74" priority="15" operator="equal">
      <formula>"""Uitsluiten"""</formula>
    </cfRule>
  </conditionalFormatting>
  <conditionalFormatting sqref="D3 F3">
    <cfRule type="containsText" dxfId="73" priority="12" operator="containsText" text="Voldoet">
      <formula>NOT(ISERROR(SEARCH("Voldoet",D3)))</formula>
    </cfRule>
    <cfRule type="containsText" dxfId="72" priority="13" operator="containsText" text="Uitsluiten">
      <formula>NOT(ISERROR(SEARCH("Uitsluiten",D3)))</formula>
    </cfRule>
  </conditionalFormatting>
  <conditionalFormatting sqref="D8:Q8">
    <cfRule type="containsText" dxfId="71" priority="9" operator="containsText" text="NVT">
      <formula>NOT(ISERROR(SEARCH("NVT",D8)))</formula>
    </cfRule>
    <cfRule type="containsText" dxfId="70" priority="10" operator="containsText" text="Nee">
      <formula>NOT(ISERROR(SEARCH("Nee",D8)))</formula>
    </cfRule>
    <cfRule type="containsText" dxfId="69" priority="11" operator="containsText" text="Ja">
      <formula>NOT(ISERROR(SEARCH("Ja",D8)))</formula>
    </cfRule>
  </conditionalFormatting>
  <conditionalFormatting sqref="D13:Q13">
    <cfRule type="containsText" dxfId="68" priority="5" operator="containsText" text="Reeds uitgesloten">
      <formula>NOT(ISERROR(SEARCH("Reeds uitgesloten",D13)))</formula>
    </cfRule>
    <cfRule type="containsText" dxfId="67" priority="6" operator="containsText" text="Ja">
      <formula>NOT(ISERROR(SEARCH("Ja",D13)))</formula>
    </cfRule>
    <cfRule type="containsText" dxfId="66" priority="7" operator="containsText" text="NVT">
      <formula>NOT(ISERROR(SEARCH("NVT",D13)))</formula>
    </cfRule>
    <cfRule type="containsText" dxfId="65" priority="8" operator="containsText" text="Nee">
      <formula>NOT(ISERROR(SEARCH("Nee",D13)))</formula>
    </cfRule>
  </conditionalFormatting>
  <conditionalFormatting sqref="E3">
    <cfRule type="containsText" dxfId="64" priority="3" operator="containsText" text="Voldoet">
      <formula>NOT(ISERROR(SEARCH("Voldoet",E3)))</formula>
    </cfRule>
    <cfRule type="containsText" dxfId="63" priority="4" operator="containsText" text="Uitsluiten">
      <formula>NOT(ISERROR(SEARCH("Uitsluiten",E3)))</formula>
    </cfRule>
  </conditionalFormatting>
  <conditionalFormatting sqref="G3:Q3">
    <cfRule type="containsText" dxfId="62" priority="1" operator="containsText" text="Voldoet">
      <formula>NOT(ISERROR(SEARCH("Voldoet",G3)))</formula>
    </cfRule>
    <cfRule type="containsText" dxfId="61" priority="2" operator="containsText" text="Uitsluiten">
      <formula>NOT(ISERROR(SEARCH("Uitsluiten",G3)))</formula>
    </cfRule>
  </conditionalFormatting>
  <pageMargins left="0.7" right="0.7" top="0.75" bottom="0.75" header="0.3" footer="0.3"/>
  <pageSetup paperSize="9" scale="60" orientation="landscape" r:id="rId1"/>
  <extLst>
    <ext xmlns:x14="http://schemas.microsoft.com/office/spreadsheetml/2009/9/main" uri="{78C0D931-6437-407d-A8EE-F0AAD7539E65}">
      <x14:conditionalFormattings>
        <x14:conditionalFormatting xmlns:xm="http://schemas.microsoft.com/office/excel/2006/main">
          <x14:cfRule type="expression" priority="14" id="{191FD619-49D5-4B96-955A-02423C3AB293}">
            <xm:f>'Beoordelingsmatrix P1 Teamlid2'!$I$88&gt;0</xm:f>
            <x14:dxf>
              <fill>
                <patternFill>
                  <bgColor rgb="FFFF0000"/>
                </patternFill>
              </fill>
            </x14:dxf>
          </x14:cfRule>
          <xm:sqref>F3</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Q13"/>
  <sheetViews>
    <sheetView zoomScale="85" zoomScaleNormal="85" workbookViewId="0">
      <selection activeCell="Q1" activeCellId="7" sqref="Q4 E1:E1048576 G1:G1048576 I1:I1048576 K1:K1048576 M1:M1048576 O1:O1048576 Q1:Q1048576"/>
    </sheetView>
  </sheetViews>
  <sheetFormatPr defaultRowHeight="15.75" x14ac:dyDescent="0.25"/>
  <cols>
    <col min="1" max="1" width="2.375" style="356" customWidth="1"/>
    <col min="2" max="2" width="41.5" style="356" customWidth="1"/>
    <col min="3" max="3" width="11.25" style="356" customWidth="1"/>
    <col min="4" max="4" width="20.875" style="356" customWidth="1"/>
    <col min="5" max="5" width="20.875" style="356" hidden="1" customWidth="1"/>
    <col min="6" max="6" width="20.875" style="356" customWidth="1"/>
    <col min="7" max="7" width="20.875" style="356" hidden="1" customWidth="1"/>
    <col min="8" max="8" width="20.875" style="356" customWidth="1"/>
    <col min="9" max="9" width="20.875" style="356" hidden="1" customWidth="1"/>
    <col min="10" max="10" width="20.875" style="356" customWidth="1"/>
    <col min="11" max="11" width="20.875" style="356" hidden="1" customWidth="1"/>
    <col min="12" max="12" width="20.875" style="356" customWidth="1"/>
    <col min="13" max="13" width="20.875" style="356" hidden="1" customWidth="1"/>
    <col min="14" max="14" width="20.875" style="356" customWidth="1"/>
    <col min="15" max="15" width="20.875" style="356" hidden="1" customWidth="1"/>
    <col min="16" max="16" width="20.875" style="356" customWidth="1"/>
    <col min="17" max="17" width="20.875" style="356" hidden="1" customWidth="1"/>
    <col min="18" max="16384" width="9" style="356"/>
  </cols>
  <sheetData>
    <row r="1" spans="2:17" x14ac:dyDescent="0.25">
      <c r="B1" s="414" t="s">
        <v>651</v>
      </c>
      <c r="D1" s="424" t="s">
        <v>654</v>
      </c>
    </row>
    <row r="2" spans="2:17" s="326" customFormat="1" ht="91.5" customHeight="1" x14ac:dyDescent="0.25">
      <c r="B2" s="327" t="s">
        <v>594</v>
      </c>
      <c r="C2" s="395" t="s">
        <v>643</v>
      </c>
      <c r="D2" s="327" t="str">
        <f>'Beoordelingsmatrix P1 Teamlid3'!E2</f>
        <v>Nederlands Centrum voor Interim-Management B.V. (NCIM)</v>
      </c>
      <c r="E2" s="327" t="str">
        <f>'Beoordelingsmatrix P1 Teamlid3'!G2</f>
        <v>Nederlands Centrum voor Interim-Management B.V. (NCIM) CV2</v>
      </c>
      <c r="F2" s="327" t="str">
        <f>'Beoordelingsmatrix P1 Teamlid3'!I2</f>
        <v>Combinatie Caesar Accounts (penvoerder), Bergler Nederland, Pimarox Infrastructure Solutions.</v>
      </c>
      <c r="G2" s="327" t="str">
        <f>'Beoordelingsmatrix P1 Teamlid3'!K2</f>
        <v>Combinatie Caesar Accounts (penvoerder), Bergler Nederland, Pimarox Infrastructure Solutions. CV2</v>
      </c>
      <c r="H2" s="327" t="str">
        <f>'Beoordelingsmatrix P1 Teamlid3'!M2</f>
        <v>Combinatie Cimsolutions B.V. (penvoerder), SLTN IT Professionals B.V., Verdonck, Klooster &amp; Associates B.V.</v>
      </c>
      <c r="I2" s="327" t="str">
        <f>'Beoordelingsmatrix P1 Teamlid3'!O2</f>
        <v>Combinatie Cimsolutions B.V. (penvoerder), SLTN IT Professionals B.V., Verdonck, Klooster &amp; Associates B.V. CV2</v>
      </c>
      <c r="J2" s="327" t="str">
        <f>'Beoordelingsmatrix P1 Teamlid3'!Q2</f>
        <v>De Staffing Groep Nederland B.V.</v>
      </c>
      <c r="K2" s="327" t="str">
        <f>'Beoordelingsmatrix P1 Teamlid3'!S2</f>
        <v>De Staffing Groep Nederland B.V. CV2</v>
      </c>
      <c r="L2" s="327" t="str">
        <f>'Beoordelingsmatrix P1 Teamlid3'!U2</f>
        <v>LINKIT B.V.</v>
      </c>
      <c r="M2" s="327" t="str">
        <f>'Beoordelingsmatrix P1 Teamlid3'!W2</f>
        <v>LINKIT B.V. CV2</v>
      </c>
      <c r="N2" s="327" t="str">
        <f>'Beoordelingsmatrix P1 Teamlid3'!Y2</f>
        <v>Between B.V.</v>
      </c>
      <c r="O2" s="327" t="str">
        <f>'Beoordelingsmatrix P1 Teamlid3'!AA2</f>
        <v>Between B.V. CV2</v>
      </c>
      <c r="P2" s="327" t="str">
        <f>'Beoordelingsmatrix P1 Teamlid3'!AC2</f>
        <v>Combinatie Myler BV (penvoerder), CGI Nederland BV.</v>
      </c>
      <c r="Q2" s="327" t="str">
        <f>'Beoordelingsmatrix P1 Teamlid3'!AE2</f>
        <v>Combinatie Myler BV (penvoerder), CGI Nederland BV. CV2</v>
      </c>
    </row>
    <row r="3" spans="2:17" x14ac:dyDescent="0.25">
      <c r="B3" s="354" t="s">
        <v>610</v>
      </c>
      <c r="C3" s="399"/>
      <c r="D3" s="355" t="str">
        <f>IF('Beoordelingsmatrix P1 Teamlid3'!E88&gt;0,"Uitsluiten",IF('Beoordelingsmatrix P1 Teamlid3'!F5&gt;0,"Voldoet",""))</f>
        <v/>
      </c>
      <c r="E3" s="355" t="str">
        <f>IF('Beoordelingsmatrix P1 Teamlid3'!G88&gt;0,"Uitsluiten",IF('Beoordelingsmatrix P1 Teamlid3'!H5&gt;0,"Voldoet",""))</f>
        <v/>
      </c>
      <c r="F3" s="355" t="str">
        <f>IF('Beoordelingsmatrix P1 Teamlid3'!I88&gt;0,"Uitsluiten",IF('Beoordelingsmatrix P1 Teamlid3'!J5&gt;0,"Voldoet",""))</f>
        <v/>
      </c>
      <c r="G3" s="355" t="str">
        <f>IF('Beoordelingsmatrix P1 Teamlid3'!K88&gt;0,"Uitsluiten",IF('Beoordelingsmatrix P1 Teamlid3'!L5&gt;0,"Voldoet",""))</f>
        <v/>
      </c>
      <c r="H3" s="355" t="str">
        <f>IF('Beoordelingsmatrix P1 Teamlid3'!M88&gt;0,"Uitsluiten",IF('Beoordelingsmatrix P1 Teamlid3'!N5&gt;0,"Voldoet",""))</f>
        <v/>
      </c>
      <c r="I3" s="355" t="str">
        <f>IF('Beoordelingsmatrix P1 Teamlid3'!O88&gt;0,"Uitsluiten",IF('Beoordelingsmatrix P1 Teamlid3'!P5&gt;0,"Voldoet",""))</f>
        <v/>
      </c>
      <c r="J3" s="355" t="str">
        <f>IF('Beoordelingsmatrix P1 Teamlid3'!Q88&gt;0,"Uitsluiten",IF('Beoordelingsmatrix P1 Teamlid3'!R5&gt;0,"Voldoet",""))</f>
        <v/>
      </c>
      <c r="K3" s="355" t="str">
        <f>IF('Beoordelingsmatrix P1 Teamlid3'!S88&gt;0,"Uitsluiten",IF('Beoordelingsmatrix P1 Teamlid3'!T5&gt;0,"Voldoet",""))</f>
        <v/>
      </c>
      <c r="L3" s="355" t="str">
        <f>IF('Beoordelingsmatrix P1 Teamlid3'!U88&gt;0,"Uitsluiten",IF('Beoordelingsmatrix P1 Teamlid3'!V5&gt;0,"Voldoet",""))</f>
        <v/>
      </c>
      <c r="M3" s="355" t="str">
        <f>IF('Beoordelingsmatrix P1 Teamlid3'!W88&gt;0,"Uitsluiten",IF('Beoordelingsmatrix P1 Teamlid3'!X5&gt;0,"Voldoet",""))</f>
        <v/>
      </c>
      <c r="N3" s="355" t="str">
        <f>IF('Beoordelingsmatrix P1 Teamlid3'!Y88&gt;0,"Uitsluiten",IF('Beoordelingsmatrix P1 Teamlid3'!Z5&gt;0,"Voldoet",""))</f>
        <v/>
      </c>
      <c r="O3" s="355" t="str">
        <f>IF('Beoordelingsmatrix P1 Teamlid3'!AA88&gt;0,"Uitsluiten",IF('Beoordelingsmatrix P1 Teamlid3'!AB5&gt;0,"Voldoet",""))</f>
        <v/>
      </c>
      <c r="P3" s="355" t="str">
        <f>IF('Beoordelingsmatrix P1 Teamlid3'!AC88&gt;0,"Uitsluiten",IF('Beoordelingsmatrix P1 Teamlid3'!AD5&gt;0,"Voldoet",""))</f>
        <v/>
      </c>
      <c r="Q3" s="355" t="str">
        <f>IF('Beoordelingsmatrix P1 Teamlid3'!AE88&gt;0,"Uitsluiten",IF('Beoordelingsmatrix P1 Teamlid3'!AF5&gt;0,"Voldoet",""))</f>
        <v/>
      </c>
    </row>
    <row r="4" spans="2:17" x14ac:dyDescent="0.25">
      <c r="B4" s="354" t="s">
        <v>583</v>
      </c>
      <c r="C4" s="396">
        <f>'Beoordelingsmatrix P1 Teamlid3'!O77</f>
        <v>0</v>
      </c>
      <c r="D4" s="355" t="str">
        <f>IF(D$3="Uitsluiten","",'Beoordelingsmatrix P1 Teamlid3'!E5)</f>
        <v/>
      </c>
      <c r="E4" s="355" t="str">
        <f>IF(E$3="Uitsluiten","",'Beoordelingsmatrix P1 Teamlid3'!G5)</f>
        <v/>
      </c>
      <c r="F4" s="355" t="str">
        <f>IF(F$3="Uitsluiten","",'Beoordelingsmatrix P1 Teamlid3'!I5)</f>
        <v/>
      </c>
      <c r="G4" s="355" t="str">
        <f>IF(G$3="Uitsluiten","",'Beoordelingsmatrix P1 Teamlid3'!K5)</f>
        <v/>
      </c>
      <c r="H4" s="355" t="str">
        <f>IF(H$3="Uitsluiten","",'Beoordelingsmatrix P1 Teamlid3'!M5)</f>
        <v/>
      </c>
      <c r="I4" s="355" t="str">
        <f>IF(I$3="Uitsluiten","",'Beoordelingsmatrix P1 Teamlid3'!O5)</f>
        <v/>
      </c>
      <c r="J4" s="355" t="str">
        <f>IF(J$3="Uitsluiten","",'Beoordelingsmatrix P1 Teamlid3'!Q5)</f>
        <v/>
      </c>
      <c r="K4" s="355" t="str">
        <f>IF(K$3="Uitsluiten","",'Beoordelingsmatrix P1 Teamlid3'!S5)</f>
        <v/>
      </c>
      <c r="L4" s="355" t="str">
        <f>IF(L$3="Uitsluiten","",'Beoordelingsmatrix P1 Teamlid3'!U5)</f>
        <v/>
      </c>
      <c r="M4" s="355" t="str">
        <f>IF(M$3="Uitsluiten","",'Beoordelingsmatrix P1 Teamlid3'!W5)</f>
        <v/>
      </c>
      <c r="N4" s="355" t="str">
        <f>IF(N$3="Uitsluiten","",'Beoordelingsmatrix P1 Teamlid3'!Y5)</f>
        <v/>
      </c>
      <c r="O4" s="355" t="str">
        <f>IF(O$3="Uitsluiten","",'Beoordelingsmatrix P1 Teamlid3'!AA5)</f>
        <v/>
      </c>
      <c r="P4" s="355" t="str">
        <f>IF(P$3="Uitsluiten","",'Beoordelingsmatrix P1 Teamlid3'!AC5)</f>
        <v/>
      </c>
      <c r="Q4" s="355" t="str">
        <f>IF(Q$3="Uitsluiten","",'Beoordelingsmatrix P1 Teamlid3'!AE5)</f>
        <v/>
      </c>
    </row>
    <row r="5" spans="2:17" x14ac:dyDescent="0.25">
      <c r="B5" s="354" t="s">
        <v>595</v>
      </c>
      <c r="C5" s="396">
        <f>SUM('Beoordelingsmatrix P1 Teamlid3'!O78:O82)</f>
        <v>0</v>
      </c>
      <c r="D5" s="355" t="str">
        <f>IF(D$3="Uitsluiten","",IF(D4="","",'Beoordelingsmatrix P1 Teamlid3'!E59-D4))</f>
        <v/>
      </c>
      <c r="E5" s="355" t="str">
        <f>IF(E$3="Uitsluiten","",IF(E4="","",'Beoordelingsmatrix P1 Teamlid3'!G59-E4))</f>
        <v/>
      </c>
      <c r="F5" s="355" t="str">
        <f>IF(F$3="Uitsluiten","",IF(F4="","",'Beoordelingsmatrix P1 Teamlid3'!I59-F4))</f>
        <v/>
      </c>
      <c r="G5" s="355" t="str">
        <f>IF(G$3="Uitsluiten","",IF(G4="","",'Beoordelingsmatrix P1 Teamlid3'!K59-G4))</f>
        <v/>
      </c>
      <c r="H5" s="355" t="str">
        <f>IF(H$3="Uitsluiten","",IF(H4="","",'Beoordelingsmatrix P1 Teamlid3'!M59-H4))</f>
        <v/>
      </c>
      <c r="I5" s="355" t="str">
        <f>IF(I$3="Uitsluiten","",IF(I4="","",'Beoordelingsmatrix P1 Teamlid3'!O59-I4))</f>
        <v/>
      </c>
      <c r="J5" s="355" t="str">
        <f>IF(J$3="Uitsluiten","",IF(J4="","",'Beoordelingsmatrix P1 Teamlid3'!Q59-J4))</f>
        <v/>
      </c>
      <c r="K5" s="355" t="str">
        <f>IF(K$3="Uitsluiten","",IF(K4="","",'Beoordelingsmatrix P1 Teamlid3'!S59-K4))</f>
        <v/>
      </c>
      <c r="L5" s="355" t="str">
        <f>IF(L$3="Uitsluiten","",IF(L4="","",'Beoordelingsmatrix P1 Teamlid3'!U59-L4))</f>
        <v/>
      </c>
      <c r="M5" s="355" t="str">
        <f>IF(M$3="Uitsluiten","",IF(M4="","",'Beoordelingsmatrix P1 Teamlid3'!W59-M4))</f>
        <v/>
      </c>
      <c r="N5" s="355" t="str">
        <f>IF(N$3="Uitsluiten","",IF(N4="","",'Beoordelingsmatrix P1 Teamlid3'!Y59-N4))</f>
        <v/>
      </c>
      <c r="O5" s="355" t="str">
        <f>IF(O$3="Uitsluiten","",IF(O4="","",'Beoordelingsmatrix P1 Teamlid3'!AA59-O4))</f>
        <v/>
      </c>
      <c r="P5" s="355" t="str">
        <f>IF(P$3="Uitsluiten","",IF(P4="","",'Beoordelingsmatrix P1 Teamlid3'!AC59-P4))</f>
        <v/>
      </c>
      <c r="Q5" s="355" t="str">
        <f>IF(Q$3="Uitsluiten","",IF(Q4="","",'Beoordelingsmatrix P1 Teamlid3'!AE59-Q4))</f>
        <v/>
      </c>
    </row>
    <row r="6" spans="2:17" x14ac:dyDescent="0.25">
      <c r="B6" s="354" t="s">
        <v>598</v>
      </c>
      <c r="C6" s="396">
        <f>SUM(C4:C5)</f>
        <v>0</v>
      </c>
      <c r="D6" s="355" t="str">
        <f>IF(D$3="Uitsluiten","",IF(D$3="","",SUM(D4:D5)))</f>
        <v/>
      </c>
      <c r="E6" s="355" t="str">
        <f>IF(E$3="Uitsluiten","",IF(E$3="","",SUM(E4:E5)))</f>
        <v/>
      </c>
      <c r="F6" s="355" t="str">
        <f t="shared" ref="F6:Q6" si="0">IF(F$3="Uitsluiten","",IF(F$3="","",SUM(F4:F5)))</f>
        <v/>
      </c>
      <c r="G6" s="355" t="str">
        <f t="shared" si="0"/>
        <v/>
      </c>
      <c r="H6" s="355" t="str">
        <f t="shared" si="0"/>
        <v/>
      </c>
      <c r="I6" s="355" t="str">
        <f t="shared" si="0"/>
        <v/>
      </c>
      <c r="J6" s="355" t="str">
        <f t="shared" si="0"/>
        <v/>
      </c>
      <c r="K6" s="355" t="str">
        <f t="shared" si="0"/>
        <v/>
      </c>
      <c r="L6" s="355" t="str">
        <f t="shared" si="0"/>
        <v/>
      </c>
      <c r="M6" s="355" t="str">
        <f t="shared" si="0"/>
        <v/>
      </c>
      <c r="N6" s="355" t="str">
        <f t="shared" si="0"/>
        <v/>
      </c>
      <c r="O6" s="355" t="str">
        <f t="shared" si="0"/>
        <v/>
      </c>
      <c r="P6" s="355" t="str">
        <f t="shared" si="0"/>
        <v/>
      </c>
      <c r="Q6" s="355" t="str">
        <f t="shared" si="0"/>
        <v/>
      </c>
    </row>
    <row r="7" spans="2:17" x14ac:dyDescent="0.25">
      <c r="B7" s="354" t="s">
        <v>599</v>
      </c>
      <c r="C7" s="399"/>
      <c r="D7" s="354" t="str">
        <f>IF(D$3="Uitsluiten","",IF(D3="","",RANK(D6,$D$6:$Q$6,0)))</f>
        <v/>
      </c>
      <c r="E7" s="354" t="str">
        <f t="shared" ref="E7:Q7" si="1">IF(E$3="Uitsluiten","",IF(E3="","",RANK(E6,$D$6:$Q$6,0)))</f>
        <v/>
      </c>
      <c r="F7" s="354" t="str">
        <f t="shared" si="1"/>
        <v/>
      </c>
      <c r="G7" s="354" t="str">
        <f t="shared" si="1"/>
        <v/>
      </c>
      <c r="H7" s="354" t="str">
        <f t="shared" si="1"/>
        <v/>
      </c>
      <c r="I7" s="354" t="str">
        <f t="shared" si="1"/>
        <v/>
      </c>
      <c r="J7" s="354" t="str">
        <f t="shared" si="1"/>
        <v/>
      </c>
      <c r="K7" s="354" t="str">
        <f t="shared" si="1"/>
        <v/>
      </c>
      <c r="L7" s="354" t="str">
        <f t="shared" si="1"/>
        <v/>
      </c>
      <c r="M7" s="354" t="str">
        <f t="shared" si="1"/>
        <v/>
      </c>
      <c r="N7" s="354" t="str">
        <f t="shared" si="1"/>
        <v/>
      </c>
      <c r="O7" s="354" t="str">
        <f t="shared" si="1"/>
        <v/>
      </c>
      <c r="P7" s="354" t="str">
        <f t="shared" si="1"/>
        <v/>
      </c>
      <c r="Q7" s="354" t="str">
        <f t="shared" si="1"/>
        <v/>
      </c>
    </row>
    <row r="8" spans="2:17" x14ac:dyDescent="0.25">
      <c r="B8" s="357" t="s">
        <v>607</v>
      </c>
      <c r="C8" s="399"/>
      <c r="D8" s="354" t="str">
        <f>IF(D$3="Uitsluiten","NVT",IF(D3="","NVT",IF(AND(D7&lt;='Aanvraag inhuur'!$C$181,(D6+SUM('Beoordelingsmatrix P1 Teamlid3'!$D$63,'Beoordelingsmatrix P1 Teamlid3'!$D$65)&gt;MAX($D$6:$P$6))),"Ja","Nee")))</f>
        <v>NVT</v>
      </c>
      <c r="E8" s="354" t="str">
        <f>IF(E$3="Uitsluiten","NVT",IF(E3="","NVT",IF(AND(E7&lt;='Aanvraag inhuur'!$C$181,(E6+SUM('Beoordelingsmatrix P1 Teamlid3'!$D$63,'Beoordelingsmatrix P1 Teamlid3'!$D$65)&gt;MAX($D$6:$P$6))),"Ja","Nee")))</f>
        <v>NVT</v>
      </c>
      <c r="F8" s="354" t="str">
        <f>IF(F$3="Uitsluiten","NVT",IF(F3="","NVT",IF(AND(F7&lt;='Aanvraag inhuur'!$C$181,(F6+SUM('Beoordelingsmatrix P1 Teamlid3'!$D$63,'Beoordelingsmatrix P1 Teamlid3'!$D$65)&gt;MAX($D$6:$P$6))),"Ja","Nee")))</f>
        <v>NVT</v>
      </c>
      <c r="G8" s="354" t="str">
        <f>IF(G$3="Uitsluiten","NVT",IF(G3="","NVT",IF(AND(G7&lt;='Aanvraag inhuur'!$C$181,(G6+SUM('Beoordelingsmatrix P1 Teamlid3'!$D$63,'Beoordelingsmatrix P1 Teamlid3'!$D$65)&gt;MAX($D$6:$P$6))),"Ja","Nee")))</f>
        <v>NVT</v>
      </c>
      <c r="H8" s="354" t="str">
        <f>IF(H$3="Uitsluiten","NVT",IF(H3="","NVT",IF(AND(H7&lt;='Aanvraag inhuur'!$C$181,(H6+SUM('Beoordelingsmatrix P1 Teamlid3'!$D$63,'Beoordelingsmatrix P1 Teamlid3'!$D$65)&gt;MAX($D$6:$P$6))),"Ja","Nee")))</f>
        <v>NVT</v>
      </c>
      <c r="I8" s="354" t="str">
        <f>IF(I$3="Uitsluiten","NVT",IF(I3="","NVT",IF(AND(I7&lt;='Aanvraag inhuur'!$C$181,(I6+SUM('Beoordelingsmatrix P1 Teamlid3'!$D$63,'Beoordelingsmatrix P1 Teamlid3'!$D$65)&gt;MAX($D$6:$P$6))),"Ja","Nee")))</f>
        <v>NVT</v>
      </c>
      <c r="J8" s="354" t="str">
        <f>IF(J$3="Uitsluiten","NVT",IF(J3="","NVT",IF(AND(J7&lt;='Aanvraag inhuur'!$C$181,(J6+SUM('Beoordelingsmatrix P1 Teamlid3'!$D$63,'Beoordelingsmatrix P1 Teamlid3'!$D$65)&gt;MAX($D$6:$P$6))),"Ja","Nee")))</f>
        <v>NVT</v>
      </c>
      <c r="K8" s="354" t="str">
        <f>IF(K$3="Uitsluiten","NVT",IF(K3="","NVT",IF(AND(K7&lt;='Aanvraag inhuur'!$C$181,(K6+SUM('Beoordelingsmatrix P1 Teamlid3'!$D$63,'Beoordelingsmatrix P1 Teamlid3'!$D$65)&gt;MAX($D$6:$P$6))),"Ja","Nee")))</f>
        <v>NVT</v>
      </c>
      <c r="L8" s="354" t="str">
        <f>IF(L$3="Uitsluiten","NVT",IF(L3="","NVT",IF(AND(L7&lt;='Aanvraag inhuur'!$C$181,(L6+SUM('Beoordelingsmatrix P1 Teamlid3'!$D$63,'Beoordelingsmatrix P1 Teamlid3'!$D$65)&gt;MAX($D$6:$P$6))),"Ja","Nee")))</f>
        <v>NVT</v>
      </c>
      <c r="M8" s="354" t="str">
        <f>IF(M$3="Uitsluiten","NVT",IF(M3="","NVT",IF(AND(M7&lt;='Aanvraag inhuur'!$C$181,(M6+SUM('Beoordelingsmatrix P1 Teamlid3'!$D$63,'Beoordelingsmatrix P1 Teamlid3'!$D$65)&gt;MAX($D$6:$P$6))),"Ja","Nee")))</f>
        <v>NVT</v>
      </c>
      <c r="N8" s="354" t="str">
        <f>IF(N$3="Uitsluiten","NVT",IF(N3="","NVT",IF(AND(N7&lt;='Aanvraag inhuur'!$C$181,(N6+SUM('Beoordelingsmatrix P1 Teamlid3'!$D$63,'Beoordelingsmatrix P1 Teamlid3'!$D$65)&gt;MAX($D$6:$P$6))),"Ja","Nee")))</f>
        <v>NVT</v>
      </c>
      <c r="O8" s="354" t="str">
        <f>IF(O$3="Uitsluiten","NVT",IF(O3="","NVT",IF(AND(O7&lt;='Aanvraag inhuur'!$C$181,(O6+SUM('Beoordelingsmatrix P1 Teamlid3'!$D$63,'Beoordelingsmatrix P1 Teamlid3'!$D$65)&gt;MAX($D$6:$P$6))),"Ja","Nee")))</f>
        <v>NVT</v>
      </c>
      <c r="P8" s="354" t="str">
        <f>IF(P$3="Uitsluiten","NVT",IF(P3="","NVT",IF(AND(P7&lt;='Aanvraag inhuur'!$C$181,(P6+SUM('Beoordelingsmatrix P1 Teamlid3'!$D$63,'Beoordelingsmatrix P1 Teamlid3'!$D$65)&gt;MAX($D$6:$P$6))),"Ja","Nee")))</f>
        <v>NVT</v>
      </c>
      <c r="Q8" s="354" t="str">
        <f>IF(Q$3="Uitsluiten","NVT",IF(Q3="","NVT",IF(AND(Q7&lt;='Aanvraag inhuur'!$C$181,(Q6+SUM('Beoordelingsmatrix P1 Teamlid3'!$D$63,'Beoordelingsmatrix P1 Teamlid3'!$D$65)&gt;MAX($D$6:$P$6))),"Ja","Nee")))</f>
        <v>NVT</v>
      </c>
    </row>
    <row r="9" spans="2:17" ht="12.75" customHeight="1" x14ac:dyDescent="0.25">
      <c r="B9" s="361"/>
      <c r="C9" s="397"/>
      <c r="D9" s="361"/>
      <c r="E9" s="361"/>
      <c r="F9" s="361"/>
      <c r="G9" s="361"/>
      <c r="H9" s="361"/>
      <c r="I9" s="361"/>
      <c r="J9" s="361"/>
      <c r="K9" s="361"/>
      <c r="L9" s="361"/>
      <c r="M9" s="361"/>
      <c r="N9" s="361"/>
      <c r="O9" s="361"/>
      <c r="P9" s="361"/>
      <c r="Q9" s="361"/>
    </row>
    <row r="10" spans="2:17" x14ac:dyDescent="0.25">
      <c r="B10" s="354" t="s">
        <v>608</v>
      </c>
      <c r="C10" s="396">
        <f>SUM('Beoordelingsmatrix P1 Teamlid3'!O83:O84)</f>
        <v>0</v>
      </c>
      <c r="D10" s="355" t="str">
        <f>IF(D$3="Uitsluiten","",IF(D3="","",'Beoordelingsmatrix P1 Teamlid3'!E73))</f>
        <v/>
      </c>
      <c r="E10" s="355" t="str">
        <f>IF(E$3="Uitsluiten","",IF(E3="","",'Beoordelingsmatrix P1 Teamlid3'!G73))</f>
        <v/>
      </c>
      <c r="F10" s="355" t="str">
        <f>IF(F$3="Uitsluiten","",IF(F3="","",'Beoordelingsmatrix P1 Teamlid3'!I73))</f>
        <v/>
      </c>
      <c r="G10" s="355" t="str">
        <f>IF(G$3="Uitsluiten","",IF(G3="","",'Beoordelingsmatrix P1 Teamlid3'!K73))</f>
        <v/>
      </c>
      <c r="H10" s="355" t="str">
        <f>IF(H$3="Uitsluiten","",IF(H3="","",'Beoordelingsmatrix P1 Teamlid3'!M73))</f>
        <v/>
      </c>
      <c r="I10" s="355" t="str">
        <f>IF(I$3="Uitsluiten","",IF(I3="","",'Beoordelingsmatrix P1 Teamlid3'!O73))</f>
        <v/>
      </c>
      <c r="J10" s="355" t="str">
        <f>IF(J$3="Uitsluiten","",IF(J3="","",'Beoordelingsmatrix P1 Teamlid3'!Q73))</f>
        <v/>
      </c>
      <c r="K10" s="355" t="str">
        <f>IF(K$3="Uitsluiten","",IF(K3="","",'Beoordelingsmatrix P1 Teamlid3'!S73))</f>
        <v/>
      </c>
      <c r="L10" s="355" t="str">
        <f>IF(L$3="Uitsluiten","",IF(L3="","",'Beoordelingsmatrix P1 Teamlid3'!U73))</f>
        <v/>
      </c>
      <c r="M10" s="355" t="str">
        <f>IF(M$3="Uitsluiten","",IF(M3="","",'Beoordelingsmatrix P1 Teamlid3'!W73))</f>
        <v/>
      </c>
      <c r="N10" s="355" t="str">
        <f>IF(N$3="Uitsluiten","",IF(N3="","",'Beoordelingsmatrix P1 Teamlid3'!Y73))</f>
        <v/>
      </c>
      <c r="O10" s="355" t="str">
        <f>IF(O$3="Uitsluiten","",IF(O3="","",'Beoordelingsmatrix P1 Teamlid3'!AA73))</f>
        <v/>
      </c>
      <c r="P10" s="355" t="str">
        <f>IF(P$3="Uitsluiten","",IF(P3="","",'Beoordelingsmatrix P1 Teamlid3'!AC73))</f>
        <v/>
      </c>
      <c r="Q10" s="355" t="str">
        <f>IF(Q$3="Uitsluiten","",IF(Q3="","",'Beoordelingsmatrix P1 Teamlid3'!AE73))</f>
        <v/>
      </c>
    </row>
    <row r="11" spans="2:17" x14ac:dyDescent="0.25">
      <c r="B11" s="358" t="s">
        <v>609</v>
      </c>
      <c r="C11" s="398">
        <f>SUM('Beoordelingsmatrix P1 Teamlid3'!O77:O84)</f>
        <v>0</v>
      </c>
      <c r="D11" s="359" t="str">
        <f>IF(D$3="Uitsluiten","",IF(D3="","",'Beoordelingsmatrix P1 Teamlid3'!E74))</f>
        <v/>
      </c>
      <c r="E11" s="359" t="str">
        <f>IF(E$3="Uitsluiten","",IF(E3="","",'Beoordelingsmatrix P1 Teamlid3'!G74))</f>
        <v/>
      </c>
      <c r="F11" s="359" t="str">
        <f>IF(F$3="Uitsluiten","",IF(F3="","",'Beoordelingsmatrix P1 Teamlid3'!I74))</f>
        <v/>
      </c>
      <c r="G11" s="359" t="str">
        <f>IF(G$3="Uitsluiten","",IF(G3="","",'Beoordelingsmatrix P1 Teamlid3'!K74))</f>
        <v/>
      </c>
      <c r="H11" s="359" t="str">
        <f>IF(H$3="Uitsluiten","",IF(H3="","",'Beoordelingsmatrix P1 Teamlid3'!M74))</f>
        <v/>
      </c>
      <c r="I11" s="359" t="str">
        <f>IF(I$3="Uitsluiten","",IF(I3="","",'Beoordelingsmatrix P1 Teamlid3'!O74))</f>
        <v/>
      </c>
      <c r="J11" s="359" t="str">
        <f>IF(J$3="Uitsluiten","",IF(J3="","",'Beoordelingsmatrix P1 Teamlid3'!Q74))</f>
        <v/>
      </c>
      <c r="K11" s="359" t="str">
        <f>IF(K$3="Uitsluiten","",IF(K3="","",'Beoordelingsmatrix P1 Teamlid3'!S74))</f>
        <v/>
      </c>
      <c r="L11" s="359" t="str">
        <f>IF(L$3="Uitsluiten","",IF(L3="","",'Beoordelingsmatrix P1 Teamlid3'!U74))</f>
        <v/>
      </c>
      <c r="M11" s="359" t="str">
        <f>IF(M$3="Uitsluiten","",IF(M3="","",'Beoordelingsmatrix P1 Teamlid3'!W74))</f>
        <v/>
      </c>
      <c r="N11" s="359" t="str">
        <f>IF(N$3="Uitsluiten","",IF(N3="","",'Beoordelingsmatrix P1 Teamlid3'!Y74))</f>
        <v/>
      </c>
      <c r="O11" s="359" t="str">
        <f>IF(O$3="Uitsluiten","",IF(O3="","",'Beoordelingsmatrix P1 Teamlid3'!AA74))</f>
        <v/>
      </c>
      <c r="P11" s="359" t="str">
        <f>IF(P$3="Uitsluiten","",IF(P3="","",'Beoordelingsmatrix P1 Teamlid3'!AC74))</f>
        <v/>
      </c>
      <c r="Q11" s="359" t="str">
        <f>IF(Q$3="Uitsluiten","",IF(Q3="","",'Beoordelingsmatrix P1 Teamlid3'!AE74))</f>
        <v/>
      </c>
    </row>
    <row r="12" spans="2:17" x14ac:dyDescent="0.25">
      <c r="B12" s="358" t="s">
        <v>652</v>
      </c>
      <c r="C12" s="399"/>
      <c r="D12" s="354" t="str">
        <f>IF(D$3="Uitsluiten","",IF(D3="","",RANK(D11,$D$11:$Q$11,0)))</f>
        <v/>
      </c>
      <c r="E12" s="354" t="str">
        <f t="shared" ref="E12:Q12" si="2">IF(E$3="Uitsluiten","",IF(E3="","",RANK(E11,$D$11:$Q$11,0)))</f>
        <v/>
      </c>
      <c r="F12" s="354" t="str">
        <f t="shared" si="2"/>
        <v/>
      </c>
      <c r="G12" s="354" t="str">
        <f t="shared" si="2"/>
        <v/>
      </c>
      <c r="H12" s="354" t="str">
        <f t="shared" si="2"/>
        <v/>
      </c>
      <c r="I12" s="354" t="str">
        <f t="shared" si="2"/>
        <v/>
      </c>
      <c r="J12" s="354" t="str">
        <f t="shared" si="2"/>
        <v/>
      </c>
      <c r="K12" s="354" t="str">
        <f t="shared" si="2"/>
        <v/>
      </c>
      <c r="L12" s="354" t="str">
        <f t="shared" si="2"/>
        <v/>
      </c>
      <c r="M12" s="354" t="str">
        <f t="shared" si="2"/>
        <v/>
      </c>
      <c r="N12" s="354" t="str">
        <f t="shared" si="2"/>
        <v/>
      </c>
      <c r="O12" s="354" t="str">
        <f t="shared" si="2"/>
        <v/>
      </c>
      <c r="P12" s="354" t="str">
        <f t="shared" si="2"/>
        <v/>
      </c>
      <c r="Q12" s="354" t="str">
        <f t="shared" si="2"/>
        <v/>
      </c>
    </row>
    <row r="13" spans="2:17" ht="31.5" x14ac:dyDescent="0.25">
      <c r="B13" s="360" t="s">
        <v>644</v>
      </c>
      <c r="C13" s="400"/>
      <c r="D13" s="360" t="str">
        <f>IF(D8="Ja","Reeds uitgenodigd",IF(D3="Uitsluiten","Reeds uitgesloten",IF(D3="","NVT",IF((D6+(SUM('Aanvraag inhuur'!$C$79:$C$80)))&gt;=(MAX('Samenvatting beoordeling P1 TL3'!$D$11:$Q$11)),"Ja","Nee"))))</f>
        <v>NVT</v>
      </c>
      <c r="E13" s="360" t="str">
        <f>IF(E8="Ja","Reeds uitgenodigd",IF(E3="Uitsluiten","Reeds uitgesloten",IF(E3="","NVT",IF((E6+(SUM('Aanvraag inhuur'!$C$79:$C$80)))&gt;=(MAX('Samenvatting beoordeling P1 TL3'!$D$11:$Q$11)),"Ja","Nee"))))</f>
        <v>NVT</v>
      </c>
      <c r="F13" s="360" t="str">
        <f>IF(F8="Ja","Reeds uitgenodigd",IF(F3="Uitsluiten","Reeds uitgesloten",IF(F3="","NVT",IF((F6+(SUM('Aanvraag inhuur'!$C$79:$C$80)))&gt;=(MAX('Samenvatting beoordeling P1 TL3'!$D$11:$Q$11)),"Ja","Nee"))))</f>
        <v>NVT</v>
      </c>
      <c r="G13" s="360" t="str">
        <f>IF(G8="Ja","Reeds uitgenodigd",IF(G3="Uitsluiten","Reeds uitgesloten",IF(G3="","NVT",IF((G6+(SUM('Aanvraag inhuur'!$C$79:$C$80)))&gt;=(MAX('Samenvatting beoordeling P1 TL3'!$D$11:$Q$11)),"Ja","Nee"))))</f>
        <v>NVT</v>
      </c>
      <c r="H13" s="360" t="str">
        <f>IF(H8="Ja","Reeds uitgenodigd",IF(H3="Uitsluiten","Reeds uitgesloten",IF(H3="","NVT",IF((H6+(SUM('Aanvraag inhuur'!$C$79:$C$80)))&gt;=(MAX('Samenvatting beoordeling P1 TL3'!$D$11:$Q$11)),"Ja","Nee"))))</f>
        <v>NVT</v>
      </c>
      <c r="I13" s="360" t="str">
        <f>IF(I8="Ja","Reeds uitgenodigd",IF(I3="Uitsluiten","Reeds uitgesloten",IF(I3="","NVT",IF((I6+(SUM('Aanvraag inhuur'!$C$79:$C$80)))&gt;=(MAX('Samenvatting beoordeling P1 TL3'!$D$11:$Q$11)),"Ja","Nee"))))</f>
        <v>NVT</v>
      </c>
      <c r="J13" s="360" t="str">
        <f>IF(J8="Ja","Reeds uitgenodigd",IF(J3="Uitsluiten","Reeds uitgesloten",IF(J3="","NVT",IF((J6+(SUM('Aanvraag inhuur'!$C$79:$C$80)))&gt;=(MAX('Samenvatting beoordeling P1 TL3'!$D$11:$Q$11)),"Ja","Nee"))))</f>
        <v>NVT</v>
      </c>
      <c r="K13" s="360" t="str">
        <f>IF(K8="Ja","Reeds uitgenodigd",IF(K3="Uitsluiten","Reeds uitgesloten",IF(K3="","NVT",IF((K6+(SUM('Aanvraag inhuur'!$C$79:$C$80)))&gt;=(MAX('Samenvatting beoordeling P1 TL3'!$D$11:$Q$11)),"Ja","Nee"))))</f>
        <v>NVT</v>
      </c>
      <c r="L13" s="360" t="str">
        <f>IF(L8="Ja","Reeds uitgenodigd",IF(L3="Uitsluiten","Reeds uitgesloten",IF(L3="","NVT",IF((L6+(SUM('Aanvraag inhuur'!$C$79:$C$80)))&gt;=(MAX('Samenvatting beoordeling P1 TL3'!$D$11:$Q$11)),"Ja","Nee"))))</f>
        <v>NVT</v>
      </c>
      <c r="M13" s="360" t="str">
        <f>IF(M8="Ja","Reeds uitgenodigd",IF(M3="Uitsluiten","Reeds uitgesloten",IF(M3="","NVT",IF((M6+(SUM('Aanvraag inhuur'!$C$79:$C$80)))&gt;=(MAX('Samenvatting beoordeling P1 TL3'!$D$11:$Q$11)),"Ja","Nee"))))</f>
        <v>NVT</v>
      </c>
      <c r="N13" s="360" t="str">
        <f>IF(N8="Ja","Reeds uitgenodigd",IF(N3="Uitsluiten","Reeds uitgesloten",IF(N3="","NVT",IF((N6+(SUM('Aanvraag inhuur'!$C$79:$C$80)))&gt;=(MAX('Samenvatting beoordeling P1 TL3'!$D$11:$Q$11)),"Ja","Nee"))))</f>
        <v>NVT</v>
      </c>
      <c r="O13" s="360" t="str">
        <f>IF(O8="Ja","Reeds uitgenodigd",IF(O3="Uitsluiten","Reeds uitgesloten",IF(O3="","NVT",IF((O6+(SUM('Aanvraag inhuur'!$C$79:$C$80)))&gt;=(MAX('Samenvatting beoordeling P1 TL3'!$D$11:$Q$11)),"Ja","Nee"))))</f>
        <v>NVT</v>
      </c>
      <c r="P13" s="360" t="str">
        <f>IF(P8="Ja","Reeds uitgenodigd",IF(P3="Uitsluiten","Reeds uitgesloten",IF(P3="","NVT",IF((P6+(SUM('Aanvraag inhuur'!$C$79:$C$80)))&gt;=(MAX('Samenvatting beoordeling P1 TL3'!$D$11:$Q$11)),"Ja","Nee"))))</f>
        <v>NVT</v>
      </c>
      <c r="Q13" s="360" t="str">
        <f>IF(Q8="Ja","Reeds uitgenodigd",IF(Q3="Uitsluiten","Reeds uitgesloten",IF(Q3="","NVT",IF((Q6+(SUM('Aanvraag inhuur'!$C$79:$C$80)))&gt;=(MAX('Samenvatting beoordeling P1 TL3'!$D$11:$Q$11)),"Ja","Nee"))))</f>
        <v>NVT</v>
      </c>
    </row>
  </sheetData>
  <sheetProtection algorithmName="SHA-512" hashValue="i0F8Gh5Yv4vV6jRvEebS4e89lbAJivF3+9MHYGt0v2SkjMifA6IK3PbdVA6gQauOhbJdEC+Iod2R0/m0Z+YXcw==" saltValue="SoXUZBPL9+n1AEfvw6PG6g==" spinCount="100000" sheet="1" objects="1" scenarios="1"/>
  <conditionalFormatting sqref="F3">
    <cfRule type="cellIs" dxfId="59" priority="15" operator="equal">
      <formula>"""Uitsluiten"""</formula>
    </cfRule>
  </conditionalFormatting>
  <conditionalFormatting sqref="D3 F3">
    <cfRule type="containsText" dxfId="58" priority="12" operator="containsText" text="Voldoet">
      <formula>NOT(ISERROR(SEARCH("Voldoet",D3)))</formula>
    </cfRule>
    <cfRule type="containsText" dxfId="57" priority="13" operator="containsText" text="Uitsluiten">
      <formula>NOT(ISERROR(SEARCH("Uitsluiten",D3)))</formula>
    </cfRule>
  </conditionalFormatting>
  <conditionalFormatting sqref="D8:Q8">
    <cfRule type="containsText" dxfId="56" priority="9" operator="containsText" text="NVT">
      <formula>NOT(ISERROR(SEARCH("NVT",D8)))</formula>
    </cfRule>
    <cfRule type="containsText" dxfId="55" priority="10" operator="containsText" text="Nee">
      <formula>NOT(ISERROR(SEARCH("Nee",D8)))</formula>
    </cfRule>
    <cfRule type="containsText" dxfId="54" priority="11" operator="containsText" text="Ja">
      <formula>NOT(ISERROR(SEARCH("Ja",D8)))</formula>
    </cfRule>
  </conditionalFormatting>
  <conditionalFormatting sqref="D13:Q13">
    <cfRule type="containsText" dxfId="53" priority="5" operator="containsText" text="Reeds uitgesloten">
      <formula>NOT(ISERROR(SEARCH("Reeds uitgesloten",D13)))</formula>
    </cfRule>
    <cfRule type="containsText" dxfId="52" priority="6" operator="containsText" text="Ja">
      <formula>NOT(ISERROR(SEARCH("Ja",D13)))</formula>
    </cfRule>
    <cfRule type="containsText" dxfId="51" priority="7" operator="containsText" text="NVT">
      <formula>NOT(ISERROR(SEARCH("NVT",D13)))</formula>
    </cfRule>
    <cfRule type="containsText" dxfId="50" priority="8" operator="containsText" text="Nee">
      <formula>NOT(ISERROR(SEARCH("Nee",D13)))</formula>
    </cfRule>
  </conditionalFormatting>
  <conditionalFormatting sqref="E3">
    <cfRule type="containsText" dxfId="49" priority="3" operator="containsText" text="Voldoet">
      <formula>NOT(ISERROR(SEARCH("Voldoet",E3)))</formula>
    </cfRule>
    <cfRule type="containsText" dxfId="48" priority="4" operator="containsText" text="Uitsluiten">
      <formula>NOT(ISERROR(SEARCH("Uitsluiten",E3)))</formula>
    </cfRule>
  </conditionalFormatting>
  <conditionalFormatting sqref="G3:Q3">
    <cfRule type="containsText" dxfId="47" priority="1" operator="containsText" text="Voldoet">
      <formula>NOT(ISERROR(SEARCH("Voldoet",G3)))</formula>
    </cfRule>
    <cfRule type="containsText" dxfId="46" priority="2" operator="containsText" text="Uitsluiten">
      <formula>NOT(ISERROR(SEARCH("Uitsluiten",G3)))</formula>
    </cfRule>
  </conditionalFormatting>
  <pageMargins left="0.7" right="0.7" top="0.75" bottom="0.75" header="0.3" footer="0.3"/>
  <pageSetup paperSize="9" scale="60" orientation="landscape" r:id="rId1"/>
  <extLst>
    <ext xmlns:x14="http://schemas.microsoft.com/office/spreadsheetml/2009/9/main" uri="{78C0D931-6437-407d-A8EE-F0AAD7539E65}">
      <x14:conditionalFormattings>
        <x14:conditionalFormatting xmlns:xm="http://schemas.microsoft.com/office/excel/2006/main">
          <x14:cfRule type="expression" priority="14" id="{1981F33C-B1DA-4919-AC60-BED164205B19}">
            <xm:f>'Beoordelingsmatrix P1 Teamlid3'!$I$88&gt;0</xm:f>
            <x14:dxf>
              <fill>
                <patternFill>
                  <bgColor rgb="FFFF0000"/>
                </patternFill>
              </fill>
            </x14:dxf>
          </x14:cfRule>
          <xm:sqref>F3</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Q13"/>
  <sheetViews>
    <sheetView zoomScaleNormal="100" workbookViewId="0">
      <selection activeCell="H17" sqref="H17"/>
    </sheetView>
  </sheetViews>
  <sheetFormatPr defaultRowHeight="15.75" x14ac:dyDescent="0.25"/>
  <cols>
    <col min="1" max="1" width="2.375" style="356" customWidth="1"/>
    <col min="2" max="2" width="41.5" style="356" customWidth="1"/>
    <col min="3" max="3" width="11.25" style="356" customWidth="1"/>
    <col min="4" max="4" width="20.875" style="356" customWidth="1"/>
    <col min="5" max="5" width="20.875" style="356" hidden="1" customWidth="1"/>
    <col min="6" max="6" width="20.875" style="356" customWidth="1"/>
    <col min="7" max="7" width="20.875" style="356" hidden="1" customWidth="1"/>
    <col min="8" max="8" width="20.875" style="356" customWidth="1"/>
    <col min="9" max="9" width="20.875" style="356" hidden="1" customWidth="1"/>
    <col min="10" max="10" width="20.875" style="356" customWidth="1"/>
    <col min="11" max="11" width="20.875" style="356" hidden="1" customWidth="1"/>
    <col min="12" max="12" width="20.875" style="356" customWidth="1"/>
    <col min="13" max="13" width="20.875" style="356" hidden="1" customWidth="1"/>
    <col min="14" max="14" width="20.875" style="356" customWidth="1"/>
    <col min="15" max="15" width="20.875" style="356" hidden="1" customWidth="1"/>
    <col min="16" max="16" width="20.875" style="356" customWidth="1"/>
    <col min="17" max="17" width="20.875" style="356" hidden="1" customWidth="1"/>
    <col min="18" max="16384" width="9" style="356"/>
  </cols>
  <sheetData>
    <row r="1" spans="2:17" x14ac:dyDescent="0.25">
      <c r="B1" s="414" t="s">
        <v>651</v>
      </c>
      <c r="D1" s="424" t="s">
        <v>668</v>
      </c>
    </row>
    <row r="2" spans="2:17" s="326" customFormat="1" ht="91.5" customHeight="1" x14ac:dyDescent="0.25">
      <c r="B2" s="327" t="s">
        <v>594</v>
      </c>
      <c r="C2" s="395" t="s">
        <v>643</v>
      </c>
      <c r="D2" s="327" t="str">
        <f>'Beoordelingsmatrix P1 Teamlid4'!E2</f>
        <v>Nederlands Centrum voor Interim-Management B.V. (NCIM)</v>
      </c>
      <c r="E2" s="327" t="str">
        <f>'Beoordelingsmatrix P1 Teamlid4'!G2</f>
        <v>Nederlands Centrum voor Interim-Management B.V. (NCIM) CV2</v>
      </c>
      <c r="F2" s="327" t="str">
        <f>'Beoordelingsmatrix P1 Teamlid4'!I2</f>
        <v>Combinatie Caesar Accounts (penvoerder), Bergler Nederland, Pimarox Infrastructure Solutions.</v>
      </c>
      <c r="G2" s="327" t="str">
        <f>'Beoordelingsmatrix P1 Teamlid4'!K2</f>
        <v>Combinatie Caesar Accounts (penvoerder), Bergler Nederland, Pimarox Infrastructure Solutions. CV2</v>
      </c>
      <c r="H2" s="327" t="str">
        <f>'Beoordelingsmatrix P1 Teamlid4'!M2</f>
        <v>Combinatie Cimsolutions B.V. (penvoerder), SLTN IT Professionals B.V., Verdonck, Klooster &amp; Associates B.V.</v>
      </c>
      <c r="I2" s="327" t="str">
        <f>'Beoordelingsmatrix P1 Teamlid4'!O2</f>
        <v>Combinatie Cimsolutions B.V. (penvoerder), SLTN IT Professionals B.V., Verdonck, Klooster &amp; Associates B.V. CV2</v>
      </c>
      <c r="J2" s="327" t="str">
        <f>'Beoordelingsmatrix P1 Teamlid4'!Q2</f>
        <v>De Staffing Groep Nederland B.V.</v>
      </c>
      <c r="K2" s="327" t="str">
        <f>'Beoordelingsmatrix P1 Teamlid4'!S2</f>
        <v>De Staffing Groep Nederland B.V. CV2</v>
      </c>
      <c r="L2" s="327" t="str">
        <f>'Beoordelingsmatrix P1 Teamlid4'!U2</f>
        <v>LINKIT B.V.</v>
      </c>
      <c r="M2" s="327" t="str">
        <f>'Beoordelingsmatrix P1 Teamlid4'!W2</f>
        <v>LINKIT B.V. CV2</v>
      </c>
      <c r="N2" s="327" t="str">
        <f>'Beoordelingsmatrix P1 Teamlid4'!Y2</f>
        <v>Between B.V.</v>
      </c>
      <c r="O2" s="327" t="str">
        <f>'Beoordelingsmatrix P1 Teamlid4'!AA2</f>
        <v>Between B.V. CV2</v>
      </c>
      <c r="P2" s="327" t="str">
        <f>'Beoordelingsmatrix P1 Teamlid4'!AC2</f>
        <v>Combinatie Myler BV (penvoerder), CGI Nederland BV.</v>
      </c>
      <c r="Q2" s="327" t="str">
        <f>'Beoordelingsmatrix P1 Teamlid4'!AE2</f>
        <v>Combinatie Myler BV (penvoerder), CGI Nederland BV. CV2</v>
      </c>
    </row>
    <row r="3" spans="2:17" x14ac:dyDescent="0.25">
      <c r="B3" s="354" t="s">
        <v>610</v>
      </c>
      <c r="C3" s="399"/>
      <c r="D3" s="355" t="str">
        <f>IF('Beoordelingsmatrix P1 Teamlid4'!E88&gt;0,"Uitsluiten",IF('Beoordelingsmatrix P1 Teamlid4'!F5&gt;0,"Voldoet",""))</f>
        <v/>
      </c>
      <c r="E3" s="355" t="str">
        <f>IF('Beoordelingsmatrix P1 Teamlid4'!G88&gt;0,"Uitsluiten",IF('Beoordelingsmatrix P1 Teamlid4'!H5&gt;0,"Voldoet",""))</f>
        <v/>
      </c>
      <c r="F3" s="355" t="str">
        <f>IF('Beoordelingsmatrix P1 Teamlid4'!I88&gt;0,"Uitsluiten",IF('Beoordelingsmatrix P1 Teamlid4'!J5&gt;0,"Voldoet",""))</f>
        <v/>
      </c>
      <c r="G3" s="355" t="str">
        <f>IF('Beoordelingsmatrix P1 Teamlid4'!K88&gt;0,"Uitsluiten",IF('Beoordelingsmatrix P1 Teamlid4'!L5&gt;0,"Voldoet",""))</f>
        <v/>
      </c>
      <c r="H3" s="355" t="str">
        <f>IF('Beoordelingsmatrix P1 Teamlid4'!M88&gt;0,"Uitsluiten",IF('Beoordelingsmatrix P1 Teamlid4'!N5&gt;0,"Voldoet",""))</f>
        <v/>
      </c>
      <c r="I3" s="355" t="str">
        <f>IF('Beoordelingsmatrix P1 Teamlid4'!O88&gt;0,"Uitsluiten",IF('Beoordelingsmatrix P1 Teamlid4'!P5&gt;0,"Voldoet",""))</f>
        <v/>
      </c>
      <c r="J3" s="355" t="str">
        <f>IF('Beoordelingsmatrix P1 Teamlid4'!Q88&gt;0,"Uitsluiten",IF('Beoordelingsmatrix P1 Teamlid4'!R5&gt;0,"Voldoet",""))</f>
        <v/>
      </c>
      <c r="K3" s="355" t="str">
        <f>IF('Beoordelingsmatrix P1 Teamlid4'!S88&gt;0,"Uitsluiten",IF('Beoordelingsmatrix P1 Teamlid4'!T5&gt;0,"Voldoet",""))</f>
        <v/>
      </c>
      <c r="L3" s="355" t="str">
        <f>IF('Beoordelingsmatrix P1 Teamlid4'!U88&gt;0,"Uitsluiten",IF('Beoordelingsmatrix P1 Teamlid4'!V5&gt;0,"Voldoet",""))</f>
        <v/>
      </c>
      <c r="M3" s="355" t="str">
        <f>IF('Beoordelingsmatrix P1 Teamlid4'!W88&gt;0,"Uitsluiten",IF('Beoordelingsmatrix P1 Teamlid4'!X5&gt;0,"Voldoet",""))</f>
        <v/>
      </c>
      <c r="N3" s="355" t="str">
        <f>IF('Beoordelingsmatrix P1 Teamlid4'!Y88&gt;0,"Uitsluiten",IF('Beoordelingsmatrix P1 Teamlid4'!Z5&gt;0,"Voldoet",""))</f>
        <v/>
      </c>
      <c r="O3" s="355" t="str">
        <f>IF('Beoordelingsmatrix P1 Teamlid4'!AA88&gt;0,"Uitsluiten",IF('Beoordelingsmatrix P1 Teamlid4'!AB5&gt;0,"Voldoet",""))</f>
        <v/>
      </c>
      <c r="P3" s="355" t="str">
        <f>IF('Beoordelingsmatrix P1 Teamlid4'!AC88&gt;0,"Uitsluiten",IF('Beoordelingsmatrix P1 Teamlid4'!AD5&gt;0,"Voldoet",""))</f>
        <v/>
      </c>
      <c r="Q3" s="355" t="str">
        <f>IF('Beoordelingsmatrix P1 Teamlid4'!AE88&gt;0,"Uitsluiten",IF('Beoordelingsmatrix P1 Teamlid4'!AF5&gt;0,"Voldoet",""))</f>
        <v/>
      </c>
    </row>
    <row r="4" spans="2:17" x14ac:dyDescent="0.25">
      <c r="B4" s="354" t="s">
        <v>583</v>
      </c>
      <c r="C4" s="396">
        <f>'Beoordelingsmatrix P1 Teamlid4'!O77</f>
        <v>0</v>
      </c>
      <c r="D4" s="355" t="str">
        <f>IF(D$3="Uitsluiten","",'Beoordelingsmatrix P1 Teamlid4'!E5)</f>
        <v/>
      </c>
      <c r="E4" s="355" t="str">
        <f>IF(E$3="Uitsluiten","",'Beoordelingsmatrix P1 Teamlid4'!G5)</f>
        <v/>
      </c>
      <c r="F4" s="355" t="str">
        <f>IF(F$3="Uitsluiten","",'Beoordelingsmatrix P1 Teamlid4'!I5)</f>
        <v/>
      </c>
      <c r="G4" s="355" t="str">
        <f>IF(G$3="Uitsluiten","",'Beoordelingsmatrix P1 Teamlid4'!K5)</f>
        <v/>
      </c>
      <c r="H4" s="355" t="str">
        <f>IF(H$3="Uitsluiten","",'Beoordelingsmatrix P1 Teamlid4'!M5)</f>
        <v/>
      </c>
      <c r="I4" s="355" t="str">
        <f>IF(I$3="Uitsluiten","",'Beoordelingsmatrix P1 Teamlid4'!O5)</f>
        <v/>
      </c>
      <c r="J4" s="355" t="str">
        <f>IF(J$3="Uitsluiten","",'Beoordelingsmatrix P1 Teamlid4'!Q5)</f>
        <v/>
      </c>
      <c r="K4" s="355" t="str">
        <f>IF(K$3="Uitsluiten","",'Beoordelingsmatrix P1 Teamlid4'!S5)</f>
        <v/>
      </c>
      <c r="L4" s="355" t="str">
        <f>IF(L$3="Uitsluiten","",'Beoordelingsmatrix P1 Teamlid4'!U5)</f>
        <v/>
      </c>
      <c r="M4" s="355" t="str">
        <f>IF(M$3="Uitsluiten","",'Beoordelingsmatrix P1 Teamlid4'!W5)</f>
        <v/>
      </c>
      <c r="N4" s="355" t="str">
        <f>IF(N$3="Uitsluiten","",'Beoordelingsmatrix P1 Teamlid4'!Y5)</f>
        <v/>
      </c>
      <c r="O4" s="355" t="str">
        <f>IF(O$3="Uitsluiten","",'Beoordelingsmatrix P1 Teamlid4'!AA5)</f>
        <v/>
      </c>
      <c r="P4" s="355" t="str">
        <f>IF(P$3="Uitsluiten","",'Beoordelingsmatrix P1 Teamlid4'!AC5)</f>
        <v/>
      </c>
      <c r="Q4" s="355" t="str">
        <f>IF(Q$3="Uitsluiten","",'Beoordelingsmatrix P1 Teamlid4'!AE5)</f>
        <v/>
      </c>
    </row>
    <row r="5" spans="2:17" x14ac:dyDescent="0.25">
      <c r="B5" s="354" t="s">
        <v>595</v>
      </c>
      <c r="C5" s="396">
        <f>SUM('Beoordelingsmatrix P1 Teamlid4'!O78:O82)</f>
        <v>0</v>
      </c>
      <c r="D5" s="355" t="str">
        <f>IF(D$3="Uitsluiten","",IF(D4="","",'Beoordelingsmatrix P1 Teamlid4'!E59-D4))</f>
        <v/>
      </c>
      <c r="E5" s="355" t="str">
        <f>IF(E$3="Uitsluiten","",IF(E4="","",'Beoordelingsmatrix P1 Teamlid4'!G59-E4))</f>
        <v/>
      </c>
      <c r="F5" s="355" t="str">
        <f>IF(F$3="Uitsluiten","",IF(F4="","",'Beoordelingsmatrix P1 Teamlid4'!I59-F4))</f>
        <v/>
      </c>
      <c r="G5" s="355" t="str">
        <f>IF(G$3="Uitsluiten","",IF(G4="","",'Beoordelingsmatrix P1 Teamlid4'!K59-G4))</f>
        <v/>
      </c>
      <c r="H5" s="355" t="str">
        <f>IF(H$3="Uitsluiten","",IF(H4="","",'Beoordelingsmatrix P1 Teamlid4'!M59-H4))</f>
        <v/>
      </c>
      <c r="I5" s="355" t="str">
        <f>IF(I$3="Uitsluiten","",IF(I4="","",'Beoordelingsmatrix P1 Teamlid4'!O59-I4))</f>
        <v/>
      </c>
      <c r="J5" s="355" t="str">
        <f>IF(J$3="Uitsluiten","",IF(J4="","",'Beoordelingsmatrix P1 Teamlid4'!Q59-J4))</f>
        <v/>
      </c>
      <c r="K5" s="355" t="str">
        <f>IF(K$3="Uitsluiten","",IF(K4="","",'Beoordelingsmatrix P1 Teamlid4'!S59-K4))</f>
        <v/>
      </c>
      <c r="L5" s="355" t="str">
        <f>IF(L$3="Uitsluiten","",IF(L4="","",'Beoordelingsmatrix P1 Teamlid4'!U59-L4))</f>
        <v/>
      </c>
      <c r="M5" s="355" t="str">
        <f>IF(M$3="Uitsluiten","",IF(M4="","",'Beoordelingsmatrix P1 Teamlid4'!W59-M4))</f>
        <v/>
      </c>
      <c r="N5" s="355" t="str">
        <f>IF(N$3="Uitsluiten","",IF(N4="","",'Beoordelingsmatrix P1 Teamlid4'!Y59-N4))</f>
        <v/>
      </c>
      <c r="O5" s="355" t="str">
        <f>IF(O$3="Uitsluiten","",IF(O4="","",'Beoordelingsmatrix P1 Teamlid4'!AA59-O4))</f>
        <v/>
      </c>
      <c r="P5" s="355" t="str">
        <f>IF(P$3="Uitsluiten","",IF(P4="","",'Beoordelingsmatrix P1 Teamlid4'!AC59-P4))</f>
        <v/>
      </c>
      <c r="Q5" s="355" t="str">
        <f>IF(Q$3="Uitsluiten","",IF(Q4="","",'Beoordelingsmatrix P1 Teamlid4'!AE59-Q4))</f>
        <v/>
      </c>
    </row>
    <row r="6" spans="2:17" x14ac:dyDescent="0.25">
      <c r="B6" s="354" t="s">
        <v>598</v>
      </c>
      <c r="C6" s="396">
        <f>SUM(C4:C5)</f>
        <v>0</v>
      </c>
      <c r="D6" s="355" t="str">
        <f>IF(D$3="Uitsluiten","",IF(D$3="","",SUM(D4:D5)))</f>
        <v/>
      </c>
      <c r="E6" s="355" t="str">
        <f>IF(E$3="Uitsluiten","",IF(E$3="","",SUM(E4:E5)))</f>
        <v/>
      </c>
      <c r="F6" s="355" t="str">
        <f t="shared" ref="F6:Q6" si="0">IF(F$3="Uitsluiten","",IF(F$3="","",SUM(F4:F5)))</f>
        <v/>
      </c>
      <c r="G6" s="355" t="str">
        <f t="shared" si="0"/>
        <v/>
      </c>
      <c r="H6" s="355" t="str">
        <f t="shared" si="0"/>
        <v/>
      </c>
      <c r="I6" s="355" t="str">
        <f t="shared" si="0"/>
        <v/>
      </c>
      <c r="J6" s="355" t="str">
        <f t="shared" si="0"/>
        <v/>
      </c>
      <c r="K6" s="355" t="str">
        <f t="shared" si="0"/>
        <v/>
      </c>
      <c r="L6" s="355" t="str">
        <f t="shared" si="0"/>
        <v/>
      </c>
      <c r="M6" s="355" t="str">
        <f t="shared" si="0"/>
        <v/>
      </c>
      <c r="N6" s="355" t="str">
        <f t="shared" si="0"/>
        <v/>
      </c>
      <c r="O6" s="355" t="str">
        <f t="shared" si="0"/>
        <v/>
      </c>
      <c r="P6" s="355" t="str">
        <f t="shared" si="0"/>
        <v/>
      </c>
      <c r="Q6" s="355" t="str">
        <f t="shared" si="0"/>
        <v/>
      </c>
    </row>
    <row r="7" spans="2:17" x14ac:dyDescent="0.25">
      <c r="B7" s="354" t="s">
        <v>599</v>
      </c>
      <c r="C7" s="399"/>
      <c r="D7" s="354" t="str">
        <f>IF(D$3="Uitsluiten","",IF(D3="","",RANK(D6,$D$6:$Q$6,0)))</f>
        <v/>
      </c>
      <c r="E7" s="354" t="str">
        <f t="shared" ref="E7:Q7" si="1">IF(E$3="Uitsluiten","",IF(E3="","",RANK(E6,$D$6:$Q$6,0)))</f>
        <v/>
      </c>
      <c r="F7" s="354" t="str">
        <f t="shared" si="1"/>
        <v/>
      </c>
      <c r="G7" s="354" t="str">
        <f t="shared" si="1"/>
        <v/>
      </c>
      <c r="H7" s="354" t="str">
        <f t="shared" si="1"/>
        <v/>
      </c>
      <c r="I7" s="354" t="str">
        <f t="shared" si="1"/>
        <v/>
      </c>
      <c r="J7" s="354" t="str">
        <f t="shared" si="1"/>
        <v/>
      </c>
      <c r="K7" s="354" t="str">
        <f t="shared" si="1"/>
        <v/>
      </c>
      <c r="L7" s="354" t="str">
        <f t="shared" si="1"/>
        <v/>
      </c>
      <c r="M7" s="354" t="str">
        <f t="shared" si="1"/>
        <v/>
      </c>
      <c r="N7" s="354" t="str">
        <f t="shared" si="1"/>
        <v/>
      </c>
      <c r="O7" s="354" t="str">
        <f t="shared" si="1"/>
        <v/>
      </c>
      <c r="P7" s="354" t="str">
        <f t="shared" si="1"/>
        <v/>
      </c>
      <c r="Q7" s="354" t="str">
        <f t="shared" si="1"/>
        <v/>
      </c>
    </row>
    <row r="8" spans="2:17" x14ac:dyDescent="0.25">
      <c r="B8" s="357" t="s">
        <v>607</v>
      </c>
      <c r="C8" s="399"/>
      <c r="D8" s="354" t="str">
        <f>IF(D$3="Uitsluiten","NVT",IF(D3="","NVT",IF(AND(D7&lt;='Aanvraag inhuur'!$C$181,(D6+SUM('Beoordelingsmatrix P1 Teamlid4'!$D$63,'Beoordelingsmatrix P1 Teamlid4'!$D$65)&gt;MAX($D$6:$P$6))),"Ja","Nee")))</f>
        <v>NVT</v>
      </c>
      <c r="E8" s="354" t="str">
        <f>IF(E$3="Uitsluiten","NVT",IF(E3="","NVT",IF(AND(E7&lt;='Aanvraag inhuur'!$C$181,(E6+SUM('Beoordelingsmatrix P1 Teamlid4'!$D$63,'Beoordelingsmatrix P1 Teamlid4'!$D$65)&gt;MAX($D$6:$P$6))),"Ja","Nee")))</f>
        <v>NVT</v>
      </c>
      <c r="F8" s="354" t="str">
        <f>IF(F$3="Uitsluiten","NVT",IF(F3="","NVT",IF(AND(F7&lt;='Aanvraag inhuur'!$C$181,(F6+SUM('Beoordelingsmatrix P1 Teamlid4'!$D$63,'Beoordelingsmatrix P1 Teamlid4'!$D$65)&gt;MAX($D$6:$P$6))),"Ja","Nee")))</f>
        <v>NVT</v>
      </c>
      <c r="G8" s="354" t="str">
        <f>IF(G$3="Uitsluiten","NVT",IF(G3="","NVT",IF(AND(G7&lt;='Aanvraag inhuur'!$C$181,(G6+SUM('Beoordelingsmatrix P1 Teamlid4'!$D$63,'Beoordelingsmatrix P1 Teamlid4'!$D$65)&gt;MAX($D$6:$P$6))),"Ja","Nee")))</f>
        <v>NVT</v>
      </c>
      <c r="H8" s="354" t="str">
        <f>IF(H$3="Uitsluiten","NVT",IF(H3="","NVT",IF(AND(H7&lt;='Aanvraag inhuur'!$C$181,(H6+SUM('Beoordelingsmatrix P1 Teamlid4'!$D$63,'Beoordelingsmatrix P1 Teamlid4'!$D$65)&gt;MAX($D$6:$P$6))),"Ja","Nee")))</f>
        <v>NVT</v>
      </c>
      <c r="I8" s="354" t="str">
        <f>IF(I$3="Uitsluiten","NVT",IF(I3="","NVT",IF(AND(I7&lt;='Aanvraag inhuur'!$C$181,(I6+SUM('Beoordelingsmatrix P1 Teamlid4'!$D$63,'Beoordelingsmatrix P1 Teamlid4'!$D$65)&gt;MAX($D$6:$P$6))),"Ja","Nee")))</f>
        <v>NVT</v>
      </c>
      <c r="J8" s="354" t="str">
        <f>IF(J$3="Uitsluiten","NVT",IF(J3="","NVT",IF(AND(J7&lt;='Aanvraag inhuur'!$C$181,(J6+SUM('Beoordelingsmatrix P1 Teamlid4'!$D$63,'Beoordelingsmatrix P1 Teamlid4'!$D$65)&gt;MAX($D$6:$P$6))),"Ja","Nee")))</f>
        <v>NVT</v>
      </c>
      <c r="K8" s="354" t="str">
        <f>IF(K$3="Uitsluiten","NVT",IF(K3="","NVT",IF(AND(K7&lt;='Aanvraag inhuur'!$C$181,(K6+SUM('Beoordelingsmatrix P1 Teamlid4'!$D$63,'Beoordelingsmatrix P1 Teamlid4'!$D$65)&gt;MAX($D$6:$P$6))),"Ja","Nee")))</f>
        <v>NVT</v>
      </c>
      <c r="L8" s="354" t="str">
        <f>IF(L$3="Uitsluiten","NVT",IF(L3="","NVT",IF(AND(L7&lt;='Aanvraag inhuur'!$C$181,(L6+SUM('Beoordelingsmatrix P1 Teamlid4'!$D$63,'Beoordelingsmatrix P1 Teamlid4'!$D$65)&gt;MAX($D$6:$P$6))),"Ja","Nee")))</f>
        <v>NVT</v>
      </c>
      <c r="M8" s="354" t="str">
        <f>IF(M$3="Uitsluiten","NVT",IF(M3="","NVT",IF(AND(M7&lt;='Aanvraag inhuur'!$C$181,(M6+SUM('Beoordelingsmatrix P1 Teamlid4'!$D$63,'Beoordelingsmatrix P1 Teamlid4'!$D$65)&gt;MAX($D$6:$P$6))),"Ja","Nee")))</f>
        <v>NVT</v>
      </c>
      <c r="N8" s="354" t="str">
        <f>IF(N$3="Uitsluiten","NVT",IF(N3="","NVT",IF(AND(N7&lt;='Aanvraag inhuur'!$C$181,(N6+SUM('Beoordelingsmatrix P1 Teamlid4'!$D$63,'Beoordelingsmatrix P1 Teamlid4'!$D$65)&gt;MAX($D$6:$P$6))),"Ja","Nee")))</f>
        <v>NVT</v>
      </c>
      <c r="O8" s="354" t="str">
        <f>IF(O$3="Uitsluiten","NVT",IF(O3="","NVT",IF(AND(O7&lt;='Aanvraag inhuur'!$C$181,(O6+SUM('Beoordelingsmatrix P1 Teamlid4'!$D$63,'Beoordelingsmatrix P1 Teamlid4'!$D$65)&gt;MAX($D$6:$P$6))),"Ja","Nee")))</f>
        <v>NVT</v>
      </c>
      <c r="P8" s="354" t="str">
        <f>IF(P$3="Uitsluiten","NVT",IF(P3="","NVT",IF(AND(P7&lt;='Aanvraag inhuur'!$C$181,(P6+SUM('Beoordelingsmatrix P1 Teamlid4'!$D$63,'Beoordelingsmatrix P1 Teamlid4'!$D$65)&gt;MAX($D$6:$P$6))),"Ja","Nee")))</f>
        <v>NVT</v>
      </c>
      <c r="Q8" s="354" t="str">
        <f>IF(Q$3="Uitsluiten","NVT",IF(Q3="","NVT",IF(AND(Q7&lt;='Aanvraag inhuur'!$C$181,(Q6+SUM('Beoordelingsmatrix P1 Teamlid4'!$D$63,'Beoordelingsmatrix P1 Teamlid4'!$D$65)&gt;MAX($D$6:$P$6))),"Ja","Nee")))</f>
        <v>NVT</v>
      </c>
    </row>
    <row r="9" spans="2:17" ht="12.75" customHeight="1" x14ac:dyDescent="0.25">
      <c r="B9" s="361"/>
      <c r="C9" s="397"/>
      <c r="D9" s="361"/>
      <c r="E9" s="361"/>
      <c r="F9" s="361"/>
      <c r="G9" s="361"/>
      <c r="H9" s="361"/>
      <c r="I9" s="361"/>
      <c r="J9" s="361"/>
      <c r="K9" s="361"/>
      <c r="L9" s="361"/>
      <c r="M9" s="361"/>
      <c r="N9" s="361"/>
      <c r="O9" s="361"/>
      <c r="P9" s="361"/>
      <c r="Q9" s="361"/>
    </row>
    <row r="10" spans="2:17" x14ac:dyDescent="0.25">
      <c r="B10" s="354" t="s">
        <v>608</v>
      </c>
      <c r="C10" s="396">
        <f>SUM('Beoordelingsmatrix P1 Teamlid4'!O83:O84)</f>
        <v>0</v>
      </c>
      <c r="D10" s="355" t="str">
        <f>IF(D$3="Uitsluiten","",IF(D3="","",'Beoordelingsmatrix P1 Teamlid4'!E73))</f>
        <v/>
      </c>
      <c r="E10" s="355" t="str">
        <f>IF(E$3="Uitsluiten","",IF(E3="","",'Beoordelingsmatrix P1 Teamlid4'!G73))</f>
        <v/>
      </c>
      <c r="F10" s="355" t="str">
        <f>IF(F$3="Uitsluiten","",IF(F3="","",'Beoordelingsmatrix P1 Teamlid4'!I73))</f>
        <v/>
      </c>
      <c r="G10" s="355" t="str">
        <f>IF(G$3="Uitsluiten","",IF(G3="","",'Beoordelingsmatrix P1 Teamlid4'!K73))</f>
        <v/>
      </c>
      <c r="H10" s="355" t="str">
        <f>IF(H$3="Uitsluiten","",IF(H3="","",'Beoordelingsmatrix P1 Teamlid4'!M73))</f>
        <v/>
      </c>
      <c r="I10" s="355" t="str">
        <f>IF(I$3="Uitsluiten","",IF(I3="","",'Beoordelingsmatrix P1 Teamlid4'!O73))</f>
        <v/>
      </c>
      <c r="J10" s="355" t="str">
        <f>IF(J$3="Uitsluiten","",IF(J3="","",'Beoordelingsmatrix P1 Teamlid4'!Q73))</f>
        <v/>
      </c>
      <c r="K10" s="355" t="str">
        <f>IF(K$3="Uitsluiten","",IF(K3="","",'Beoordelingsmatrix P1 Teamlid4'!S73))</f>
        <v/>
      </c>
      <c r="L10" s="355" t="str">
        <f>IF(L$3="Uitsluiten","",IF(L3="","",'Beoordelingsmatrix P1 Teamlid4'!U73))</f>
        <v/>
      </c>
      <c r="M10" s="355" t="str">
        <f>IF(M$3="Uitsluiten","",IF(M3="","",'Beoordelingsmatrix P1 Teamlid4'!W73))</f>
        <v/>
      </c>
      <c r="N10" s="355" t="str">
        <f>IF(N$3="Uitsluiten","",IF(N3="","",'Beoordelingsmatrix P1 Teamlid4'!Y73))</f>
        <v/>
      </c>
      <c r="O10" s="355" t="str">
        <f>IF(O$3="Uitsluiten","",IF(O3="","",'Beoordelingsmatrix P1 Teamlid4'!AA73))</f>
        <v/>
      </c>
      <c r="P10" s="355" t="str">
        <f>IF(P$3="Uitsluiten","",IF(P3="","",'Beoordelingsmatrix P1 Teamlid4'!AC73))</f>
        <v/>
      </c>
      <c r="Q10" s="355" t="str">
        <f>IF(Q$3="Uitsluiten","",IF(Q3="","",'Beoordelingsmatrix P1 Teamlid4'!AE73))</f>
        <v/>
      </c>
    </row>
    <row r="11" spans="2:17" x14ac:dyDescent="0.25">
      <c r="B11" s="358" t="s">
        <v>609</v>
      </c>
      <c r="C11" s="398">
        <f>SUM('Beoordelingsmatrix P1 Teamlid4'!O77:O84)</f>
        <v>0</v>
      </c>
      <c r="D11" s="359" t="str">
        <f>IF(D$3="Uitsluiten","",IF(D3="","",'Beoordelingsmatrix P1 Teamlid4'!E74))</f>
        <v/>
      </c>
      <c r="E11" s="359" t="str">
        <f>IF(E$3="Uitsluiten","",IF(E3="","",'Beoordelingsmatrix P1 Teamlid4'!G74))</f>
        <v/>
      </c>
      <c r="F11" s="359" t="str">
        <f>IF(F$3="Uitsluiten","",IF(F3="","",'Beoordelingsmatrix P1 Teamlid4'!I74))</f>
        <v/>
      </c>
      <c r="G11" s="359" t="str">
        <f>IF(G$3="Uitsluiten","",IF(G3="","",'Beoordelingsmatrix P1 Teamlid4'!K74))</f>
        <v/>
      </c>
      <c r="H11" s="359" t="str">
        <f>IF(H$3="Uitsluiten","",IF(H3="","",'Beoordelingsmatrix P1 Teamlid4'!M74))</f>
        <v/>
      </c>
      <c r="I11" s="359" t="str">
        <f>IF(I$3="Uitsluiten","",IF(I3="","",'Beoordelingsmatrix P1 Teamlid4'!O74))</f>
        <v/>
      </c>
      <c r="J11" s="359" t="str">
        <f>IF(J$3="Uitsluiten","",IF(J3="","",'Beoordelingsmatrix P1 Teamlid4'!Q74))</f>
        <v/>
      </c>
      <c r="K11" s="359" t="str">
        <f>IF(K$3="Uitsluiten","",IF(K3="","",'Beoordelingsmatrix P1 Teamlid4'!S74))</f>
        <v/>
      </c>
      <c r="L11" s="359" t="str">
        <f>IF(L$3="Uitsluiten","",IF(L3="","",'Beoordelingsmatrix P1 Teamlid4'!U74))</f>
        <v/>
      </c>
      <c r="M11" s="359" t="str">
        <f>IF(M$3="Uitsluiten","",IF(M3="","",'Beoordelingsmatrix P1 Teamlid4'!W74))</f>
        <v/>
      </c>
      <c r="N11" s="359" t="str">
        <f>IF(N$3="Uitsluiten","",IF(N3="","",'Beoordelingsmatrix P1 Teamlid4'!Y74))</f>
        <v/>
      </c>
      <c r="O11" s="359" t="str">
        <f>IF(O$3="Uitsluiten","",IF(O3="","",'Beoordelingsmatrix P1 Teamlid4'!AA74))</f>
        <v/>
      </c>
      <c r="P11" s="359" t="str">
        <f>IF(P$3="Uitsluiten","",IF(P3="","",'Beoordelingsmatrix P1 Teamlid4'!AC74))</f>
        <v/>
      </c>
      <c r="Q11" s="359" t="str">
        <f>IF(Q$3="Uitsluiten","",IF(Q3="","",'Beoordelingsmatrix P1 Teamlid4'!AE74))</f>
        <v/>
      </c>
    </row>
    <row r="12" spans="2:17" x14ac:dyDescent="0.25">
      <c r="B12" s="358" t="s">
        <v>652</v>
      </c>
      <c r="C12" s="399"/>
      <c r="D12" s="354" t="str">
        <f>IF(D$3="Uitsluiten","",IF(D3="","",RANK(D11,$D$11:$Q$11,0)))</f>
        <v/>
      </c>
      <c r="E12" s="354" t="str">
        <f t="shared" ref="E12:Q12" si="2">IF(E$3="Uitsluiten","",IF(E3="","",RANK(E11,$D$11:$Q$11,0)))</f>
        <v/>
      </c>
      <c r="F12" s="354" t="str">
        <f t="shared" si="2"/>
        <v/>
      </c>
      <c r="G12" s="354" t="str">
        <f t="shared" si="2"/>
        <v/>
      </c>
      <c r="H12" s="354" t="str">
        <f t="shared" si="2"/>
        <v/>
      </c>
      <c r="I12" s="354" t="str">
        <f t="shared" si="2"/>
        <v/>
      </c>
      <c r="J12" s="354" t="str">
        <f t="shared" si="2"/>
        <v/>
      </c>
      <c r="K12" s="354" t="str">
        <f t="shared" si="2"/>
        <v/>
      </c>
      <c r="L12" s="354" t="str">
        <f t="shared" si="2"/>
        <v/>
      </c>
      <c r="M12" s="354" t="str">
        <f t="shared" si="2"/>
        <v/>
      </c>
      <c r="N12" s="354" t="str">
        <f t="shared" si="2"/>
        <v/>
      </c>
      <c r="O12" s="354" t="str">
        <f t="shared" si="2"/>
        <v/>
      </c>
      <c r="P12" s="354" t="str">
        <f t="shared" si="2"/>
        <v/>
      </c>
      <c r="Q12" s="354" t="str">
        <f t="shared" si="2"/>
        <v/>
      </c>
    </row>
    <row r="13" spans="2:17" ht="31.5" x14ac:dyDescent="0.25">
      <c r="B13" s="360" t="s">
        <v>644</v>
      </c>
      <c r="C13" s="400"/>
      <c r="D13" s="360" t="str">
        <f>IF(D8="Ja","Reeds uitgenodigd",IF(D3="Uitsluiten","Reeds uitgesloten",IF(D3="","NVT",IF((D6+(SUM('Aanvraag inhuur'!$C$79:$C$80)))&gt;=(MAX('Samenvatting beoordeling P1 TL4'!$D$11:$Q$11)),"Ja","Nee"))))</f>
        <v>NVT</v>
      </c>
      <c r="E13" s="360" t="str">
        <f>IF(E8="Ja","Reeds uitgenodigd",IF(E3="Uitsluiten","Reeds uitgesloten",IF(E3="","NVT",IF((E6+(SUM('Aanvraag inhuur'!$C$79:$C$80)))&gt;=(MAX('Samenvatting beoordeling P1 TL4'!$D$11:$Q$11)),"Ja","Nee"))))</f>
        <v>NVT</v>
      </c>
      <c r="F13" s="360" t="str">
        <f>IF(F8="Ja","Reeds uitgenodigd",IF(F3="Uitsluiten","Reeds uitgesloten",IF(F3="","NVT",IF((F6+(SUM('Aanvraag inhuur'!$C$79:$C$80)))&gt;=(MAX('Samenvatting beoordeling P1 TL4'!$D$11:$Q$11)),"Ja","Nee"))))</f>
        <v>NVT</v>
      </c>
      <c r="G13" s="360" t="str">
        <f>IF(G8="Ja","Reeds uitgenodigd",IF(G3="Uitsluiten","Reeds uitgesloten",IF(G3="","NVT",IF((G6+(SUM('Aanvraag inhuur'!$C$79:$C$80)))&gt;=(MAX('Samenvatting beoordeling P1 TL4'!$D$11:$Q$11)),"Ja","Nee"))))</f>
        <v>NVT</v>
      </c>
      <c r="H13" s="360" t="str">
        <f>IF(H8="Ja","Reeds uitgenodigd",IF(H3="Uitsluiten","Reeds uitgesloten",IF(H3="","NVT",IF((H6+(SUM('Aanvraag inhuur'!$C$79:$C$80)))&gt;=(MAX('Samenvatting beoordeling P1 TL4'!$D$11:$Q$11)),"Ja","Nee"))))</f>
        <v>NVT</v>
      </c>
      <c r="I13" s="360" t="str">
        <f>IF(I8="Ja","Reeds uitgenodigd",IF(I3="Uitsluiten","Reeds uitgesloten",IF(I3="","NVT",IF((I6+(SUM('Aanvraag inhuur'!$C$79:$C$80)))&gt;=(MAX('Samenvatting beoordeling P1 TL4'!$D$11:$Q$11)),"Ja","Nee"))))</f>
        <v>NVT</v>
      </c>
      <c r="J13" s="360" t="str">
        <f>IF(J8="Ja","Reeds uitgenodigd",IF(J3="Uitsluiten","Reeds uitgesloten",IF(J3="","NVT",IF((J6+(SUM('Aanvraag inhuur'!$C$79:$C$80)))&gt;=(MAX('Samenvatting beoordeling P1 TL4'!$D$11:$Q$11)),"Ja","Nee"))))</f>
        <v>NVT</v>
      </c>
      <c r="K13" s="360" t="str">
        <f>IF(K8="Ja","Reeds uitgenodigd",IF(K3="Uitsluiten","Reeds uitgesloten",IF(K3="","NVT",IF((K6+(SUM('Aanvraag inhuur'!$C$79:$C$80)))&gt;=(MAX('Samenvatting beoordeling P1 TL4'!$D$11:$Q$11)),"Ja","Nee"))))</f>
        <v>NVT</v>
      </c>
      <c r="L13" s="360" t="str">
        <f>IF(L8="Ja","Reeds uitgenodigd",IF(L3="Uitsluiten","Reeds uitgesloten",IF(L3="","NVT",IF((L6+(SUM('Aanvraag inhuur'!$C$79:$C$80)))&gt;=(MAX('Samenvatting beoordeling P1 TL4'!$D$11:$Q$11)),"Ja","Nee"))))</f>
        <v>NVT</v>
      </c>
      <c r="M13" s="360" t="str">
        <f>IF(M8="Ja","Reeds uitgenodigd",IF(M3="Uitsluiten","Reeds uitgesloten",IF(M3="","NVT",IF((M6+(SUM('Aanvraag inhuur'!$C$79:$C$80)))&gt;=(MAX('Samenvatting beoordeling P1 TL4'!$D$11:$Q$11)),"Ja","Nee"))))</f>
        <v>NVT</v>
      </c>
      <c r="N13" s="360" t="str">
        <f>IF(N8="Ja","Reeds uitgenodigd",IF(N3="Uitsluiten","Reeds uitgesloten",IF(N3="","NVT",IF((N6+(SUM('Aanvraag inhuur'!$C$79:$C$80)))&gt;=(MAX('Samenvatting beoordeling P1 TL4'!$D$11:$Q$11)),"Ja","Nee"))))</f>
        <v>NVT</v>
      </c>
      <c r="O13" s="360" t="str">
        <f>IF(O8="Ja","Reeds uitgenodigd",IF(O3="Uitsluiten","Reeds uitgesloten",IF(O3="","NVT",IF((O6+(SUM('Aanvraag inhuur'!$C$79:$C$80)))&gt;=(MAX('Samenvatting beoordeling P1 TL4'!$D$11:$Q$11)),"Ja","Nee"))))</f>
        <v>NVT</v>
      </c>
      <c r="P13" s="360" t="str">
        <f>IF(P8="Ja","Reeds uitgenodigd",IF(P3="Uitsluiten","Reeds uitgesloten",IF(P3="","NVT",IF((P6+(SUM('Aanvraag inhuur'!$C$79:$C$80)))&gt;=(MAX('Samenvatting beoordeling P1 TL4'!$D$11:$Q$11)),"Ja","Nee"))))</f>
        <v>NVT</v>
      </c>
      <c r="Q13" s="360" t="str">
        <f>IF(Q8="Ja","Reeds uitgenodigd",IF(Q3="Uitsluiten","Reeds uitgesloten",IF(Q3="","NVT",IF((Q6+(SUM('Aanvraag inhuur'!$C$79:$C$80)))&gt;=(MAX('Samenvatting beoordeling P1 TL4'!$D$11:$Q$11)),"Ja","Nee"))))</f>
        <v>NVT</v>
      </c>
    </row>
  </sheetData>
  <sheetProtection algorithmName="SHA-512" hashValue="pfUFJr6HTwZRUmGGKLr3Gnl+OQ3gKupgSAD6my9bLOMSygD+USk8w9IpHtGWYoEBADHvALsWf3tVJD2tqV+JGQ==" saltValue="o329Ap2nbes0SPOuf+P/0Q==" spinCount="100000" sheet="1" objects="1" scenarios="1"/>
  <conditionalFormatting sqref="F3">
    <cfRule type="cellIs" dxfId="44" priority="15" operator="equal">
      <formula>"""Uitsluiten"""</formula>
    </cfRule>
  </conditionalFormatting>
  <conditionalFormatting sqref="D3 F3">
    <cfRule type="containsText" dxfId="43" priority="12" operator="containsText" text="Voldoet">
      <formula>NOT(ISERROR(SEARCH("Voldoet",D3)))</formula>
    </cfRule>
    <cfRule type="containsText" dxfId="42" priority="13" operator="containsText" text="Uitsluiten">
      <formula>NOT(ISERROR(SEARCH("Uitsluiten",D3)))</formula>
    </cfRule>
  </conditionalFormatting>
  <conditionalFormatting sqref="D8:Q8">
    <cfRule type="containsText" dxfId="41" priority="9" operator="containsText" text="NVT">
      <formula>NOT(ISERROR(SEARCH("NVT",D8)))</formula>
    </cfRule>
    <cfRule type="containsText" dxfId="40" priority="10" operator="containsText" text="Nee">
      <formula>NOT(ISERROR(SEARCH("Nee",D8)))</formula>
    </cfRule>
    <cfRule type="containsText" dxfId="39" priority="11" operator="containsText" text="Ja">
      <formula>NOT(ISERROR(SEARCH("Ja",D8)))</formula>
    </cfRule>
  </conditionalFormatting>
  <conditionalFormatting sqref="D13:Q13">
    <cfRule type="containsText" dxfId="38" priority="5" operator="containsText" text="Reeds uitgesloten">
      <formula>NOT(ISERROR(SEARCH("Reeds uitgesloten",D13)))</formula>
    </cfRule>
    <cfRule type="containsText" dxfId="37" priority="6" operator="containsText" text="Ja">
      <formula>NOT(ISERROR(SEARCH("Ja",D13)))</formula>
    </cfRule>
    <cfRule type="containsText" dxfId="36" priority="7" operator="containsText" text="NVT">
      <formula>NOT(ISERROR(SEARCH("NVT",D13)))</formula>
    </cfRule>
    <cfRule type="containsText" dxfId="35" priority="8" operator="containsText" text="Nee">
      <formula>NOT(ISERROR(SEARCH("Nee",D13)))</formula>
    </cfRule>
  </conditionalFormatting>
  <conditionalFormatting sqref="E3">
    <cfRule type="containsText" dxfId="34" priority="3" operator="containsText" text="Voldoet">
      <formula>NOT(ISERROR(SEARCH("Voldoet",E3)))</formula>
    </cfRule>
    <cfRule type="containsText" dxfId="33" priority="4" operator="containsText" text="Uitsluiten">
      <formula>NOT(ISERROR(SEARCH("Uitsluiten",E3)))</formula>
    </cfRule>
  </conditionalFormatting>
  <conditionalFormatting sqref="G3:Q3">
    <cfRule type="containsText" dxfId="32" priority="1" operator="containsText" text="Voldoet">
      <formula>NOT(ISERROR(SEARCH("Voldoet",G3)))</formula>
    </cfRule>
    <cfRule type="containsText" dxfId="31" priority="2" operator="containsText" text="Uitsluiten">
      <formula>NOT(ISERROR(SEARCH("Uitsluiten",G3)))</formula>
    </cfRule>
  </conditionalFormatting>
  <pageMargins left="0.7" right="0.7" top="0.75" bottom="0.75" header="0.3" footer="0.3"/>
  <pageSetup paperSize="9" scale="60" orientation="landscape" r:id="rId1"/>
  <extLst>
    <ext xmlns:x14="http://schemas.microsoft.com/office/spreadsheetml/2009/9/main" uri="{78C0D931-6437-407d-A8EE-F0AAD7539E65}">
      <x14:conditionalFormattings>
        <x14:conditionalFormatting xmlns:xm="http://schemas.microsoft.com/office/excel/2006/main">
          <x14:cfRule type="expression" priority="14" id="{9F01FF35-0E4E-4706-AD7D-1753DD163205}">
            <xm:f>'Beoordelingsmatrix P1 Teamlid4'!$I$88&gt;0</xm:f>
            <x14:dxf>
              <fill>
                <patternFill>
                  <bgColor rgb="FFFF0000"/>
                </patternFill>
              </fill>
            </x14:dxf>
          </x14:cfRule>
          <xm:sqref>F3</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Q13"/>
  <sheetViews>
    <sheetView zoomScaleNormal="100" workbookViewId="0">
      <selection activeCell="Q1" activeCellId="6" sqref="E1:E1048576 G1:G1048576 I1:I1048576 K1:K1048576 M1:M1048576 O1:O1048576 Q1:Q1048576"/>
    </sheetView>
  </sheetViews>
  <sheetFormatPr defaultRowHeight="15.75" x14ac:dyDescent="0.25"/>
  <cols>
    <col min="1" max="1" width="2.375" style="356" customWidth="1"/>
    <col min="2" max="2" width="41.5" style="356" customWidth="1"/>
    <col min="3" max="3" width="11.25" style="356" customWidth="1"/>
    <col min="4" max="4" width="20.875" style="356" customWidth="1"/>
    <col min="5" max="5" width="20.875" style="356" hidden="1" customWidth="1"/>
    <col min="6" max="6" width="20.875" style="356" customWidth="1"/>
    <col min="7" max="7" width="20.875" style="356" hidden="1" customWidth="1"/>
    <col min="8" max="8" width="20.875" style="356" customWidth="1"/>
    <col min="9" max="9" width="20.875" style="356" hidden="1" customWidth="1"/>
    <col min="10" max="10" width="20.875" style="356" customWidth="1"/>
    <col min="11" max="11" width="20.875" style="356" hidden="1" customWidth="1"/>
    <col min="12" max="12" width="20.875" style="356" customWidth="1"/>
    <col min="13" max="13" width="20.875" style="356" hidden="1" customWidth="1"/>
    <col min="14" max="14" width="20.875" style="356" customWidth="1"/>
    <col min="15" max="15" width="20.875" style="356" hidden="1" customWidth="1"/>
    <col min="16" max="16" width="20.875" style="356" customWidth="1"/>
    <col min="17" max="17" width="20.875" style="356" hidden="1" customWidth="1"/>
    <col min="18" max="16384" width="9" style="356"/>
  </cols>
  <sheetData>
    <row r="1" spans="2:17" x14ac:dyDescent="0.25">
      <c r="B1" s="414" t="s">
        <v>651</v>
      </c>
      <c r="D1" s="424" t="s">
        <v>667</v>
      </c>
    </row>
    <row r="2" spans="2:17" s="326" customFormat="1" ht="91.5" customHeight="1" x14ac:dyDescent="0.25">
      <c r="B2" s="327" t="s">
        <v>594</v>
      </c>
      <c r="C2" s="395" t="s">
        <v>643</v>
      </c>
      <c r="D2" s="327" t="str">
        <f>'Beoordelingsmatrix P1 Teamlid5'!E2</f>
        <v>Nederlands Centrum voor Interim-Management B.V. (NCIM)</v>
      </c>
      <c r="E2" s="327" t="str">
        <f>'Beoordelingsmatrix P1 Teamlid5'!G2</f>
        <v>Nederlands Centrum voor Interim-Management B.V. (NCIM) CV2</v>
      </c>
      <c r="F2" s="327" t="str">
        <f>'Beoordelingsmatrix P1 Teamlid5'!I2</f>
        <v>Combinatie Caesar Accounts (penvoerder), Bergler Nederland, Pimarox Infrastructure Solutions.</v>
      </c>
      <c r="G2" s="327" t="str">
        <f>'Beoordelingsmatrix P1 Teamlid5'!K2</f>
        <v>Combinatie Caesar Accounts (penvoerder), Bergler Nederland, Pimarox Infrastructure Solutions. CV2</v>
      </c>
      <c r="H2" s="327" t="str">
        <f>'Beoordelingsmatrix P1 Teamlid5'!M2</f>
        <v>Combinatie Cimsolutions B.V. (penvoerder), SLTN IT Professionals B.V., Verdonck, Klooster &amp; Associates B.V.</v>
      </c>
      <c r="I2" s="327" t="str">
        <f>'Beoordelingsmatrix P1 Teamlid5'!O2</f>
        <v>Combinatie Cimsolutions B.V. (penvoerder), SLTN IT Professionals B.V., Verdonck, Klooster &amp; Associates B.V. CV2</v>
      </c>
      <c r="J2" s="327" t="str">
        <f>'Beoordelingsmatrix P1 Teamlid5'!Q2</f>
        <v>De Staffing Groep Nederland B.V.</v>
      </c>
      <c r="K2" s="327" t="str">
        <f>'Beoordelingsmatrix P1 Teamlid5'!S2</f>
        <v>De Staffing Groep Nederland B.V. CV2</v>
      </c>
      <c r="L2" s="327" t="str">
        <f>'Beoordelingsmatrix P1 Teamlid5'!U2</f>
        <v>LINKIT B.V.</v>
      </c>
      <c r="M2" s="327" t="str">
        <f>'Beoordelingsmatrix P1 Teamlid5'!W2</f>
        <v>LINKIT B.V. CV2</v>
      </c>
      <c r="N2" s="327" t="str">
        <f>'Beoordelingsmatrix P1 Teamlid5'!Y2</f>
        <v>Between B.V.</v>
      </c>
      <c r="O2" s="327" t="str">
        <f>'Beoordelingsmatrix P1 Teamlid5'!AA2</f>
        <v>Between B.V. CV2</v>
      </c>
      <c r="P2" s="327" t="str">
        <f>'Beoordelingsmatrix P1 Teamlid5'!AC2</f>
        <v>Combinatie Myler BV (penvoerder), CGI Nederland BV.</v>
      </c>
      <c r="Q2" s="327" t="str">
        <f>'Beoordelingsmatrix P1 Teamlid5'!AE2</f>
        <v>Combinatie Myler BV (penvoerder), CGI Nederland BV. CV2</v>
      </c>
    </row>
    <row r="3" spans="2:17" x14ac:dyDescent="0.25">
      <c r="B3" s="354" t="s">
        <v>610</v>
      </c>
      <c r="C3" s="399"/>
      <c r="D3" s="355" t="str">
        <f>IF('Beoordelingsmatrix P1 Teamlid5'!E88&gt;0,"Uitsluiten",IF('Beoordelingsmatrix P1 Teamlid5'!F5&gt;0,"Voldoet",""))</f>
        <v/>
      </c>
      <c r="E3" s="355" t="str">
        <f>IF('Beoordelingsmatrix P1 Teamlid5'!G88&gt;0,"Uitsluiten",IF('Beoordelingsmatrix P1 Teamlid5'!H5&gt;0,"Voldoet",""))</f>
        <v/>
      </c>
      <c r="F3" s="355" t="str">
        <f>IF('Beoordelingsmatrix P1 Teamlid5'!I88&gt;0,"Uitsluiten",IF('Beoordelingsmatrix P1 Teamlid5'!J5&gt;0,"Voldoet",""))</f>
        <v/>
      </c>
      <c r="G3" s="355" t="str">
        <f>IF('Beoordelingsmatrix P1 Teamlid5'!K88&gt;0,"Uitsluiten",IF('Beoordelingsmatrix P1 Teamlid5'!L5&gt;0,"Voldoet",""))</f>
        <v/>
      </c>
      <c r="H3" s="355" t="str">
        <f>IF('Beoordelingsmatrix P1 Teamlid5'!M88&gt;0,"Uitsluiten",IF('Beoordelingsmatrix P1 Teamlid5'!N5&gt;0,"Voldoet",""))</f>
        <v/>
      </c>
      <c r="I3" s="355" t="str">
        <f>IF('Beoordelingsmatrix P1 Teamlid5'!O88&gt;0,"Uitsluiten",IF('Beoordelingsmatrix P1 Teamlid5'!P5&gt;0,"Voldoet",""))</f>
        <v/>
      </c>
      <c r="J3" s="355" t="str">
        <f>IF('Beoordelingsmatrix P1 Teamlid5'!Q88&gt;0,"Uitsluiten",IF('Beoordelingsmatrix P1 Teamlid5'!R5&gt;0,"Voldoet",""))</f>
        <v/>
      </c>
      <c r="K3" s="355" t="str">
        <f>IF('Beoordelingsmatrix P1 Teamlid5'!S88&gt;0,"Uitsluiten",IF('Beoordelingsmatrix P1 Teamlid5'!T5&gt;0,"Voldoet",""))</f>
        <v/>
      </c>
      <c r="L3" s="355" t="str">
        <f>IF('Beoordelingsmatrix P1 Teamlid5'!U88&gt;0,"Uitsluiten",IF('Beoordelingsmatrix P1 Teamlid5'!V5&gt;0,"Voldoet",""))</f>
        <v/>
      </c>
      <c r="M3" s="355" t="str">
        <f>IF('Beoordelingsmatrix P1 Teamlid5'!W88&gt;0,"Uitsluiten",IF('Beoordelingsmatrix P1 Teamlid5'!X5&gt;0,"Voldoet",""))</f>
        <v/>
      </c>
      <c r="N3" s="355" t="str">
        <f>IF('Beoordelingsmatrix P1 Teamlid5'!Y88&gt;0,"Uitsluiten",IF('Beoordelingsmatrix P1 Teamlid5'!Z5&gt;0,"Voldoet",""))</f>
        <v/>
      </c>
      <c r="O3" s="355" t="str">
        <f>IF('Beoordelingsmatrix P1 Teamlid5'!AA88&gt;0,"Uitsluiten",IF('Beoordelingsmatrix P1 Teamlid5'!AB5&gt;0,"Voldoet",""))</f>
        <v/>
      </c>
      <c r="P3" s="355" t="str">
        <f>IF('Beoordelingsmatrix P1 Teamlid5'!AC88&gt;0,"Uitsluiten",IF('Beoordelingsmatrix P1 Teamlid5'!AD5&gt;0,"Voldoet",""))</f>
        <v/>
      </c>
      <c r="Q3" s="355" t="str">
        <f>IF('Beoordelingsmatrix P1 Teamlid5'!AE88&gt;0,"Uitsluiten",IF('Beoordelingsmatrix P1 Teamlid5'!AF5&gt;0,"Voldoet",""))</f>
        <v/>
      </c>
    </row>
    <row r="4" spans="2:17" x14ac:dyDescent="0.25">
      <c r="B4" s="354" t="s">
        <v>583</v>
      </c>
      <c r="C4" s="396">
        <f>'Beoordelingsmatrix P1 Teamlid5'!O77</f>
        <v>0</v>
      </c>
      <c r="D4" s="355" t="str">
        <f>IF(D$3="Uitsluiten","",'Beoordelingsmatrix P1 Teamlid5'!E5)</f>
        <v/>
      </c>
      <c r="E4" s="355" t="str">
        <f>IF(E$3="Uitsluiten","",'Beoordelingsmatrix P1 Teamlid5'!G5)</f>
        <v/>
      </c>
      <c r="F4" s="355" t="str">
        <f>IF(F$3="Uitsluiten","",'Beoordelingsmatrix P1 Teamlid5'!I5)</f>
        <v/>
      </c>
      <c r="G4" s="355" t="str">
        <f>IF(G$3="Uitsluiten","",'Beoordelingsmatrix P1 Teamlid5'!K5)</f>
        <v/>
      </c>
      <c r="H4" s="355" t="str">
        <f>IF(H$3="Uitsluiten","",'Beoordelingsmatrix P1 Teamlid5'!M5)</f>
        <v/>
      </c>
      <c r="I4" s="355" t="str">
        <f>IF(I$3="Uitsluiten","",'Beoordelingsmatrix P1 Teamlid5'!O5)</f>
        <v/>
      </c>
      <c r="J4" s="355" t="str">
        <f>IF(J$3="Uitsluiten","",'Beoordelingsmatrix P1 Teamlid5'!Q5)</f>
        <v/>
      </c>
      <c r="K4" s="355" t="str">
        <f>IF(K$3="Uitsluiten","",'Beoordelingsmatrix P1 Teamlid5'!S5)</f>
        <v/>
      </c>
      <c r="L4" s="355" t="str">
        <f>IF(L$3="Uitsluiten","",'Beoordelingsmatrix P1 Teamlid5'!U5)</f>
        <v/>
      </c>
      <c r="M4" s="355" t="str">
        <f>IF(M$3="Uitsluiten","",'Beoordelingsmatrix P1 Teamlid5'!W5)</f>
        <v/>
      </c>
      <c r="N4" s="355" t="str">
        <f>IF(N$3="Uitsluiten","",'Beoordelingsmatrix P1 Teamlid5'!Y5)</f>
        <v/>
      </c>
      <c r="O4" s="355" t="str">
        <f>IF(O$3="Uitsluiten","",'Beoordelingsmatrix P1 Teamlid5'!AA5)</f>
        <v/>
      </c>
      <c r="P4" s="355" t="str">
        <f>IF(P$3="Uitsluiten","",'Beoordelingsmatrix P1 Teamlid5'!AC5)</f>
        <v/>
      </c>
      <c r="Q4" s="355" t="str">
        <f>IF(Q$3="Uitsluiten","",'Beoordelingsmatrix P1 Teamlid5'!AE5)</f>
        <v/>
      </c>
    </row>
    <row r="5" spans="2:17" x14ac:dyDescent="0.25">
      <c r="B5" s="354" t="s">
        <v>595</v>
      </c>
      <c r="C5" s="396">
        <f>SUM('Beoordelingsmatrix P1 Teamlid5'!O78:O82)</f>
        <v>0</v>
      </c>
      <c r="D5" s="355" t="str">
        <f>IF(D$3="Uitsluiten","",IF(D4="","",'Beoordelingsmatrix P1 Teamlid5'!E59-D4))</f>
        <v/>
      </c>
      <c r="E5" s="355" t="str">
        <f>IF(E$3="Uitsluiten","",IF(E4="","",'Beoordelingsmatrix P1 Teamlid5'!G59-E4))</f>
        <v/>
      </c>
      <c r="F5" s="355" t="str">
        <f>IF(F$3="Uitsluiten","",IF(F4="","",'Beoordelingsmatrix P1 Teamlid5'!I59-F4))</f>
        <v/>
      </c>
      <c r="G5" s="355" t="str">
        <f>IF(G$3="Uitsluiten","",IF(G4="","",'Beoordelingsmatrix P1 Teamlid5'!K59-G4))</f>
        <v/>
      </c>
      <c r="H5" s="355" t="str">
        <f>IF(H$3="Uitsluiten","",IF(H4="","",'Beoordelingsmatrix P1 Teamlid5'!M59-H4))</f>
        <v/>
      </c>
      <c r="I5" s="355" t="str">
        <f>IF(I$3="Uitsluiten","",IF(I4="","",'Beoordelingsmatrix P1 Teamlid5'!O59-I4))</f>
        <v/>
      </c>
      <c r="J5" s="355" t="str">
        <f>IF(J$3="Uitsluiten","",IF(J4="","",'Beoordelingsmatrix P1 Teamlid5'!Q59-J4))</f>
        <v/>
      </c>
      <c r="K5" s="355" t="str">
        <f>IF(K$3="Uitsluiten","",IF(K4="","",'Beoordelingsmatrix P1 Teamlid5'!S59-K4))</f>
        <v/>
      </c>
      <c r="L5" s="355" t="str">
        <f>IF(L$3="Uitsluiten","",IF(L4="","",'Beoordelingsmatrix P1 Teamlid5'!U59-L4))</f>
        <v/>
      </c>
      <c r="M5" s="355" t="str">
        <f>IF(M$3="Uitsluiten","",IF(M4="","",'Beoordelingsmatrix P1 Teamlid5'!W59-M4))</f>
        <v/>
      </c>
      <c r="N5" s="355" t="str">
        <f>IF(N$3="Uitsluiten","",IF(N4="","",'Beoordelingsmatrix P1 Teamlid5'!Y59-N4))</f>
        <v/>
      </c>
      <c r="O5" s="355" t="str">
        <f>IF(O$3="Uitsluiten","",IF(O4="","",'Beoordelingsmatrix P1 Teamlid5'!AA59-O4))</f>
        <v/>
      </c>
      <c r="P5" s="355" t="str">
        <f>IF(P$3="Uitsluiten","",IF(P4="","",'Beoordelingsmatrix P1 Teamlid5'!AC59-P4))</f>
        <v/>
      </c>
      <c r="Q5" s="355" t="str">
        <f>IF(Q$3="Uitsluiten","",IF(Q4="","",'Beoordelingsmatrix P1 Teamlid5'!AE59-Q4))</f>
        <v/>
      </c>
    </row>
    <row r="6" spans="2:17" x14ac:dyDescent="0.25">
      <c r="B6" s="354" t="s">
        <v>598</v>
      </c>
      <c r="C6" s="396">
        <f>SUM(C4:C5)</f>
        <v>0</v>
      </c>
      <c r="D6" s="355" t="str">
        <f>IF(D$3="Uitsluiten","",IF(D$3="","",SUM(D4:D5)))</f>
        <v/>
      </c>
      <c r="E6" s="355" t="str">
        <f>IF(E$3="Uitsluiten","",IF(E$3="","",SUM(E4:E5)))</f>
        <v/>
      </c>
      <c r="F6" s="355" t="str">
        <f t="shared" ref="F6:Q6" si="0">IF(F$3="Uitsluiten","",IF(F$3="","",SUM(F4:F5)))</f>
        <v/>
      </c>
      <c r="G6" s="355" t="str">
        <f t="shared" si="0"/>
        <v/>
      </c>
      <c r="H6" s="355" t="str">
        <f t="shared" si="0"/>
        <v/>
      </c>
      <c r="I6" s="355" t="str">
        <f t="shared" si="0"/>
        <v/>
      </c>
      <c r="J6" s="355" t="str">
        <f t="shared" si="0"/>
        <v/>
      </c>
      <c r="K6" s="355" t="str">
        <f t="shared" si="0"/>
        <v/>
      </c>
      <c r="L6" s="355" t="str">
        <f t="shared" si="0"/>
        <v/>
      </c>
      <c r="M6" s="355" t="str">
        <f t="shared" si="0"/>
        <v/>
      </c>
      <c r="N6" s="355" t="str">
        <f t="shared" si="0"/>
        <v/>
      </c>
      <c r="O6" s="355" t="str">
        <f t="shared" si="0"/>
        <v/>
      </c>
      <c r="P6" s="355" t="str">
        <f t="shared" si="0"/>
        <v/>
      </c>
      <c r="Q6" s="355" t="str">
        <f t="shared" si="0"/>
        <v/>
      </c>
    </row>
    <row r="7" spans="2:17" x14ac:dyDescent="0.25">
      <c r="B7" s="354" t="s">
        <v>599</v>
      </c>
      <c r="C7" s="399"/>
      <c r="D7" s="354" t="str">
        <f>IF(D$3="Uitsluiten","",IF(D3="","",RANK(D6,$D$6:$Q$6,0)))</f>
        <v/>
      </c>
      <c r="E7" s="354" t="str">
        <f t="shared" ref="E7:Q7" si="1">IF(E$3="Uitsluiten","",IF(E3="","",RANK(E6,$D$6:$Q$6,0)))</f>
        <v/>
      </c>
      <c r="F7" s="354" t="str">
        <f t="shared" si="1"/>
        <v/>
      </c>
      <c r="G7" s="354" t="str">
        <f t="shared" si="1"/>
        <v/>
      </c>
      <c r="H7" s="354" t="str">
        <f t="shared" si="1"/>
        <v/>
      </c>
      <c r="I7" s="354" t="str">
        <f t="shared" si="1"/>
        <v/>
      </c>
      <c r="J7" s="354" t="str">
        <f t="shared" si="1"/>
        <v/>
      </c>
      <c r="K7" s="354" t="str">
        <f t="shared" si="1"/>
        <v/>
      </c>
      <c r="L7" s="354" t="str">
        <f t="shared" si="1"/>
        <v/>
      </c>
      <c r="M7" s="354" t="str">
        <f t="shared" si="1"/>
        <v/>
      </c>
      <c r="N7" s="354" t="str">
        <f t="shared" si="1"/>
        <v/>
      </c>
      <c r="O7" s="354" t="str">
        <f t="shared" si="1"/>
        <v/>
      </c>
      <c r="P7" s="354" t="str">
        <f t="shared" si="1"/>
        <v/>
      </c>
      <c r="Q7" s="354" t="str">
        <f t="shared" si="1"/>
        <v/>
      </c>
    </row>
    <row r="8" spans="2:17" x14ac:dyDescent="0.25">
      <c r="B8" s="357" t="s">
        <v>607</v>
      </c>
      <c r="C8" s="399"/>
      <c r="D8" s="354" t="str">
        <f>IF(D$3="Uitsluiten","NVT",IF(D3="","NVT",IF(AND(D7&lt;='Aanvraag inhuur'!$C$181,(D6+SUM('Beoordelingsmatrix P1 Teamlid5'!$D$63,'Beoordelingsmatrix P1 Teamlid5'!$D$65)&gt;MAX($D$6:$P$6))),"Ja","Nee")))</f>
        <v>NVT</v>
      </c>
      <c r="E8" s="354" t="str">
        <f>IF(E$3="Uitsluiten","NVT",IF(E3="","NVT",IF(AND(E7&lt;='Aanvraag inhuur'!$C$181,(E6+SUM('Beoordelingsmatrix P1 Teamlid5'!$D$63,'Beoordelingsmatrix P1 Teamlid5'!$D$65)&gt;MAX($D$6:$P$6))),"Ja","Nee")))</f>
        <v>NVT</v>
      </c>
      <c r="F8" s="354" t="str">
        <f>IF(F$3="Uitsluiten","NVT",IF(F3="","NVT",IF(AND(F7&lt;='Aanvraag inhuur'!$C$181,(F6+SUM('Beoordelingsmatrix P1 Teamlid5'!$D$63,'Beoordelingsmatrix P1 Teamlid5'!$D$65)&gt;MAX($D$6:$P$6))),"Ja","Nee")))</f>
        <v>NVT</v>
      </c>
      <c r="G8" s="354" t="str">
        <f>IF(G$3="Uitsluiten","NVT",IF(G3="","NVT",IF(AND(G7&lt;='Aanvraag inhuur'!$C$181,(G6+SUM('Beoordelingsmatrix P1 Teamlid5'!$D$63,'Beoordelingsmatrix P1 Teamlid5'!$D$65)&gt;MAX($D$6:$P$6))),"Ja","Nee")))</f>
        <v>NVT</v>
      </c>
      <c r="H8" s="354" t="str">
        <f>IF(H$3="Uitsluiten","NVT",IF(H3="","NVT",IF(AND(H7&lt;='Aanvraag inhuur'!$C$181,(H6+SUM('Beoordelingsmatrix P1 Teamlid5'!$D$63,'Beoordelingsmatrix P1 Teamlid5'!$D$65)&gt;MAX($D$6:$P$6))),"Ja","Nee")))</f>
        <v>NVT</v>
      </c>
      <c r="I8" s="354" t="str">
        <f>IF(I$3="Uitsluiten","NVT",IF(I3="","NVT",IF(AND(I7&lt;='Aanvraag inhuur'!$C$181,(I6+SUM('Beoordelingsmatrix P1 Teamlid5'!$D$63,'Beoordelingsmatrix P1 Teamlid5'!$D$65)&gt;MAX($D$6:$P$6))),"Ja","Nee")))</f>
        <v>NVT</v>
      </c>
      <c r="J8" s="354" t="str">
        <f>IF(J$3="Uitsluiten","NVT",IF(J3="","NVT",IF(AND(J7&lt;='Aanvraag inhuur'!$C$181,(J6+SUM('Beoordelingsmatrix P1 Teamlid5'!$D$63,'Beoordelingsmatrix P1 Teamlid5'!$D$65)&gt;MAX($D$6:$P$6))),"Ja","Nee")))</f>
        <v>NVT</v>
      </c>
      <c r="K8" s="354" t="str">
        <f>IF(K$3="Uitsluiten","NVT",IF(K3="","NVT",IF(AND(K7&lt;='Aanvraag inhuur'!$C$181,(K6+SUM('Beoordelingsmatrix P1 Teamlid5'!$D$63,'Beoordelingsmatrix P1 Teamlid5'!$D$65)&gt;MAX($D$6:$P$6))),"Ja","Nee")))</f>
        <v>NVT</v>
      </c>
      <c r="L8" s="354" t="str">
        <f>IF(L$3="Uitsluiten","NVT",IF(L3="","NVT",IF(AND(L7&lt;='Aanvraag inhuur'!$C$181,(L6+SUM('Beoordelingsmatrix P1 Teamlid5'!$D$63,'Beoordelingsmatrix P1 Teamlid5'!$D$65)&gt;MAX($D$6:$P$6))),"Ja","Nee")))</f>
        <v>NVT</v>
      </c>
      <c r="M8" s="354" t="str">
        <f>IF(M$3="Uitsluiten","NVT",IF(M3="","NVT",IF(AND(M7&lt;='Aanvraag inhuur'!$C$181,(M6+SUM('Beoordelingsmatrix P1 Teamlid5'!$D$63,'Beoordelingsmatrix P1 Teamlid5'!$D$65)&gt;MAX($D$6:$P$6))),"Ja","Nee")))</f>
        <v>NVT</v>
      </c>
      <c r="N8" s="354" t="str">
        <f>IF(N$3="Uitsluiten","NVT",IF(N3="","NVT",IF(AND(N7&lt;='Aanvraag inhuur'!$C$181,(N6+SUM('Beoordelingsmatrix P1 Teamlid5'!$D$63,'Beoordelingsmatrix P1 Teamlid5'!$D$65)&gt;MAX($D$6:$P$6))),"Ja","Nee")))</f>
        <v>NVT</v>
      </c>
      <c r="O8" s="354" t="str">
        <f>IF(O$3="Uitsluiten","NVT",IF(O3="","NVT",IF(AND(O7&lt;='Aanvraag inhuur'!$C$181,(O6+SUM('Beoordelingsmatrix P1 Teamlid5'!$D$63,'Beoordelingsmatrix P1 Teamlid5'!$D$65)&gt;MAX($D$6:$P$6))),"Ja","Nee")))</f>
        <v>NVT</v>
      </c>
      <c r="P8" s="354" t="str">
        <f>IF(P$3="Uitsluiten","NVT",IF(P3="","NVT",IF(AND(P7&lt;='Aanvraag inhuur'!$C$181,(P6+SUM('Beoordelingsmatrix P1 Teamlid5'!$D$63,'Beoordelingsmatrix P1 Teamlid5'!$D$65)&gt;MAX($D$6:$P$6))),"Ja","Nee")))</f>
        <v>NVT</v>
      </c>
      <c r="Q8" s="354" t="str">
        <f>IF(Q$3="Uitsluiten","NVT",IF(Q3="","NVT",IF(AND(Q7&lt;='Aanvraag inhuur'!$C$181,(Q6+SUM('Beoordelingsmatrix P1 Teamlid5'!$D$63,'Beoordelingsmatrix P1 Teamlid5'!$D$65)&gt;MAX($D$6:$P$6))),"Ja","Nee")))</f>
        <v>NVT</v>
      </c>
    </row>
    <row r="9" spans="2:17" ht="12.75" customHeight="1" x14ac:dyDescent="0.25">
      <c r="B9" s="361"/>
      <c r="C9" s="397"/>
      <c r="D9" s="361"/>
      <c r="E9" s="361"/>
      <c r="F9" s="361"/>
      <c r="G9" s="361"/>
      <c r="H9" s="361"/>
      <c r="I9" s="361"/>
      <c r="J9" s="361"/>
      <c r="K9" s="361"/>
      <c r="L9" s="361"/>
      <c r="M9" s="361"/>
      <c r="N9" s="361"/>
      <c r="O9" s="361"/>
      <c r="P9" s="361"/>
      <c r="Q9" s="361"/>
    </row>
    <row r="10" spans="2:17" x14ac:dyDescent="0.25">
      <c r="B10" s="354" t="s">
        <v>608</v>
      </c>
      <c r="C10" s="396">
        <f>SUM('Beoordelingsmatrix P1 Teamlid5'!O83:O84)</f>
        <v>0</v>
      </c>
      <c r="D10" s="355" t="str">
        <f>IF(D$3="Uitsluiten","",IF(D3="","",'Beoordelingsmatrix P1 Teamlid5'!E73))</f>
        <v/>
      </c>
      <c r="E10" s="355" t="str">
        <f>IF(E$3="Uitsluiten","",IF(E3="","",'Beoordelingsmatrix P1 Teamlid5'!G73))</f>
        <v/>
      </c>
      <c r="F10" s="355" t="str">
        <f>IF(F$3="Uitsluiten","",IF(F3="","",'Beoordelingsmatrix P1 Teamlid5'!I73))</f>
        <v/>
      </c>
      <c r="G10" s="355" t="str">
        <f>IF(G$3="Uitsluiten","",IF(G3="","",'Beoordelingsmatrix P1 Teamlid5'!K73))</f>
        <v/>
      </c>
      <c r="H10" s="355" t="str">
        <f>IF(H$3="Uitsluiten","",IF(H3="","",'Beoordelingsmatrix P1 Teamlid5'!M73))</f>
        <v/>
      </c>
      <c r="I10" s="355" t="str">
        <f>IF(I$3="Uitsluiten","",IF(I3="","",'Beoordelingsmatrix P1 Teamlid5'!O73))</f>
        <v/>
      </c>
      <c r="J10" s="355" t="str">
        <f>IF(J$3="Uitsluiten","",IF(J3="","",'Beoordelingsmatrix P1 Teamlid5'!Q73))</f>
        <v/>
      </c>
      <c r="K10" s="355" t="str">
        <f>IF(K$3="Uitsluiten","",IF(K3="","",'Beoordelingsmatrix P1 Teamlid5'!S73))</f>
        <v/>
      </c>
      <c r="L10" s="355" t="str">
        <f>IF(L$3="Uitsluiten","",IF(L3="","",'Beoordelingsmatrix P1 Teamlid5'!U73))</f>
        <v/>
      </c>
      <c r="M10" s="355" t="str">
        <f>IF(M$3="Uitsluiten","",IF(M3="","",'Beoordelingsmatrix P1 Teamlid5'!W73))</f>
        <v/>
      </c>
      <c r="N10" s="355" t="str">
        <f>IF(N$3="Uitsluiten","",IF(N3="","",'Beoordelingsmatrix P1 Teamlid5'!Y73))</f>
        <v/>
      </c>
      <c r="O10" s="355" t="str">
        <f>IF(O$3="Uitsluiten","",IF(O3="","",'Beoordelingsmatrix P1 Teamlid5'!AA73))</f>
        <v/>
      </c>
      <c r="P10" s="355" t="str">
        <f>IF(P$3="Uitsluiten","",IF(P3="","",'Beoordelingsmatrix P1 Teamlid5'!AC73))</f>
        <v/>
      </c>
      <c r="Q10" s="355" t="str">
        <f>IF(Q$3="Uitsluiten","",IF(Q3="","",'Beoordelingsmatrix P1 Teamlid5'!AE73))</f>
        <v/>
      </c>
    </row>
    <row r="11" spans="2:17" x14ac:dyDescent="0.25">
      <c r="B11" s="358" t="s">
        <v>609</v>
      </c>
      <c r="C11" s="398">
        <f>SUM('Beoordelingsmatrix P1 Teamlid5'!O77:O84)</f>
        <v>0</v>
      </c>
      <c r="D11" s="359" t="str">
        <f>IF(D$3="Uitsluiten","",IF(D3="","",'Beoordelingsmatrix P1 Teamlid5'!E74))</f>
        <v/>
      </c>
      <c r="E11" s="359" t="str">
        <f>IF(E$3="Uitsluiten","",IF(E3="","",'Beoordelingsmatrix P1 Teamlid5'!G74))</f>
        <v/>
      </c>
      <c r="F11" s="359" t="str">
        <f>IF(F$3="Uitsluiten","",IF(F3="","",'Beoordelingsmatrix P1 Teamlid5'!I74))</f>
        <v/>
      </c>
      <c r="G11" s="359" t="str">
        <f>IF(G$3="Uitsluiten","",IF(G3="","",'Beoordelingsmatrix P1 Teamlid5'!K74))</f>
        <v/>
      </c>
      <c r="H11" s="359" t="str">
        <f>IF(H$3="Uitsluiten","",IF(H3="","",'Beoordelingsmatrix P1 Teamlid5'!M74))</f>
        <v/>
      </c>
      <c r="I11" s="359" t="str">
        <f>IF(I$3="Uitsluiten","",IF(I3="","",'Beoordelingsmatrix P1 Teamlid5'!O74))</f>
        <v/>
      </c>
      <c r="J11" s="359" t="str">
        <f>IF(J$3="Uitsluiten","",IF(J3="","",'Beoordelingsmatrix P1 Teamlid5'!Q74))</f>
        <v/>
      </c>
      <c r="K11" s="359" t="str">
        <f>IF(K$3="Uitsluiten","",IF(K3="","",'Beoordelingsmatrix P1 Teamlid5'!S74))</f>
        <v/>
      </c>
      <c r="L11" s="359" t="str">
        <f>IF(L$3="Uitsluiten","",IF(L3="","",'Beoordelingsmatrix P1 Teamlid5'!U74))</f>
        <v/>
      </c>
      <c r="M11" s="359" t="str">
        <f>IF(M$3="Uitsluiten","",IF(M3="","",'Beoordelingsmatrix P1 Teamlid5'!W74))</f>
        <v/>
      </c>
      <c r="N11" s="359" t="str">
        <f>IF(N$3="Uitsluiten","",IF(N3="","",'Beoordelingsmatrix P1 Teamlid5'!Y74))</f>
        <v/>
      </c>
      <c r="O11" s="359" t="str">
        <f>IF(O$3="Uitsluiten","",IF(O3="","",'Beoordelingsmatrix P1 Teamlid5'!AA74))</f>
        <v/>
      </c>
      <c r="P11" s="359" t="str">
        <f>IF(P$3="Uitsluiten","",IF(P3="","",'Beoordelingsmatrix P1 Teamlid5'!AC74))</f>
        <v/>
      </c>
      <c r="Q11" s="359" t="str">
        <f>IF(Q$3="Uitsluiten","",IF(Q3="","",'Beoordelingsmatrix P1 Teamlid5'!AE74))</f>
        <v/>
      </c>
    </row>
    <row r="12" spans="2:17" x14ac:dyDescent="0.25">
      <c r="B12" s="358" t="s">
        <v>652</v>
      </c>
      <c r="C12" s="399"/>
      <c r="D12" s="354" t="str">
        <f>IF(D$3="Uitsluiten","",IF(D3="","",RANK(D11,$D$11:$Q$11,0)))</f>
        <v/>
      </c>
      <c r="E12" s="354" t="str">
        <f t="shared" ref="E12:Q12" si="2">IF(E$3="Uitsluiten","",IF(E3="","",RANK(E11,$D$11:$Q$11,0)))</f>
        <v/>
      </c>
      <c r="F12" s="354" t="str">
        <f t="shared" si="2"/>
        <v/>
      </c>
      <c r="G12" s="354" t="str">
        <f t="shared" si="2"/>
        <v/>
      </c>
      <c r="H12" s="354" t="str">
        <f t="shared" si="2"/>
        <v/>
      </c>
      <c r="I12" s="354" t="str">
        <f t="shared" si="2"/>
        <v/>
      </c>
      <c r="J12" s="354" t="str">
        <f t="shared" si="2"/>
        <v/>
      </c>
      <c r="K12" s="354" t="str">
        <f t="shared" si="2"/>
        <v/>
      </c>
      <c r="L12" s="354" t="str">
        <f t="shared" si="2"/>
        <v/>
      </c>
      <c r="M12" s="354" t="str">
        <f t="shared" si="2"/>
        <v/>
      </c>
      <c r="N12" s="354" t="str">
        <f t="shared" si="2"/>
        <v/>
      </c>
      <c r="O12" s="354" t="str">
        <f t="shared" si="2"/>
        <v/>
      </c>
      <c r="P12" s="354" t="str">
        <f t="shared" si="2"/>
        <v/>
      </c>
      <c r="Q12" s="354" t="str">
        <f t="shared" si="2"/>
        <v/>
      </c>
    </row>
    <row r="13" spans="2:17" ht="31.5" x14ac:dyDescent="0.25">
      <c r="B13" s="360" t="s">
        <v>644</v>
      </c>
      <c r="C13" s="400"/>
      <c r="D13" s="360" t="str">
        <f>IF(D8="Ja","Reeds uitgenodigd",IF(D3="Uitsluiten","Reeds uitgesloten",IF(D3="","NVT",IF((D6+(SUM('Aanvraag inhuur'!$C$79:$C$80)))&gt;=(MAX('Samenvatting beoordeling P1 TL5'!$D$11:$Q$11)),"Ja","Nee"))))</f>
        <v>NVT</v>
      </c>
      <c r="E13" s="360" t="str">
        <f>IF(E8="Ja","Reeds uitgenodigd",IF(E3="Uitsluiten","Reeds uitgesloten",IF(E3="","NVT",IF((E6+(SUM('Aanvraag inhuur'!$C$79:$C$80)))&gt;=(MAX('Samenvatting beoordeling P1 TL5'!$D$11:$Q$11)),"Ja","Nee"))))</f>
        <v>NVT</v>
      </c>
      <c r="F13" s="360" t="str">
        <f>IF(F8="Ja","Reeds uitgenodigd",IF(F3="Uitsluiten","Reeds uitgesloten",IF(F3="","NVT",IF((F6+(SUM('Aanvraag inhuur'!$C$79:$C$80)))&gt;=(MAX('Samenvatting beoordeling P1 TL5'!$D$11:$Q$11)),"Ja","Nee"))))</f>
        <v>NVT</v>
      </c>
      <c r="G13" s="360" t="str">
        <f>IF(G8="Ja","Reeds uitgenodigd",IF(G3="Uitsluiten","Reeds uitgesloten",IF(G3="","NVT",IF((G6+(SUM('Aanvraag inhuur'!$C$79:$C$80)))&gt;=(MAX('Samenvatting beoordeling P1 TL5'!$D$11:$Q$11)),"Ja","Nee"))))</f>
        <v>NVT</v>
      </c>
      <c r="H13" s="360" t="str">
        <f>IF(H8="Ja","Reeds uitgenodigd",IF(H3="Uitsluiten","Reeds uitgesloten",IF(H3="","NVT",IF((H6+(SUM('Aanvraag inhuur'!$C$79:$C$80)))&gt;=(MAX('Samenvatting beoordeling P1 TL5'!$D$11:$Q$11)),"Ja","Nee"))))</f>
        <v>NVT</v>
      </c>
      <c r="I13" s="360" t="str">
        <f>IF(I8="Ja","Reeds uitgenodigd",IF(I3="Uitsluiten","Reeds uitgesloten",IF(I3="","NVT",IF((I6+(SUM('Aanvraag inhuur'!$C$79:$C$80)))&gt;=(MAX('Samenvatting beoordeling P1 TL5'!$D$11:$Q$11)),"Ja","Nee"))))</f>
        <v>NVT</v>
      </c>
      <c r="J13" s="360" t="str">
        <f>IF(J8="Ja","Reeds uitgenodigd",IF(J3="Uitsluiten","Reeds uitgesloten",IF(J3="","NVT",IF((J6+(SUM('Aanvraag inhuur'!$C$79:$C$80)))&gt;=(MAX('Samenvatting beoordeling P1 TL5'!$D$11:$Q$11)),"Ja","Nee"))))</f>
        <v>NVT</v>
      </c>
      <c r="K13" s="360" t="str">
        <f>IF(K8="Ja","Reeds uitgenodigd",IF(K3="Uitsluiten","Reeds uitgesloten",IF(K3="","NVT",IF((K6+(SUM('Aanvraag inhuur'!$C$79:$C$80)))&gt;=(MAX('Samenvatting beoordeling P1 TL5'!$D$11:$Q$11)),"Ja","Nee"))))</f>
        <v>NVT</v>
      </c>
      <c r="L13" s="360" t="str">
        <f>IF(L8="Ja","Reeds uitgenodigd",IF(L3="Uitsluiten","Reeds uitgesloten",IF(L3="","NVT",IF((L6+(SUM('Aanvraag inhuur'!$C$79:$C$80)))&gt;=(MAX('Samenvatting beoordeling P1 TL5'!$D$11:$Q$11)),"Ja","Nee"))))</f>
        <v>NVT</v>
      </c>
      <c r="M13" s="360" t="str">
        <f>IF(M8="Ja","Reeds uitgenodigd",IF(M3="Uitsluiten","Reeds uitgesloten",IF(M3="","NVT",IF((M6+(SUM('Aanvraag inhuur'!$C$79:$C$80)))&gt;=(MAX('Samenvatting beoordeling P1 TL5'!$D$11:$Q$11)),"Ja","Nee"))))</f>
        <v>NVT</v>
      </c>
      <c r="N13" s="360" t="str">
        <f>IF(N8="Ja","Reeds uitgenodigd",IF(N3="Uitsluiten","Reeds uitgesloten",IF(N3="","NVT",IF((N6+(SUM('Aanvraag inhuur'!$C$79:$C$80)))&gt;=(MAX('Samenvatting beoordeling P1 TL5'!$D$11:$Q$11)),"Ja","Nee"))))</f>
        <v>NVT</v>
      </c>
      <c r="O13" s="360" t="str">
        <f>IF(O8="Ja","Reeds uitgenodigd",IF(O3="Uitsluiten","Reeds uitgesloten",IF(O3="","NVT",IF((O6+(SUM('Aanvraag inhuur'!$C$79:$C$80)))&gt;=(MAX('Samenvatting beoordeling P1 TL5'!$D$11:$Q$11)),"Ja","Nee"))))</f>
        <v>NVT</v>
      </c>
      <c r="P13" s="360" t="str">
        <f>IF(P8="Ja","Reeds uitgenodigd",IF(P3="Uitsluiten","Reeds uitgesloten",IF(P3="","NVT",IF((P6+(SUM('Aanvraag inhuur'!$C$79:$C$80)))&gt;=(MAX('Samenvatting beoordeling P1 TL5'!$D$11:$Q$11)),"Ja","Nee"))))</f>
        <v>NVT</v>
      </c>
      <c r="Q13" s="360" t="str">
        <f>IF(Q8="Ja","Reeds uitgenodigd",IF(Q3="Uitsluiten","Reeds uitgesloten",IF(Q3="","NVT",IF((Q6+(SUM('Aanvraag inhuur'!$C$79:$C$80)))&gt;=(MAX('Samenvatting beoordeling P1 TL5'!$D$11:$Q$11)),"Ja","Nee"))))</f>
        <v>NVT</v>
      </c>
    </row>
  </sheetData>
  <sheetProtection algorithmName="SHA-512" hashValue="UB9aErtw2flZatsapptyDS0o9eDNphjZEX2KXXYt/57HEfAhjTan+dT3eW5rgYoQJAplN/FRFgwPEosQ7zHesw==" saltValue="5tq0aP3Mkx07Zpr/Kpbxsg==" spinCount="100000" sheet="1" objects="1" scenarios="1"/>
  <conditionalFormatting sqref="F3">
    <cfRule type="cellIs" dxfId="29" priority="15" operator="equal">
      <formula>"""Uitsluiten"""</formula>
    </cfRule>
  </conditionalFormatting>
  <conditionalFormatting sqref="D3 F3">
    <cfRule type="containsText" dxfId="28" priority="12" operator="containsText" text="Voldoet">
      <formula>NOT(ISERROR(SEARCH("Voldoet",D3)))</formula>
    </cfRule>
    <cfRule type="containsText" dxfId="27" priority="13" operator="containsText" text="Uitsluiten">
      <formula>NOT(ISERROR(SEARCH("Uitsluiten",D3)))</formula>
    </cfRule>
  </conditionalFormatting>
  <conditionalFormatting sqref="D8:Q8">
    <cfRule type="containsText" dxfId="26" priority="9" operator="containsText" text="NVT">
      <formula>NOT(ISERROR(SEARCH("NVT",D8)))</formula>
    </cfRule>
    <cfRule type="containsText" dxfId="25" priority="10" operator="containsText" text="Nee">
      <formula>NOT(ISERROR(SEARCH("Nee",D8)))</formula>
    </cfRule>
    <cfRule type="containsText" dxfId="24" priority="11" operator="containsText" text="Ja">
      <formula>NOT(ISERROR(SEARCH("Ja",D8)))</formula>
    </cfRule>
  </conditionalFormatting>
  <conditionalFormatting sqref="D13:Q13">
    <cfRule type="containsText" dxfId="23" priority="5" operator="containsText" text="Reeds uitgesloten">
      <formula>NOT(ISERROR(SEARCH("Reeds uitgesloten",D13)))</formula>
    </cfRule>
    <cfRule type="containsText" dxfId="22" priority="6" operator="containsText" text="Ja">
      <formula>NOT(ISERROR(SEARCH("Ja",D13)))</formula>
    </cfRule>
    <cfRule type="containsText" dxfId="21" priority="7" operator="containsText" text="NVT">
      <formula>NOT(ISERROR(SEARCH("NVT",D13)))</formula>
    </cfRule>
    <cfRule type="containsText" dxfId="20" priority="8" operator="containsText" text="Nee">
      <formula>NOT(ISERROR(SEARCH("Nee",D13)))</formula>
    </cfRule>
  </conditionalFormatting>
  <conditionalFormatting sqref="E3">
    <cfRule type="containsText" dxfId="19" priority="3" operator="containsText" text="Voldoet">
      <formula>NOT(ISERROR(SEARCH("Voldoet",E3)))</formula>
    </cfRule>
    <cfRule type="containsText" dxfId="18" priority="4" operator="containsText" text="Uitsluiten">
      <formula>NOT(ISERROR(SEARCH("Uitsluiten",E3)))</formula>
    </cfRule>
  </conditionalFormatting>
  <conditionalFormatting sqref="G3:Q3">
    <cfRule type="containsText" dxfId="17" priority="1" operator="containsText" text="Voldoet">
      <formula>NOT(ISERROR(SEARCH("Voldoet",G3)))</formula>
    </cfRule>
    <cfRule type="containsText" dxfId="16" priority="2" operator="containsText" text="Uitsluiten">
      <formula>NOT(ISERROR(SEARCH("Uitsluiten",G3)))</formula>
    </cfRule>
  </conditionalFormatting>
  <pageMargins left="0.7" right="0.7" top="0.75" bottom="0.75" header="0.3" footer="0.3"/>
  <pageSetup paperSize="9" scale="60" orientation="landscape" r:id="rId1"/>
  <extLst>
    <ext xmlns:x14="http://schemas.microsoft.com/office/spreadsheetml/2009/9/main" uri="{78C0D931-6437-407d-A8EE-F0AAD7539E65}">
      <x14:conditionalFormattings>
        <x14:conditionalFormatting xmlns:xm="http://schemas.microsoft.com/office/excel/2006/main">
          <x14:cfRule type="expression" priority="14" id="{957BBED0-8E65-41C3-AB58-5DB208995B23}">
            <xm:f>'Beoordelingsmatrix P1 Teamlid5'!$I$88&gt;0</xm:f>
            <x14:dxf>
              <fill>
                <patternFill>
                  <bgColor rgb="FFFF0000"/>
                </patternFill>
              </fill>
            </x14:dxf>
          </x14:cfRule>
          <xm:sqref>F3</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Q13"/>
  <sheetViews>
    <sheetView zoomScaleNormal="100" workbookViewId="0">
      <selection activeCell="F4" sqref="F4"/>
    </sheetView>
  </sheetViews>
  <sheetFormatPr defaultRowHeight="15.75" x14ac:dyDescent="0.25"/>
  <cols>
    <col min="1" max="1" width="2.375" style="356" customWidth="1"/>
    <col min="2" max="2" width="41.5" style="356" customWidth="1"/>
    <col min="3" max="3" width="11.25" style="356" customWidth="1"/>
    <col min="4" max="4" width="20.875" style="356" customWidth="1"/>
    <col min="5" max="5" width="20.875" style="356" hidden="1" customWidth="1"/>
    <col min="6" max="6" width="20.875" style="356" customWidth="1"/>
    <col min="7" max="7" width="20.875" style="356" hidden="1" customWidth="1"/>
    <col min="8" max="8" width="20.875" style="356" customWidth="1"/>
    <col min="9" max="9" width="20.875" style="356" hidden="1" customWidth="1"/>
    <col min="10" max="10" width="20.875" style="356" customWidth="1"/>
    <col min="11" max="11" width="20.875" style="356" hidden="1" customWidth="1"/>
    <col min="12" max="12" width="20.875" style="356" customWidth="1"/>
    <col min="13" max="13" width="20.875" style="356" hidden="1" customWidth="1"/>
    <col min="14" max="14" width="20.875" style="356" customWidth="1"/>
    <col min="15" max="15" width="20.875" style="356" hidden="1" customWidth="1"/>
    <col min="16" max="16" width="20.875" style="356" customWidth="1"/>
    <col min="17" max="17" width="20.875" style="356" hidden="1" customWidth="1"/>
    <col min="18" max="16384" width="9" style="356"/>
  </cols>
  <sheetData>
    <row r="1" spans="2:17" x14ac:dyDescent="0.25">
      <c r="B1" s="414" t="s">
        <v>651</v>
      </c>
      <c r="D1" s="424" t="s">
        <v>674</v>
      </c>
    </row>
    <row r="2" spans="2:17" s="326" customFormat="1" ht="91.5" customHeight="1" x14ac:dyDescent="0.25">
      <c r="B2" s="327" t="s">
        <v>594</v>
      </c>
      <c r="C2" s="395" t="s">
        <v>643</v>
      </c>
      <c r="D2" s="327" t="str">
        <f>'Beoordelingsmatrix P1 Teamlid6'!E2</f>
        <v>Nederlands Centrum voor Interim-Management B.V. (NCIM)</v>
      </c>
      <c r="E2" s="327" t="str">
        <f>'Beoordelingsmatrix P1 Teamlid6'!G2</f>
        <v>Nederlands Centrum voor Interim-Management B.V. (NCIM) CV2</v>
      </c>
      <c r="F2" s="327" t="str">
        <f>'Beoordelingsmatrix P1 Teamlid6'!I2</f>
        <v>Combinatie Caesar Accounts (penvoerder), Bergler Nederland, Pimarox Infrastructure Solutions.</v>
      </c>
      <c r="G2" s="327" t="str">
        <f>'Beoordelingsmatrix P1 Teamlid6'!K2</f>
        <v>Combinatie Caesar Accounts (penvoerder), Bergler Nederland, Pimarox Infrastructure Solutions. CV2</v>
      </c>
      <c r="H2" s="327" t="str">
        <f>'Beoordelingsmatrix P1 Teamlid6'!M2</f>
        <v>Combinatie Cimsolutions B.V. (penvoerder), SLTN IT Professionals B.V., Verdonck, Klooster &amp; Associates B.V.</v>
      </c>
      <c r="I2" s="327" t="str">
        <f>'Beoordelingsmatrix P1 Teamlid6'!O2</f>
        <v>Combinatie Cimsolutions B.V. (penvoerder), SLTN IT Professionals B.V., Verdonck, Klooster &amp; Associates B.V. CV2</v>
      </c>
      <c r="J2" s="327" t="str">
        <f>'Beoordelingsmatrix P1 Teamlid6'!Q2</f>
        <v>De Staffing Groep Nederland B.V.</v>
      </c>
      <c r="K2" s="327" t="str">
        <f>'Beoordelingsmatrix P1 Teamlid6'!S2</f>
        <v>De Staffing Groep Nederland B.V. CV2</v>
      </c>
      <c r="L2" s="327" t="str">
        <f>'Beoordelingsmatrix P1 Teamlid6'!U2</f>
        <v>LINKIT B.V.</v>
      </c>
      <c r="M2" s="327" t="str">
        <f>'Beoordelingsmatrix P1 Teamlid6'!W2</f>
        <v>LINKIT B.V. CV2</v>
      </c>
      <c r="N2" s="327" t="str">
        <f>'Beoordelingsmatrix P1 Teamlid6'!Y2</f>
        <v>Between B.V.</v>
      </c>
      <c r="O2" s="327" t="str">
        <f>'Beoordelingsmatrix P1 Teamlid6'!AA2</f>
        <v>Between B.V. CV2</v>
      </c>
      <c r="P2" s="327" t="str">
        <f>'Beoordelingsmatrix P1 Teamlid6'!AC2</f>
        <v>Combinatie Myler BV (penvoerder), CGI Nederland BV.</v>
      </c>
      <c r="Q2" s="327" t="str">
        <f>'Beoordelingsmatrix P1 Teamlid6'!AE2</f>
        <v>Combinatie Myler BV (penvoerder), CGI Nederland BV. CV2</v>
      </c>
    </row>
    <row r="3" spans="2:17" x14ac:dyDescent="0.25">
      <c r="B3" s="354" t="s">
        <v>610</v>
      </c>
      <c r="C3" s="399"/>
      <c r="D3" s="355" t="str">
        <f>IF('Beoordelingsmatrix P1 Teamlid6'!E88&gt;0,"Uitsluiten",IF('Beoordelingsmatrix P1 Teamlid6'!F5&gt;0,"Voldoet",""))</f>
        <v/>
      </c>
      <c r="E3" s="355" t="str">
        <f>IF('Beoordelingsmatrix P1 Teamlid6'!G88&gt;0,"Uitsluiten",IF('Beoordelingsmatrix P1 Teamlid6'!H5&gt;0,"Voldoet",""))</f>
        <v/>
      </c>
      <c r="F3" s="355" t="str">
        <f>IF('Beoordelingsmatrix P1 Teamlid6'!I88&gt;0,"Uitsluiten",IF('Beoordelingsmatrix P1 Teamlid6'!J5&gt;0,"Voldoet",""))</f>
        <v/>
      </c>
      <c r="G3" s="355" t="str">
        <f>IF('Beoordelingsmatrix P1 Teamlid6'!K88&gt;0,"Uitsluiten",IF('Beoordelingsmatrix P1 Teamlid6'!L5&gt;0,"Voldoet",""))</f>
        <v/>
      </c>
      <c r="H3" s="355" t="str">
        <f>IF('Beoordelingsmatrix P1 Teamlid6'!M88&gt;0,"Uitsluiten",IF('Beoordelingsmatrix P1 Teamlid6'!N5&gt;0,"Voldoet",""))</f>
        <v/>
      </c>
      <c r="I3" s="355" t="str">
        <f>IF('Beoordelingsmatrix P1 Teamlid6'!O88&gt;0,"Uitsluiten",IF('Beoordelingsmatrix P1 Teamlid6'!P5&gt;0,"Voldoet",""))</f>
        <v/>
      </c>
      <c r="J3" s="355" t="str">
        <f>IF('Beoordelingsmatrix P1 Teamlid6'!Q88&gt;0,"Uitsluiten",IF('Beoordelingsmatrix P1 Teamlid6'!R5&gt;0,"Voldoet",""))</f>
        <v/>
      </c>
      <c r="K3" s="355" t="str">
        <f>IF('Beoordelingsmatrix P1 Teamlid6'!S88&gt;0,"Uitsluiten",IF('Beoordelingsmatrix P1 Teamlid6'!T5&gt;0,"Voldoet",""))</f>
        <v/>
      </c>
      <c r="L3" s="355" t="str">
        <f>IF('Beoordelingsmatrix P1 Teamlid6'!U88&gt;0,"Uitsluiten",IF('Beoordelingsmatrix P1 Teamlid6'!V5&gt;0,"Voldoet",""))</f>
        <v/>
      </c>
      <c r="M3" s="355" t="str">
        <f>IF('Beoordelingsmatrix P1 Teamlid6'!W88&gt;0,"Uitsluiten",IF('Beoordelingsmatrix P1 Teamlid6'!X5&gt;0,"Voldoet",""))</f>
        <v/>
      </c>
      <c r="N3" s="355" t="str">
        <f>IF('Beoordelingsmatrix P1 Teamlid6'!Y88&gt;0,"Uitsluiten",IF('Beoordelingsmatrix P1 Teamlid6'!Z5&gt;0,"Voldoet",""))</f>
        <v/>
      </c>
      <c r="O3" s="355" t="str">
        <f>IF('Beoordelingsmatrix P1 Teamlid6'!AA88&gt;0,"Uitsluiten",IF('Beoordelingsmatrix P1 Teamlid6'!AB5&gt;0,"Voldoet",""))</f>
        <v/>
      </c>
      <c r="P3" s="355" t="str">
        <f>IF('Beoordelingsmatrix P1 Teamlid6'!AC88&gt;0,"Uitsluiten",IF('Beoordelingsmatrix P1 Teamlid6'!AD5&gt;0,"Voldoet",""))</f>
        <v/>
      </c>
      <c r="Q3" s="355" t="str">
        <f>IF('Beoordelingsmatrix P1 Teamlid6'!AE88&gt;0,"Uitsluiten",IF('Beoordelingsmatrix P1 Teamlid6'!AF5&gt;0,"Voldoet",""))</f>
        <v/>
      </c>
    </row>
    <row r="4" spans="2:17" x14ac:dyDescent="0.25">
      <c r="B4" s="354" t="s">
        <v>583</v>
      </c>
      <c r="C4" s="396">
        <f>'Beoordelingsmatrix P1 Teamlid6'!O77</f>
        <v>0</v>
      </c>
      <c r="D4" s="355" t="str">
        <f>IF(D$3="Uitsluiten","",'Beoordelingsmatrix P1 Teamlid6'!E5)</f>
        <v/>
      </c>
      <c r="E4" s="355" t="str">
        <f>IF(E$3="Uitsluiten","",'Beoordelingsmatrix P1 Teamlid6'!G5)</f>
        <v/>
      </c>
      <c r="F4" s="355" t="str">
        <f>IF(F$3="Uitsluiten","",'Beoordelingsmatrix P1 Teamlid6'!I5)</f>
        <v/>
      </c>
      <c r="G4" s="355" t="str">
        <f>IF(G$3="Uitsluiten","",'Beoordelingsmatrix P1 Teamlid6'!K5)</f>
        <v/>
      </c>
      <c r="H4" s="355" t="str">
        <f>IF(H$3="Uitsluiten","",'Beoordelingsmatrix P1 Teamlid6'!M5)</f>
        <v/>
      </c>
      <c r="I4" s="355" t="str">
        <f>IF(I$3="Uitsluiten","",'Beoordelingsmatrix P1 Teamlid6'!O5)</f>
        <v/>
      </c>
      <c r="J4" s="355" t="str">
        <f>IF(J$3="Uitsluiten","",'Beoordelingsmatrix P1 Teamlid6'!Q5)</f>
        <v/>
      </c>
      <c r="K4" s="355" t="str">
        <f>IF(K$3="Uitsluiten","",'Beoordelingsmatrix P1 Teamlid6'!S5)</f>
        <v/>
      </c>
      <c r="L4" s="355" t="str">
        <f>IF(L$3="Uitsluiten","",'Beoordelingsmatrix P1 Teamlid6'!U5)</f>
        <v/>
      </c>
      <c r="M4" s="355" t="str">
        <f>IF(M$3="Uitsluiten","",'Beoordelingsmatrix P1 Teamlid6'!W5)</f>
        <v/>
      </c>
      <c r="N4" s="355" t="str">
        <f>IF(N$3="Uitsluiten","",'Beoordelingsmatrix P1 Teamlid6'!Y5)</f>
        <v/>
      </c>
      <c r="O4" s="355" t="str">
        <f>IF(O$3="Uitsluiten","",'Beoordelingsmatrix P1 Teamlid6'!AA5)</f>
        <v/>
      </c>
      <c r="P4" s="355" t="str">
        <f>IF(P$3="Uitsluiten","",'Beoordelingsmatrix P1 Teamlid6'!AC5)</f>
        <v/>
      </c>
      <c r="Q4" s="355" t="str">
        <f>IF(Q$3="Uitsluiten","",'Beoordelingsmatrix P1 Teamlid6'!AE5)</f>
        <v/>
      </c>
    </row>
    <row r="5" spans="2:17" x14ac:dyDescent="0.25">
      <c r="B5" s="354" t="s">
        <v>595</v>
      </c>
      <c r="C5" s="396">
        <f>SUM('Beoordelingsmatrix P1 Teamlid6'!O78:O82)</f>
        <v>0</v>
      </c>
      <c r="D5" s="355" t="str">
        <f>IF(D$3="Uitsluiten","",IF(D4="","",'Beoordelingsmatrix P1 Teamlid6'!E59-D4))</f>
        <v/>
      </c>
      <c r="E5" s="355" t="str">
        <f>IF(E$3="Uitsluiten","",IF(E4="","",'Beoordelingsmatrix P1 Teamlid6'!G59-E4))</f>
        <v/>
      </c>
      <c r="F5" s="355" t="str">
        <f>IF(F$3="Uitsluiten","",IF(F4="","",'Beoordelingsmatrix P1 Teamlid6'!I59-F4))</f>
        <v/>
      </c>
      <c r="G5" s="355" t="str">
        <f>IF(G$3="Uitsluiten","",IF(G4="","",'Beoordelingsmatrix P1 Teamlid6'!K59-G4))</f>
        <v/>
      </c>
      <c r="H5" s="355" t="str">
        <f>IF(H$3="Uitsluiten","",IF(H4="","",'Beoordelingsmatrix P1 Teamlid6'!M59-H4))</f>
        <v/>
      </c>
      <c r="I5" s="355" t="str">
        <f>IF(I$3="Uitsluiten","",IF(I4="","",'Beoordelingsmatrix P1 Teamlid6'!O59-I4))</f>
        <v/>
      </c>
      <c r="J5" s="355" t="str">
        <f>IF(J$3="Uitsluiten","",IF(J4="","",'Beoordelingsmatrix P1 Teamlid6'!Q59-J4))</f>
        <v/>
      </c>
      <c r="K5" s="355" t="str">
        <f>IF(K$3="Uitsluiten","",IF(K4="","",'Beoordelingsmatrix P1 Teamlid6'!S59-K4))</f>
        <v/>
      </c>
      <c r="L5" s="355" t="str">
        <f>IF(L$3="Uitsluiten","",IF(L4="","",'Beoordelingsmatrix P1 Teamlid6'!U59-L4))</f>
        <v/>
      </c>
      <c r="M5" s="355" t="str">
        <f>IF(M$3="Uitsluiten","",IF(M4="","",'Beoordelingsmatrix P1 Teamlid6'!W59-M4))</f>
        <v/>
      </c>
      <c r="N5" s="355" t="str">
        <f>IF(N$3="Uitsluiten","",IF(N4="","",'Beoordelingsmatrix P1 Teamlid6'!Y59-N4))</f>
        <v/>
      </c>
      <c r="O5" s="355" t="str">
        <f>IF(O$3="Uitsluiten","",IF(O4="","",'Beoordelingsmatrix P1 Teamlid6'!AA59-O4))</f>
        <v/>
      </c>
      <c r="P5" s="355" t="str">
        <f>IF(P$3="Uitsluiten","",IF(P4="","",'Beoordelingsmatrix P1 Teamlid6'!AC59-P4))</f>
        <v/>
      </c>
      <c r="Q5" s="355" t="str">
        <f>IF(Q$3="Uitsluiten","",IF(Q4="","",'Beoordelingsmatrix P1 Teamlid6'!AE59-Q4))</f>
        <v/>
      </c>
    </row>
    <row r="6" spans="2:17" x14ac:dyDescent="0.25">
      <c r="B6" s="354" t="s">
        <v>598</v>
      </c>
      <c r="C6" s="396">
        <f>SUM(C4:C5)</f>
        <v>0</v>
      </c>
      <c r="D6" s="355" t="str">
        <f>IF(D$3="Uitsluiten","",IF(D$3="","",SUM(D4:D5)))</f>
        <v/>
      </c>
      <c r="E6" s="355" t="str">
        <f>IF(E$3="Uitsluiten","",IF(E$3="","",SUM(E4:E5)))</f>
        <v/>
      </c>
      <c r="F6" s="355" t="str">
        <f t="shared" ref="F6:Q6" si="0">IF(F$3="Uitsluiten","",IF(F$3="","",SUM(F4:F5)))</f>
        <v/>
      </c>
      <c r="G6" s="355" t="str">
        <f t="shared" si="0"/>
        <v/>
      </c>
      <c r="H6" s="355" t="str">
        <f t="shared" si="0"/>
        <v/>
      </c>
      <c r="I6" s="355" t="str">
        <f t="shared" si="0"/>
        <v/>
      </c>
      <c r="J6" s="355" t="str">
        <f t="shared" si="0"/>
        <v/>
      </c>
      <c r="K6" s="355" t="str">
        <f t="shared" si="0"/>
        <v/>
      </c>
      <c r="L6" s="355" t="str">
        <f t="shared" si="0"/>
        <v/>
      </c>
      <c r="M6" s="355" t="str">
        <f t="shared" si="0"/>
        <v/>
      </c>
      <c r="N6" s="355" t="str">
        <f t="shared" si="0"/>
        <v/>
      </c>
      <c r="O6" s="355" t="str">
        <f t="shared" si="0"/>
        <v/>
      </c>
      <c r="P6" s="355" t="str">
        <f t="shared" si="0"/>
        <v/>
      </c>
      <c r="Q6" s="355" t="str">
        <f t="shared" si="0"/>
        <v/>
      </c>
    </row>
    <row r="7" spans="2:17" x14ac:dyDescent="0.25">
      <c r="B7" s="354" t="s">
        <v>599</v>
      </c>
      <c r="C7" s="399"/>
      <c r="D7" s="354" t="str">
        <f>IF(D$3="Uitsluiten","",IF(D3="","",RANK(D6,$D$6:$Q$6,0)))</f>
        <v/>
      </c>
      <c r="E7" s="354" t="str">
        <f t="shared" ref="E7:Q7" si="1">IF(E$3="Uitsluiten","",IF(E3="","",RANK(E6,$D$6:$Q$6,0)))</f>
        <v/>
      </c>
      <c r="F7" s="354" t="str">
        <f t="shared" si="1"/>
        <v/>
      </c>
      <c r="G7" s="354" t="str">
        <f t="shared" si="1"/>
        <v/>
      </c>
      <c r="H7" s="354" t="str">
        <f t="shared" si="1"/>
        <v/>
      </c>
      <c r="I7" s="354" t="str">
        <f t="shared" si="1"/>
        <v/>
      </c>
      <c r="J7" s="354" t="str">
        <f t="shared" si="1"/>
        <v/>
      </c>
      <c r="K7" s="354" t="str">
        <f t="shared" si="1"/>
        <v/>
      </c>
      <c r="L7" s="354" t="str">
        <f t="shared" si="1"/>
        <v/>
      </c>
      <c r="M7" s="354" t="str">
        <f t="shared" si="1"/>
        <v/>
      </c>
      <c r="N7" s="354" t="str">
        <f t="shared" si="1"/>
        <v/>
      </c>
      <c r="O7" s="354" t="str">
        <f t="shared" si="1"/>
        <v/>
      </c>
      <c r="P7" s="354" t="str">
        <f t="shared" si="1"/>
        <v/>
      </c>
      <c r="Q7" s="354" t="str">
        <f t="shared" si="1"/>
        <v/>
      </c>
    </row>
    <row r="8" spans="2:17" x14ac:dyDescent="0.25">
      <c r="B8" s="357" t="s">
        <v>607</v>
      </c>
      <c r="C8" s="399"/>
      <c r="D8" s="354" t="str">
        <f>IF(D$3="Uitsluiten","NVT",IF(D3="","NVT",IF(AND(D7&lt;='Aanvraag inhuur'!$C$181,(D6+SUM('Beoordelingsmatrix P1 Teamlid6'!$D$63,'Beoordelingsmatrix P1 Teamlid6'!$D$65)&gt;MAX($D$6:$P$6))),"Ja","Nee")))</f>
        <v>NVT</v>
      </c>
      <c r="E8" s="354" t="str">
        <f>IF(E$3="Uitsluiten","NVT",IF(E3="","NVT",IF(AND(E7&lt;='Aanvraag inhuur'!$C$181,(E6+SUM('Beoordelingsmatrix P1 Teamlid6'!$D$63,'Beoordelingsmatrix P1 Teamlid6'!$D$65)&gt;MAX($D$6:$P$6))),"Ja","Nee")))</f>
        <v>NVT</v>
      </c>
      <c r="F8" s="354" t="str">
        <f>IF(F$3="Uitsluiten","NVT",IF(F3="","NVT",IF(AND(F7&lt;='Aanvraag inhuur'!$C$181,(F6+SUM('Beoordelingsmatrix P1 Teamlid6'!$D$63,'Beoordelingsmatrix P1 Teamlid6'!$D$65)&gt;MAX($D$6:$P$6))),"Ja","Nee")))</f>
        <v>NVT</v>
      </c>
      <c r="G8" s="354" t="str">
        <f>IF(G$3="Uitsluiten","NVT",IF(G3="","NVT",IF(AND(G7&lt;='Aanvraag inhuur'!$C$181,(G6+SUM('Beoordelingsmatrix P1 Teamlid6'!$D$63,'Beoordelingsmatrix P1 Teamlid6'!$D$65)&gt;MAX($D$6:$P$6))),"Ja","Nee")))</f>
        <v>NVT</v>
      </c>
      <c r="H8" s="354" t="str">
        <f>IF(H$3="Uitsluiten","NVT",IF(H3="","NVT",IF(AND(H7&lt;='Aanvraag inhuur'!$C$181,(H6+SUM('Beoordelingsmatrix P1 Teamlid6'!$D$63,'Beoordelingsmatrix P1 Teamlid6'!$D$65)&gt;MAX($D$6:$P$6))),"Ja","Nee")))</f>
        <v>NVT</v>
      </c>
      <c r="I8" s="354" t="str">
        <f>IF(I$3="Uitsluiten","NVT",IF(I3="","NVT",IF(AND(I7&lt;='Aanvraag inhuur'!$C$181,(I6+SUM('Beoordelingsmatrix P1 Teamlid6'!$D$63,'Beoordelingsmatrix P1 Teamlid6'!$D$65)&gt;MAX($D$6:$P$6))),"Ja","Nee")))</f>
        <v>NVT</v>
      </c>
      <c r="J8" s="354" t="str">
        <f>IF(J$3="Uitsluiten","NVT",IF(J3="","NVT",IF(AND(J7&lt;='Aanvraag inhuur'!$C$181,(J6+SUM('Beoordelingsmatrix P1 Teamlid6'!$D$63,'Beoordelingsmatrix P1 Teamlid6'!$D$65)&gt;MAX($D$6:$P$6))),"Ja","Nee")))</f>
        <v>NVT</v>
      </c>
      <c r="K8" s="354" t="str">
        <f>IF(K$3="Uitsluiten","NVT",IF(K3="","NVT",IF(AND(K7&lt;='Aanvraag inhuur'!$C$181,(K6+SUM('Beoordelingsmatrix P1 Teamlid6'!$D$63,'Beoordelingsmatrix P1 Teamlid6'!$D$65)&gt;MAX($D$6:$P$6))),"Ja","Nee")))</f>
        <v>NVT</v>
      </c>
      <c r="L8" s="354" t="str">
        <f>IF(L$3="Uitsluiten","NVT",IF(L3="","NVT",IF(AND(L7&lt;='Aanvraag inhuur'!$C$181,(L6+SUM('Beoordelingsmatrix P1 Teamlid6'!$D$63,'Beoordelingsmatrix P1 Teamlid6'!$D$65)&gt;MAX($D$6:$P$6))),"Ja","Nee")))</f>
        <v>NVT</v>
      </c>
      <c r="M8" s="354" t="str">
        <f>IF(M$3="Uitsluiten","NVT",IF(M3="","NVT",IF(AND(M7&lt;='Aanvraag inhuur'!$C$181,(M6+SUM('Beoordelingsmatrix P1 Teamlid6'!$D$63,'Beoordelingsmatrix P1 Teamlid6'!$D$65)&gt;MAX($D$6:$P$6))),"Ja","Nee")))</f>
        <v>NVT</v>
      </c>
      <c r="N8" s="354" t="str">
        <f>IF(N$3="Uitsluiten","NVT",IF(N3="","NVT",IF(AND(N7&lt;='Aanvraag inhuur'!$C$181,(N6+SUM('Beoordelingsmatrix P1 Teamlid6'!$D$63,'Beoordelingsmatrix P1 Teamlid6'!$D$65)&gt;MAX($D$6:$P$6))),"Ja","Nee")))</f>
        <v>NVT</v>
      </c>
      <c r="O8" s="354" t="str">
        <f>IF(O$3="Uitsluiten","NVT",IF(O3="","NVT",IF(AND(O7&lt;='Aanvraag inhuur'!$C$181,(O6+SUM('Beoordelingsmatrix P1 Teamlid6'!$D$63,'Beoordelingsmatrix P1 Teamlid6'!$D$65)&gt;MAX($D$6:$P$6))),"Ja","Nee")))</f>
        <v>NVT</v>
      </c>
      <c r="P8" s="354" t="str">
        <f>IF(P$3="Uitsluiten","NVT",IF(P3="","NVT",IF(AND(P7&lt;='Aanvraag inhuur'!$C$181,(P6+SUM('Beoordelingsmatrix P1 Teamlid6'!$D$63,'Beoordelingsmatrix P1 Teamlid6'!$D$65)&gt;MAX($D$6:$P$6))),"Ja","Nee")))</f>
        <v>NVT</v>
      </c>
      <c r="Q8" s="354" t="str">
        <f>IF(Q$3="Uitsluiten","NVT",IF(Q3="","NVT",IF(AND(Q7&lt;='Aanvraag inhuur'!$C$181,(Q6+SUM('Beoordelingsmatrix P1 Teamlid6'!$D$63,'Beoordelingsmatrix P1 Teamlid6'!$D$65)&gt;MAX($D$6:$P$6))),"Ja","Nee")))</f>
        <v>NVT</v>
      </c>
    </row>
    <row r="9" spans="2:17" ht="12.75" customHeight="1" x14ac:dyDescent="0.25">
      <c r="B9" s="361"/>
      <c r="C9" s="397"/>
      <c r="D9" s="361"/>
      <c r="E9" s="361"/>
      <c r="F9" s="361"/>
      <c r="G9" s="361"/>
      <c r="H9" s="361"/>
      <c r="I9" s="361"/>
      <c r="J9" s="361"/>
      <c r="K9" s="361"/>
      <c r="L9" s="361"/>
      <c r="M9" s="361"/>
      <c r="N9" s="361"/>
      <c r="O9" s="361"/>
      <c r="P9" s="361"/>
      <c r="Q9" s="361"/>
    </row>
    <row r="10" spans="2:17" x14ac:dyDescent="0.25">
      <c r="B10" s="354" t="s">
        <v>608</v>
      </c>
      <c r="C10" s="396">
        <f>SUM('Beoordelingsmatrix P1 Teamlid6'!O83:O84)</f>
        <v>0</v>
      </c>
      <c r="D10" s="355" t="str">
        <f>IF(D$3="Uitsluiten","",IF(D3="","",'Beoordelingsmatrix P1 Teamlid6'!E73))</f>
        <v/>
      </c>
      <c r="E10" s="355" t="str">
        <f>IF(E$3="Uitsluiten","",IF(E3="","",'Beoordelingsmatrix P1 Teamlid6'!G73))</f>
        <v/>
      </c>
      <c r="F10" s="355" t="str">
        <f>IF(F$3="Uitsluiten","",IF(F3="","",'Beoordelingsmatrix P1 Teamlid6'!I73))</f>
        <v/>
      </c>
      <c r="G10" s="355" t="str">
        <f>IF(G$3="Uitsluiten","",IF(G3="","",'Beoordelingsmatrix P1 Teamlid6'!K73))</f>
        <v/>
      </c>
      <c r="H10" s="355" t="str">
        <f>IF(H$3="Uitsluiten","",IF(H3="","",'Beoordelingsmatrix P1 Teamlid6'!M73))</f>
        <v/>
      </c>
      <c r="I10" s="355" t="str">
        <f>IF(I$3="Uitsluiten","",IF(I3="","",'Beoordelingsmatrix P1 Teamlid6'!O73))</f>
        <v/>
      </c>
      <c r="J10" s="355" t="str">
        <f>IF(J$3="Uitsluiten","",IF(J3="","",'Beoordelingsmatrix P1 Teamlid6'!Q73))</f>
        <v/>
      </c>
      <c r="K10" s="355" t="str">
        <f>IF(K$3="Uitsluiten","",IF(K3="","",'Beoordelingsmatrix P1 Teamlid6'!S73))</f>
        <v/>
      </c>
      <c r="L10" s="355" t="str">
        <f>IF(L$3="Uitsluiten","",IF(L3="","",'Beoordelingsmatrix P1 Teamlid6'!U73))</f>
        <v/>
      </c>
      <c r="M10" s="355" t="str">
        <f>IF(M$3="Uitsluiten","",IF(M3="","",'Beoordelingsmatrix P1 Teamlid6'!W73))</f>
        <v/>
      </c>
      <c r="N10" s="355" t="str">
        <f>IF(N$3="Uitsluiten","",IF(N3="","",'Beoordelingsmatrix P1 Teamlid6'!Y73))</f>
        <v/>
      </c>
      <c r="O10" s="355" t="str">
        <f>IF(O$3="Uitsluiten","",IF(O3="","",'Beoordelingsmatrix P1 Teamlid6'!AA73))</f>
        <v/>
      </c>
      <c r="P10" s="355" t="str">
        <f>IF(P$3="Uitsluiten","",IF(P3="","",'Beoordelingsmatrix P1 Teamlid6'!AC73))</f>
        <v/>
      </c>
      <c r="Q10" s="355" t="str">
        <f>IF(Q$3="Uitsluiten","",IF(Q3="","",'Beoordelingsmatrix P1 Teamlid6'!AE73))</f>
        <v/>
      </c>
    </row>
    <row r="11" spans="2:17" x14ac:dyDescent="0.25">
      <c r="B11" s="358" t="s">
        <v>609</v>
      </c>
      <c r="C11" s="398">
        <f>SUM('Beoordelingsmatrix P1 Teamlid6'!O77:O84)</f>
        <v>0</v>
      </c>
      <c r="D11" s="359" t="str">
        <f>IF(D$3="Uitsluiten","",IF(D3="","",'Beoordelingsmatrix P1 Teamlid6'!E74))</f>
        <v/>
      </c>
      <c r="E11" s="359" t="str">
        <f>IF(E$3="Uitsluiten","",IF(E3="","",'Beoordelingsmatrix P1 Teamlid6'!G74))</f>
        <v/>
      </c>
      <c r="F11" s="359" t="str">
        <f>IF(F$3="Uitsluiten","",IF(F3="","",'Beoordelingsmatrix P1 Teamlid6'!I74))</f>
        <v/>
      </c>
      <c r="G11" s="359" t="str">
        <f>IF(G$3="Uitsluiten","",IF(G3="","",'Beoordelingsmatrix P1 Teamlid6'!K74))</f>
        <v/>
      </c>
      <c r="H11" s="359" t="str">
        <f>IF(H$3="Uitsluiten","",IF(H3="","",'Beoordelingsmatrix P1 Teamlid6'!M74))</f>
        <v/>
      </c>
      <c r="I11" s="359" t="str">
        <f>IF(I$3="Uitsluiten","",IF(I3="","",'Beoordelingsmatrix P1 Teamlid6'!O74))</f>
        <v/>
      </c>
      <c r="J11" s="359" t="str">
        <f>IF(J$3="Uitsluiten","",IF(J3="","",'Beoordelingsmatrix P1 Teamlid6'!Q74))</f>
        <v/>
      </c>
      <c r="K11" s="359" t="str">
        <f>IF(K$3="Uitsluiten","",IF(K3="","",'Beoordelingsmatrix P1 Teamlid6'!S74))</f>
        <v/>
      </c>
      <c r="L11" s="359" t="str">
        <f>IF(L$3="Uitsluiten","",IF(L3="","",'Beoordelingsmatrix P1 Teamlid6'!U74))</f>
        <v/>
      </c>
      <c r="M11" s="359" t="str">
        <f>IF(M$3="Uitsluiten","",IF(M3="","",'Beoordelingsmatrix P1 Teamlid6'!W74))</f>
        <v/>
      </c>
      <c r="N11" s="359" t="str">
        <f>IF(N$3="Uitsluiten","",IF(N3="","",'Beoordelingsmatrix P1 Teamlid6'!Y74))</f>
        <v/>
      </c>
      <c r="O11" s="359" t="str">
        <f>IF(O$3="Uitsluiten","",IF(O3="","",'Beoordelingsmatrix P1 Teamlid6'!AA74))</f>
        <v/>
      </c>
      <c r="P11" s="359" t="str">
        <f>IF(P$3="Uitsluiten","",IF(P3="","",'Beoordelingsmatrix P1 Teamlid6'!AC74))</f>
        <v/>
      </c>
      <c r="Q11" s="359" t="str">
        <f>IF(Q$3="Uitsluiten","",IF(Q3="","",'Beoordelingsmatrix P1 Teamlid6'!AE74))</f>
        <v/>
      </c>
    </row>
    <row r="12" spans="2:17" x14ac:dyDescent="0.25">
      <c r="B12" s="358" t="s">
        <v>652</v>
      </c>
      <c r="C12" s="399"/>
      <c r="D12" s="354" t="str">
        <f>IF(D$3="Uitsluiten","",IF(D3="","",RANK(D11,$D$11:$Q$11,0)))</f>
        <v/>
      </c>
      <c r="E12" s="354" t="str">
        <f t="shared" ref="E12:Q12" si="2">IF(E$3="Uitsluiten","",IF(E3="","",RANK(E11,$D$11:$Q$11,0)))</f>
        <v/>
      </c>
      <c r="F12" s="354" t="str">
        <f t="shared" si="2"/>
        <v/>
      </c>
      <c r="G12" s="354" t="str">
        <f t="shared" si="2"/>
        <v/>
      </c>
      <c r="H12" s="354" t="str">
        <f t="shared" si="2"/>
        <v/>
      </c>
      <c r="I12" s="354" t="str">
        <f t="shared" si="2"/>
        <v/>
      </c>
      <c r="J12" s="354" t="str">
        <f t="shared" si="2"/>
        <v/>
      </c>
      <c r="K12" s="354" t="str">
        <f t="shared" si="2"/>
        <v/>
      </c>
      <c r="L12" s="354" t="str">
        <f t="shared" si="2"/>
        <v/>
      </c>
      <c r="M12" s="354" t="str">
        <f t="shared" si="2"/>
        <v/>
      </c>
      <c r="N12" s="354" t="str">
        <f t="shared" si="2"/>
        <v/>
      </c>
      <c r="O12" s="354" t="str">
        <f t="shared" si="2"/>
        <v/>
      </c>
      <c r="P12" s="354" t="str">
        <f t="shared" si="2"/>
        <v/>
      </c>
      <c r="Q12" s="354" t="str">
        <f t="shared" si="2"/>
        <v/>
      </c>
    </row>
    <row r="13" spans="2:17" ht="31.5" x14ac:dyDescent="0.25">
      <c r="B13" s="360" t="s">
        <v>644</v>
      </c>
      <c r="C13" s="400"/>
      <c r="D13" s="360" t="str">
        <f>IF(D8="Ja","Reeds uitgenodigd",IF(D3="Uitsluiten","Reeds uitgesloten",IF(D3="","NVT",IF((D6+(SUM('Aanvraag inhuur'!$C$79:$C$80)))&gt;=(MAX('Samenvatting beoordeling P1 TL6'!$D$11:$Q$11)),"Ja","Nee"))))</f>
        <v>NVT</v>
      </c>
      <c r="E13" s="360" t="str">
        <f>IF(E8="Ja","Reeds uitgenodigd",IF(E3="Uitsluiten","Reeds uitgesloten",IF(E3="","NVT",IF((E6+(SUM('Aanvraag inhuur'!$C$79:$C$80)))&gt;=(MAX('Samenvatting beoordeling P1 TL6'!$D$11:$Q$11)),"Ja","Nee"))))</f>
        <v>NVT</v>
      </c>
      <c r="F13" s="360" t="str">
        <f>IF(F8="Ja","Reeds uitgenodigd",IF(F3="Uitsluiten","Reeds uitgesloten",IF(F3="","NVT",IF((F6+(SUM('Aanvraag inhuur'!$C$79:$C$80)))&gt;=(MAX('Samenvatting beoordeling P1 TL6'!$D$11:$Q$11)),"Ja","Nee"))))</f>
        <v>NVT</v>
      </c>
      <c r="G13" s="360" t="str">
        <f>IF(G8="Ja","Reeds uitgenodigd",IF(G3="Uitsluiten","Reeds uitgesloten",IF(G3="","NVT",IF((G6+(SUM('Aanvraag inhuur'!$C$79:$C$80)))&gt;=(MAX('Samenvatting beoordeling P1 TL6'!$D$11:$Q$11)),"Ja","Nee"))))</f>
        <v>NVT</v>
      </c>
      <c r="H13" s="360" t="str">
        <f>IF(H8="Ja","Reeds uitgenodigd",IF(H3="Uitsluiten","Reeds uitgesloten",IF(H3="","NVT",IF((H6+(SUM('Aanvraag inhuur'!$C$79:$C$80)))&gt;=(MAX('Samenvatting beoordeling P1 TL6'!$D$11:$Q$11)),"Ja","Nee"))))</f>
        <v>NVT</v>
      </c>
      <c r="I13" s="360" t="str">
        <f>IF(I8="Ja","Reeds uitgenodigd",IF(I3="Uitsluiten","Reeds uitgesloten",IF(I3="","NVT",IF((I6+(SUM('Aanvraag inhuur'!$C$79:$C$80)))&gt;=(MAX('Samenvatting beoordeling P1 TL6'!$D$11:$Q$11)),"Ja","Nee"))))</f>
        <v>NVT</v>
      </c>
      <c r="J13" s="360" t="str">
        <f>IF(J8="Ja","Reeds uitgenodigd",IF(J3="Uitsluiten","Reeds uitgesloten",IF(J3="","NVT",IF((J6+(SUM('Aanvraag inhuur'!$C$79:$C$80)))&gt;=(MAX('Samenvatting beoordeling P1 TL6'!$D$11:$Q$11)),"Ja","Nee"))))</f>
        <v>NVT</v>
      </c>
      <c r="K13" s="360" t="str">
        <f>IF(K8="Ja","Reeds uitgenodigd",IF(K3="Uitsluiten","Reeds uitgesloten",IF(K3="","NVT",IF((K6+(SUM('Aanvraag inhuur'!$C$79:$C$80)))&gt;=(MAX('Samenvatting beoordeling P1 TL6'!$D$11:$Q$11)),"Ja","Nee"))))</f>
        <v>NVT</v>
      </c>
      <c r="L13" s="360" t="str">
        <f>IF(L8="Ja","Reeds uitgenodigd",IF(L3="Uitsluiten","Reeds uitgesloten",IF(L3="","NVT",IF((L6+(SUM('Aanvraag inhuur'!$C$79:$C$80)))&gt;=(MAX('Samenvatting beoordeling P1 TL6'!$D$11:$Q$11)),"Ja","Nee"))))</f>
        <v>NVT</v>
      </c>
      <c r="M13" s="360" t="str">
        <f>IF(M8="Ja","Reeds uitgenodigd",IF(M3="Uitsluiten","Reeds uitgesloten",IF(M3="","NVT",IF((M6+(SUM('Aanvraag inhuur'!$C$79:$C$80)))&gt;=(MAX('Samenvatting beoordeling P1 TL6'!$D$11:$Q$11)),"Ja","Nee"))))</f>
        <v>NVT</v>
      </c>
      <c r="N13" s="360" t="str">
        <f>IF(N8="Ja","Reeds uitgenodigd",IF(N3="Uitsluiten","Reeds uitgesloten",IF(N3="","NVT",IF((N6+(SUM('Aanvraag inhuur'!$C$79:$C$80)))&gt;=(MAX('Samenvatting beoordeling P1 TL6'!$D$11:$Q$11)),"Ja","Nee"))))</f>
        <v>NVT</v>
      </c>
      <c r="O13" s="360" t="str">
        <f>IF(O8="Ja","Reeds uitgenodigd",IF(O3="Uitsluiten","Reeds uitgesloten",IF(O3="","NVT",IF((O6+(SUM('Aanvraag inhuur'!$C$79:$C$80)))&gt;=(MAX('Samenvatting beoordeling P1 TL6'!$D$11:$Q$11)),"Ja","Nee"))))</f>
        <v>NVT</v>
      </c>
      <c r="P13" s="360" t="str">
        <f>IF(P8="Ja","Reeds uitgenodigd",IF(P3="Uitsluiten","Reeds uitgesloten",IF(P3="","NVT",IF((P6+(SUM('Aanvraag inhuur'!$C$79:$C$80)))&gt;=(MAX('Samenvatting beoordeling P1 TL6'!$D$11:$Q$11)),"Ja","Nee"))))</f>
        <v>NVT</v>
      </c>
      <c r="Q13" s="360" t="str">
        <f>IF(Q8="Ja","Reeds uitgenodigd",IF(Q3="Uitsluiten","Reeds uitgesloten",IF(Q3="","NVT",IF((Q6+(SUM('Aanvraag inhuur'!$C$79:$C$80)))&gt;=(MAX('Samenvatting beoordeling P1 TL6'!$D$11:$Q$11)),"Ja","Nee"))))</f>
        <v>NVT</v>
      </c>
    </row>
  </sheetData>
  <sheetProtection algorithmName="SHA-512" hashValue="5Emv7ILjfjDhA+Q0XvjbHc/0Hx3kvK9tSWe7lUqZY9sZLjqPqhwzeuaoKGWFR4FBe0AsZmtmwWSLLJn57UoA+A==" saltValue="o69mo9/g2Kl2Dk3EtORqYA==" spinCount="100000" sheet="1" objects="1" scenarios="1"/>
  <conditionalFormatting sqref="F3">
    <cfRule type="cellIs" dxfId="14" priority="15" operator="equal">
      <formula>"""Uitsluiten"""</formula>
    </cfRule>
  </conditionalFormatting>
  <conditionalFormatting sqref="D3 F3">
    <cfRule type="containsText" dxfId="13" priority="12" operator="containsText" text="Voldoet">
      <formula>NOT(ISERROR(SEARCH("Voldoet",D3)))</formula>
    </cfRule>
    <cfRule type="containsText" dxfId="12" priority="13" operator="containsText" text="Uitsluiten">
      <formula>NOT(ISERROR(SEARCH("Uitsluiten",D3)))</formula>
    </cfRule>
  </conditionalFormatting>
  <conditionalFormatting sqref="D8:Q8">
    <cfRule type="containsText" dxfId="11" priority="9" operator="containsText" text="NVT">
      <formula>NOT(ISERROR(SEARCH("NVT",D8)))</formula>
    </cfRule>
    <cfRule type="containsText" dxfId="10" priority="10" operator="containsText" text="Nee">
      <formula>NOT(ISERROR(SEARCH("Nee",D8)))</formula>
    </cfRule>
    <cfRule type="containsText" dxfId="9" priority="11" operator="containsText" text="Ja">
      <formula>NOT(ISERROR(SEARCH("Ja",D8)))</formula>
    </cfRule>
  </conditionalFormatting>
  <conditionalFormatting sqref="D13:Q13">
    <cfRule type="containsText" dxfId="8" priority="5" operator="containsText" text="Reeds uitgesloten">
      <formula>NOT(ISERROR(SEARCH("Reeds uitgesloten",D13)))</formula>
    </cfRule>
    <cfRule type="containsText" dxfId="7" priority="6" operator="containsText" text="Ja">
      <formula>NOT(ISERROR(SEARCH("Ja",D13)))</formula>
    </cfRule>
    <cfRule type="containsText" dxfId="6" priority="7" operator="containsText" text="NVT">
      <formula>NOT(ISERROR(SEARCH("NVT",D13)))</formula>
    </cfRule>
    <cfRule type="containsText" dxfId="5" priority="8" operator="containsText" text="Nee">
      <formula>NOT(ISERROR(SEARCH("Nee",D13)))</formula>
    </cfRule>
  </conditionalFormatting>
  <conditionalFormatting sqref="E3">
    <cfRule type="containsText" dxfId="4" priority="3" operator="containsText" text="Voldoet">
      <formula>NOT(ISERROR(SEARCH("Voldoet",E3)))</formula>
    </cfRule>
    <cfRule type="containsText" dxfId="3" priority="4" operator="containsText" text="Uitsluiten">
      <formula>NOT(ISERROR(SEARCH("Uitsluiten",E3)))</formula>
    </cfRule>
  </conditionalFormatting>
  <conditionalFormatting sqref="G3:Q3">
    <cfRule type="containsText" dxfId="2" priority="1" operator="containsText" text="Voldoet">
      <formula>NOT(ISERROR(SEARCH("Voldoet",G3)))</formula>
    </cfRule>
    <cfRule type="containsText" dxfId="1" priority="2" operator="containsText" text="Uitsluiten">
      <formula>NOT(ISERROR(SEARCH("Uitsluiten",G3)))</formula>
    </cfRule>
  </conditionalFormatting>
  <pageMargins left="0.7" right="0.7" top="0.75" bottom="0.75" header="0.3" footer="0.3"/>
  <pageSetup paperSize="9" scale="60" orientation="landscape" r:id="rId1"/>
  <extLst>
    <ext xmlns:x14="http://schemas.microsoft.com/office/spreadsheetml/2009/9/main" uri="{78C0D931-6437-407d-A8EE-F0AAD7539E65}">
      <x14:conditionalFormattings>
        <x14:conditionalFormatting xmlns:xm="http://schemas.microsoft.com/office/excel/2006/main">
          <x14:cfRule type="expression" priority="14" id="{E5F54ABE-C0EA-4166-AF95-4A03C9675EDF}">
            <xm:f>'Beoordelingsmatrix P1 Teamlid6'!$I$88&gt;0</xm:f>
            <x14:dxf>
              <fill>
                <patternFill>
                  <bgColor rgb="FFFF0000"/>
                </patternFill>
              </fill>
            </x14:dxf>
          </x14:cfRule>
          <xm:sqref>F3</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election activeCell="J20" sqref="J20"/>
    </sheetView>
  </sheetViews>
  <sheetFormatPr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B10"/>
  <sheetViews>
    <sheetView workbookViewId="0">
      <selection activeCell="C24" sqref="C24:I24"/>
    </sheetView>
  </sheetViews>
  <sheetFormatPr defaultRowHeight="15.75" x14ac:dyDescent="0.25"/>
  <cols>
    <col min="2" max="2" width="25.25" customWidth="1"/>
  </cols>
  <sheetData>
    <row r="3" spans="2:2" x14ac:dyDescent="0.25">
      <c r="B3" s="165"/>
    </row>
    <row r="4" spans="2:2" x14ac:dyDescent="0.25">
      <c r="B4" s="166" t="s">
        <v>417</v>
      </c>
    </row>
    <row r="5" spans="2:2" x14ac:dyDescent="0.25">
      <c r="B5" s="166" t="s">
        <v>421</v>
      </c>
    </row>
    <row r="6" spans="2:2" x14ac:dyDescent="0.25">
      <c r="B6" s="166" t="s">
        <v>419</v>
      </c>
    </row>
    <row r="7" spans="2:2" x14ac:dyDescent="0.25">
      <c r="B7" s="165" t="s">
        <v>420</v>
      </c>
    </row>
    <row r="8" spans="2:2" x14ac:dyDescent="0.25">
      <c r="B8" s="166" t="s">
        <v>418</v>
      </c>
    </row>
    <row r="9" spans="2:2" x14ac:dyDescent="0.25">
      <c r="B9" s="166" t="s">
        <v>638</v>
      </c>
    </row>
    <row r="10" spans="2:2" x14ac:dyDescent="0.25">
      <c r="B10" s="166" t="s">
        <v>639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pageSetUpPr fitToPage="1"/>
  </sheetPr>
  <dimension ref="A1:AW53"/>
  <sheetViews>
    <sheetView topLeftCell="A28" zoomScaleNormal="100" zoomScalePageLayoutView="110" workbookViewId="0">
      <selection activeCell="G9" sqref="G9"/>
    </sheetView>
  </sheetViews>
  <sheetFormatPr defaultColWidth="7.5" defaultRowHeight="15" x14ac:dyDescent="0.25"/>
  <cols>
    <col min="1" max="1" width="5.5" style="122" customWidth="1"/>
    <col min="2" max="2" width="114.375" style="123" customWidth="1"/>
    <col min="3" max="3" width="8.5" style="99" customWidth="1"/>
    <col min="4" max="4" width="7.5" style="99"/>
    <col min="5" max="5" width="19.375" style="99" customWidth="1"/>
    <col min="6" max="49" width="7.5" style="99"/>
    <col min="50" max="16384" width="7.5" style="100"/>
  </cols>
  <sheetData>
    <row r="1" spans="1:49" s="95" customFormat="1" ht="18" x14ac:dyDescent="0.25">
      <c r="A1" s="91"/>
      <c r="B1" s="92" t="s">
        <v>66</v>
      </c>
      <c r="C1" s="93"/>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row>
    <row r="2" spans="1:49" ht="12" customHeight="1" x14ac:dyDescent="0.25">
      <c r="A2" s="96"/>
      <c r="B2" s="97"/>
      <c r="C2" s="98"/>
    </row>
    <row r="3" spans="1:49" s="105" customFormat="1" ht="19.5" customHeight="1" x14ac:dyDescent="0.25">
      <c r="A3" s="101"/>
      <c r="B3" s="102" t="s">
        <v>67</v>
      </c>
      <c r="C3" s="103"/>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row>
    <row r="4" spans="1:49" x14ac:dyDescent="0.25">
      <c r="A4" s="106" t="s">
        <v>68</v>
      </c>
      <c r="B4" s="107" t="s">
        <v>69</v>
      </c>
      <c r="C4" s="98"/>
    </row>
    <row r="5" spans="1:49" x14ac:dyDescent="0.25">
      <c r="A5" s="106" t="s">
        <v>70</v>
      </c>
      <c r="B5" s="107" t="s">
        <v>71</v>
      </c>
      <c r="C5" s="98"/>
    </row>
    <row r="6" spans="1:49" x14ac:dyDescent="0.25">
      <c r="A6" s="106" t="s">
        <v>72</v>
      </c>
      <c r="B6" s="107" t="s">
        <v>73</v>
      </c>
      <c r="C6" s="98"/>
    </row>
    <row r="7" spans="1:49" x14ac:dyDescent="0.25">
      <c r="A7" s="106">
        <v>40</v>
      </c>
      <c r="B7" s="107" t="s">
        <v>74</v>
      </c>
      <c r="C7" s="98"/>
    </row>
    <row r="8" spans="1:49" x14ac:dyDescent="0.25">
      <c r="A8" s="106" t="s">
        <v>75</v>
      </c>
      <c r="B8" s="107" t="s">
        <v>76</v>
      </c>
      <c r="C8" s="98"/>
    </row>
    <row r="9" spans="1:49" x14ac:dyDescent="0.25">
      <c r="A9" s="106" t="s">
        <v>77</v>
      </c>
      <c r="B9" s="107" t="s">
        <v>78</v>
      </c>
      <c r="C9" s="98"/>
    </row>
    <row r="10" spans="1:49" x14ac:dyDescent="0.25">
      <c r="A10" s="106" t="s">
        <v>79</v>
      </c>
      <c r="B10" s="107" t="s">
        <v>80</v>
      </c>
      <c r="C10" s="98"/>
    </row>
    <row r="11" spans="1:49" x14ac:dyDescent="0.25">
      <c r="A11" s="106" t="s">
        <v>81</v>
      </c>
      <c r="B11" s="107" t="s">
        <v>82</v>
      </c>
      <c r="C11" s="98"/>
    </row>
    <row r="12" spans="1:49" x14ac:dyDescent="0.25">
      <c r="A12" s="106" t="s">
        <v>83</v>
      </c>
      <c r="B12" s="107" t="s">
        <v>84</v>
      </c>
      <c r="C12" s="98"/>
    </row>
    <row r="13" spans="1:49" x14ac:dyDescent="0.25">
      <c r="A13" s="106" t="s">
        <v>85</v>
      </c>
      <c r="B13" s="107" t="s">
        <v>86</v>
      </c>
      <c r="C13" s="98"/>
    </row>
    <row r="14" spans="1:49" x14ac:dyDescent="0.25">
      <c r="A14" s="106" t="s">
        <v>87</v>
      </c>
      <c r="B14" s="107" t="s">
        <v>88</v>
      </c>
      <c r="C14" s="98"/>
    </row>
    <row r="15" spans="1:49" x14ac:dyDescent="0.25">
      <c r="A15" s="106" t="s">
        <v>89</v>
      </c>
      <c r="B15" s="107" t="s">
        <v>90</v>
      </c>
      <c r="C15" s="98"/>
    </row>
    <row r="16" spans="1:49" x14ac:dyDescent="0.25">
      <c r="A16" s="106" t="s">
        <v>91</v>
      </c>
      <c r="B16" s="107" t="s">
        <v>92</v>
      </c>
      <c r="C16" s="98"/>
    </row>
    <row r="17" spans="1:49" x14ac:dyDescent="0.25">
      <c r="A17" s="108" t="s">
        <v>93</v>
      </c>
      <c r="B17" s="109" t="s">
        <v>94</v>
      </c>
      <c r="C17" s="98"/>
    </row>
    <row r="18" spans="1:49" s="105" customFormat="1" ht="19.5" customHeight="1" x14ac:dyDescent="0.25">
      <c r="A18" s="110"/>
      <c r="B18" s="111" t="s">
        <v>95</v>
      </c>
      <c r="C18" s="103"/>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row>
    <row r="19" spans="1:49" x14ac:dyDescent="0.25">
      <c r="A19" s="106" t="s">
        <v>96</v>
      </c>
      <c r="B19" s="107" t="s">
        <v>97</v>
      </c>
      <c r="C19" s="98"/>
    </row>
    <row r="20" spans="1:49" x14ac:dyDescent="0.25">
      <c r="A20" s="106" t="s">
        <v>98</v>
      </c>
      <c r="B20" s="107" t="s">
        <v>99</v>
      </c>
      <c r="C20" s="98"/>
    </row>
    <row r="21" spans="1:49" x14ac:dyDescent="0.25">
      <c r="A21" s="108" t="s">
        <v>100</v>
      </c>
      <c r="B21" s="109" t="s">
        <v>101</v>
      </c>
      <c r="C21" s="98"/>
    </row>
    <row r="22" spans="1:49" s="116" customFormat="1" ht="19.5" customHeight="1" x14ac:dyDescent="0.25">
      <c r="A22" s="112"/>
      <c r="B22" s="113" t="s">
        <v>102</v>
      </c>
      <c r="C22" s="114"/>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row>
    <row r="23" spans="1:49" x14ac:dyDescent="0.25">
      <c r="A23" s="106" t="s">
        <v>103</v>
      </c>
      <c r="B23" s="107" t="s">
        <v>104</v>
      </c>
      <c r="C23" s="98"/>
    </row>
    <row r="24" spans="1:49" x14ac:dyDescent="0.25">
      <c r="A24" s="108" t="s">
        <v>105</v>
      </c>
      <c r="B24" s="109" t="s">
        <v>106</v>
      </c>
      <c r="C24" s="98"/>
    </row>
    <row r="25" spans="1:49" s="116" customFormat="1" ht="19.5" customHeight="1" x14ac:dyDescent="0.25">
      <c r="A25" s="110"/>
      <c r="B25" s="111" t="s">
        <v>107</v>
      </c>
      <c r="C25" s="114"/>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row>
    <row r="26" spans="1:49" x14ac:dyDescent="0.25">
      <c r="A26" s="106" t="s">
        <v>108</v>
      </c>
      <c r="B26" s="107" t="s">
        <v>109</v>
      </c>
      <c r="C26" s="98"/>
    </row>
    <row r="27" spans="1:49" x14ac:dyDescent="0.25">
      <c r="A27" s="106" t="s">
        <v>110</v>
      </c>
      <c r="B27" s="107" t="s">
        <v>111</v>
      </c>
      <c r="C27" s="98"/>
    </row>
    <row r="28" spans="1:49" x14ac:dyDescent="0.25">
      <c r="A28" s="108" t="s">
        <v>112</v>
      </c>
      <c r="B28" s="109" t="s">
        <v>113</v>
      </c>
      <c r="C28" s="98"/>
    </row>
    <row r="29" spans="1:49" s="116" customFormat="1" ht="19.5" customHeight="1" x14ac:dyDescent="0.25">
      <c r="A29" s="117"/>
      <c r="B29" s="118" t="s">
        <v>114</v>
      </c>
      <c r="C29" s="114"/>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row>
    <row r="30" spans="1:49" x14ac:dyDescent="0.25">
      <c r="A30" s="106" t="s">
        <v>115</v>
      </c>
      <c r="B30" s="107" t="s">
        <v>116</v>
      </c>
      <c r="C30" s="98"/>
    </row>
    <row r="31" spans="1:49" x14ac:dyDescent="0.25">
      <c r="A31" s="108" t="s">
        <v>117</v>
      </c>
      <c r="B31" s="109" t="s">
        <v>118</v>
      </c>
      <c r="C31" s="98"/>
    </row>
    <row r="32" spans="1:49" s="116" customFormat="1" ht="19.5" customHeight="1" x14ac:dyDescent="0.25">
      <c r="A32" s="112"/>
      <c r="B32" s="113" t="s">
        <v>119</v>
      </c>
      <c r="C32" s="114"/>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row>
    <row r="33" spans="1:49" x14ac:dyDescent="0.25">
      <c r="A33" s="108" t="s">
        <v>120</v>
      </c>
      <c r="B33" s="109" t="s">
        <v>121</v>
      </c>
      <c r="C33" s="98"/>
    </row>
    <row r="34" spans="1:49" s="116" customFormat="1" ht="19.5" customHeight="1" x14ac:dyDescent="0.25">
      <c r="A34" s="112"/>
      <c r="B34" s="113" t="s">
        <v>122</v>
      </c>
      <c r="C34" s="114"/>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row>
    <row r="35" spans="1:49" x14ac:dyDescent="0.25">
      <c r="A35" s="106" t="s">
        <v>123</v>
      </c>
      <c r="B35" s="107" t="s">
        <v>124</v>
      </c>
      <c r="C35" s="98"/>
    </row>
    <row r="36" spans="1:49" x14ac:dyDescent="0.25">
      <c r="A36" s="106" t="s">
        <v>125</v>
      </c>
      <c r="B36" s="107" t="s">
        <v>126</v>
      </c>
      <c r="C36" s="98"/>
    </row>
    <row r="37" spans="1:49" x14ac:dyDescent="0.25">
      <c r="A37" s="108" t="s">
        <v>127</v>
      </c>
      <c r="B37" s="109" t="s">
        <v>128</v>
      </c>
      <c r="C37" s="98"/>
    </row>
    <row r="38" spans="1:49" s="116" customFormat="1" ht="19.5" customHeight="1" x14ac:dyDescent="0.25">
      <c r="A38" s="112"/>
      <c r="B38" s="113" t="s">
        <v>129</v>
      </c>
      <c r="C38" s="114"/>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row>
    <row r="39" spans="1:49" x14ac:dyDescent="0.25">
      <c r="A39" s="108" t="s">
        <v>130</v>
      </c>
      <c r="B39" s="109" t="s">
        <v>131</v>
      </c>
      <c r="C39" s="98"/>
    </row>
    <row r="40" spans="1:49" s="116" customFormat="1" ht="19.5" customHeight="1" x14ac:dyDescent="0.25">
      <c r="A40" s="112"/>
      <c r="B40" s="113" t="s">
        <v>132</v>
      </c>
      <c r="C40" s="114"/>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row>
    <row r="41" spans="1:49" x14ac:dyDescent="0.25">
      <c r="A41" s="106" t="s">
        <v>133</v>
      </c>
      <c r="B41" s="107" t="s">
        <v>134</v>
      </c>
      <c r="C41" s="98"/>
    </row>
    <row r="42" spans="1:49" x14ac:dyDescent="0.25">
      <c r="A42" s="106" t="s">
        <v>91</v>
      </c>
      <c r="B42" s="107" t="s">
        <v>135</v>
      </c>
      <c r="C42" s="98"/>
    </row>
    <row r="43" spans="1:49" x14ac:dyDescent="0.25">
      <c r="A43" s="108" t="s">
        <v>136</v>
      </c>
      <c r="B43" s="109" t="s">
        <v>137</v>
      </c>
      <c r="C43" s="98"/>
      <c r="E43" s="223"/>
    </row>
    <row r="44" spans="1:49" ht="15.75" thickBot="1" x14ac:dyDescent="0.3">
      <c r="A44" s="119"/>
      <c r="B44" s="120"/>
      <c r="C44" s="121"/>
      <c r="E44" s="223" t="s">
        <v>454</v>
      </c>
    </row>
    <row r="45" spans="1:49" x14ac:dyDescent="0.25">
      <c r="E45" s="223" t="s">
        <v>455</v>
      </c>
    </row>
    <row r="46" spans="1:49" x14ac:dyDescent="0.25">
      <c r="C46" s="123"/>
      <c r="E46" s="223" t="s">
        <v>466</v>
      </c>
    </row>
    <row r="47" spans="1:49" x14ac:dyDescent="0.25">
      <c r="C47" s="123"/>
    </row>
    <row r="48" spans="1:49" x14ac:dyDescent="0.25">
      <c r="C48" s="123"/>
    </row>
    <row r="49" spans="3:5" x14ac:dyDescent="0.25">
      <c r="C49" s="123"/>
    </row>
    <row r="51" spans="3:5" x14ac:dyDescent="0.25">
      <c r="E51" s="223"/>
    </row>
    <row r="52" spans="3:5" x14ac:dyDescent="0.25">
      <c r="E52" s="223" t="s">
        <v>463</v>
      </c>
    </row>
    <row r="53" spans="3:5" x14ac:dyDescent="0.25">
      <c r="E53" s="223" t="s">
        <v>348</v>
      </c>
    </row>
  </sheetData>
  <sheetProtection algorithmName="SHA-512" hashValue="hjpVNzx4BUSvHGi+qBsXTiS9btYwCVNvjXMot7hWuOHdlLqv/Uf7wc6DizlmfVjimMrN6Xn9VnFNxDNQl82Dew==" saltValue="gglOp5BV07cyzPMTtpC+6Q==" spinCount="100000" sheet="1" selectLockedCells="1" selectUnlockedCells="1"/>
  <pageMargins left="0.23622047244094491" right="0.23622047244094491" top="0.74803149606299213" bottom="0.74803149606299213" header="0.31496062992125984" footer="0.31496062992125984"/>
  <pageSetup paperSize="9" scale="58" orientation="portrait" r:id="rId1"/>
  <headerFooter>
    <oddFooter>&amp;L&amp;"Verdana,Standaard"&amp;9&amp;K000000&amp;F&amp;C&amp;"Verdana Vet,Vet"&amp;9&amp;K000000Pagina &amp;P van &amp;N&amp;R&amp;"Verdana,Standaard"&amp;9&amp;K000000&amp;D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H24"/>
  <sheetViews>
    <sheetView workbookViewId="0">
      <selection activeCell="A6" sqref="A6"/>
    </sheetView>
  </sheetViews>
  <sheetFormatPr defaultRowHeight="15.75" x14ac:dyDescent="0.25"/>
  <cols>
    <col min="1" max="1" width="26.25" bestFit="1" customWidth="1"/>
    <col min="2" max="2" width="7.875" bestFit="1" customWidth="1"/>
    <col min="3" max="3" width="10.5" bestFit="1" customWidth="1"/>
    <col min="4" max="4" width="10.75" bestFit="1" customWidth="1"/>
    <col min="5" max="6" width="29.75" bestFit="1" customWidth="1"/>
    <col min="7" max="8" width="35.625" bestFit="1" customWidth="1"/>
  </cols>
  <sheetData>
    <row r="1" spans="1:8" x14ac:dyDescent="0.25">
      <c r="B1" t="s">
        <v>165</v>
      </c>
      <c r="C1" t="s">
        <v>166</v>
      </c>
      <c r="D1" t="s">
        <v>10</v>
      </c>
      <c r="E1" t="s">
        <v>306</v>
      </c>
      <c r="F1" t="s">
        <v>307</v>
      </c>
      <c r="G1" t="s">
        <v>308</v>
      </c>
      <c r="H1" t="s">
        <v>321</v>
      </c>
    </row>
    <row r="2" spans="1:8" x14ac:dyDescent="0.25">
      <c r="A2" t="s">
        <v>167</v>
      </c>
      <c r="B2">
        <v>3001061</v>
      </c>
      <c r="C2">
        <v>3001062</v>
      </c>
      <c r="D2" s="128" t="s">
        <v>190</v>
      </c>
      <c r="E2" t="s">
        <v>320</v>
      </c>
      <c r="F2" t="s">
        <v>312</v>
      </c>
      <c r="G2" t="s">
        <v>313</v>
      </c>
      <c r="H2" t="s">
        <v>314</v>
      </c>
    </row>
    <row r="3" spans="1:8" x14ac:dyDescent="0.25">
      <c r="A3" t="s">
        <v>168</v>
      </c>
      <c r="B3">
        <v>3001063</v>
      </c>
      <c r="C3">
        <v>3001064</v>
      </c>
      <c r="D3" s="129" t="s">
        <v>355</v>
      </c>
      <c r="E3" t="s">
        <v>315</v>
      </c>
      <c r="F3" t="s">
        <v>313</v>
      </c>
    </row>
    <row r="4" spans="1:8" x14ac:dyDescent="0.25">
      <c r="A4" t="s">
        <v>169</v>
      </c>
      <c r="B4">
        <v>3001071</v>
      </c>
      <c r="C4">
        <v>3001072</v>
      </c>
      <c r="D4" s="128" t="s">
        <v>189</v>
      </c>
      <c r="E4" t="s">
        <v>309</v>
      </c>
      <c r="F4" t="s">
        <v>310</v>
      </c>
      <c r="G4" t="s">
        <v>311</v>
      </c>
    </row>
    <row r="5" spans="1:8" x14ac:dyDescent="0.25">
      <c r="A5" t="s">
        <v>170</v>
      </c>
      <c r="B5">
        <v>3001097</v>
      </c>
      <c r="C5">
        <v>3001098</v>
      </c>
      <c r="D5" s="129" t="s">
        <v>353</v>
      </c>
      <c r="E5" t="s">
        <v>316</v>
      </c>
      <c r="F5" t="s">
        <v>317</v>
      </c>
      <c r="G5" t="s">
        <v>318</v>
      </c>
      <c r="H5" t="s">
        <v>319</v>
      </c>
    </row>
    <row r="6" spans="1:8" x14ac:dyDescent="0.25">
      <c r="A6" t="s">
        <v>171</v>
      </c>
      <c r="B6">
        <v>3001099</v>
      </c>
      <c r="C6">
        <v>3001100</v>
      </c>
      <c r="D6" s="129" t="s">
        <v>357</v>
      </c>
      <c r="E6" t="s">
        <v>316</v>
      </c>
      <c r="F6" t="s">
        <v>317</v>
      </c>
      <c r="G6" t="s">
        <v>322</v>
      </c>
      <c r="H6" t="s">
        <v>323</v>
      </c>
    </row>
    <row r="7" spans="1:8" x14ac:dyDescent="0.25">
      <c r="A7" t="s">
        <v>172</v>
      </c>
      <c r="B7">
        <v>3001079</v>
      </c>
      <c r="C7">
        <v>3001080</v>
      </c>
      <c r="D7" s="129" t="s">
        <v>356</v>
      </c>
      <c r="E7" t="s">
        <v>324</v>
      </c>
      <c r="F7" t="s">
        <v>325</v>
      </c>
      <c r="G7" t="s">
        <v>326</v>
      </c>
      <c r="H7" t="s">
        <v>327</v>
      </c>
    </row>
    <row r="8" spans="1:8" x14ac:dyDescent="0.25">
      <c r="A8" t="s">
        <v>173</v>
      </c>
      <c r="B8">
        <v>3001073</v>
      </c>
      <c r="C8">
        <v>3001074</v>
      </c>
      <c r="D8" s="129" t="s">
        <v>349</v>
      </c>
      <c r="E8" t="s">
        <v>320</v>
      </c>
      <c r="F8" t="s">
        <v>328</v>
      </c>
      <c r="G8" t="s">
        <v>329</v>
      </c>
      <c r="H8" t="s">
        <v>313</v>
      </c>
    </row>
    <row r="9" spans="1:8" x14ac:dyDescent="0.25">
      <c r="A9" t="s">
        <v>174</v>
      </c>
      <c r="B9">
        <v>3001075</v>
      </c>
      <c r="C9">
        <v>3001076</v>
      </c>
      <c r="D9" s="129" t="s">
        <v>189</v>
      </c>
      <c r="E9" t="s">
        <v>330</v>
      </c>
      <c r="F9" t="s">
        <v>328</v>
      </c>
      <c r="G9" t="s">
        <v>312</v>
      </c>
      <c r="H9" t="s">
        <v>331</v>
      </c>
    </row>
    <row r="10" spans="1:8" x14ac:dyDescent="0.25">
      <c r="A10" t="s">
        <v>175</v>
      </c>
      <c r="B10">
        <v>3001089</v>
      </c>
      <c r="C10">
        <v>3001090</v>
      </c>
      <c r="D10" s="129" t="s">
        <v>353</v>
      </c>
      <c r="E10" t="s">
        <v>316</v>
      </c>
      <c r="F10" t="s">
        <v>332</v>
      </c>
      <c r="G10" t="s">
        <v>333</v>
      </c>
      <c r="H10" t="s">
        <v>318</v>
      </c>
    </row>
    <row r="11" spans="1:8" x14ac:dyDescent="0.25">
      <c r="A11" t="s">
        <v>176</v>
      </c>
      <c r="B11">
        <v>3001085</v>
      </c>
      <c r="C11">
        <v>3001086</v>
      </c>
      <c r="D11" s="129" t="s">
        <v>350</v>
      </c>
      <c r="E11" t="s">
        <v>318</v>
      </c>
      <c r="F11" t="s">
        <v>334</v>
      </c>
      <c r="G11" t="s">
        <v>335</v>
      </c>
      <c r="H11" t="s">
        <v>336</v>
      </c>
    </row>
    <row r="12" spans="1:8" x14ac:dyDescent="0.25">
      <c r="A12" t="s">
        <v>293</v>
      </c>
      <c r="D12" s="189" t="s">
        <v>353</v>
      </c>
      <c r="E12" t="s">
        <v>432</v>
      </c>
      <c r="F12" t="s">
        <v>433</v>
      </c>
      <c r="G12" t="s">
        <v>434</v>
      </c>
      <c r="H12" t="s">
        <v>322</v>
      </c>
    </row>
    <row r="13" spans="1:8" x14ac:dyDescent="0.25">
      <c r="A13" t="s">
        <v>177</v>
      </c>
      <c r="B13">
        <v>3001101</v>
      </c>
      <c r="C13">
        <v>3001102</v>
      </c>
      <c r="D13" s="129" t="s">
        <v>354</v>
      </c>
      <c r="E13" t="s">
        <v>336</v>
      </c>
      <c r="F13" t="s">
        <v>337</v>
      </c>
      <c r="G13" t="s">
        <v>318</v>
      </c>
      <c r="H13" t="s">
        <v>314</v>
      </c>
    </row>
    <row r="14" spans="1:8" x14ac:dyDescent="0.25">
      <c r="A14" t="s">
        <v>178</v>
      </c>
      <c r="B14">
        <v>3001093</v>
      </c>
      <c r="C14">
        <v>3001094</v>
      </c>
      <c r="D14" s="128" t="s">
        <v>354</v>
      </c>
      <c r="E14" t="s">
        <v>338</v>
      </c>
      <c r="F14" t="s">
        <v>336</v>
      </c>
      <c r="G14" t="s">
        <v>339</v>
      </c>
      <c r="H14" t="s">
        <v>314</v>
      </c>
    </row>
    <row r="15" spans="1:8" x14ac:dyDescent="0.25">
      <c r="A15" t="s">
        <v>179</v>
      </c>
      <c r="B15">
        <v>3001087</v>
      </c>
      <c r="C15">
        <v>3001088</v>
      </c>
      <c r="D15" s="129" t="s">
        <v>190</v>
      </c>
      <c r="E15" t="s">
        <v>340</v>
      </c>
      <c r="F15" t="s">
        <v>341</v>
      </c>
      <c r="G15" t="s">
        <v>319</v>
      </c>
      <c r="H15" t="s">
        <v>314</v>
      </c>
    </row>
    <row r="16" spans="1:8" x14ac:dyDescent="0.25">
      <c r="A16" t="s">
        <v>180</v>
      </c>
      <c r="B16">
        <v>3001103</v>
      </c>
      <c r="C16">
        <v>3001104</v>
      </c>
      <c r="D16" s="129" t="s">
        <v>354</v>
      </c>
      <c r="E16" t="s">
        <v>342</v>
      </c>
      <c r="F16" t="s">
        <v>341</v>
      </c>
    </row>
    <row r="17" spans="1:8" x14ac:dyDescent="0.25">
      <c r="A17" t="s">
        <v>181</v>
      </c>
      <c r="B17">
        <v>3001091</v>
      </c>
      <c r="C17">
        <v>3001092</v>
      </c>
      <c r="D17" s="129" t="s">
        <v>351</v>
      </c>
      <c r="E17" t="s">
        <v>317</v>
      </c>
      <c r="F17" t="s">
        <v>336</v>
      </c>
      <c r="G17" t="s">
        <v>322</v>
      </c>
      <c r="H17" t="s">
        <v>318</v>
      </c>
    </row>
    <row r="18" spans="1:8" x14ac:dyDescent="0.25">
      <c r="A18" t="s">
        <v>182</v>
      </c>
      <c r="B18">
        <v>3001095</v>
      </c>
      <c r="C18">
        <v>3001096</v>
      </c>
      <c r="D18" s="129" t="s">
        <v>189</v>
      </c>
      <c r="E18" t="s">
        <v>336</v>
      </c>
      <c r="F18" t="s">
        <v>343</v>
      </c>
      <c r="G18" t="s">
        <v>337</v>
      </c>
    </row>
    <row r="19" spans="1:8" x14ac:dyDescent="0.25">
      <c r="A19" t="s">
        <v>183</v>
      </c>
      <c r="B19">
        <v>3001067</v>
      </c>
      <c r="C19">
        <v>3001068</v>
      </c>
      <c r="D19" s="129" t="s">
        <v>353</v>
      </c>
      <c r="E19" t="s">
        <v>340</v>
      </c>
      <c r="F19" t="s">
        <v>313</v>
      </c>
      <c r="G19" t="s">
        <v>344</v>
      </c>
      <c r="H19" t="s">
        <v>341</v>
      </c>
    </row>
    <row r="20" spans="1:8" x14ac:dyDescent="0.25">
      <c r="A20" t="s">
        <v>184</v>
      </c>
      <c r="B20">
        <v>3001077</v>
      </c>
      <c r="C20">
        <v>3001078</v>
      </c>
      <c r="D20" s="129" t="s">
        <v>352</v>
      </c>
      <c r="E20" t="s">
        <v>328</v>
      </c>
      <c r="F20" t="s">
        <v>345</v>
      </c>
      <c r="G20" t="s">
        <v>313</v>
      </c>
      <c r="H20" t="s">
        <v>314</v>
      </c>
    </row>
    <row r="21" spans="1:8" x14ac:dyDescent="0.25">
      <c r="A21" t="s">
        <v>185</v>
      </c>
      <c r="B21">
        <v>3001069</v>
      </c>
      <c r="C21">
        <v>3001070</v>
      </c>
      <c r="D21" s="129" t="s">
        <v>189</v>
      </c>
      <c r="E21" t="s">
        <v>343</v>
      </c>
      <c r="F21" t="s">
        <v>346</v>
      </c>
    </row>
    <row r="22" spans="1:8" x14ac:dyDescent="0.25">
      <c r="A22" t="s">
        <v>186</v>
      </c>
      <c r="B22">
        <v>3001083</v>
      </c>
      <c r="C22">
        <v>3001084</v>
      </c>
      <c r="D22" s="129" t="s">
        <v>351</v>
      </c>
      <c r="E22" t="s">
        <v>333</v>
      </c>
      <c r="F22" t="s">
        <v>346</v>
      </c>
      <c r="G22" t="s">
        <v>325</v>
      </c>
      <c r="H22" t="s">
        <v>347</v>
      </c>
    </row>
    <row r="23" spans="1:8" x14ac:dyDescent="0.25">
      <c r="A23" t="s">
        <v>187</v>
      </c>
      <c r="B23">
        <v>3001065</v>
      </c>
      <c r="C23">
        <v>3001066</v>
      </c>
      <c r="D23" s="129" t="s">
        <v>190</v>
      </c>
      <c r="E23" t="s">
        <v>340</v>
      </c>
      <c r="F23" t="s">
        <v>313</v>
      </c>
    </row>
    <row r="24" spans="1:8" x14ac:dyDescent="0.25">
      <c r="A24" t="s">
        <v>188</v>
      </c>
      <c r="B24">
        <v>3001081</v>
      </c>
      <c r="C24">
        <v>3001082</v>
      </c>
      <c r="D24" s="129" t="s">
        <v>349</v>
      </c>
      <c r="E24" t="s">
        <v>320</v>
      </c>
      <c r="F24" t="s">
        <v>328</v>
      </c>
      <c r="G24" t="s">
        <v>312</v>
      </c>
      <c r="H24" t="s">
        <v>313</v>
      </c>
    </row>
  </sheetData>
  <sheetProtection algorithmName="SHA-512" hashValue="Kg4afgcSS1M0yk4BsGB7sBiFNhhAoFC85aaKY1DR13XS2OYb7oke2S54wzkMVhdPWIswfz0bbdhwHGcig6TNbw==" saltValue="FMzrwc+9NcTlkEfp15Ujp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B224"/>
  <sheetViews>
    <sheetView workbookViewId="0">
      <selection activeCell="G9" sqref="G9"/>
    </sheetView>
  </sheetViews>
  <sheetFormatPr defaultRowHeight="15.75" x14ac:dyDescent="0.25"/>
  <cols>
    <col min="1" max="1" width="26.25" bestFit="1" customWidth="1"/>
    <col min="2" max="2" width="44.375" bestFit="1" customWidth="1"/>
  </cols>
  <sheetData>
    <row r="1" spans="1:2" x14ac:dyDescent="0.25">
      <c r="A1" s="130" t="s">
        <v>191</v>
      </c>
      <c r="B1" s="131" t="s">
        <v>192</v>
      </c>
    </row>
    <row r="2" spans="1:2" x14ac:dyDescent="0.25">
      <c r="A2" s="132" t="s">
        <v>170</v>
      </c>
      <c r="B2" s="133" t="s">
        <v>210</v>
      </c>
    </row>
    <row r="3" spans="1:2" x14ac:dyDescent="0.25">
      <c r="A3" s="132" t="s">
        <v>170</v>
      </c>
      <c r="B3" s="133" t="s">
        <v>193</v>
      </c>
    </row>
    <row r="4" spans="1:2" x14ac:dyDescent="0.25">
      <c r="A4" s="134" t="s">
        <v>170</v>
      </c>
      <c r="B4" s="135" t="s">
        <v>194</v>
      </c>
    </row>
    <row r="5" spans="1:2" x14ac:dyDescent="0.25">
      <c r="A5" s="132" t="s">
        <v>170</v>
      </c>
      <c r="B5" s="136" t="s">
        <v>195</v>
      </c>
    </row>
    <row r="6" spans="1:2" x14ac:dyDescent="0.25">
      <c r="A6" s="134" t="s">
        <v>170</v>
      </c>
      <c r="B6" s="135" t="s">
        <v>196</v>
      </c>
    </row>
    <row r="7" spans="1:2" x14ac:dyDescent="0.25">
      <c r="A7" s="132" t="s">
        <v>170</v>
      </c>
      <c r="B7" s="136" t="s">
        <v>197</v>
      </c>
    </row>
    <row r="8" spans="1:2" x14ac:dyDescent="0.25">
      <c r="A8" s="134" t="s">
        <v>170</v>
      </c>
      <c r="B8" s="135" t="s">
        <v>198</v>
      </c>
    </row>
    <row r="9" spans="1:2" x14ac:dyDescent="0.25">
      <c r="A9" s="132" t="s">
        <v>170</v>
      </c>
      <c r="B9" s="136" t="s">
        <v>199</v>
      </c>
    </row>
    <row r="10" spans="1:2" x14ac:dyDescent="0.25">
      <c r="A10" s="134" t="s">
        <v>170</v>
      </c>
      <c r="B10" s="135" t="s">
        <v>200</v>
      </c>
    </row>
    <row r="11" spans="1:2" x14ac:dyDescent="0.25">
      <c r="A11" s="132" t="s">
        <v>170</v>
      </c>
      <c r="B11" s="136" t="s">
        <v>201</v>
      </c>
    </row>
    <row r="12" spans="1:2" x14ac:dyDescent="0.25">
      <c r="A12" s="134" t="s">
        <v>170</v>
      </c>
      <c r="B12" s="135" t="s">
        <v>202</v>
      </c>
    </row>
    <row r="13" spans="1:2" x14ac:dyDescent="0.25">
      <c r="A13" s="132" t="s">
        <v>170</v>
      </c>
      <c r="B13" s="136" t="s">
        <v>203</v>
      </c>
    </row>
    <row r="14" spans="1:2" x14ac:dyDescent="0.25">
      <c r="A14" s="134" t="s">
        <v>170</v>
      </c>
      <c r="B14" s="135" t="s">
        <v>204</v>
      </c>
    </row>
    <row r="15" spans="1:2" x14ac:dyDescent="0.25">
      <c r="A15" s="132" t="s">
        <v>170</v>
      </c>
      <c r="B15" s="136" t="s">
        <v>205</v>
      </c>
    </row>
    <row r="16" spans="1:2" x14ac:dyDescent="0.25">
      <c r="A16" s="134" t="s">
        <v>170</v>
      </c>
      <c r="B16" s="135" t="s">
        <v>206</v>
      </c>
    </row>
    <row r="17" spans="1:2" x14ac:dyDescent="0.25">
      <c r="A17" s="132" t="s">
        <v>170</v>
      </c>
      <c r="B17" s="136" t="s">
        <v>207</v>
      </c>
    </row>
    <row r="18" spans="1:2" x14ac:dyDescent="0.25">
      <c r="A18" s="134" t="s">
        <v>170</v>
      </c>
      <c r="B18" s="135" t="s">
        <v>208</v>
      </c>
    </row>
    <row r="19" spans="1:2" x14ac:dyDescent="0.25">
      <c r="A19" s="132" t="s">
        <v>170</v>
      </c>
      <c r="B19" s="136" t="s">
        <v>209</v>
      </c>
    </row>
    <row r="20" spans="1:2" x14ac:dyDescent="0.25">
      <c r="A20" s="134" t="s">
        <v>171</v>
      </c>
      <c r="B20" s="135" t="s">
        <v>210</v>
      </c>
    </row>
    <row r="21" spans="1:2" x14ac:dyDescent="0.25">
      <c r="A21" s="132" t="s">
        <v>177</v>
      </c>
      <c r="B21" s="136" t="s">
        <v>210</v>
      </c>
    </row>
    <row r="22" spans="1:2" x14ac:dyDescent="0.25">
      <c r="A22" s="134" t="s">
        <v>182</v>
      </c>
      <c r="B22" s="136" t="s">
        <v>210</v>
      </c>
    </row>
    <row r="23" spans="1:2" x14ac:dyDescent="0.25">
      <c r="A23" s="134" t="s">
        <v>182</v>
      </c>
      <c r="B23" s="135" t="s">
        <v>211</v>
      </c>
    </row>
    <row r="24" spans="1:2" x14ac:dyDescent="0.25">
      <c r="A24" s="132" t="s">
        <v>182</v>
      </c>
      <c r="B24" s="136" t="s">
        <v>212</v>
      </c>
    </row>
    <row r="25" spans="1:2" x14ac:dyDescent="0.25">
      <c r="A25" s="134" t="s">
        <v>178</v>
      </c>
      <c r="B25" s="136" t="s">
        <v>210</v>
      </c>
    </row>
    <row r="26" spans="1:2" x14ac:dyDescent="0.25">
      <c r="A26" s="134" t="s">
        <v>178</v>
      </c>
      <c r="B26" s="135" t="s">
        <v>213</v>
      </c>
    </row>
    <row r="27" spans="1:2" x14ac:dyDescent="0.25">
      <c r="A27" s="132" t="s">
        <v>178</v>
      </c>
      <c r="B27" s="136" t="s">
        <v>214</v>
      </c>
    </row>
    <row r="28" spans="1:2" x14ac:dyDescent="0.25">
      <c r="A28" s="134" t="s">
        <v>181</v>
      </c>
      <c r="B28" s="136" t="s">
        <v>210</v>
      </c>
    </row>
    <row r="29" spans="1:2" x14ac:dyDescent="0.25">
      <c r="A29" s="134" t="s">
        <v>181</v>
      </c>
      <c r="B29" s="135" t="s">
        <v>215</v>
      </c>
    </row>
    <row r="30" spans="1:2" x14ac:dyDescent="0.25">
      <c r="A30" s="132" t="s">
        <v>181</v>
      </c>
      <c r="B30" s="136" t="s">
        <v>216</v>
      </c>
    </row>
    <row r="31" spans="1:2" x14ac:dyDescent="0.25">
      <c r="A31" s="134" t="s">
        <v>183</v>
      </c>
      <c r="B31" s="136" t="s">
        <v>210</v>
      </c>
    </row>
    <row r="32" spans="1:2" x14ac:dyDescent="0.25">
      <c r="A32" s="134" t="s">
        <v>183</v>
      </c>
      <c r="B32" s="135" t="s">
        <v>193</v>
      </c>
    </row>
    <row r="33" spans="1:2" x14ac:dyDescent="0.25">
      <c r="A33" s="132" t="s">
        <v>183</v>
      </c>
      <c r="B33" s="136" t="s">
        <v>194</v>
      </c>
    </row>
    <row r="34" spans="1:2" x14ac:dyDescent="0.25">
      <c r="A34" s="134" t="s">
        <v>183</v>
      </c>
      <c r="B34" s="135" t="s">
        <v>195</v>
      </c>
    </row>
    <row r="35" spans="1:2" x14ac:dyDescent="0.25">
      <c r="A35" s="132" t="s">
        <v>183</v>
      </c>
      <c r="B35" s="136" t="s">
        <v>196</v>
      </c>
    </row>
    <row r="36" spans="1:2" x14ac:dyDescent="0.25">
      <c r="A36" s="134" t="s">
        <v>183</v>
      </c>
      <c r="B36" s="135" t="s">
        <v>197</v>
      </c>
    </row>
    <row r="37" spans="1:2" x14ac:dyDescent="0.25">
      <c r="A37" s="132" t="s">
        <v>183</v>
      </c>
      <c r="B37" s="136" t="s">
        <v>198</v>
      </c>
    </row>
    <row r="38" spans="1:2" x14ac:dyDescent="0.25">
      <c r="A38" s="134" t="s">
        <v>183</v>
      </c>
      <c r="B38" s="135" t="s">
        <v>199</v>
      </c>
    </row>
    <row r="39" spans="1:2" x14ac:dyDescent="0.25">
      <c r="A39" s="132" t="s">
        <v>183</v>
      </c>
      <c r="B39" s="136" t="s">
        <v>200</v>
      </c>
    </row>
    <row r="40" spans="1:2" x14ac:dyDescent="0.25">
      <c r="A40" s="134" t="s">
        <v>183</v>
      </c>
      <c r="B40" s="135" t="s">
        <v>201</v>
      </c>
    </row>
    <row r="41" spans="1:2" x14ac:dyDescent="0.25">
      <c r="A41" s="132" t="s">
        <v>183</v>
      </c>
      <c r="B41" s="136" t="s">
        <v>202</v>
      </c>
    </row>
    <row r="42" spans="1:2" x14ac:dyDescent="0.25">
      <c r="A42" s="134" t="s">
        <v>183</v>
      </c>
      <c r="B42" s="135" t="s">
        <v>203</v>
      </c>
    </row>
    <row r="43" spans="1:2" x14ac:dyDescent="0.25">
      <c r="A43" s="132" t="s">
        <v>183</v>
      </c>
      <c r="B43" s="136" t="s">
        <v>204</v>
      </c>
    </row>
    <row r="44" spans="1:2" x14ac:dyDescent="0.25">
      <c r="A44" s="134" t="s">
        <v>183</v>
      </c>
      <c r="B44" s="135" t="s">
        <v>205</v>
      </c>
    </row>
    <row r="45" spans="1:2" x14ac:dyDescent="0.25">
      <c r="A45" s="132" t="s">
        <v>183</v>
      </c>
      <c r="B45" s="136" t="s">
        <v>206</v>
      </c>
    </row>
    <row r="46" spans="1:2" x14ac:dyDescent="0.25">
      <c r="A46" s="134" t="s">
        <v>183</v>
      </c>
      <c r="B46" s="135" t="s">
        <v>207</v>
      </c>
    </row>
    <row r="47" spans="1:2" x14ac:dyDescent="0.25">
      <c r="A47" s="132" t="s">
        <v>183</v>
      </c>
      <c r="B47" s="136" t="s">
        <v>208</v>
      </c>
    </row>
    <row r="48" spans="1:2" x14ac:dyDescent="0.25">
      <c r="A48" s="134" t="s">
        <v>183</v>
      </c>
      <c r="B48" s="135" t="s">
        <v>209</v>
      </c>
    </row>
    <row r="49" spans="1:2" x14ac:dyDescent="0.25">
      <c r="A49" s="132" t="s">
        <v>169</v>
      </c>
      <c r="B49" s="135" t="s">
        <v>210</v>
      </c>
    </row>
    <row r="50" spans="1:2" x14ac:dyDescent="0.25">
      <c r="A50" s="132" t="s">
        <v>169</v>
      </c>
      <c r="B50" s="136" t="s">
        <v>193</v>
      </c>
    </row>
    <row r="51" spans="1:2" x14ac:dyDescent="0.25">
      <c r="A51" s="134" t="s">
        <v>169</v>
      </c>
      <c r="B51" s="135" t="s">
        <v>194</v>
      </c>
    </row>
    <row r="52" spans="1:2" x14ac:dyDescent="0.25">
      <c r="A52" s="132" t="s">
        <v>169</v>
      </c>
      <c r="B52" s="136" t="s">
        <v>195</v>
      </c>
    </row>
    <row r="53" spans="1:2" x14ac:dyDescent="0.25">
      <c r="A53" s="134" t="s">
        <v>169</v>
      </c>
      <c r="B53" s="135" t="s">
        <v>196</v>
      </c>
    </row>
    <row r="54" spans="1:2" x14ac:dyDescent="0.25">
      <c r="A54" s="132" t="s">
        <v>169</v>
      </c>
      <c r="B54" s="136" t="s">
        <v>197</v>
      </c>
    </row>
    <row r="55" spans="1:2" x14ac:dyDescent="0.25">
      <c r="A55" s="134" t="s">
        <v>169</v>
      </c>
      <c r="B55" s="135" t="s">
        <v>198</v>
      </c>
    </row>
    <row r="56" spans="1:2" x14ac:dyDescent="0.25">
      <c r="A56" s="132" t="s">
        <v>169</v>
      </c>
      <c r="B56" s="136" t="s">
        <v>199</v>
      </c>
    </row>
    <row r="57" spans="1:2" x14ac:dyDescent="0.25">
      <c r="A57" s="134" t="s">
        <v>169</v>
      </c>
      <c r="B57" s="135" t="s">
        <v>200</v>
      </c>
    </row>
    <row r="58" spans="1:2" x14ac:dyDescent="0.25">
      <c r="A58" s="132" t="s">
        <v>169</v>
      </c>
      <c r="B58" s="136" t="s">
        <v>201</v>
      </c>
    </row>
    <row r="59" spans="1:2" x14ac:dyDescent="0.25">
      <c r="A59" s="134" t="s">
        <v>169</v>
      </c>
      <c r="B59" s="135" t="s">
        <v>202</v>
      </c>
    </row>
    <row r="60" spans="1:2" x14ac:dyDescent="0.25">
      <c r="A60" s="132" t="s">
        <v>169</v>
      </c>
      <c r="B60" s="136" t="s">
        <v>203</v>
      </c>
    </row>
    <row r="61" spans="1:2" x14ac:dyDescent="0.25">
      <c r="A61" s="134" t="s">
        <v>169</v>
      </c>
      <c r="B61" s="135" t="s">
        <v>204</v>
      </c>
    </row>
    <row r="62" spans="1:2" x14ac:dyDescent="0.25">
      <c r="A62" s="132" t="s">
        <v>169</v>
      </c>
      <c r="B62" s="136" t="s">
        <v>205</v>
      </c>
    </row>
    <row r="63" spans="1:2" x14ac:dyDescent="0.25">
      <c r="A63" s="134" t="s">
        <v>169</v>
      </c>
      <c r="B63" s="135" t="s">
        <v>206</v>
      </c>
    </row>
    <row r="64" spans="1:2" x14ac:dyDescent="0.25">
      <c r="A64" s="132" t="s">
        <v>169</v>
      </c>
      <c r="B64" s="136" t="s">
        <v>207</v>
      </c>
    </row>
    <row r="65" spans="1:2" x14ac:dyDescent="0.25">
      <c r="A65" s="134" t="s">
        <v>169</v>
      </c>
      <c r="B65" s="135" t="s">
        <v>208</v>
      </c>
    </row>
    <row r="66" spans="1:2" x14ac:dyDescent="0.25">
      <c r="A66" s="132" t="s">
        <v>169</v>
      </c>
      <c r="B66" s="136" t="s">
        <v>209</v>
      </c>
    </row>
    <row r="67" spans="1:2" x14ac:dyDescent="0.25">
      <c r="A67" s="134" t="s">
        <v>185</v>
      </c>
      <c r="B67" s="136" t="s">
        <v>210</v>
      </c>
    </row>
    <row r="68" spans="1:2" x14ac:dyDescent="0.25">
      <c r="A68" s="134" t="s">
        <v>185</v>
      </c>
      <c r="B68" s="135" t="s">
        <v>193</v>
      </c>
    </row>
    <row r="69" spans="1:2" x14ac:dyDescent="0.25">
      <c r="A69" s="132" t="s">
        <v>185</v>
      </c>
      <c r="B69" s="136" t="s">
        <v>194</v>
      </c>
    </row>
    <row r="70" spans="1:2" x14ac:dyDescent="0.25">
      <c r="A70" s="134" t="s">
        <v>185</v>
      </c>
      <c r="B70" s="135" t="s">
        <v>195</v>
      </c>
    </row>
    <row r="71" spans="1:2" x14ac:dyDescent="0.25">
      <c r="A71" s="132" t="s">
        <v>185</v>
      </c>
      <c r="B71" s="136" t="s">
        <v>196</v>
      </c>
    </row>
    <row r="72" spans="1:2" x14ac:dyDescent="0.25">
      <c r="A72" s="134" t="s">
        <v>185</v>
      </c>
      <c r="B72" s="135" t="s">
        <v>197</v>
      </c>
    </row>
    <row r="73" spans="1:2" x14ac:dyDescent="0.25">
      <c r="A73" s="132" t="s">
        <v>185</v>
      </c>
      <c r="B73" s="136" t="s">
        <v>198</v>
      </c>
    </row>
    <row r="74" spans="1:2" x14ac:dyDescent="0.25">
      <c r="A74" s="134" t="s">
        <v>185</v>
      </c>
      <c r="B74" s="135" t="s">
        <v>199</v>
      </c>
    </row>
    <row r="75" spans="1:2" x14ac:dyDescent="0.25">
      <c r="A75" s="132" t="s">
        <v>185</v>
      </c>
      <c r="B75" s="136" t="s">
        <v>200</v>
      </c>
    </row>
    <row r="76" spans="1:2" x14ac:dyDescent="0.25">
      <c r="A76" s="134" t="s">
        <v>185</v>
      </c>
      <c r="B76" s="135" t="s">
        <v>201</v>
      </c>
    </row>
    <row r="77" spans="1:2" x14ac:dyDescent="0.25">
      <c r="A77" s="132" t="s">
        <v>185</v>
      </c>
      <c r="B77" s="136" t="s">
        <v>202</v>
      </c>
    </row>
    <row r="78" spans="1:2" x14ac:dyDescent="0.25">
      <c r="A78" s="134" t="s">
        <v>185</v>
      </c>
      <c r="B78" s="135" t="s">
        <v>203</v>
      </c>
    </row>
    <row r="79" spans="1:2" x14ac:dyDescent="0.25">
      <c r="A79" s="132" t="s">
        <v>185</v>
      </c>
      <c r="B79" s="136" t="s">
        <v>204</v>
      </c>
    </row>
    <row r="80" spans="1:2" x14ac:dyDescent="0.25">
      <c r="A80" s="134" t="s">
        <v>185</v>
      </c>
      <c r="B80" s="135" t="s">
        <v>205</v>
      </c>
    </row>
    <row r="81" spans="1:2" x14ac:dyDescent="0.25">
      <c r="A81" s="132" t="s">
        <v>185</v>
      </c>
      <c r="B81" s="136" t="s">
        <v>206</v>
      </c>
    </row>
    <row r="82" spans="1:2" x14ac:dyDescent="0.25">
      <c r="A82" s="134" t="s">
        <v>185</v>
      </c>
      <c r="B82" s="135" t="s">
        <v>207</v>
      </c>
    </row>
    <row r="83" spans="1:2" x14ac:dyDescent="0.25">
      <c r="A83" s="132" t="s">
        <v>185</v>
      </c>
      <c r="B83" s="136" t="s">
        <v>208</v>
      </c>
    </row>
    <row r="84" spans="1:2" x14ac:dyDescent="0.25">
      <c r="A84" s="134" t="s">
        <v>185</v>
      </c>
      <c r="B84" s="135" t="s">
        <v>209</v>
      </c>
    </row>
    <row r="85" spans="1:2" x14ac:dyDescent="0.25">
      <c r="A85" s="132" t="s">
        <v>185</v>
      </c>
      <c r="B85" s="136" t="s">
        <v>217</v>
      </c>
    </row>
    <row r="86" spans="1:2" x14ac:dyDescent="0.25">
      <c r="A86" s="134" t="s">
        <v>185</v>
      </c>
      <c r="B86" s="135" t="s">
        <v>218</v>
      </c>
    </row>
    <row r="87" spans="1:2" x14ac:dyDescent="0.25">
      <c r="A87" s="132" t="s">
        <v>185</v>
      </c>
      <c r="B87" s="136" t="s">
        <v>219</v>
      </c>
    </row>
    <row r="88" spans="1:2" x14ac:dyDescent="0.25">
      <c r="A88" s="134" t="s">
        <v>185</v>
      </c>
      <c r="B88" s="135" t="s">
        <v>220</v>
      </c>
    </row>
    <row r="89" spans="1:2" x14ac:dyDescent="0.25">
      <c r="A89" s="132" t="s">
        <v>185</v>
      </c>
      <c r="B89" s="136" t="s">
        <v>221</v>
      </c>
    </row>
    <row r="90" spans="1:2" x14ac:dyDescent="0.25">
      <c r="A90" s="134" t="s">
        <v>185</v>
      </c>
      <c r="B90" s="135" t="s">
        <v>222</v>
      </c>
    </row>
    <row r="91" spans="1:2" x14ac:dyDescent="0.25">
      <c r="A91" s="132" t="s">
        <v>185</v>
      </c>
      <c r="B91" s="136" t="s">
        <v>223</v>
      </c>
    </row>
    <row r="92" spans="1:2" x14ac:dyDescent="0.25">
      <c r="A92" s="134" t="s">
        <v>185</v>
      </c>
      <c r="B92" s="135" t="s">
        <v>224</v>
      </c>
    </row>
    <row r="93" spans="1:2" x14ac:dyDescent="0.25">
      <c r="A93" s="132" t="s">
        <v>185</v>
      </c>
      <c r="B93" s="136" t="s">
        <v>225</v>
      </c>
    </row>
    <row r="94" spans="1:2" x14ac:dyDescent="0.25">
      <c r="A94" s="134" t="s">
        <v>185</v>
      </c>
      <c r="B94" s="135" t="s">
        <v>226</v>
      </c>
    </row>
    <row r="95" spans="1:2" x14ac:dyDescent="0.25">
      <c r="A95" s="132" t="s">
        <v>185</v>
      </c>
      <c r="B95" s="136" t="s">
        <v>227</v>
      </c>
    </row>
    <row r="96" spans="1:2" x14ac:dyDescent="0.25">
      <c r="A96" s="134" t="s">
        <v>175</v>
      </c>
      <c r="B96" s="135" t="s">
        <v>210</v>
      </c>
    </row>
    <row r="97" spans="1:2" x14ac:dyDescent="0.25">
      <c r="A97" s="132" t="s">
        <v>173</v>
      </c>
      <c r="B97" s="135" t="s">
        <v>210</v>
      </c>
    </row>
    <row r="98" spans="1:2" x14ac:dyDescent="0.25">
      <c r="A98" s="132" t="s">
        <v>173</v>
      </c>
      <c r="B98" s="136" t="s">
        <v>228</v>
      </c>
    </row>
    <row r="99" spans="1:2" x14ac:dyDescent="0.25">
      <c r="A99" s="134" t="s">
        <v>173</v>
      </c>
      <c r="B99" s="135" t="s">
        <v>221</v>
      </c>
    </row>
    <row r="100" spans="1:2" x14ac:dyDescent="0.25">
      <c r="A100" s="132" t="s">
        <v>173</v>
      </c>
      <c r="B100" s="136" t="s">
        <v>229</v>
      </c>
    </row>
    <row r="101" spans="1:2" x14ac:dyDescent="0.25">
      <c r="A101" s="134" t="s">
        <v>173</v>
      </c>
      <c r="B101" s="135" t="s">
        <v>230</v>
      </c>
    </row>
    <row r="102" spans="1:2" x14ac:dyDescent="0.25">
      <c r="A102" s="132" t="s">
        <v>173</v>
      </c>
      <c r="B102" s="136" t="s">
        <v>231</v>
      </c>
    </row>
    <row r="103" spans="1:2" x14ac:dyDescent="0.25">
      <c r="A103" s="134" t="s">
        <v>173</v>
      </c>
      <c r="B103" s="135" t="s">
        <v>232</v>
      </c>
    </row>
    <row r="104" spans="1:2" x14ac:dyDescent="0.25">
      <c r="A104" s="132" t="s">
        <v>173</v>
      </c>
      <c r="B104" s="136" t="s">
        <v>233</v>
      </c>
    </row>
    <row r="105" spans="1:2" x14ac:dyDescent="0.25">
      <c r="A105" s="134" t="s">
        <v>173</v>
      </c>
      <c r="B105" s="135" t="s">
        <v>234</v>
      </c>
    </row>
    <row r="106" spans="1:2" x14ac:dyDescent="0.25">
      <c r="A106" s="132" t="s">
        <v>173</v>
      </c>
      <c r="B106" s="136" t="s">
        <v>235</v>
      </c>
    </row>
    <row r="107" spans="1:2" x14ac:dyDescent="0.25">
      <c r="A107" s="134" t="s">
        <v>173</v>
      </c>
      <c r="B107" s="135" t="s">
        <v>236</v>
      </c>
    </row>
    <row r="108" spans="1:2" x14ac:dyDescent="0.25">
      <c r="A108" s="132" t="s">
        <v>173</v>
      </c>
      <c r="B108" s="136" t="s">
        <v>237</v>
      </c>
    </row>
    <row r="109" spans="1:2" x14ac:dyDescent="0.25">
      <c r="A109" s="134" t="s">
        <v>173</v>
      </c>
      <c r="B109" s="135" t="s">
        <v>238</v>
      </c>
    </row>
    <row r="110" spans="1:2" x14ac:dyDescent="0.25">
      <c r="A110" s="132" t="s">
        <v>173</v>
      </c>
      <c r="B110" s="136" t="s">
        <v>239</v>
      </c>
    </row>
    <row r="111" spans="1:2" x14ac:dyDescent="0.25">
      <c r="A111" s="134" t="s">
        <v>173</v>
      </c>
      <c r="B111" s="135" t="s">
        <v>240</v>
      </c>
    </row>
    <row r="112" spans="1:2" x14ac:dyDescent="0.25">
      <c r="A112" s="132" t="s">
        <v>173</v>
      </c>
      <c r="B112" s="136" t="s">
        <v>241</v>
      </c>
    </row>
    <row r="113" spans="1:2" x14ac:dyDescent="0.25">
      <c r="A113" s="134" t="s">
        <v>174</v>
      </c>
      <c r="B113" s="135" t="s">
        <v>210</v>
      </c>
    </row>
    <row r="114" spans="1:2" x14ac:dyDescent="0.25">
      <c r="A114" s="132" t="s">
        <v>188</v>
      </c>
      <c r="B114" s="136" t="s">
        <v>210</v>
      </c>
    </row>
    <row r="115" spans="1:2" x14ac:dyDescent="0.25">
      <c r="A115" s="134" t="s">
        <v>172</v>
      </c>
      <c r="B115" s="136" t="s">
        <v>210</v>
      </c>
    </row>
    <row r="116" spans="1:2" x14ac:dyDescent="0.25">
      <c r="A116" s="134" t="s">
        <v>172</v>
      </c>
      <c r="B116" s="135" t="s">
        <v>242</v>
      </c>
    </row>
    <row r="117" spans="1:2" x14ac:dyDescent="0.25">
      <c r="A117" s="132" t="s">
        <v>172</v>
      </c>
      <c r="B117" s="136" t="s">
        <v>243</v>
      </c>
    </row>
    <row r="118" spans="1:2" x14ac:dyDescent="0.25">
      <c r="A118" s="134" t="s">
        <v>172</v>
      </c>
      <c r="B118" s="135" t="s">
        <v>244</v>
      </c>
    </row>
    <row r="119" spans="1:2" x14ac:dyDescent="0.25">
      <c r="A119" s="132" t="s">
        <v>172</v>
      </c>
      <c r="B119" s="136" t="s">
        <v>245</v>
      </c>
    </row>
    <row r="120" spans="1:2" x14ac:dyDescent="0.25">
      <c r="A120" s="134" t="s">
        <v>184</v>
      </c>
      <c r="B120" s="136" t="s">
        <v>210</v>
      </c>
    </row>
    <row r="121" spans="1:2" x14ac:dyDescent="0.25">
      <c r="A121" s="134" t="s">
        <v>184</v>
      </c>
      <c r="B121" s="135" t="s">
        <v>217</v>
      </c>
    </row>
    <row r="122" spans="1:2" x14ac:dyDescent="0.25">
      <c r="A122" s="132" t="s">
        <v>184</v>
      </c>
      <c r="B122" s="136" t="s">
        <v>246</v>
      </c>
    </row>
    <row r="123" spans="1:2" x14ac:dyDescent="0.25">
      <c r="A123" s="134" t="s">
        <v>184</v>
      </c>
      <c r="B123" s="135" t="s">
        <v>247</v>
      </c>
    </row>
    <row r="124" spans="1:2" x14ac:dyDescent="0.25">
      <c r="A124" s="132" t="s">
        <v>184</v>
      </c>
      <c r="B124" s="136" t="s">
        <v>248</v>
      </c>
    </row>
    <row r="125" spans="1:2" x14ac:dyDescent="0.25">
      <c r="A125" s="134" t="s">
        <v>184</v>
      </c>
      <c r="B125" s="135" t="s">
        <v>237</v>
      </c>
    </row>
    <row r="126" spans="1:2" x14ac:dyDescent="0.25">
      <c r="A126" s="132" t="s">
        <v>184</v>
      </c>
      <c r="B126" s="136" t="s">
        <v>249</v>
      </c>
    </row>
    <row r="127" spans="1:2" x14ac:dyDescent="0.25">
      <c r="A127" s="134" t="s">
        <v>184</v>
      </c>
      <c r="B127" s="135" t="s">
        <v>250</v>
      </c>
    </row>
    <row r="128" spans="1:2" x14ac:dyDescent="0.25">
      <c r="A128" s="132" t="s">
        <v>184</v>
      </c>
      <c r="B128" s="136" t="s">
        <v>251</v>
      </c>
    </row>
    <row r="129" spans="1:2" x14ac:dyDescent="0.25">
      <c r="A129" s="134" t="s">
        <v>184</v>
      </c>
      <c r="B129" s="135" t="s">
        <v>252</v>
      </c>
    </row>
    <row r="130" spans="1:2" x14ac:dyDescent="0.25">
      <c r="A130" s="132" t="s">
        <v>184</v>
      </c>
      <c r="B130" s="136" t="s">
        <v>253</v>
      </c>
    </row>
    <row r="131" spans="1:2" x14ac:dyDescent="0.25">
      <c r="A131" s="134" t="s">
        <v>184</v>
      </c>
      <c r="B131" s="135" t="s">
        <v>254</v>
      </c>
    </row>
    <row r="132" spans="1:2" x14ac:dyDescent="0.25">
      <c r="A132" s="132" t="s">
        <v>184</v>
      </c>
      <c r="B132" s="136" t="s">
        <v>255</v>
      </c>
    </row>
    <row r="133" spans="1:2" x14ac:dyDescent="0.25">
      <c r="A133" s="134" t="s">
        <v>184</v>
      </c>
      <c r="B133" s="135" t="s">
        <v>256</v>
      </c>
    </row>
    <row r="134" spans="1:2" x14ac:dyDescent="0.25">
      <c r="A134" s="132" t="s">
        <v>184</v>
      </c>
      <c r="B134" s="136" t="s">
        <v>257</v>
      </c>
    </row>
    <row r="135" spans="1:2" x14ac:dyDescent="0.25">
      <c r="A135" s="134" t="s">
        <v>184</v>
      </c>
      <c r="B135" s="135" t="s">
        <v>258</v>
      </c>
    </row>
    <row r="136" spans="1:2" x14ac:dyDescent="0.25">
      <c r="A136" s="132" t="s">
        <v>184</v>
      </c>
      <c r="B136" s="136" t="s">
        <v>259</v>
      </c>
    </row>
    <row r="137" spans="1:2" x14ac:dyDescent="0.25">
      <c r="A137" s="134" t="s">
        <v>184</v>
      </c>
      <c r="B137" s="135" t="s">
        <v>260</v>
      </c>
    </row>
    <row r="138" spans="1:2" x14ac:dyDescent="0.25">
      <c r="A138" s="132" t="s">
        <v>184</v>
      </c>
      <c r="B138" s="136" t="s">
        <v>261</v>
      </c>
    </row>
    <row r="139" spans="1:2" x14ac:dyDescent="0.25">
      <c r="A139" s="134" t="s">
        <v>184</v>
      </c>
      <c r="B139" s="135" t="s">
        <v>262</v>
      </c>
    </row>
    <row r="140" spans="1:2" x14ac:dyDescent="0.25">
      <c r="A140" s="132" t="s">
        <v>184</v>
      </c>
      <c r="B140" s="137" t="s">
        <v>263</v>
      </c>
    </row>
    <row r="141" spans="1:2" x14ac:dyDescent="0.25">
      <c r="A141" s="134" t="s">
        <v>184</v>
      </c>
      <c r="B141" s="138" t="s">
        <v>264</v>
      </c>
    </row>
    <row r="142" spans="1:2" x14ac:dyDescent="0.25">
      <c r="A142" s="132" t="s">
        <v>184</v>
      </c>
      <c r="B142" s="137" t="s">
        <v>265</v>
      </c>
    </row>
    <row r="143" spans="1:2" x14ac:dyDescent="0.25">
      <c r="A143" s="134" t="s">
        <v>184</v>
      </c>
      <c r="B143" s="138" t="s">
        <v>266</v>
      </c>
    </row>
    <row r="144" spans="1:2" x14ac:dyDescent="0.25">
      <c r="A144" s="132" t="s">
        <v>184</v>
      </c>
      <c r="B144" s="137" t="s">
        <v>227</v>
      </c>
    </row>
    <row r="145" spans="1:2" x14ac:dyDescent="0.25">
      <c r="A145" s="134" t="s">
        <v>186</v>
      </c>
      <c r="B145" s="137" t="s">
        <v>210</v>
      </c>
    </row>
    <row r="146" spans="1:2" x14ac:dyDescent="0.25">
      <c r="A146" s="134" t="s">
        <v>186</v>
      </c>
      <c r="B146" s="135" t="s">
        <v>267</v>
      </c>
    </row>
    <row r="147" spans="1:2" x14ac:dyDescent="0.25">
      <c r="A147" s="132" t="s">
        <v>186</v>
      </c>
      <c r="B147" s="137" t="s">
        <v>268</v>
      </c>
    </row>
    <row r="148" spans="1:2" x14ac:dyDescent="0.25">
      <c r="A148" s="134" t="s">
        <v>186</v>
      </c>
      <c r="B148" s="135" t="s">
        <v>217</v>
      </c>
    </row>
    <row r="149" spans="1:2" x14ac:dyDescent="0.25">
      <c r="A149" s="132" t="s">
        <v>186</v>
      </c>
      <c r="B149" s="136" t="s">
        <v>218</v>
      </c>
    </row>
    <row r="150" spans="1:2" x14ac:dyDescent="0.25">
      <c r="A150" s="134" t="s">
        <v>186</v>
      </c>
      <c r="B150" s="135" t="s">
        <v>220</v>
      </c>
    </row>
    <row r="151" spans="1:2" x14ac:dyDescent="0.25">
      <c r="A151" s="132" t="s">
        <v>186</v>
      </c>
      <c r="B151" s="136" t="s">
        <v>269</v>
      </c>
    </row>
    <row r="152" spans="1:2" x14ac:dyDescent="0.25">
      <c r="A152" s="134" t="s">
        <v>186</v>
      </c>
      <c r="B152" s="135" t="s">
        <v>222</v>
      </c>
    </row>
    <row r="153" spans="1:2" x14ac:dyDescent="0.25">
      <c r="A153" s="132" t="s">
        <v>186</v>
      </c>
      <c r="B153" s="136" t="s">
        <v>224</v>
      </c>
    </row>
    <row r="154" spans="1:2" x14ac:dyDescent="0.25">
      <c r="A154" s="134" t="s">
        <v>186</v>
      </c>
      <c r="B154" s="135" t="s">
        <v>270</v>
      </c>
    </row>
    <row r="155" spans="1:2" x14ac:dyDescent="0.25">
      <c r="A155" s="132" t="s">
        <v>186</v>
      </c>
      <c r="B155" s="136" t="s">
        <v>271</v>
      </c>
    </row>
    <row r="156" spans="1:2" x14ac:dyDescent="0.25">
      <c r="A156" s="134" t="s">
        <v>186</v>
      </c>
      <c r="B156" s="135" t="s">
        <v>221</v>
      </c>
    </row>
    <row r="157" spans="1:2" x14ac:dyDescent="0.25">
      <c r="A157" s="132" t="s">
        <v>186</v>
      </c>
      <c r="B157" s="136" t="s">
        <v>227</v>
      </c>
    </row>
    <row r="158" spans="1:2" x14ac:dyDescent="0.25">
      <c r="A158" s="134" t="s">
        <v>186</v>
      </c>
      <c r="B158" s="135" t="s">
        <v>272</v>
      </c>
    </row>
    <row r="159" spans="1:2" x14ac:dyDescent="0.25">
      <c r="A159" s="132" t="s">
        <v>167</v>
      </c>
      <c r="B159" s="135" t="s">
        <v>210</v>
      </c>
    </row>
    <row r="160" spans="1:2" x14ac:dyDescent="0.25">
      <c r="A160" s="132" t="s">
        <v>167</v>
      </c>
      <c r="B160" s="136" t="s">
        <v>273</v>
      </c>
    </row>
    <row r="161" spans="1:2" x14ac:dyDescent="0.25">
      <c r="A161" s="134" t="s">
        <v>167</v>
      </c>
      <c r="B161" s="135" t="s">
        <v>274</v>
      </c>
    </row>
    <row r="162" spans="1:2" x14ac:dyDescent="0.25">
      <c r="A162" s="132" t="s">
        <v>167</v>
      </c>
      <c r="B162" s="136" t="s">
        <v>275</v>
      </c>
    </row>
    <row r="163" spans="1:2" x14ac:dyDescent="0.25">
      <c r="A163" s="134" t="s">
        <v>167</v>
      </c>
      <c r="B163" s="135" t="s">
        <v>276</v>
      </c>
    </row>
    <row r="164" spans="1:2" x14ac:dyDescent="0.25">
      <c r="A164" s="132" t="s">
        <v>167</v>
      </c>
      <c r="B164" s="136" t="s">
        <v>261</v>
      </c>
    </row>
    <row r="165" spans="1:2" x14ac:dyDescent="0.25">
      <c r="A165" s="134" t="s">
        <v>167</v>
      </c>
      <c r="B165" s="135" t="s">
        <v>277</v>
      </c>
    </row>
    <row r="166" spans="1:2" x14ac:dyDescent="0.25">
      <c r="A166" s="132" t="s">
        <v>168</v>
      </c>
      <c r="B166" s="136" t="s">
        <v>210</v>
      </c>
    </row>
    <row r="167" spans="1:2" x14ac:dyDescent="0.25">
      <c r="A167" s="134" t="s">
        <v>187</v>
      </c>
      <c r="B167" s="136" t="s">
        <v>210</v>
      </c>
    </row>
    <row r="168" spans="1:2" x14ac:dyDescent="0.25">
      <c r="A168" s="134" t="s">
        <v>187</v>
      </c>
      <c r="B168" s="135" t="s">
        <v>220</v>
      </c>
    </row>
    <row r="169" spans="1:2" x14ac:dyDescent="0.25">
      <c r="A169" s="132" t="s">
        <v>187</v>
      </c>
      <c r="B169" s="136" t="s">
        <v>278</v>
      </c>
    </row>
    <row r="170" spans="1:2" x14ac:dyDescent="0.25">
      <c r="A170" s="134" t="s">
        <v>187</v>
      </c>
      <c r="B170" s="135" t="s">
        <v>279</v>
      </c>
    </row>
    <row r="171" spans="1:2" x14ac:dyDescent="0.25">
      <c r="A171" s="132" t="s">
        <v>187</v>
      </c>
      <c r="B171" s="136" t="s">
        <v>280</v>
      </c>
    </row>
    <row r="172" spans="1:2" x14ac:dyDescent="0.25">
      <c r="A172" s="134" t="s">
        <v>187</v>
      </c>
      <c r="B172" s="135" t="s">
        <v>281</v>
      </c>
    </row>
    <row r="173" spans="1:2" x14ac:dyDescent="0.25">
      <c r="A173" s="132" t="s">
        <v>187</v>
      </c>
      <c r="B173" s="136" t="s">
        <v>227</v>
      </c>
    </row>
    <row r="174" spans="1:2" x14ac:dyDescent="0.25">
      <c r="A174" s="134" t="s">
        <v>187</v>
      </c>
      <c r="B174" s="135" t="s">
        <v>282</v>
      </c>
    </row>
    <row r="175" spans="1:2" x14ac:dyDescent="0.25">
      <c r="A175" s="132" t="s">
        <v>187</v>
      </c>
      <c r="B175" s="136" t="s">
        <v>283</v>
      </c>
    </row>
    <row r="176" spans="1:2" x14ac:dyDescent="0.25">
      <c r="A176" s="134" t="s">
        <v>187</v>
      </c>
      <c r="B176" s="135" t="s">
        <v>284</v>
      </c>
    </row>
    <row r="177" spans="1:2" x14ac:dyDescent="0.25">
      <c r="A177" s="132" t="s">
        <v>176</v>
      </c>
      <c r="B177" s="135" t="s">
        <v>210</v>
      </c>
    </row>
    <row r="178" spans="1:2" x14ac:dyDescent="0.25">
      <c r="A178" s="132" t="s">
        <v>176</v>
      </c>
      <c r="B178" s="136" t="s">
        <v>217</v>
      </c>
    </row>
    <row r="179" spans="1:2" x14ac:dyDescent="0.25">
      <c r="A179" s="134" t="s">
        <v>176</v>
      </c>
      <c r="B179" s="135" t="s">
        <v>218</v>
      </c>
    </row>
    <row r="180" spans="1:2" x14ac:dyDescent="0.25">
      <c r="A180" s="132" t="s">
        <v>176</v>
      </c>
      <c r="B180" s="136" t="s">
        <v>219</v>
      </c>
    </row>
    <row r="181" spans="1:2" x14ac:dyDescent="0.25">
      <c r="A181" s="134" t="s">
        <v>176</v>
      </c>
      <c r="B181" s="135" t="s">
        <v>220</v>
      </c>
    </row>
    <row r="182" spans="1:2" x14ac:dyDescent="0.25">
      <c r="A182" s="132" t="s">
        <v>176</v>
      </c>
      <c r="B182" s="136" t="s">
        <v>221</v>
      </c>
    </row>
    <row r="183" spans="1:2" x14ac:dyDescent="0.25">
      <c r="A183" s="134" t="s">
        <v>176</v>
      </c>
      <c r="B183" s="135" t="s">
        <v>222</v>
      </c>
    </row>
    <row r="184" spans="1:2" x14ac:dyDescent="0.25">
      <c r="A184" s="132" t="s">
        <v>176</v>
      </c>
      <c r="B184" s="136" t="s">
        <v>223</v>
      </c>
    </row>
    <row r="185" spans="1:2" x14ac:dyDescent="0.25">
      <c r="A185" s="134" t="s">
        <v>176</v>
      </c>
      <c r="B185" s="135" t="s">
        <v>224</v>
      </c>
    </row>
    <row r="186" spans="1:2" x14ac:dyDescent="0.25">
      <c r="A186" s="132" t="s">
        <v>176</v>
      </c>
      <c r="B186" s="136" t="s">
        <v>285</v>
      </c>
    </row>
    <row r="187" spans="1:2" x14ac:dyDescent="0.25">
      <c r="A187" s="134" t="s">
        <v>176</v>
      </c>
      <c r="B187" s="135" t="s">
        <v>226</v>
      </c>
    </row>
    <row r="188" spans="1:2" x14ac:dyDescent="0.25">
      <c r="A188" s="132" t="s">
        <v>176</v>
      </c>
      <c r="B188" s="136" t="s">
        <v>227</v>
      </c>
    </row>
    <row r="189" spans="1:2" x14ac:dyDescent="0.25">
      <c r="A189" s="134" t="s">
        <v>176</v>
      </c>
      <c r="B189" s="135" t="s">
        <v>286</v>
      </c>
    </row>
    <row r="190" spans="1:2" x14ac:dyDescent="0.25">
      <c r="A190" s="132" t="s">
        <v>176</v>
      </c>
      <c r="B190" s="136" t="s">
        <v>287</v>
      </c>
    </row>
    <row r="191" spans="1:2" x14ac:dyDescent="0.25">
      <c r="A191" s="134" t="s">
        <v>176</v>
      </c>
      <c r="B191" s="135" t="s">
        <v>288</v>
      </c>
    </row>
    <row r="192" spans="1:2" x14ac:dyDescent="0.25">
      <c r="A192" s="132" t="s">
        <v>176</v>
      </c>
      <c r="B192" s="136" t="s">
        <v>289</v>
      </c>
    </row>
    <row r="193" spans="1:2" x14ac:dyDescent="0.25">
      <c r="A193" s="134" t="s">
        <v>176</v>
      </c>
      <c r="B193" s="135" t="s">
        <v>229</v>
      </c>
    </row>
    <row r="194" spans="1:2" x14ac:dyDescent="0.25">
      <c r="A194" s="132" t="s">
        <v>176</v>
      </c>
      <c r="B194" s="136" t="s">
        <v>290</v>
      </c>
    </row>
    <row r="195" spans="1:2" x14ac:dyDescent="0.25">
      <c r="A195" s="134" t="s">
        <v>176</v>
      </c>
      <c r="B195" s="135" t="s">
        <v>235</v>
      </c>
    </row>
    <row r="196" spans="1:2" x14ac:dyDescent="0.25">
      <c r="A196" s="132" t="s">
        <v>176</v>
      </c>
      <c r="B196" s="136" t="s">
        <v>291</v>
      </c>
    </row>
    <row r="197" spans="1:2" x14ac:dyDescent="0.25">
      <c r="A197" s="134" t="s">
        <v>176</v>
      </c>
      <c r="B197" s="138" t="s">
        <v>233</v>
      </c>
    </row>
    <row r="198" spans="1:2" x14ac:dyDescent="0.25">
      <c r="A198" s="132" t="s">
        <v>176</v>
      </c>
      <c r="B198" s="137" t="s">
        <v>292</v>
      </c>
    </row>
    <row r="199" spans="1:2" x14ac:dyDescent="0.25">
      <c r="A199" s="134" t="s">
        <v>293</v>
      </c>
      <c r="B199" s="135" t="s">
        <v>210</v>
      </c>
    </row>
    <row r="200" spans="1:2" x14ac:dyDescent="0.25">
      <c r="A200" s="132" t="s">
        <v>180</v>
      </c>
      <c r="B200" s="136" t="s">
        <v>210</v>
      </c>
    </row>
    <row r="201" spans="1:2" x14ac:dyDescent="0.25">
      <c r="A201" s="134" t="s">
        <v>179</v>
      </c>
      <c r="B201" s="136" t="s">
        <v>210</v>
      </c>
    </row>
    <row r="202" spans="1:2" x14ac:dyDescent="0.25">
      <c r="A202" s="134" t="s">
        <v>179</v>
      </c>
      <c r="B202" s="135" t="s">
        <v>285</v>
      </c>
    </row>
    <row r="203" spans="1:2" x14ac:dyDescent="0.25">
      <c r="A203" s="132" t="s">
        <v>179</v>
      </c>
      <c r="B203" s="136" t="s">
        <v>294</v>
      </c>
    </row>
    <row r="204" spans="1:2" x14ac:dyDescent="0.25">
      <c r="A204" s="134" t="s">
        <v>179</v>
      </c>
      <c r="B204" s="135" t="s">
        <v>295</v>
      </c>
    </row>
    <row r="205" spans="1:2" x14ac:dyDescent="0.25">
      <c r="A205" s="132" t="s">
        <v>179</v>
      </c>
      <c r="B205" s="136" t="s">
        <v>296</v>
      </c>
    </row>
    <row r="206" spans="1:2" x14ac:dyDescent="0.25">
      <c r="A206" s="134" t="s">
        <v>179</v>
      </c>
      <c r="B206" s="135" t="s">
        <v>297</v>
      </c>
    </row>
    <row r="207" spans="1:2" x14ac:dyDescent="0.25">
      <c r="A207" s="132" t="s">
        <v>179</v>
      </c>
      <c r="B207" s="136" t="s">
        <v>298</v>
      </c>
    </row>
    <row r="208" spans="1:2" x14ac:dyDescent="0.25">
      <c r="A208" s="134" t="s">
        <v>179</v>
      </c>
      <c r="B208" s="135" t="s">
        <v>299</v>
      </c>
    </row>
    <row r="209" spans="1:2" x14ac:dyDescent="0.25">
      <c r="A209" s="132" t="s">
        <v>179</v>
      </c>
      <c r="B209" s="136" t="s">
        <v>300</v>
      </c>
    </row>
    <row r="210" spans="1:2" x14ac:dyDescent="0.25">
      <c r="A210" s="134" t="s">
        <v>179</v>
      </c>
      <c r="B210" s="135" t="s">
        <v>301</v>
      </c>
    </row>
    <row r="211" spans="1:2" x14ac:dyDescent="0.25">
      <c r="A211" s="132" t="s">
        <v>179</v>
      </c>
      <c r="B211" s="136" t="s">
        <v>302</v>
      </c>
    </row>
    <row r="212" spans="1:2" x14ac:dyDescent="0.25">
      <c r="A212" s="134" t="s">
        <v>179</v>
      </c>
      <c r="B212" s="135" t="s">
        <v>303</v>
      </c>
    </row>
    <row r="213" spans="1:2" x14ac:dyDescent="0.25">
      <c r="A213" s="132" t="s">
        <v>179</v>
      </c>
      <c r="B213" s="136" t="s">
        <v>304</v>
      </c>
    </row>
    <row r="214" spans="1:2" x14ac:dyDescent="0.25">
      <c r="A214" s="134" t="s">
        <v>179</v>
      </c>
      <c r="B214" s="135" t="s">
        <v>305</v>
      </c>
    </row>
    <row r="215" spans="1:2" x14ac:dyDescent="0.25">
      <c r="A215" s="132"/>
      <c r="B215" s="136"/>
    </row>
    <row r="216" spans="1:2" x14ac:dyDescent="0.25">
      <c r="A216" s="134"/>
      <c r="B216" s="135"/>
    </row>
    <row r="217" spans="1:2" x14ac:dyDescent="0.25">
      <c r="A217" s="132"/>
      <c r="B217" s="135"/>
    </row>
    <row r="218" spans="1:2" x14ac:dyDescent="0.25">
      <c r="A218" s="132"/>
      <c r="B218" s="136"/>
    </row>
    <row r="219" spans="1:2" x14ac:dyDescent="0.25">
      <c r="A219" s="134"/>
      <c r="B219" s="135"/>
    </row>
    <row r="220" spans="1:2" x14ac:dyDescent="0.25">
      <c r="A220" s="132"/>
      <c r="B220" s="136"/>
    </row>
    <row r="221" spans="1:2" x14ac:dyDescent="0.25">
      <c r="A221" s="134"/>
      <c r="B221" s="136"/>
    </row>
    <row r="222" spans="1:2" x14ac:dyDescent="0.25">
      <c r="A222" s="134"/>
      <c r="B222" s="135"/>
    </row>
    <row r="223" spans="1:2" x14ac:dyDescent="0.25">
      <c r="A223" s="132"/>
      <c r="B223" s="136"/>
    </row>
    <row r="224" spans="1:2" x14ac:dyDescent="0.25">
      <c r="A224" s="134"/>
      <c r="B224" s="135"/>
    </row>
  </sheetData>
  <sheetProtection algorithmName="SHA-512" hashValue="qRaP2EKumGYckoN6K9lr74GLTJDz9XweHyNSHsEDA+2ro2WdoibH/fRX54W3qCrqwH4ueSIkUl6oujwjo01TXQ==" saltValue="sbh2hGEKcUiVXw2KC2ere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A21"/>
  <sheetViews>
    <sheetView workbookViewId="0">
      <selection activeCell="C24" sqref="C24:I24"/>
    </sheetView>
  </sheetViews>
  <sheetFormatPr defaultRowHeight="15.75" x14ac:dyDescent="0.25"/>
  <sheetData>
    <row r="1" spans="1:1" x14ac:dyDescent="0.25">
      <c r="A1" t="s">
        <v>633</v>
      </c>
    </row>
    <row r="2" spans="1:1" x14ac:dyDescent="0.25">
      <c r="A2" t="s">
        <v>613</v>
      </c>
    </row>
    <row r="3" spans="1:1" x14ac:dyDescent="0.25">
      <c r="A3" t="s">
        <v>614</v>
      </c>
    </row>
    <row r="4" spans="1:1" x14ac:dyDescent="0.25">
      <c r="A4" t="s">
        <v>615</v>
      </c>
    </row>
    <row r="5" spans="1:1" x14ac:dyDescent="0.25">
      <c r="A5" t="s">
        <v>616</v>
      </c>
    </row>
    <row r="6" spans="1:1" x14ac:dyDescent="0.25">
      <c r="A6" t="s">
        <v>617</v>
      </c>
    </row>
    <row r="7" spans="1:1" x14ac:dyDescent="0.25">
      <c r="A7" t="s">
        <v>618</v>
      </c>
    </row>
    <row r="8" spans="1:1" x14ac:dyDescent="0.25">
      <c r="A8" t="s">
        <v>619</v>
      </c>
    </row>
    <row r="9" spans="1:1" x14ac:dyDescent="0.25">
      <c r="A9" t="s">
        <v>620</v>
      </c>
    </row>
    <row r="10" spans="1:1" x14ac:dyDescent="0.25">
      <c r="A10" t="s">
        <v>621</v>
      </c>
    </row>
    <row r="11" spans="1:1" x14ac:dyDescent="0.25">
      <c r="A11" t="s">
        <v>622</v>
      </c>
    </row>
    <row r="12" spans="1:1" x14ac:dyDescent="0.25">
      <c r="A12" t="s">
        <v>623</v>
      </c>
    </row>
    <row r="13" spans="1:1" x14ac:dyDescent="0.25">
      <c r="A13" t="s">
        <v>624</v>
      </c>
    </row>
    <row r="14" spans="1:1" x14ac:dyDescent="0.25">
      <c r="A14" t="s">
        <v>625</v>
      </c>
    </row>
    <row r="15" spans="1:1" x14ac:dyDescent="0.25">
      <c r="A15" t="s">
        <v>626</v>
      </c>
    </row>
    <row r="16" spans="1:1" x14ac:dyDescent="0.25">
      <c r="A16" t="s">
        <v>627</v>
      </c>
    </row>
    <row r="17" spans="1:1" x14ac:dyDescent="0.25">
      <c r="A17" t="s">
        <v>628</v>
      </c>
    </row>
    <row r="18" spans="1:1" x14ac:dyDescent="0.25">
      <c r="A18" t="s">
        <v>629</v>
      </c>
    </row>
    <row r="19" spans="1:1" x14ac:dyDescent="0.25">
      <c r="A19" t="s">
        <v>630</v>
      </c>
    </row>
    <row r="20" spans="1:1" x14ac:dyDescent="0.25">
      <c r="A20" t="s">
        <v>631</v>
      </c>
    </row>
    <row r="21" spans="1:1" x14ac:dyDescent="0.25">
      <c r="A21" t="s">
        <v>632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5"/>
  <sheetViews>
    <sheetView workbookViewId="0">
      <selection activeCell="G9" sqref="G9"/>
    </sheetView>
  </sheetViews>
  <sheetFormatPr defaultRowHeight="12" customHeight="1" x14ac:dyDescent="0.25"/>
  <cols>
    <col min="1" max="1" width="31.25" customWidth="1"/>
    <col min="2" max="2" width="34.5" customWidth="1"/>
  </cols>
  <sheetData>
    <row r="1" spans="1:2" ht="12" customHeight="1" x14ac:dyDescent="0.25">
      <c r="A1" s="151" t="s">
        <v>293</v>
      </c>
      <c r="B1" s="152" t="s">
        <v>396</v>
      </c>
    </row>
    <row r="2" spans="1:2" ht="12" customHeight="1" x14ac:dyDescent="0.25">
      <c r="A2" s="151" t="s">
        <v>169</v>
      </c>
      <c r="B2" s="152" t="s">
        <v>379</v>
      </c>
    </row>
    <row r="3" spans="1:2" ht="12" customHeight="1" x14ac:dyDescent="0.25">
      <c r="A3" s="151" t="s">
        <v>169</v>
      </c>
      <c r="B3" s="152" t="s">
        <v>380</v>
      </c>
    </row>
    <row r="4" spans="1:2" ht="12" customHeight="1" x14ac:dyDescent="0.25">
      <c r="A4" s="151" t="s">
        <v>170</v>
      </c>
      <c r="B4" s="152" t="s">
        <v>379</v>
      </c>
    </row>
    <row r="5" spans="1:2" ht="12" customHeight="1" x14ac:dyDescent="0.25">
      <c r="A5" s="151" t="s">
        <v>170</v>
      </c>
      <c r="B5" s="152" t="s">
        <v>380</v>
      </c>
    </row>
    <row r="6" spans="1:2" ht="12" customHeight="1" x14ac:dyDescent="0.25">
      <c r="A6" s="151" t="s">
        <v>170</v>
      </c>
      <c r="B6" s="152" t="s">
        <v>381</v>
      </c>
    </row>
    <row r="7" spans="1:2" ht="12" customHeight="1" x14ac:dyDescent="0.25">
      <c r="A7" s="151" t="s">
        <v>170</v>
      </c>
      <c r="B7" s="152" t="s">
        <v>382</v>
      </c>
    </row>
    <row r="8" spans="1:2" ht="12" customHeight="1" x14ac:dyDescent="0.25">
      <c r="A8" s="151" t="s">
        <v>171</v>
      </c>
      <c r="B8" s="152" t="s">
        <v>380</v>
      </c>
    </row>
    <row r="9" spans="1:2" ht="12" customHeight="1" x14ac:dyDescent="0.25">
      <c r="A9" s="151" t="s">
        <v>172</v>
      </c>
      <c r="B9" s="152" t="s">
        <v>383</v>
      </c>
    </row>
    <row r="10" spans="1:2" ht="12" customHeight="1" x14ac:dyDescent="0.25">
      <c r="A10" s="151" t="s">
        <v>172</v>
      </c>
      <c r="B10" s="152" t="s">
        <v>384</v>
      </c>
    </row>
    <row r="11" spans="1:2" ht="12" customHeight="1" x14ac:dyDescent="0.25">
      <c r="A11" s="151" t="s">
        <v>172</v>
      </c>
      <c r="B11" s="152" t="s">
        <v>385</v>
      </c>
    </row>
    <row r="12" spans="1:2" ht="12" customHeight="1" x14ac:dyDescent="0.25">
      <c r="A12" s="151" t="s">
        <v>172</v>
      </c>
      <c r="B12" s="152" t="s">
        <v>386</v>
      </c>
    </row>
    <row r="13" spans="1:2" ht="12" customHeight="1" x14ac:dyDescent="0.25">
      <c r="A13" s="151" t="s">
        <v>172</v>
      </c>
      <c r="B13" s="152" t="s">
        <v>387</v>
      </c>
    </row>
    <row r="14" spans="1:2" ht="12" customHeight="1" x14ac:dyDescent="0.25">
      <c r="A14" s="151" t="s">
        <v>172</v>
      </c>
      <c r="B14" s="152" t="s">
        <v>388</v>
      </c>
    </row>
    <row r="15" spans="1:2" ht="12" customHeight="1" x14ac:dyDescent="0.25">
      <c r="A15" s="151" t="s">
        <v>172</v>
      </c>
      <c r="B15" s="152" t="s">
        <v>389</v>
      </c>
    </row>
    <row r="16" spans="1:2" ht="12" customHeight="1" x14ac:dyDescent="0.25">
      <c r="A16" s="151" t="s">
        <v>172</v>
      </c>
      <c r="B16" s="152" t="s">
        <v>390</v>
      </c>
    </row>
    <row r="17" spans="1:2" ht="12" customHeight="1" x14ac:dyDescent="0.25">
      <c r="A17" s="151" t="s">
        <v>172</v>
      </c>
      <c r="B17" s="152" t="s">
        <v>391</v>
      </c>
    </row>
    <row r="18" spans="1:2" ht="12" customHeight="1" x14ac:dyDescent="0.25">
      <c r="A18" s="151" t="s">
        <v>172</v>
      </c>
      <c r="B18" s="152" t="s">
        <v>392</v>
      </c>
    </row>
    <row r="19" spans="1:2" ht="12" customHeight="1" x14ac:dyDescent="0.25">
      <c r="A19" s="151" t="s">
        <v>172</v>
      </c>
      <c r="B19" s="152" t="s">
        <v>393</v>
      </c>
    </row>
    <row r="20" spans="1:2" ht="12" customHeight="1" x14ac:dyDescent="0.25">
      <c r="A20" s="151" t="s">
        <v>172</v>
      </c>
      <c r="B20" s="152" t="s">
        <v>387</v>
      </c>
    </row>
    <row r="21" spans="1:2" ht="12" customHeight="1" x14ac:dyDescent="0.25">
      <c r="A21" s="151" t="s">
        <v>172</v>
      </c>
      <c r="B21" s="152" t="s">
        <v>394</v>
      </c>
    </row>
    <row r="22" spans="1:2" ht="12" customHeight="1" x14ac:dyDescent="0.25">
      <c r="A22" s="151" t="s">
        <v>172</v>
      </c>
      <c r="B22" s="152" t="s">
        <v>395</v>
      </c>
    </row>
    <row r="23" spans="1:2" ht="12" customHeight="1" x14ac:dyDescent="0.25">
      <c r="A23" s="151" t="s">
        <v>173</v>
      </c>
      <c r="B23" s="152" t="s">
        <v>384</v>
      </c>
    </row>
    <row r="24" spans="1:2" ht="12" customHeight="1" x14ac:dyDescent="0.25">
      <c r="A24" s="151" t="s">
        <v>173</v>
      </c>
      <c r="B24" s="152" t="s">
        <v>385</v>
      </c>
    </row>
    <row r="25" spans="1:2" ht="12" customHeight="1" x14ac:dyDescent="0.25">
      <c r="A25" s="151" t="s">
        <v>173</v>
      </c>
      <c r="B25" s="152" t="s">
        <v>386</v>
      </c>
    </row>
    <row r="26" spans="1:2" ht="12" customHeight="1" x14ac:dyDescent="0.25">
      <c r="A26" s="151" t="s">
        <v>173</v>
      </c>
      <c r="B26" s="152" t="s">
        <v>387</v>
      </c>
    </row>
    <row r="27" spans="1:2" ht="12" customHeight="1" x14ac:dyDescent="0.25">
      <c r="A27" s="151" t="s">
        <v>174</v>
      </c>
      <c r="B27" s="152" t="s">
        <v>384</v>
      </c>
    </row>
    <row r="28" spans="1:2" ht="12" customHeight="1" x14ac:dyDescent="0.25">
      <c r="A28" s="151" t="s">
        <v>175</v>
      </c>
      <c r="B28" s="152" t="s">
        <v>379</v>
      </c>
    </row>
    <row r="29" spans="1:2" ht="12" customHeight="1" x14ac:dyDescent="0.25">
      <c r="A29" s="151" t="s">
        <v>175</v>
      </c>
      <c r="B29" s="152" t="s">
        <v>380</v>
      </c>
    </row>
    <row r="30" spans="1:2" ht="12" customHeight="1" x14ac:dyDescent="0.25">
      <c r="A30" s="151" t="s">
        <v>175</v>
      </c>
      <c r="B30" s="152" t="s">
        <v>381</v>
      </c>
    </row>
    <row r="31" spans="1:2" ht="12" customHeight="1" x14ac:dyDescent="0.25">
      <c r="A31" s="151" t="s">
        <v>175</v>
      </c>
      <c r="B31" s="152" t="s">
        <v>396</v>
      </c>
    </row>
    <row r="32" spans="1:2" ht="12" customHeight="1" x14ac:dyDescent="0.25">
      <c r="A32" s="151" t="s">
        <v>175</v>
      </c>
      <c r="B32" s="152" t="s">
        <v>397</v>
      </c>
    </row>
    <row r="33" spans="1:2" ht="12" customHeight="1" x14ac:dyDescent="0.25">
      <c r="A33" s="151" t="s">
        <v>175</v>
      </c>
      <c r="B33" s="152" t="s">
        <v>398</v>
      </c>
    </row>
    <row r="34" spans="1:2" ht="12" customHeight="1" x14ac:dyDescent="0.25">
      <c r="A34" s="151" t="s">
        <v>175</v>
      </c>
      <c r="B34" s="152" t="s">
        <v>399</v>
      </c>
    </row>
    <row r="35" spans="1:2" ht="12" customHeight="1" x14ac:dyDescent="0.25">
      <c r="A35" s="151" t="s">
        <v>175</v>
      </c>
      <c r="B35" s="152" t="s">
        <v>400</v>
      </c>
    </row>
    <row r="36" spans="1:2" ht="12" customHeight="1" x14ac:dyDescent="0.25">
      <c r="A36" s="151" t="s">
        <v>176</v>
      </c>
      <c r="B36" s="152" t="s">
        <v>395</v>
      </c>
    </row>
    <row r="37" spans="1:2" ht="12" customHeight="1" x14ac:dyDescent="0.25">
      <c r="A37" s="151" t="s">
        <v>177</v>
      </c>
      <c r="B37" s="152" t="s">
        <v>401</v>
      </c>
    </row>
    <row r="38" spans="1:2" ht="12" customHeight="1" x14ac:dyDescent="0.25">
      <c r="A38" s="151" t="s">
        <v>178</v>
      </c>
      <c r="B38" s="152" t="s">
        <v>400</v>
      </c>
    </row>
    <row r="39" spans="1:2" ht="12" customHeight="1" x14ac:dyDescent="0.25">
      <c r="A39" s="151" t="s">
        <v>178</v>
      </c>
      <c r="B39" s="152" t="s">
        <v>394</v>
      </c>
    </row>
    <row r="40" spans="1:2" ht="12" customHeight="1" x14ac:dyDescent="0.25">
      <c r="A40" s="151" t="s">
        <v>178</v>
      </c>
      <c r="B40" s="152" t="s">
        <v>402</v>
      </c>
    </row>
    <row r="41" spans="1:2" ht="12" customHeight="1" x14ac:dyDescent="0.25">
      <c r="A41" s="151" t="s">
        <v>178</v>
      </c>
      <c r="B41" s="152" t="s">
        <v>403</v>
      </c>
    </row>
    <row r="42" spans="1:2" ht="12" customHeight="1" x14ac:dyDescent="0.25">
      <c r="A42" s="151" t="s">
        <v>178</v>
      </c>
      <c r="B42" s="152" t="s">
        <v>404</v>
      </c>
    </row>
    <row r="43" spans="1:2" ht="12" customHeight="1" x14ac:dyDescent="0.25">
      <c r="A43" s="151" t="s">
        <v>179</v>
      </c>
      <c r="B43" s="152" t="s">
        <v>405</v>
      </c>
    </row>
    <row r="44" spans="1:2" ht="12" customHeight="1" x14ac:dyDescent="0.25">
      <c r="A44" s="151" t="s">
        <v>179</v>
      </c>
      <c r="B44" s="152" t="s">
        <v>406</v>
      </c>
    </row>
    <row r="45" spans="1:2" ht="12" customHeight="1" x14ac:dyDescent="0.25">
      <c r="A45" s="151" t="s">
        <v>179</v>
      </c>
      <c r="B45" s="152" t="s">
        <v>401</v>
      </c>
    </row>
    <row r="46" spans="1:2" ht="12" customHeight="1" x14ac:dyDescent="0.25">
      <c r="A46" s="151" t="s">
        <v>179</v>
      </c>
      <c r="B46" s="152" t="s">
        <v>394</v>
      </c>
    </row>
    <row r="47" spans="1:2" ht="12" customHeight="1" x14ac:dyDescent="0.25">
      <c r="A47" s="151" t="s">
        <v>180</v>
      </c>
      <c r="B47" s="152" t="s">
        <v>395</v>
      </c>
    </row>
    <row r="48" spans="1:2" ht="12" customHeight="1" x14ac:dyDescent="0.25">
      <c r="A48" s="151" t="s">
        <v>167</v>
      </c>
      <c r="B48" s="152" t="s">
        <v>388</v>
      </c>
    </row>
    <row r="49" spans="1:2" ht="12" customHeight="1" x14ac:dyDescent="0.25">
      <c r="A49" s="151" t="s">
        <v>167</v>
      </c>
      <c r="B49" s="152" t="s">
        <v>389</v>
      </c>
    </row>
    <row r="50" spans="1:2" ht="12" customHeight="1" x14ac:dyDescent="0.25">
      <c r="A50" s="151" t="s">
        <v>167</v>
      </c>
      <c r="B50" s="152" t="s">
        <v>392</v>
      </c>
    </row>
    <row r="51" spans="1:2" ht="12" customHeight="1" x14ac:dyDescent="0.25">
      <c r="A51" s="151" t="s">
        <v>167</v>
      </c>
      <c r="B51" s="152" t="s">
        <v>386</v>
      </c>
    </row>
    <row r="52" spans="1:2" ht="12" customHeight="1" x14ac:dyDescent="0.25">
      <c r="A52" s="151" t="s">
        <v>181</v>
      </c>
      <c r="B52" s="152" t="s">
        <v>382</v>
      </c>
    </row>
    <row r="53" spans="1:2" ht="12" customHeight="1" x14ac:dyDescent="0.25">
      <c r="A53" s="151" t="s">
        <v>181</v>
      </c>
      <c r="B53" s="152" t="s">
        <v>407</v>
      </c>
    </row>
    <row r="54" spans="1:2" ht="12" customHeight="1" x14ac:dyDescent="0.25">
      <c r="A54" s="151" t="s">
        <v>181</v>
      </c>
      <c r="B54" s="152" t="s">
        <v>396</v>
      </c>
    </row>
    <row r="55" spans="1:2" ht="12" customHeight="1" x14ac:dyDescent="0.25">
      <c r="A55" s="151" t="s">
        <v>182</v>
      </c>
      <c r="B55" s="152" t="s">
        <v>384</v>
      </c>
    </row>
    <row r="56" spans="1:2" ht="12" customHeight="1" x14ac:dyDescent="0.25">
      <c r="A56" s="151" t="s">
        <v>182</v>
      </c>
      <c r="B56" s="152" t="s">
        <v>405</v>
      </c>
    </row>
    <row r="57" spans="1:2" ht="12" customHeight="1" x14ac:dyDescent="0.25">
      <c r="A57" s="151" t="s">
        <v>182</v>
      </c>
      <c r="B57" s="152" t="s">
        <v>408</v>
      </c>
    </row>
    <row r="58" spans="1:2" ht="12" customHeight="1" x14ac:dyDescent="0.25">
      <c r="A58" s="151" t="s">
        <v>168</v>
      </c>
      <c r="B58" s="152" t="s">
        <v>384</v>
      </c>
    </row>
    <row r="59" spans="1:2" ht="12" customHeight="1" x14ac:dyDescent="0.25">
      <c r="A59" s="151" t="s">
        <v>168</v>
      </c>
      <c r="B59" s="152" t="s">
        <v>408</v>
      </c>
    </row>
    <row r="60" spans="1:2" ht="12" customHeight="1" x14ac:dyDescent="0.25">
      <c r="A60" s="151" t="s">
        <v>168</v>
      </c>
      <c r="B60" s="152" t="s">
        <v>388</v>
      </c>
    </row>
    <row r="61" spans="1:2" ht="12" customHeight="1" x14ac:dyDescent="0.25">
      <c r="A61" s="151" t="s">
        <v>168</v>
      </c>
      <c r="B61" s="152" t="s">
        <v>389</v>
      </c>
    </row>
    <row r="62" spans="1:2" ht="12" customHeight="1" x14ac:dyDescent="0.25">
      <c r="A62" s="151" t="s">
        <v>168</v>
      </c>
      <c r="B62" s="152" t="s">
        <v>390</v>
      </c>
    </row>
    <row r="63" spans="1:2" ht="12" customHeight="1" x14ac:dyDescent="0.25">
      <c r="A63" s="151" t="s">
        <v>168</v>
      </c>
      <c r="B63" s="152" t="s">
        <v>391</v>
      </c>
    </row>
    <row r="64" spans="1:2" ht="12" customHeight="1" x14ac:dyDescent="0.25">
      <c r="A64" s="151" t="s">
        <v>168</v>
      </c>
      <c r="B64" s="152" t="s">
        <v>392</v>
      </c>
    </row>
    <row r="65" spans="1:2" ht="12" customHeight="1" x14ac:dyDescent="0.25">
      <c r="A65" s="151" t="s">
        <v>168</v>
      </c>
      <c r="B65" s="152" t="s">
        <v>393</v>
      </c>
    </row>
    <row r="66" spans="1:2" ht="12" customHeight="1" x14ac:dyDescent="0.25">
      <c r="A66" s="151" t="s">
        <v>168</v>
      </c>
      <c r="B66" s="152" t="s">
        <v>387</v>
      </c>
    </row>
    <row r="67" spans="1:2" ht="12" customHeight="1" x14ac:dyDescent="0.25">
      <c r="A67" s="151" t="s">
        <v>183</v>
      </c>
      <c r="B67" s="152" t="s">
        <v>401</v>
      </c>
    </row>
    <row r="68" spans="1:2" ht="12" customHeight="1" x14ac:dyDescent="0.25">
      <c r="A68" s="151" t="s">
        <v>183</v>
      </c>
      <c r="B68" s="152" t="s">
        <v>409</v>
      </c>
    </row>
    <row r="69" spans="1:2" ht="12" customHeight="1" x14ac:dyDescent="0.25">
      <c r="A69" s="151" t="s">
        <v>184</v>
      </c>
      <c r="B69" s="152" t="s">
        <v>384</v>
      </c>
    </row>
    <row r="70" spans="1:2" ht="12" customHeight="1" x14ac:dyDescent="0.25">
      <c r="A70" s="151" t="s">
        <v>184</v>
      </c>
      <c r="B70" s="152" t="s">
        <v>410</v>
      </c>
    </row>
    <row r="71" spans="1:2" ht="12" customHeight="1" x14ac:dyDescent="0.25">
      <c r="A71" s="151" t="s">
        <v>184</v>
      </c>
      <c r="B71" s="152" t="s">
        <v>389</v>
      </c>
    </row>
    <row r="72" spans="1:2" ht="12" customHeight="1" x14ac:dyDescent="0.25">
      <c r="A72" s="151" t="s">
        <v>184</v>
      </c>
      <c r="B72" s="152" t="s">
        <v>390</v>
      </c>
    </row>
    <row r="73" spans="1:2" ht="12" customHeight="1" x14ac:dyDescent="0.25">
      <c r="A73" s="151" t="s">
        <v>184</v>
      </c>
      <c r="B73" s="152" t="s">
        <v>391</v>
      </c>
    </row>
    <row r="74" spans="1:2" ht="12" customHeight="1" x14ac:dyDescent="0.25">
      <c r="A74" s="151" t="s">
        <v>184</v>
      </c>
      <c r="B74" s="152" t="s">
        <v>392</v>
      </c>
    </row>
    <row r="75" spans="1:2" ht="12" customHeight="1" x14ac:dyDescent="0.25">
      <c r="A75" s="151" t="s">
        <v>184</v>
      </c>
      <c r="B75" s="152" t="s">
        <v>393</v>
      </c>
    </row>
    <row r="76" spans="1:2" ht="12" customHeight="1" x14ac:dyDescent="0.25">
      <c r="A76" s="151" t="s">
        <v>184</v>
      </c>
      <c r="B76" s="152" t="s">
        <v>387</v>
      </c>
    </row>
    <row r="77" spans="1:2" ht="12" customHeight="1" x14ac:dyDescent="0.25">
      <c r="A77" s="151" t="s">
        <v>185</v>
      </c>
      <c r="B77" s="152" t="s">
        <v>379</v>
      </c>
    </row>
    <row r="78" spans="1:2" ht="12" customHeight="1" x14ac:dyDescent="0.25">
      <c r="A78" s="151" t="s">
        <v>185</v>
      </c>
      <c r="B78" s="152" t="s">
        <v>380</v>
      </c>
    </row>
    <row r="79" spans="1:2" ht="12" customHeight="1" x14ac:dyDescent="0.25">
      <c r="A79" s="151" t="s">
        <v>186</v>
      </c>
      <c r="B79" s="152" t="s">
        <v>397</v>
      </c>
    </row>
    <row r="80" spans="1:2" ht="12" customHeight="1" x14ac:dyDescent="0.25">
      <c r="A80" s="151" t="s">
        <v>186</v>
      </c>
      <c r="B80" s="152" t="s">
        <v>398</v>
      </c>
    </row>
    <row r="81" spans="1:2" ht="12" customHeight="1" x14ac:dyDescent="0.25">
      <c r="A81" s="151" t="s">
        <v>186</v>
      </c>
      <c r="B81" s="152" t="s">
        <v>399</v>
      </c>
    </row>
    <row r="82" spans="1:2" ht="12" customHeight="1" x14ac:dyDescent="0.25">
      <c r="A82" s="151" t="s">
        <v>186</v>
      </c>
      <c r="B82" s="152" t="s">
        <v>400</v>
      </c>
    </row>
    <row r="83" spans="1:2" ht="12" customHeight="1" x14ac:dyDescent="0.25">
      <c r="A83" s="151" t="s">
        <v>186</v>
      </c>
      <c r="B83" s="152" t="s">
        <v>380</v>
      </c>
    </row>
    <row r="84" spans="1:2" ht="12" customHeight="1" x14ac:dyDescent="0.25">
      <c r="A84" s="151" t="s">
        <v>187</v>
      </c>
      <c r="B84" s="152" t="s">
        <v>405</v>
      </c>
    </row>
    <row r="85" spans="1:2" ht="12" customHeight="1" x14ac:dyDescent="0.25">
      <c r="A85" s="151" t="s">
        <v>187</v>
      </c>
      <c r="B85" s="152" t="s">
        <v>406</v>
      </c>
    </row>
    <row r="86" spans="1:2" ht="12" customHeight="1" x14ac:dyDescent="0.25">
      <c r="A86" s="151" t="s">
        <v>187</v>
      </c>
      <c r="B86" s="152" t="s">
        <v>389</v>
      </c>
    </row>
    <row r="87" spans="1:2" ht="12" customHeight="1" x14ac:dyDescent="0.25">
      <c r="A87" s="151" t="s">
        <v>187</v>
      </c>
      <c r="B87" s="152" t="s">
        <v>401</v>
      </c>
    </row>
    <row r="88" spans="1:2" ht="12" customHeight="1" x14ac:dyDescent="0.25">
      <c r="A88" s="151" t="s">
        <v>187</v>
      </c>
      <c r="B88" s="152" t="s">
        <v>411</v>
      </c>
    </row>
    <row r="89" spans="1:2" ht="12" customHeight="1" x14ac:dyDescent="0.25">
      <c r="A89" s="151" t="s">
        <v>187</v>
      </c>
      <c r="B89" s="152" t="s">
        <v>390</v>
      </c>
    </row>
    <row r="90" spans="1:2" ht="12" customHeight="1" x14ac:dyDescent="0.25">
      <c r="A90" s="151" t="s">
        <v>187</v>
      </c>
      <c r="B90" s="152" t="s">
        <v>391</v>
      </c>
    </row>
    <row r="91" spans="1:2" ht="12" customHeight="1" x14ac:dyDescent="0.25">
      <c r="A91" s="151" t="s">
        <v>187</v>
      </c>
      <c r="B91" s="152" t="s">
        <v>392</v>
      </c>
    </row>
    <row r="92" spans="1:2" ht="12" customHeight="1" x14ac:dyDescent="0.25">
      <c r="A92" s="151" t="s">
        <v>187</v>
      </c>
      <c r="B92" s="152" t="s">
        <v>393</v>
      </c>
    </row>
    <row r="93" spans="1:2" ht="12" customHeight="1" x14ac:dyDescent="0.25">
      <c r="A93" s="151" t="s">
        <v>187</v>
      </c>
      <c r="B93" s="152" t="s">
        <v>387</v>
      </c>
    </row>
    <row r="94" spans="1:2" ht="12" customHeight="1" x14ac:dyDescent="0.25">
      <c r="A94" s="151" t="s">
        <v>188</v>
      </c>
      <c r="B94" s="153" t="s">
        <v>384</v>
      </c>
    </row>
    <row r="95" spans="1:2" ht="12" customHeight="1" x14ac:dyDescent="0.25">
      <c r="A95" s="151" t="s">
        <v>188</v>
      </c>
      <c r="B95" s="152" t="s">
        <v>385</v>
      </c>
    </row>
    <row r="96" spans="1:2" ht="12" customHeight="1" x14ac:dyDescent="0.25">
      <c r="A96" s="151" t="s">
        <v>188</v>
      </c>
      <c r="B96" s="152" t="s">
        <v>386</v>
      </c>
    </row>
    <row r="97" spans="1:2" ht="12" customHeight="1" x14ac:dyDescent="0.25">
      <c r="A97" s="151" t="s">
        <v>188</v>
      </c>
      <c r="B97" s="152" t="s">
        <v>387</v>
      </c>
    </row>
    <row r="98" spans="1:2" ht="12" customHeight="1" x14ac:dyDescent="0.25">
      <c r="A98" s="151" t="s">
        <v>188</v>
      </c>
      <c r="B98" s="152" t="s">
        <v>388</v>
      </c>
    </row>
    <row r="99" spans="1:2" ht="12" customHeight="1" x14ac:dyDescent="0.25">
      <c r="A99" s="151" t="s">
        <v>188</v>
      </c>
      <c r="B99" s="152" t="s">
        <v>408</v>
      </c>
    </row>
    <row r="100" spans="1:2" ht="12" customHeight="1" x14ac:dyDescent="0.25">
      <c r="A100" s="151" t="s">
        <v>188</v>
      </c>
      <c r="B100" s="152" t="s">
        <v>389</v>
      </c>
    </row>
    <row r="101" spans="1:2" ht="12" customHeight="1" x14ac:dyDescent="0.25">
      <c r="A101" s="151" t="s">
        <v>188</v>
      </c>
      <c r="B101" s="152" t="s">
        <v>390</v>
      </c>
    </row>
    <row r="102" spans="1:2" ht="12" customHeight="1" x14ac:dyDescent="0.25">
      <c r="A102" s="151" t="s">
        <v>188</v>
      </c>
      <c r="B102" s="152" t="s">
        <v>391</v>
      </c>
    </row>
    <row r="103" spans="1:2" ht="12" customHeight="1" x14ac:dyDescent="0.25">
      <c r="A103" s="151" t="s">
        <v>188</v>
      </c>
      <c r="B103" s="152" t="s">
        <v>392</v>
      </c>
    </row>
    <row r="104" spans="1:2" ht="12" customHeight="1" x14ac:dyDescent="0.25">
      <c r="A104" s="151" t="s">
        <v>188</v>
      </c>
      <c r="B104" s="152" t="s">
        <v>393</v>
      </c>
    </row>
    <row r="105" spans="1:2" ht="12" customHeight="1" thickBot="1" x14ac:dyDescent="0.3">
      <c r="A105" s="154" t="s">
        <v>188</v>
      </c>
      <c r="B105" s="155" t="s">
        <v>387</v>
      </c>
    </row>
  </sheetData>
  <sheetProtection algorithmName="SHA-512" hashValue="XH21GnIwaql5FCvy5+wSveeVwK1tuVAhKJlUCCqi0mty82sSPxl2g2hJl7RtFPCTaeYIR3D+zvLGbAJrQzKy+w==" saltValue="YcosJbEjxGIEQvVBwftvv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E66"/>
  <sheetViews>
    <sheetView workbookViewId="0">
      <selection activeCell="G17" sqref="G17"/>
    </sheetView>
  </sheetViews>
  <sheetFormatPr defaultRowHeight="15.75" x14ac:dyDescent="0.25"/>
  <cols>
    <col min="3" max="3" width="16.5" customWidth="1"/>
    <col min="4" max="4" width="24.875" customWidth="1"/>
    <col min="5" max="5" width="25" customWidth="1"/>
  </cols>
  <sheetData>
    <row r="1" spans="2:5" x14ac:dyDescent="0.25">
      <c r="B1" s="401">
        <v>2022</v>
      </c>
    </row>
    <row r="2" spans="2:5" x14ac:dyDescent="0.25">
      <c r="B2" s="165" t="s">
        <v>471</v>
      </c>
      <c r="C2" s="165" t="s">
        <v>472</v>
      </c>
      <c r="D2" s="165" t="s">
        <v>477</v>
      </c>
      <c r="E2" s="165" t="s">
        <v>478</v>
      </c>
    </row>
    <row r="3" spans="2:5" x14ac:dyDescent="0.25">
      <c r="B3" s="165">
        <v>6</v>
      </c>
      <c r="C3" s="257">
        <v>54</v>
      </c>
      <c r="D3" s="257">
        <f>C3*$D$14*1.21</f>
        <v>75.794399999999996</v>
      </c>
      <c r="E3" s="263">
        <f>$D$15*C3*1.21</f>
        <v>71.220600000000005</v>
      </c>
    </row>
    <row r="4" spans="2:5" x14ac:dyDescent="0.25">
      <c r="B4" s="165">
        <v>7</v>
      </c>
      <c r="C4" s="257">
        <v>58</v>
      </c>
      <c r="D4" s="257">
        <f t="shared" ref="D4:D12" si="0">C4*$D$14*1.21</f>
        <v>81.408799999999999</v>
      </c>
      <c r="E4" s="263">
        <f t="shared" ref="E4:E12" si="1">$D$15*C4*1.21</f>
        <v>76.496200000000002</v>
      </c>
    </row>
    <row r="5" spans="2:5" x14ac:dyDescent="0.25">
      <c r="B5" s="165">
        <v>8</v>
      </c>
      <c r="C5" s="257">
        <v>62</v>
      </c>
      <c r="D5" s="257">
        <f t="shared" si="0"/>
        <v>87.023200000000003</v>
      </c>
      <c r="E5" s="263">
        <f t="shared" si="1"/>
        <v>81.771799999999999</v>
      </c>
    </row>
    <row r="6" spans="2:5" x14ac:dyDescent="0.25">
      <c r="B6" s="165">
        <v>9</v>
      </c>
      <c r="C6" s="257">
        <v>67</v>
      </c>
      <c r="D6" s="257">
        <f t="shared" si="0"/>
        <v>94.041199999999989</v>
      </c>
      <c r="E6" s="263">
        <f t="shared" si="1"/>
        <v>88.366299999999995</v>
      </c>
    </row>
    <row r="7" spans="2:5" x14ac:dyDescent="0.25">
      <c r="B7" s="165">
        <v>10</v>
      </c>
      <c r="C7" s="257">
        <v>72</v>
      </c>
      <c r="D7" s="257">
        <f t="shared" si="0"/>
        <v>101.05919999999999</v>
      </c>
      <c r="E7" s="263">
        <f t="shared" si="1"/>
        <v>94.960800000000006</v>
      </c>
    </row>
    <row r="8" spans="2:5" x14ac:dyDescent="0.25">
      <c r="B8" s="165">
        <v>11</v>
      </c>
      <c r="C8" s="257">
        <v>81</v>
      </c>
      <c r="D8" s="257">
        <f t="shared" si="0"/>
        <v>113.69159999999999</v>
      </c>
      <c r="E8" s="263">
        <f t="shared" si="1"/>
        <v>106.8309</v>
      </c>
    </row>
    <row r="9" spans="2:5" x14ac:dyDescent="0.25">
      <c r="B9" s="165">
        <v>12</v>
      </c>
      <c r="C9" s="257">
        <v>90</v>
      </c>
      <c r="D9" s="257">
        <f t="shared" si="0"/>
        <v>126.32399999999998</v>
      </c>
      <c r="E9" s="263">
        <f t="shared" si="1"/>
        <v>118.70100000000001</v>
      </c>
    </row>
    <row r="10" spans="2:5" x14ac:dyDescent="0.25">
      <c r="B10" s="165">
        <v>13</v>
      </c>
      <c r="C10" s="257">
        <v>101</v>
      </c>
      <c r="D10" s="257">
        <f t="shared" si="0"/>
        <v>141.7636</v>
      </c>
      <c r="E10" s="263">
        <f t="shared" si="1"/>
        <v>133.2089</v>
      </c>
    </row>
    <row r="11" spans="2:5" x14ac:dyDescent="0.25">
      <c r="B11" s="165">
        <v>14</v>
      </c>
      <c r="C11" s="257">
        <v>110</v>
      </c>
      <c r="D11" s="257">
        <f t="shared" si="0"/>
        <v>154.39599999999999</v>
      </c>
      <c r="E11" s="263">
        <f t="shared" si="1"/>
        <v>145.07900000000001</v>
      </c>
    </row>
    <row r="12" spans="2:5" x14ac:dyDescent="0.25">
      <c r="B12" s="165">
        <v>15</v>
      </c>
      <c r="C12" s="257">
        <v>118</v>
      </c>
      <c r="D12" s="257">
        <f t="shared" si="0"/>
        <v>165.62479999999999</v>
      </c>
      <c r="E12" s="263">
        <f t="shared" si="1"/>
        <v>155.6302</v>
      </c>
    </row>
    <row r="14" spans="2:5" x14ac:dyDescent="0.25">
      <c r="C14" s="165" t="s">
        <v>479</v>
      </c>
      <c r="D14" s="165">
        <v>1.1599999999999999</v>
      </c>
    </row>
    <row r="15" spans="2:5" x14ac:dyDescent="0.25">
      <c r="C15" s="165" t="s">
        <v>480</v>
      </c>
      <c r="D15" s="165">
        <v>1.0900000000000001</v>
      </c>
    </row>
    <row r="16" spans="2:5" x14ac:dyDescent="0.25">
      <c r="B16" s="401">
        <v>2021</v>
      </c>
    </row>
    <row r="17" spans="2:5" x14ac:dyDescent="0.25">
      <c r="B17" s="165" t="s">
        <v>471</v>
      </c>
      <c r="C17" s="165" t="s">
        <v>472</v>
      </c>
      <c r="D17" s="165" t="s">
        <v>477</v>
      </c>
      <c r="E17" s="165" t="s">
        <v>478</v>
      </c>
    </row>
    <row r="18" spans="2:5" x14ac:dyDescent="0.25">
      <c r="B18" s="165">
        <v>6</v>
      </c>
      <c r="C18" s="257">
        <v>52</v>
      </c>
      <c r="D18" s="257">
        <f>C18*$D$14*1.21</f>
        <v>72.987199999999987</v>
      </c>
      <c r="E18" s="263">
        <f>$D$15*C18*1.21</f>
        <v>68.582800000000006</v>
      </c>
    </row>
    <row r="19" spans="2:5" x14ac:dyDescent="0.25">
      <c r="B19" s="165">
        <v>7</v>
      </c>
      <c r="C19" s="257">
        <v>55</v>
      </c>
      <c r="D19" s="257">
        <f t="shared" ref="D19:D27" si="2">C19*$D$14*1.21</f>
        <v>77.197999999999993</v>
      </c>
      <c r="E19" s="263">
        <f t="shared" ref="E19:E27" si="3">$D$15*C19*1.21</f>
        <v>72.539500000000004</v>
      </c>
    </row>
    <row r="20" spans="2:5" x14ac:dyDescent="0.25">
      <c r="B20" s="165">
        <v>8</v>
      </c>
      <c r="C20" s="257">
        <v>59</v>
      </c>
      <c r="D20" s="257">
        <f t="shared" si="2"/>
        <v>82.812399999999997</v>
      </c>
      <c r="E20" s="263">
        <f t="shared" si="3"/>
        <v>77.815100000000001</v>
      </c>
    </row>
    <row r="21" spans="2:5" x14ac:dyDescent="0.25">
      <c r="B21" s="165">
        <v>9</v>
      </c>
      <c r="C21" s="257">
        <v>64</v>
      </c>
      <c r="D21" s="257">
        <f t="shared" si="2"/>
        <v>89.830399999999997</v>
      </c>
      <c r="E21" s="263">
        <f t="shared" si="3"/>
        <v>84.409599999999998</v>
      </c>
    </row>
    <row r="22" spans="2:5" x14ac:dyDescent="0.25">
      <c r="B22" s="165">
        <v>10</v>
      </c>
      <c r="C22" s="257">
        <v>70</v>
      </c>
      <c r="D22" s="257">
        <f t="shared" si="2"/>
        <v>98.251999999999981</v>
      </c>
      <c r="E22" s="263">
        <f t="shared" si="3"/>
        <v>92.323000000000008</v>
      </c>
    </row>
    <row r="23" spans="2:5" x14ac:dyDescent="0.25">
      <c r="B23" s="165">
        <v>11</v>
      </c>
      <c r="C23" s="257">
        <v>77</v>
      </c>
      <c r="D23" s="257">
        <f t="shared" si="2"/>
        <v>108.07719999999999</v>
      </c>
      <c r="E23" s="263">
        <f t="shared" si="3"/>
        <v>101.5553</v>
      </c>
    </row>
    <row r="24" spans="2:5" x14ac:dyDescent="0.25">
      <c r="B24" s="165">
        <v>12</v>
      </c>
      <c r="C24" s="257">
        <v>87</v>
      </c>
      <c r="D24" s="257">
        <f t="shared" si="2"/>
        <v>122.11319999999998</v>
      </c>
      <c r="E24" s="263">
        <f t="shared" si="3"/>
        <v>114.74430000000001</v>
      </c>
    </row>
    <row r="25" spans="2:5" x14ac:dyDescent="0.25">
      <c r="B25" s="165">
        <v>13</v>
      </c>
      <c r="C25" s="257">
        <v>96</v>
      </c>
      <c r="D25" s="257">
        <f t="shared" si="2"/>
        <v>134.74559999999997</v>
      </c>
      <c r="E25" s="263">
        <f t="shared" si="3"/>
        <v>126.61440000000002</v>
      </c>
    </row>
    <row r="26" spans="2:5" x14ac:dyDescent="0.25">
      <c r="B26" s="165">
        <v>14</v>
      </c>
      <c r="C26" s="257">
        <v>105</v>
      </c>
      <c r="D26" s="257">
        <f t="shared" si="2"/>
        <v>147.37799999999999</v>
      </c>
      <c r="E26" s="263">
        <f t="shared" si="3"/>
        <v>138.4845</v>
      </c>
    </row>
    <row r="27" spans="2:5" x14ac:dyDescent="0.25">
      <c r="B27" s="165">
        <v>15</v>
      </c>
      <c r="C27" s="257">
        <v>113</v>
      </c>
      <c r="D27" s="257">
        <f t="shared" si="2"/>
        <v>158.60679999999996</v>
      </c>
      <c r="E27" s="263">
        <f t="shared" si="3"/>
        <v>149.03570000000002</v>
      </c>
    </row>
    <row r="29" spans="2:5" x14ac:dyDescent="0.25">
      <c r="B29" s="401">
        <v>2020</v>
      </c>
    </row>
    <row r="30" spans="2:5" x14ac:dyDescent="0.25">
      <c r="B30" s="165" t="s">
        <v>471</v>
      </c>
      <c r="C30" s="165" t="s">
        <v>472</v>
      </c>
      <c r="D30" s="165" t="s">
        <v>477</v>
      </c>
      <c r="E30" s="165" t="s">
        <v>478</v>
      </c>
    </row>
    <row r="31" spans="2:5" x14ac:dyDescent="0.25">
      <c r="B31" s="165">
        <v>6</v>
      </c>
      <c r="C31" s="257">
        <v>52</v>
      </c>
      <c r="D31" s="257">
        <f>C31*$D$14*1.21</f>
        <v>72.987199999999987</v>
      </c>
      <c r="E31" s="263">
        <f>$D$15*C31*1.21</f>
        <v>68.582800000000006</v>
      </c>
    </row>
    <row r="32" spans="2:5" x14ac:dyDescent="0.25">
      <c r="B32" s="165">
        <v>7</v>
      </c>
      <c r="C32" s="257">
        <v>55</v>
      </c>
      <c r="D32" s="257">
        <f t="shared" ref="D32:D40" si="4">C32*$D$14*1.21</f>
        <v>77.197999999999993</v>
      </c>
      <c r="E32" s="263">
        <f t="shared" ref="E32:E40" si="5">$D$15*C32*1.21</f>
        <v>72.539500000000004</v>
      </c>
    </row>
    <row r="33" spans="2:5" x14ac:dyDescent="0.25">
      <c r="B33" s="165">
        <v>8</v>
      </c>
      <c r="C33" s="257">
        <v>59</v>
      </c>
      <c r="D33" s="257">
        <f t="shared" si="4"/>
        <v>82.812399999999997</v>
      </c>
      <c r="E33" s="263">
        <f t="shared" si="5"/>
        <v>77.815100000000001</v>
      </c>
    </row>
    <row r="34" spans="2:5" x14ac:dyDescent="0.25">
      <c r="B34" s="165">
        <v>9</v>
      </c>
      <c r="C34" s="257">
        <v>64</v>
      </c>
      <c r="D34" s="257">
        <f t="shared" si="4"/>
        <v>89.830399999999997</v>
      </c>
      <c r="E34" s="263">
        <f t="shared" si="5"/>
        <v>84.409599999999998</v>
      </c>
    </row>
    <row r="35" spans="2:5" x14ac:dyDescent="0.25">
      <c r="B35" s="165">
        <v>10</v>
      </c>
      <c r="C35" s="257">
        <v>69</v>
      </c>
      <c r="D35" s="257">
        <f t="shared" si="4"/>
        <v>96.848399999999984</v>
      </c>
      <c r="E35" s="263">
        <f t="shared" si="5"/>
        <v>91.004100000000008</v>
      </c>
    </row>
    <row r="36" spans="2:5" x14ac:dyDescent="0.25">
      <c r="B36" s="165">
        <v>11</v>
      </c>
      <c r="C36" s="257">
        <v>77</v>
      </c>
      <c r="D36" s="257">
        <f t="shared" si="4"/>
        <v>108.07719999999999</v>
      </c>
      <c r="E36" s="263">
        <f t="shared" si="5"/>
        <v>101.5553</v>
      </c>
    </row>
    <row r="37" spans="2:5" x14ac:dyDescent="0.25">
      <c r="B37" s="165">
        <v>12</v>
      </c>
      <c r="C37" s="257">
        <v>86</v>
      </c>
      <c r="D37" s="257">
        <f t="shared" si="4"/>
        <v>120.70959999999998</v>
      </c>
      <c r="E37" s="263">
        <f t="shared" si="5"/>
        <v>113.42540000000001</v>
      </c>
    </row>
    <row r="38" spans="2:5" x14ac:dyDescent="0.25">
      <c r="B38" s="165">
        <v>13</v>
      </c>
      <c r="C38" s="257">
        <v>95</v>
      </c>
      <c r="D38" s="257">
        <f t="shared" si="4"/>
        <v>133.34199999999998</v>
      </c>
      <c r="E38" s="263">
        <f t="shared" si="5"/>
        <v>125.2955</v>
      </c>
    </row>
    <row r="39" spans="2:5" x14ac:dyDescent="0.25">
      <c r="B39" s="165">
        <v>14</v>
      </c>
      <c r="C39" s="257">
        <v>104</v>
      </c>
      <c r="D39" s="257">
        <f t="shared" si="4"/>
        <v>145.97439999999997</v>
      </c>
      <c r="E39" s="263">
        <f t="shared" si="5"/>
        <v>137.16560000000001</v>
      </c>
    </row>
    <row r="40" spans="2:5" x14ac:dyDescent="0.25">
      <c r="B40" s="165">
        <v>15</v>
      </c>
      <c r="C40" s="257">
        <v>111</v>
      </c>
      <c r="D40" s="257">
        <f t="shared" si="4"/>
        <v>155.7996</v>
      </c>
      <c r="E40" s="263">
        <f t="shared" si="5"/>
        <v>146.39789999999999</v>
      </c>
    </row>
    <row r="42" spans="2:5" x14ac:dyDescent="0.25">
      <c r="B42" s="401">
        <v>2019</v>
      </c>
    </row>
    <row r="43" spans="2:5" x14ac:dyDescent="0.25">
      <c r="B43" s="165" t="s">
        <v>471</v>
      </c>
      <c r="C43" s="165" t="s">
        <v>472</v>
      </c>
      <c r="D43" s="165" t="s">
        <v>477</v>
      </c>
      <c r="E43" s="165" t="s">
        <v>478</v>
      </c>
    </row>
    <row r="44" spans="2:5" x14ac:dyDescent="0.25">
      <c r="B44" s="165">
        <v>6</v>
      </c>
      <c r="C44" s="257">
        <v>49</v>
      </c>
      <c r="D44" s="257">
        <f>C44*$D$14*1.21</f>
        <v>68.776399999999995</v>
      </c>
      <c r="E44" s="263">
        <f>$D$15*C44*1.21</f>
        <v>64.626100000000008</v>
      </c>
    </row>
    <row r="45" spans="2:5" x14ac:dyDescent="0.25">
      <c r="B45" s="165">
        <v>7</v>
      </c>
      <c r="C45" s="257">
        <v>53</v>
      </c>
      <c r="D45" s="257">
        <f t="shared" ref="D45:D53" si="6">C45*$D$14*1.21</f>
        <v>74.390799999999999</v>
      </c>
      <c r="E45" s="263">
        <f t="shared" ref="E45:E53" si="7">$D$15*C45*1.21</f>
        <v>69.901700000000005</v>
      </c>
    </row>
    <row r="46" spans="2:5" x14ac:dyDescent="0.25">
      <c r="B46" s="165">
        <v>8</v>
      </c>
      <c r="C46" s="257">
        <v>57</v>
      </c>
      <c r="D46" s="257">
        <f t="shared" si="6"/>
        <v>80.005199999999988</v>
      </c>
      <c r="E46" s="263">
        <f t="shared" si="7"/>
        <v>75.177300000000002</v>
      </c>
    </row>
    <row r="47" spans="2:5" x14ac:dyDescent="0.25">
      <c r="B47" s="165">
        <v>9</v>
      </c>
      <c r="C47" s="257">
        <v>62</v>
      </c>
      <c r="D47" s="257">
        <f t="shared" si="6"/>
        <v>87.023200000000003</v>
      </c>
      <c r="E47" s="263">
        <f t="shared" si="7"/>
        <v>81.771799999999999</v>
      </c>
    </row>
    <row r="48" spans="2:5" x14ac:dyDescent="0.25">
      <c r="B48" s="165">
        <v>10</v>
      </c>
      <c r="C48" s="257">
        <v>67</v>
      </c>
      <c r="D48" s="257">
        <f t="shared" si="6"/>
        <v>94.041199999999989</v>
      </c>
      <c r="E48" s="263">
        <f t="shared" si="7"/>
        <v>88.366299999999995</v>
      </c>
    </row>
    <row r="49" spans="2:5" x14ac:dyDescent="0.25">
      <c r="B49" s="165">
        <v>11</v>
      </c>
      <c r="C49" s="257">
        <v>74</v>
      </c>
      <c r="D49" s="257">
        <f t="shared" si="6"/>
        <v>103.86639999999998</v>
      </c>
      <c r="E49" s="263">
        <f t="shared" si="7"/>
        <v>97.598600000000005</v>
      </c>
    </row>
    <row r="50" spans="2:5" x14ac:dyDescent="0.25">
      <c r="B50" s="165">
        <v>12</v>
      </c>
      <c r="C50" s="257">
        <v>83</v>
      </c>
      <c r="D50" s="257">
        <f t="shared" si="6"/>
        <v>116.49879999999997</v>
      </c>
      <c r="E50" s="263">
        <f t="shared" si="7"/>
        <v>109.46870000000001</v>
      </c>
    </row>
    <row r="51" spans="2:5" x14ac:dyDescent="0.25">
      <c r="B51" s="165">
        <v>13</v>
      </c>
      <c r="C51" s="257">
        <v>92</v>
      </c>
      <c r="D51" s="257">
        <f t="shared" si="6"/>
        <v>129.13120000000001</v>
      </c>
      <c r="E51" s="263">
        <f t="shared" si="7"/>
        <v>121.33879999999999</v>
      </c>
    </row>
    <row r="52" spans="2:5" x14ac:dyDescent="0.25">
      <c r="B52" s="165">
        <v>14</v>
      </c>
      <c r="C52" s="257">
        <v>100</v>
      </c>
      <c r="D52" s="257">
        <f t="shared" si="6"/>
        <v>140.35999999999999</v>
      </c>
      <c r="E52" s="263">
        <f t="shared" si="7"/>
        <v>131.89000000000001</v>
      </c>
    </row>
    <row r="53" spans="2:5" x14ac:dyDescent="0.25">
      <c r="B53" s="165">
        <v>15</v>
      </c>
      <c r="C53" s="257">
        <v>108</v>
      </c>
      <c r="D53" s="257">
        <f t="shared" si="6"/>
        <v>151.58879999999999</v>
      </c>
      <c r="E53" s="263">
        <f t="shared" si="7"/>
        <v>142.44120000000001</v>
      </c>
    </row>
    <row r="55" spans="2:5" x14ac:dyDescent="0.25">
      <c r="B55" s="401">
        <v>2018</v>
      </c>
    </row>
    <row r="56" spans="2:5" x14ac:dyDescent="0.25">
      <c r="B56" s="165" t="s">
        <v>471</v>
      </c>
      <c r="C56" s="165" t="s">
        <v>472</v>
      </c>
      <c r="D56" s="165" t="s">
        <v>477</v>
      </c>
      <c r="E56" s="165" t="s">
        <v>478</v>
      </c>
    </row>
    <row r="57" spans="2:5" x14ac:dyDescent="0.25">
      <c r="B57" s="165">
        <v>6</v>
      </c>
      <c r="C57" s="257">
        <v>46</v>
      </c>
      <c r="D57" s="257">
        <f>C57*$D$14*1.21</f>
        <v>64.565600000000003</v>
      </c>
      <c r="E57" s="263">
        <f>$D$15*C57*1.21</f>
        <v>60.669399999999996</v>
      </c>
    </row>
    <row r="58" spans="2:5" x14ac:dyDescent="0.25">
      <c r="B58" s="165">
        <v>7</v>
      </c>
      <c r="C58" s="257">
        <v>49</v>
      </c>
      <c r="D58" s="257">
        <f t="shared" ref="D58:D66" si="8">C58*$D$14*1.21</f>
        <v>68.776399999999995</v>
      </c>
      <c r="E58" s="263">
        <f t="shared" ref="E58:E66" si="9">$D$15*C58*1.21</f>
        <v>64.626100000000008</v>
      </c>
    </row>
    <row r="59" spans="2:5" x14ac:dyDescent="0.25">
      <c r="B59" s="165">
        <v>8</v>
      </c>
      <c r="C59" s="257">
        <v>53</v>
      </c>
      <c r="D59" s="257">
        <f t="shared" si="8"/>
        <v>74.390799999999999</v>
      </c>
      <c r="E59" s="263">
        <f t="shared" si="9"/>
        <v>69.901700000000005</v>
      </c>
    </row>
    <row r="60" spans="2:5" x14ac:dyDescent="0.25">
      <c r="B60" s="165">
        <v>9</v>
      </c>
      <c r="C60" s="257">
        <v>58</v>
      </c>
      <c r="D60" s="257">
        <f t="shared" si="8"/>
        <v>81.408799999999999</v>
      </c>
      <c r="E60" s="263">
        <f t="shared" si="9"/>
        <v>76.496200000000002</v>
      </c>
    </row>
    <row r="61" spans="2:5" x14ac:dyDescent="0.25">
      <c r="B61" s="165">
        <v>10</v>
      </c>
      <c r="C61" s="257">
        <v>63</v>
      </c>
      <c r="D61" s="257">
        <f t="shared" si="8"/>
        <v>88.4268</v>
      </c>
      <c r="E61" s="263">
        <f t="shared" si="9"/>
        <v>83.090699999999998</v>
      </c>
    </row>
    <row r="62" spans="2:5" x14ac:dyDescent="0.25">
      <c r="B62" s="165">
        <v>11</v>
      </c>
      <c r="C62" s="257">
        <v>70</v>
      </c>
      <c r="D62" s="257">
        <f t="shared" si="8"/>
        <v>98.251999999999981</v>
      </c>
      <c r="E62" s="263">
        <f t="shared" si="9"/>
        <v>92.323000000000008</v>
      </c>
    </row>
    <row r="63" spans="2:5" x14ac:dyDescent="0.25">
      <c r="B63" s="165">
        <v>12</v>
      </c>
      <c r="C63" s="257">
        <v>78</v>
      </c>
      <c r="D63" s="257">
        <f t="shared" si="8"/>
        <v>109.48079999999999</v>
      </c>
      <c r="E63" s="263">
        <f t="shared" si="9"/>
        <v>102.87420000000002</v>
      </c>
    </row>
    <row r="64" spans="2:5" x14ac:dyDescent="0.25">
      <c r="B64" s="165">
        <v>13</v>
      </c>
      <c r="C64" s="257">
        <v>87</v>
      </c>
      <c r="D64" s="257">
        <f t="shared" si="8"/>
        <v>122.11319999999998</v>
      </c>
      <c r="E64" s="263">
        <f t="shared" si="9"/>
        <v>114.74430000000001</v>
      </c>
    </row>
    <row r="65" spans="2:5" x14ac:dyDescent="0.25">
      <c r="B65" s="165">
        <v>14</v>
      </c>
      <c r="C65" s="257">
        <v>95</v>
      </c>
      <c r="D65" s="257">
        <f t="shared" si="8"/>
        <v>133.34199999999998</v>
      </c>
      <c r="E65" s="263">
        <f t="shared" si="9"/>
        <v>125.2955</v>
      </c>
    </row>
    <row r="66" spans="2:5" x14ac:dyDescent="0.25">
      <c r="B66" s="165">
        <v>15</v>
      </c>
      <c r="C66" s="257">
        <v>102</v>
      </c>
      <c r="D66" s="257">
        <f t="shared" si="8"/>
        <v>143.16719999999998</v>
      </c>
      <c r="E66" s="263">
        <f t="shared" si="9"/>
        <v>134.52780000000001</v>
      </c>
    </row>
  </sheetData>
  <sheetProtection algorithmName="SHA-512" hashValue="fnA6yXJyldyPZ9USG2jKVhSk1OYPYwljis8vdRs+k4hVVIBV3E75ZOGbT/++IkMgfEpyCvFYMXsfzUJzIUVRbA==" saltValue="IU86s3gmybPk2Oj1pRdNG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27</vt:i4>
      </vt:variant>
      <vt:variant>
        <vt:lpstr>Benoemde bereiken</vt:lpstr>
      </vt:variant>
      <vt:variant>
        <vt:i4>51</vt:i4>
      </vt:variant>
    </vt:vector>
  </HeadingPairs>
  <TitlesOfParts>
    <vt:vector size="78" baseType="lpstr">
      <vt:lpstr>Aanvraag inhuur</vt:lpstr>
      <vt:lpstr>Ink - Opdrachtomschrijving</vt:lpstr>
      <vt:lpstr>Soort aanvraag</vt:lpstr>
      <vt:lpstr>Info VOG Items</vt:lpstr>
      <vt:lpstr>eCF</vt:lpstr>
      <vt:lpstr>Profiel  specialisatie</vt:lpstr>
      <vt:lpstr>Ketens</vt:lpstr>
      <vt:lpstr>eCFKwalRaamwerk</vt:lpstr>
      <vt:lpstr>Schaal</vt:lpstr>
      <vt:lpstr>Ink - Eisen</vt:lpstr>
      <vt:lpstr>Antwoordformulier</vt:lpstr>
      <vt:lpstr>Beoordelingsmatrix P1</vt:lpstr>
      <vt:lpstr>Samenvatting beoordeling P1</vt:lpstr>
      <vt:lpstr>Beoordelingsmatrix P2</vt:lpstr>
      <vt:lpstr>Samenvatting beoordeling P2</vt:lpstr>
      <vt:lpstr>Beoordelingsmatrix P1 Teamlid2</vt:lpstr>
      <vt:lpstr>Beoordelingsmatrix P1 Teamlid3</vt:lpstr>
      <vt:lpstr>Beoordelingsmatrix P1 Teamlid4</vt:lpstr>
      <vt:lpstr>Beoordelingsmatrix P1 Teamlid5</vt:lpstr>
      <vt:lpstr>Beoordelingsmatrix P1 Teamlid6</vt:lpstr>
      <vt:lpstr>Totaalbeoordeling Team P</vt:lpstr>
      <vt:lpstr>Samenvatting beoordeling P1 TL2</vt:lpstr>
      <vt:lpstr>Samenvatting beoordeling P1 TL3</vt:lpstr>
      <vt:lpstr>Samenvatting beoordeling P1 TL4</vt:lpstr>
      <vt:lpstr>Samenvatting beoordeling P1 TL5</vt:lpstr>
      <vt:lpstr>Samenvatting beoordeling P1 TL6</vt:lpstr>
      <vt:lpstr>Blad6</vt:lpstr>
      <vt:lpstr>AccountManager</vt:lpstr>
      <vt:lpstr>AccountmanagerKR</vt:lpstr>
      <vt:lpstr>Antwoordformulier!Afdrukbereik</vt:lpstr>
      <vt:lpstr>'Beoordelingsmatrix P2'!Afdrukbereik</vt:lpstr>
      <vt:lpstr>'Ink - Opdrachtomschrijving'!Afdrukbereik</vt:lpstr>
      <vt:lpstr>BusinessAnalyst</vt:lpstr>
      <vt:lpstr>BusinessAnalystKR</vt:lpstr>
      <vt:lpstr>BusinessInformationManager</vt:lpstr>
      <vt:lpstr>BusinessInformationManagerKR</vt:lpstr>
      <vt:lpstr>ChiefInformationOfficer</vt:lpstr>
      <vt:lpstr>ChiefInformationOfficerKR</vt:lpstr>
      <vt:lpstr>DatabaseAdministrator</vt:lpstr>
      <vt:lpstr>DatabaseAdministratorKR</vt:lpstr>
      <vt:lpstr>Developer</vt:lpstr>
      <vt:lpstr>DeveloperKR</vt:lpstr>
      <vt:lpstr>DigitalMediaSpecialist</vt:lpstr>
      <vt:lpstr>DigitalMediaSpecialistKR</vt:lpstr>
      <vt:lpstr>EnterpriseArchitect</vt:lpstr>
      <vt:lpstr>EnterpriseArchitectKR</vt:lpstr>
      <vt:lpstr>ICTConsultant</vt:lpstr>
      <vt:lpstr>ICTConsultantKR</vt:lpstr>
      <vt:lpstr>ICTOperationsManager</vt:lpstr>
      <vt:lpstr>ICTOperationsManagerKR</vt:lpstr>
      <vt:lpstr>ICTSecurityManager</vt:lpstr>
      <vt:lpstr>ICTSecurityManagerKR</vt:lpstr>
      <vt:lpstr>ICTSecuritySpecialist</vt:lpstr>
      <vt:lpstr>ICTSecuritySpecialistKR</vt:lpstr>
      <vt:lpstr>ICTTrainer</vt:lpstr>
      <vt:lpstr>ICTTrainerKR</vt:lpstr>
      <vt:lpstr>NetworkSpecialist</vt:lpstr>
      <vt:lpstr>NetworkSpecialistKR</vt:lpstr>
      <vt:lpstr>ProjectManager</vt:lpstr>
      <vt:lpstr>ProjectManagerKR</vt:lpstr>
      <vt:lpstr>QualityAssuranceManager</vt:lpstr>
      <vt:lpstr>QualityAssuranceManagerKR</vt:lpstr>
      <vt:lpstr>ServiceDeskAgent</vt:lpstr>
      <vt:lpstr>ServiceDeskAgentKR</vt:lpstr>
      <vt:lpstr>ServiceManager</vt:lpstr>
      <vt:lpstr>ServiceManagerKR</vt:lpstr>
      <vt:lpstr>Soort</vt:lpstr>
      <vt:lpstr>Soort2</vt:lpstr>
      <vt:lpstr>SystemAnalyst</vt:lpstr>
      <vt:lpstr>SystemsAdministrator</vt:lpstr>
      <vt:lpstr>SystemsAdministratorKR</vt:lpstr>
      <vt:lpstr>SystemsAnalystKR</vt:lpstr>
      <vt:lpstr>SystemsArchitect</vt:lpstr>
      <vt:lpstr>SystemsArchitectKR</vt:lpstr>
      <vt:lpstr>TechnicalSpecialist</vt:lpstr>
      <vt:lpstr>TechnicalSpecialistKR</vt:lpstr>
      <vt:lpstr>TestSpecialist</vt:lpstr>
      <vt:lpstr>TestSpecialistKR</vt:lpstr>
    </vt:vector>
  </TitlesOfParts>
  <Company>LNV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Staps, M. (Marcel)</dc:creator>
  <cp:lastModifiedBy>Konijn, J.A. (John)</cp:lastModifiedBy>
  <cp:lastPrinted>2018-10-18T07:09:51Z</cp:lastPrinted>
  <dcterms:created xsi:type="dcterms:W3CDTF">2018-05-08T12:15:49Z</dcterms:created>
  <dcterms:modified xsi:type="dcterms:W3CDTF">2022-02-25T13:57:13Z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2022-02-25T13:56:44Z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8fd55c8e-82d3-4b43-a102-cf9a225104bc</vt:lpwstr>
  </property>
  <property fmtid="{D5CDD505-2E9C-101B-9397-08002B2CF9AE}" pid="8" name="MSIP_Label_4bde8109-f994-4a60-a1d3-5c95e2ff3620_ContentBits">
    <vt:lpwstr>0</vt:lpwstr>
  </property>
</Properties>
</file>