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m\Desktop\OMRIN\"/>
    </mc:Choice>
  </mc:AlternateContent>
  <bookViews>
    <workbookView xWindow="0" yWindow="0" windowWidth="38400" windowHeight="17265"/>
  </bookViews>
  <sheets>
    <sheet name="Perceel 1" sheetId="1" r:id="rId1"/>
    <sheet name="Perceel 2" sheetId="3" r:id="rId2"/>
  </sheets>
  <definedNames>
    <definedName name="_xlnm.Print_Area" localSheetId="0">'Perceel 1'!$B$1:$F$69</definedName>
    <definedName name="_xlnm.Print_Area" localSheetId="1">'Perceel 2'!$B$1:$E$51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3" l="1"/>
  <c r="D12" i="3"/>
  <c r="D11" i="3"/>
  <c r="D10" i="3" l="1"/>
  <c r="D9" i="3"/>
  <c r="E39" i="3"/>
  <c r="E38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28" i="3"/>
  <c r="E8" i="3"/>
  <c r="E40" i="3" l="1"/>
  <c r="C25" i="3"/>
  <c r="E9" i="3"/>
  <c r="E25" i="3" s="1"/>
  <c r="D30" i="3" s="1"/>
  <c r="F58" i="1" l="1"/>
  <c r="F57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 l="1"/>
  <c r="F53" i="1" s="1"/>
  <c r="F59" i="1" l="1"/>
  <c r="T7" i="1"/>
  <c r="T8" i="1" s="1"/>
</calcChain>
</file>

<file path=xl/sharedStrings.xml><?xml version="1.0" encoding="utf-8"?>
<sst xmlns="http://schemas.openxmlformats.org/spreadsheetml/2006/main" count="133" uniqueCount="109">
  <si>
    <t>euro/jaar is 65 punten</t>
  </si>
  <si>
    <t>is 1%</t>
  </si>
  <si>
    <t>dus per 1% 0,5 punt</t>
  </si>
  <si>
    <t>Gunningcriterium Maatschappelijk Verantwoord Ondernemen*</t>
  </si>
  <si>
    <t>Antwoord (keuzemenu)</t>
  </si>
  <si>
    <t>Puntenscore</t>
  </si>
  <si>
    <t>nee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</si>
  <si>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</si>
  <si>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</si>
  <si>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ja, trede 1</t>
  </si>
  <si>
    <t>ja, trede 2</t>
  </si>
  <si>
    <t>ja, trede 3</t>
  </si>
  <si>
    <t>ja, trede 4</t>
  </si>
  <si>
    <t>ja, trede 5</t>
  </si>
  <si>
    <t>Naam (dhr/mevr):</t>
  </si>
  <si>
    <t>Functie:</t>
  </si>
  <si>
    <t xml:space="preserve">Aanbesteding emballage, transport en verwerking van klein chemisch afval </t>
  </si>
  <si>
    <t>PERCEEL 1</t>
  </si>
  <si>
    <t>Remvloeistof</t>
  </si>
  <si>
    <t>Latex</t>
  </si>
  <si>
    <t>Oliefilters</t>
  </si>
  <si>
    <t>Spuitbussen</t>
  </si>
  <si>
    <t>Waterstofperoxide</t>
  </si>
  <si>
    <r>
      <t>*</t>
    </r>
    <r>
      <rPr>
        <i/>
        <sz val="9"/>
        <rFont val="Verdana"/>
        <family val="2"/>
      </rPr>
      <t>Aan de hieronder genoemde tonnages kunnen geen rechten worden ontleend.</t>
    </r>
  </si>
  <si>
    <t>op</t>
  </si>
  <si>
    <t>Naam Inschrijver:</t>
  </si>
  <si>
    <t>Handtekening rechtsgeldig 
vertegenwoordiger:</t>
  </si>
  <si>
    <t xml:space="preserve"> Uw score =</t>
  </si>
  <si>
    <t>Factor*
obv geschatte hoeveelheid 
(in kg/jaar)</t>
  </si>
  <si>
    <t>Totaalprijs 
per categorie
per jaar</t>
  </si>
  <si>
    <t>Afgewerkte (afval)olie (kvp)</t>
  </si>
  <si>
    <t>Afvalolie (geen afgewerkte olie) (kvp)</t>
  </si>
  <si>
    <t>Alkalische ontvetter</t>
  </si>
  <si>
    <t>Batterijen (droog)</t>
  </si>
  <si>
    <t>Batterijen, lithium-</t>
  </si>
  <si>
    <t>Batterij-pack alkaline</t>
  </si>
  <si>
    <t>Bitumen, tectyl, vetten</t>
  </si>
  <si>
    <t>Brandblussers, halon</t>
  </si>
  <si>
    <t>Brandblussers, mix (geen halon)</t>
  </si>
  <si>
    <t>Brandblussers, poeder</t>
  </si>
  <si>
    <t>Brandstofrestanten (geen accijnsgoed)</t>
  </si>
  <si>
    <t>Calciumhypochloriet, vast</t>
  </si>
  <si>
    <t>Chloorpoeder-tabletten (zwembad)</t>
  </si>
  <si>
    <t>Chloortabletten - UN 2468</t>
  </si>
  <si>
    <t>Drukhouders</t>
  </si>
  <si>
    <t>Kantoorafval KGA</t>
  </si>
  <si>
    <t>Koelelementen</t>
  </si>
  <si>
    <t>Koelvloeistof, monoethyleenglycol</t>
  </si>
  <si>
    <t>Kwikhoudend afval</t>
  </si>
  <si>
    <t>Laagcalorische vloeistoffen (kvp)</t>
  </si>
  <si>
    <t>Labchemicalien</t>
  </si>
  <si>
    <t>Lampen, ongesorteerd</t>
  </si>
  <si>
    <t>Latex (kvp)</t>
  </si>
  <si>
    <t>Lege metaal en kunststof vp (kvp)</t>
  </si>
  <si>
    <t>Lijm/hars/kit vast/pasteus (kvp)</t>
  </si>
  <si>
    <t>Lithium-ion-batterijen (&gt;3kg)</t>
  </si>
  <si>
    <t>Medicijnen/cosmetica</t>
  </si>
  <si>
    <t>Olie/water</t>
  </si>
  <si>
    <t>Oliehoudend afval (doeken/korrels)</t>
  </si>
  <si>
    <t>Oplosmiddelen halogeenarm (kvp)</t>
  </si>
  <si>
    <t>Oplosmiddelen, halogeenrijk</t>
  </si>
  <si>
    <t>Oplosmiddelen, halogeenrijk (kvp)</t>
  </si>
  <si>
    <t>Pesticiden, vast toxisch</t>
  </si>
  <si>
    <t>Pesticiden, vloeibaar schadelijk/milieug</t>
  </si>
  <si>
    <t>Reinigingsmiddelen obv loog</t>
  </si>
  <si>
    <t>Reinigingsmiddelen op basis van zuur</t>
  </si>
  <si>
    <t>RMA/Specifiek Ziekenhuis Afval</t>
  </si>
  <si>
    <t>Salpeterzuur (tot 15%)</t>
  </si>
  <si>
    <t>TL lampen, rechte</t>
  </si>
  <si>
    <t>Verf/inkt vast/pasteus, milieugev (kvp)</t>
  </si>
  <si>
    <t>Prijs per kg voor transport en verwerking, inclusief in bruikleen stellen van emballage (€/kg)</t>
  </si>
  <si>
    <t>KGA stroom</t>
  </si>
  <si>
    <t>Emballage (uw voorstel)</t>
  </si>
  <si>
    <t xml:space="preserve">INSCHRIJFPRIJS </t>
  </si>
  <si>
    <t xml:space="preserve">*U dient bij inschrijving de certificaten of bewijsmiddelen voor gelijkwaardigheid in te dienen. Indien deze ontbreken is uw score 0.                                  </t>
  </si>
  <si>
    <t xml:space="preserve">Aldus naar waarheid opgemaakt </t>
  </si>
  <si>
    <t>(vermeld plaats en datum)</t>
  </si>
  <si>
    <t>PERCEEL 2</t>
  </si>
  <si>
    <t xml:space="preserve">*U dient bij inschrijving de certificaten of bewijsmiddelen voor gelijkwaardigheid in te dienen. Indien deze ontbreken is uw score 0.                                 </t>
  </si>
  <si>
    <t>Aldus naar waarheid opgemaakt te</t>
  </si>
  <si>
    <t>Lemmer</t>
  </si>
  <si>
    <t>Buitenpost</t>
  </si>
  <si>
    <t>Damwoude</t>
  </si>
  <si>
    <t>Franeker</t>
  </si>
  <si>
    <t>Heerenveen</t>
  </si>
  <si>
    <t>Stiens</t>
  </si>
  <si>
    <t>Kollum</t>
  </si>
  <si>
    <t>Leeuwarden</t>
  </si>
  <si>
    <t>Oosterwolde</t>
  </si>
  <si>
    <t>Gorredijk</t>
  </si>
  <si>
    <t>Joure</t>
  </si>
  <si>
    <t>Bolsward</t>
  </si>
  <si>
    <t>Sneek</t>
  </si>
  <si>
    <t>Usquert</t>
  </si>
  <si>
    <t>Vriescheloo</t>
  </si>
  <si>
    <t>Burgum</t>
  </si>
  <si>
    <t>Appingedam</t>
  </si>
  <si>
    <t>Locatie</t>
  </si>
  <si>
    <t>*Zowel kosten als opbrengst loodaccu's dienen als positief getal ingevuld te worden.</t>
  </si>
  <si>
    <t>Totale kosten - opbrengsten loodaccu's per jaar (A-B)*</t>
  </si>
  <si>
    <t>Indien het resultaat (A-B) positief is betreft het kosten voor Opdrachtgever. Bij negatief resultaat (A-B) zijn het opbrengsten voor Opdrachtgever.</t>
  </si>
  <si>
    <t>Totaal kosten/jaar =</t>
  </si>
  <si>
    <t>Opbrengst voor loodaccus's per 1 maart 2022</t>
  </si>
  <si>
    <t>Totaal loodaccu's (ton/jaar)</t>
  </si>
  <si>
    <r>
      <t>opbrengst per ton (</t>
    </r>
    <r>
      <rPr>
        <b/>
        <sz val="9"/>
        <rFont val="Calibri"/>
        <family val="2"/>
      </rPr>
      <t>€</t>
    </r>
    <r>
      <rPr>
        <b/>
        <sz val="9"/>
        <rFont val="Verdana"/>
        <family val="2"/>
      </rPr>
      <t>/ton)</t>
    </r>
  </si>
  <si>
    <t>Totaalkosten voor transport en emballage</t>
  </si>
  <si>
    <r>
      <t>Totaal opbrengst (</t>
    </r>
    <r>
      <rPr>
        <b/>
        <sz val="9"/>
        <color indexed="8"/>
        <rFont val="Calibri"/>
        <family val="2"/>
      </rPr>
      <t>€</t>
    </r>
    <r>
      <rPr>
        <b/>
        <sz val="9"/>
        <color indexed="8"/>
        <rFont val="Verdana"/>
        <family val="2"/>
      </rPr>
      <t>/jaar)</t>
    </r>
  </si>
  <si>
    <t>A: Kosten per kg voor transport, inclusief in bruikleen stellen van emballage (€/kg)*</t>
  </si>
  <si>
    <t xml:space="preserve">Totale hoeveelheid (kg/jaar)=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</si>
</sst>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  <numFmt numFmtId="166" formatCode="_ * #,##0_ ;_ * \-#,##0_ ;_ * &quot;-&quot;??_ ;_ @_ "/>
    <numFmt numFmtId="167" formatCode="_-&quot;€&quot;\ * #,##0.00_-;_-&quot;€&quot;\ * #,##0.00\-;_-&quot;€&quot;\ * &quot;-&quot;??_-;_-@_-"/>
  </numFmts>
  <fonts count="29" x14ac:knownFonts="1"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sz val="8"/>
      <color indexed="8"/>
      <name val="Verdana"/>
      <family val="2"/>
    </font>
    <font>
      <sz val="9"/>
      <color indexed="10"/>
      <name val="Verdana"/>
      <family val="2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1"/>
      <color indexed="8"/>
      <name val="Verdana"/>
      <family val="2"/>
    </font>
    <font>
      <b/>
      <sz val="11"/>
      <color indexed="10"/>
      <name val="Verdana"/>
      <family val="2"/>
    </font>
    <font>
      <b/>
      <sz val="9"/>
      <color indexed="8"/>
      <name val="Verdana"/>
      <family val="2"/>
    </font>
    <font>
      <i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theme="1"/>
      <name val="Calibri"/>
      <family val="2"/>
      <scheme val="minor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rebuchet MS"/>
      <family val="2"/>
    </font>
    <font>
      <sz val="11"/>
      <color rgb="FF000000"/>
      <name val="Calibri"/>
      <family val="2"/>
      <scheme val="minor"/>
    </font>
    <font>
      <sz val="12"/>
      <color indexed="8"/>
      <name val="Verdana"/>
      <family val="2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9"/>
      <name val="Calibri"/>
      <family val="2"/>
    </font>
    <font>
      <b/>
      <i/>
      <sz val="9"/>
      <color indexed="8"/>
      <name val="Verdana"/>
      <family val="2"/>
    </font>
    <font>
      <b/>
      <sz val="9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 applyBorder="1" applyProtection="1"/>
    <xf numFmtId="0" fontId="2" fillId="0" borderId="0" xfId="0" applyFont="1" applyBorder="1" applyProtection="1"/>
    <xf numFmtId="164" fontId="1" fillId="0" borderId="0" xfId="0" applyNumberFormat="1" applyFont="1" applyBorder="1" applyProtection="1"/>
    <xf numFmtId="164" fontId="3" fillId="0" borderId="0" xfId="0" applyNumberFormat="1" applyFont="1" applyBorder="1" applyProtection="1"/>
    <xf numFmtId="0" fontId="4" fillId="0" borderId="0" xfId="0" applyFont="1" applyAlignment="1" applyProtection="1">
      <alignment horizontal="left" wrapText="1"/>
    </xf>
    <xf numFmtId="0" fontId="5" fillId="0" borderId="0" xfId="0" applyFont="1" applyBorder="1" applyAlignment="1" applyProtection="1">
      <alignment horizontal="center" wrapText="1"/>
    </xf>
    <xf numFmtId="164" fontId="1" fillId="0" borderId="0" xfId="0" applyNumberFormat="1" applyFont="1" applyFill="1" applyBorder="1" applyProtection="1"/>
    <xf numFmtId="1" fontId="7" fillId="0" borderId="0" xfId="0" applyNumberFormat="1" applyFont="1" applyBorder="1" applyProtection="1"/>
    <xf numFmtId="1" fontId="6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Protection="1"/>
    <xf numFmtId="3" fontId="11" fillId="0" borderId="0" xfId="0" applyNumberFormat="1" applyFont="1" applyBorder="1" applyProtection="1"/>
    <xf numFmtId="164" fontId="10" fillId="0" borderId="0" xfId="0" applyNumberFormat="1" applyFont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wrapText="1"/>
    </xf>
    <xf numFmtId="0" fontId="1" fillId="0" borderId="6" xfId="0" applyNumberFormat="1" applyFont="1" applyFill="1" applyBorder="1" applyAlignment="1" applyProtection="1">
      <alignment wrapText="1"/>
    </xf>
    <xf numFmtId="0" fontId="13" fillId="4" borderId="4" xfId="0" applyNumberFormat="1" applyFont="1" applyFill="1" applyBorder="1" applyAlignment="1" applyProtection="1">
      <alignment horizontal="right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10" fillId="0" borderId="0" xfId="0" applyNumberFormat="1" applyFont="1" applyFill="1" applyBorder="1" applyAlignment="1" applyProtection="1">
      <alignment horizontal="right"/>
    </xf>
    <xf numFmtId="0" fontId="0" fillId="0" borderId="0" xfId="0" quotePrefix="1"/>
    <xf numFmtId="0" fontId="1" fillId="0" borderId="0" xfId="0" applyFont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9" fontId="1" fillId="0" borderId="0" xfId="0" applyNumberFormat="1" applyFont="1" applyBorder="1" applyProtection="1"/>
    <xf numFmtId="164" fontId="3" fillId="0" borderId="0" xfId="0" applyNumberFormat="1" applyFont="1" applyProtection="1"/>
    <xf numFmtId="0" fontId="1" fillId="0" borderId="0" xfId="0" applyFont="1" applyProtection="1"/>
    <xf numFmtId="9" fontId="1" fillId="0" borderId="0" xfId="0" applyNumberFormat="1" applyFont="1" applyProtection="1"/>
    <xf numFmtId="164" fontId="1" fillId="0" borderId="0" xfId="0" applyNumberFormat="1" applyFont="1" applyProtection="1"/>
    <xf numFmtId="0" fontId="8" fillId="5" borderId="5" xfId="0" applyNumberFormat="1" applyFont="1" applyFill="1" applyBorder="1" applyAlignment="1" applyProtection="1">
      <alignment horizontal="center" wrapText="1"/>
    </xf>
    <xf numFmtId="0" fontId="8" fillId="5" borderId="2" xfId="0" applyNumberFormat="1" applyFont="1" applyFill="1" applyBorder="1" applyAlignment="1" applyProtection="1">
      <alignment horizontal="center" wrapText="1"/>
    </xf>
    <xf numFmtId="3" fontId="8" fillId="6" borderId="7" xfId="0" applyNumberFormat="1" applyFont="1" applyFill="1" applyBorder="1" applyProtection="1"/>
    <xf numFmtId="0" fontId="8" fillId="5" borderId="1" xfId="0" applyNumberFormat="1" applyFont="1" applyFill="1" applyBorder="1" applyAlignment="1" applyProtection="1">
      <alignment wrapText="1"/>
    </xf>
    <xf numFmtId="0" fontId="8" fillId="5" borderId="5" xfId="0" applyNumberFormat="1" applyFont="1" applyFill="1" applyBorder="1" applyAlignment="1" applyProtection="1">
      <alignment wrapText="1"/>
    </xf>
    <xf numFmtId="0" fontId="8" fillId="2" borderId="0" xfId="0" applyFont="1" applyFill="1" applyAlignment="1" applyProtection="1">
      <alignment wrapText="1"/>
    </xf>
    <xf numFmtId="0" fontId="11" fillId="2" borderId="0" xfId="0" applyFont="1" applyFill="1" applyAlignment="1" applyProtection="1"/>
    <xf numFmtId="0" fontId="10" fillId="7" borderId="11" xfId="0" applyFont="1" applyFill="1" applyBorder="1" applyAlignment="1" applyProtection="1">
      <alignment vertical="top" wrapText="1"/>
    </xf>
    <xf numFmtId="0" fontId="10" fillId="7" borderId="12" xfId="0" applyFont="1" applyFill="1" applyBorder="1" applyAlignment="1" applyProtection="1">
      <alignment vertical="top" wrapText="1"/>
    </xf>
    <xf numFmtId="0" fontId="11" fillId="7" borderId="12" xfId="0" applyFont="1" applyFill="1" applyBorder="1" applyAlignment="1" applyProtection="1"/>
    <xf numFmtId="0" fontId="11" fillId="7" borderId="13" xfId="0" applyFont="1" applyFill="1" applyBorder="1" applyAlignment="1" applyProtection="1">
      <alignment vertical="top" wrapText="1"/>
    </xf>
    <xf numFmtId="0" fontId="17" fillId="0" borderId="8" xfId="3" applyBorder="1" applyProtection="1"/>
    <xf numFmtId="165" fontId="18" fillId="3" borderId="9" xfId="2" applyNumberFormat="1" applyFont="1" applyFill="1" applyBorder="1" applyAlignment="1" applyProtection="1">
      <alignment vertical="center"/>
      <protection locked="0"/>
    </xf>
    <xf numFmtId="166" fontId="17" fillId="0" borderId="9" xfId="1" applyNumberFormat="1" applyFont="1" applyBorder="1" applyAlignment="1" applyProtection="1">
      <alignment horizontal="left" vertical="top"/>
    </xf>
    <xf numFmtId="44" fontId="19" fillId="0" borderId="10" xfId="2" applyFont="1" applyBorder="1" applyAlignment="1" applyProtection="1">
      <alignment vertical="top" wrapText="1"/>
    </xf>
    <xf numFmtId="0" fontId="17" fillId="0" borderId="14" xfId="3" applyBorder="1" applyProtection="1"/>
    <xf numFmtId="166" fontId="17" fillId="0" borderId="6" xfId="1" applyNumberFormat="1" applyFont="1" applyBorder="1" applyAlignment="1" applyProtection="1">
      <alignment horizontal="left" vertical="top"/>
    </xf>
    <xf numFmtId="0" fontId="17" fillId="0" borderId="14" xfId="3" applyFill="1" applyBorder="1" applyProtection="1"/>
    <xf numFmtId="166" fontId="17" fillId="0" borderId="6" xfId="1" applyNumberFormat="1" applyFont="1" applyFill="1" applyBorder="1" applyAlignment="1" applyProtection="1">
      <alignment horizontal="left" vertical="top"/>
    </xf>
    <xf numFmtId="0" fontId="10" fillId="0" borderId="19" xfId="0" applyFont="1" applyBorder="1" applyAlignment="1" applyProtection="1"/>
    <xf numFmtId="0" fontId="11" fillId="0" borderId="20" xfId="0" applyFont="1" applyFill="1" applyBorder="1" applyAlignment="1" applyProtection="1"/>
    <xf numFmtId="0" fontId="11" fillId="0" borderId="20" xfId="0" applyFont="1" applyBorder="1" applyAlignment="1" applyProtection="1"/>
    <xf numFmtId="0" fontId="10" fillId="2" borderId="0" xfId="0" applyFont="1" applyFill="1" applyBorder="1" applyAlignment="1" applyProtection="1"/>
    <xf numFmtId="0" fontId="11" fillId="2" borderId="0" xfId="0" applyFont="1" applyFill="1" applyBorder="1" applyAlignment="1" applyProtection="1"/>
    <xf numFmtId="164" fontId="10" fillId="2" borderId="0" xfId="0" applyNumberFormat="1" applyFont="1" applyFill="1" applyBorder="1" applyAlignment="1" applyProtection="1">
      <alignment wrapText="1"/>
    </xf>
    <xf numFmtId="0" fontId="1" fillId="0" borderId="22" xfId="0" applyFont="1" applyFill="1" applyBorder="1" applyAlignment="1" applyProtection="1">
      <alignment vertical="center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1" fillId="0" borderId="24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top" wrapText="1"/>
    </xf>
    <xf numFmtId="0" fontId="11" fillId="0" borderId="0" xfId="0" applyFont="1" applyAlignment="1" applyProtection="1"/>
    <xf numFmtId="164" fontId="3" fillId="0" borderId="0" xfId="0" applyNumberFormat="1" applyFont="1" applyBorder="1" applyAlignment="1" applyProtection="1">
      <alignment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165" fontId="18" fillId="3" borderId="9" xfId="2" applyNumberFormat="1" applyFont="1" applyFill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 wrapText="1"/>
    </xf>
    <xf numFmtId="0" fontId="10" fillId="0" borderId="30" xfId="0" applyFont="1" applyBorder="1" applyAlignment="1" applyProtection="1"/>
    <xf numFmtId="0" fontId="8" fillId="5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wrapText="1"/>
    </xf>
    <xf numFmtId="0" fontId="1" fillId="0" borderId="33" xfId="0" applyFont="1" applyFill="1" applyBorder="1" applyAlignment="1" applyProtection="1">
      <alignment vertical="center"/>
      <protection locked="0"/>
    </xf>
    <xf numFmtId="0" fontId="1" fillId="0" borderId="32" xfId="0" applyFont="1" applyBorder="1" applyAlignment="1" applyProtection="1">
      <alignment vertical="center"/>
    </xf>
    <xf numFmtId="0" fontId="1" fillId="0" borderId="34" xfId="0" applyFont="1" applyBorder="1" applyAlignment="1" applyProtection="1">
      <alignment vertical="top" wrapText="1"/>
    </xf>
    <xf numFmtId="0" fontId="17" fillId="3" borderId="29" xfId="3" applyFill="1" applyBorder="1" applyProtection="1"/>
    <xf numFmtId="0" fontId="9" fillId="0" borderId="0" xfId="0" applyNumberFormat="1" applyFont="1" applyFill="1" applyBorder="1" applyAlignment="1" applyProtection="1">
      <alignment horizontal="right" wrapText="1"/>
    </xf>
    <xf numFmtId="0" fontId="1" fillId="0" borderId="6" xfId="0" applyFont="1" applyBorder="1" applyAlignment="1" applyProtection="1">
      <alignment vertical="center"/>
    </xf>
    <xf numFmtId="0" fontId="1" fillId="2" borderId="0" xfId="0" applyFont="1" applyFill="1" applyAlignment="1" applyProtection="1">
      <alignment wrapText="1"/>
    </xf>
    <xf numFmtId="0" fontId="1" fillId="2" borderId="36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2" fillId="2" borderId="0" xfId="0" applyFont="1" applyFill="1" applyBorder="1" applyAlignment="1" applyProtection="1"/>
    <xf numFmtId="0" fontId="1" fillId="2" borderId="0" xfId="0" applyFont="1" applyFill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11" fillId="2" borderId="48" xfId="0" applyFont="1" applyFill="1" applyBorder="1" applyAlignment="1" applyProtection="1"/>
    <xf numFmtId="43" fontId="0" fillId="0" borderId="0" xfId="6" applyFont="1"/>
    <xf numFmtId="0" fontId="1" fillId="0" borderId="0" xfId="0" applyFont="1" applyBorder="1" applyAlignment="1" applyProtection="1">
      <alignment horizontal="center" wrapText="1"/>
    </xf>
    <xf numFmtId="167" fontId="8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/>
    <xf numFmtId="43" fontId="11" fillId="2" borderId="0" xfId="0" applyNumberFormat="1" applyFont="1" applyFill="1" applyBorder="1" applyAlignment="1" applyProtection="1"/>
    <xf numFmtId="0" fontId="0" fillId="0" borderId="56" xfId="0" applyBorder="1"/>
    <xf numFmtId="43" fontId="0" fillId="0" borderId="36" xfId="6" applyFont="1" applyBorder="1"/>
    <xf numFmtId="167" fontId="8" fillId="0" borderId="27" xfId="0" applyNumberFormat="1" applyFont="1" applyFill="1" applyBorder="1" applyAlignment="1" applyProtection="1">
      <alignment horizontal="center" vertical="center"/>
      <protection locked="0"/>
    </xf>
    <xf numFmtId="43" fontId="11" fillId="2" borderId="39" xfId="0" applyNumberFormat="1" applyFont="1" applyFill="1" applyBorder="1" applyAlignment="1" applyProtection="1"/>
    <xf numFmtId="0" fontId="9" fillId="2" borderId="57" xfId="0" applyFont="1" applyFill="1" applyBorder="1" applyAlignment="1" applyProtection="1">
      <alignment horizontal="right" wrapText="1"/>
    </xf>
    <xf numFmtId="0" fontId="9" fillId="2" borderId="35" xfId="0" applyFont="1" applyFill="1" applyBorder="1" applyAlignment="1" applyProtection="1">
      <alignment horizontal="right" wrapText="1"/>
    </xf>
    <xf numFmtId="0" fontId="9" fillId="2" borderId="0" xfId="0" applyFont="1" applyFill="1" applyBorder="1" applyAlignment="1" applyProtection="1">
      <alignment horizontal="right" wrapText="1"/>
    </xf>
    <xf numFmtId="0" fontId="8" fillId="9" borderId="58" xfId="0" applyFont="1" applyFill="1" applyBorder="1" applyAlignment="1" applyProtection="1">
      <alignment horizontal="center" vertical="center" wrapText="1"/>
    </xf>
    <xf numFmtId="167" fontId="8" fillId="9" borderId="54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6" xfId="0" applyNumberFormat="1" applyFont="1" applyFill="1" applyBorder="1" applyAlignment="1" applyProtection="1">
      <alignment horizontal="center"/>
    </xf>
    <xf numFmtId="0" fontId="10" fillId="9" borderId="9" xfId="0" applyFont="1" applyFill="1" applyBorder="1" applyAlignment="1" applyProtection="1">
      <alignment horizontal="center" vertical="center" wrapText="1"/>
    </xf>
    <xf numFmtId="0" fontId="21" fillId="0" borderId="0" xfId="0" applyFont="1"/>
    <xf numFmtId="44" fontId="19" fillId="0" borderId="21" xfId="0" applyNumberFormat="1" applyFont="1" applyBorder="1" applyAlignment="1" applyProtection="1">
      <alignment wrapText="1"/>
    </xf>
    <xf numFmtId="49" fontId="22" fillId="3" borderId="6" xfId="0" applyNumberFormat="1" applyFont="1" applyFill="1" applyBorder="1" applyAlignment="1" applyProtection="1">
      <alignment horizontal="center"/>
    </xf>
    <xf numFmtId="3" fontId="23" fillId="6" borderId="7" xfId="0" applyNumberFormat="1" applyFont="1" applyFill="1" applyBorder="1" applyProtection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quotePrefix="1" applyFont="1"/>
    <xf numFmtId="0" fontId="25" fillId="0" borderId="0" xfId="0" applyFont="1" applyBorder="1" applyProtection="1"/>
    <xf numFmtId="0" fontId="25" fillId="0" borderId="0" xfId="0" applyFont="1" applyBorder="1" applyAlignment="1" applyProtection="1">
      <alignment horizontal="center"/>
    </xf>
    <xf numFmtId="0" fontId="0" fillId="3" borderId="28" xfId="3" applyFont="1" applyFill="1" applyBorder="1" applyProtection="1"/>
    <xf numFmtId="0" fontId="0" fillId="3" borderId="29" xfId="3" applyFont="1" applyFill="1" applyBorder="1" applyProtection="1"/>
    <xf numFmtId="0" fontId="8" fillId="9" borderId="60" xfId="0" applyFont="1" applyFill="1" applyBorder="1" applyAlignment="1" applyProtection="1">
      <alignment horizontal="center" vertical="center" wrapText="1"/>
    </xf>
    <xf numFmtId="165" fontId="8" fillId="3" borderId="6" xfId="2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wrapText="1"/>
    </xf>
    <xf numFmtId="43" fontId="0" fillId="0" borderId="6" xfId="6" applyFont="1" applyBorder="1"/>
    <xf numFmtId="167" fontId="1" fillId="2" borderId="13" xfId="0" applyNumberFormat="1" applyFont="1" applyFill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right" wrapText="1"/>
    </xf>
    <xf numFmtId="43" fontId="10" fillId="2" borderId="0" xfId="0" applyNumberFormat="1" applyFont="1" applyFill="1" applyBorder="1" applyAlignment="1" applyProtection="1"/>
    <xf numFmtId="0" fontId="27" fillId="8" borderId="51" xfId="0" applyFont="1" applyFill="1" applyBorder="1" applyAlignment="1" applyProtection="1">
      <alignment horizontal="right" wrapText="1"/>
    </xf>
    <xf numFmtId="167" fontId="8" fillId="8" borderId="32" xfId="0" applyNumberFormat="1" applyFont="1" applyFill="1" applyBorder="1" applyAlignment="1" applyProtection="1">
      <alignment horizontal="center" wrapText="1"/>
    </xf>
    <xf numFmtId="167" fontId="1" fillId="0" borderId="6" xfId="0" applyNumberFormat="1" applyFont="1" applyFill="1" applyBorder="1" applyAlignment="1" applyProtection="1">
      <alignment horizontal="center" vertical="center"/>
      <protection locked="0"/>
    </xf>
    <xf numFmtId="167" fontId="8" fillId="2" borderId="37" xfId="0" applyNumberFormat="1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left" wrapText="1"/>
    </xf>
    <xf numFmtId="0" fontId="8" fillId="2" borderId="0" xfId="0" applyFont="1" applyFill="1" applyAlignment="1" applyProtection="1">
      <alignment horizontal="center" wrapText="1"/>
    </xf>
    <xf numFmtId="0" fontId="9" fillId="0" borderId="12" xfId="0" applyNumberFormat="1" applyFont="1" applyFill="1" applyBorder="1" applyAlignment="1" applyProtection="1">
      <alignment horizontal="left" wrapText="1"/>
    </xf>
    <xf numFmtId="0" fontId="0" fillId="0" borderId="12" xfId="0" applyBorder="1" applyAlignment="1">
      <alignment horizontal="left" wrapText="1"/>
    </xf>
    <xf numFmtId="0" fontId="11" fillId="3" borderId="6" xfId="0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</xf>
    <xf numFmtId="0" fontId="11" fillId="0" borderId="15" xfId="0" applyFont="1" applyBorder="1" applyAlignment="1" applyProtection="1">
      <alignment horizontal="center"/>
    </xf>
    <xf numFmtId="0" fontId="11" fillId="3" borderId="17" xfId="0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</xf>
    <xf numFmtId="0" fontId="11" fillId="0" borderId="27" xfId="0" applyFont="1" applyBorder="1" applyAlignment="1" applyProtection="1">
      <alignment horizontal="center"/>
    </xf>
    <xf numFmtId="0" fontId="1" fillId="0" borderId="59" xfId="0" applyNumberFormat="1" applyFont="1" applyFill="1" applyBorder="1" applyAlignment="1" applyProtection="1">
      <alignment horizontal="center" wrapText="1"/>
    </xf>
    <xf numFmtId="0" fontId="1" fillId="0" borderId="32" xfId="0" applyNumberFormat="1" applyFont="1" applyFill="1" applyBorder="1" applyAlignment="1" applyProtection="1">
      <alignment horizontal="center" wrapText="1"/>
    </xf>
    <xf numFmtId="0" fontId="11" fillId="2" borderId="0" xfId="0" applyFont="1" applyFill="1" applyAlignment="1" applyProtection="1">
      <alignment horizontal="right"/>
    </xf>
    <xf numFmtId="0" fontId="8" fillId="8" borderId="41" xfId="0" applyFont="1" applyFill="1" applyBorder="1" applyAlignment="1" applyProtection="1">
      <alignment horizontal="left" wrapText="1"/>
    </xf>
    <xf numFmtId="0" fontId="8" fillId="8" borderId="30" xfId="0" applyFont="1" applyFill="1" applyBorder="1" applyAlignment="1" applyProtection="1">
      <alignment horizontal="left" wrapText="1"/>
    </xf>
    <xf numFmtId="167" fontId="8" fillId="6" borderId="42" xfId="0" applyNumberFormat="1" applyFont="1" applyFill="1" applyBorder="1" applyAlignment="1" applyProtection="1">
      <alignment horizontal="center" vertical="center"/>
    </xf>
    <xf numFmtId="167" fontId="8" fillId="6" borderId="43" xfId="0" applyNumberFormat="1" applyFont="1" applyFill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left" wrapText="1"/>
    </xf>
    <xf numFmtId="0" fontId="1" fillId="0" borderId="45" xfId="0" applyFont="1" applyBorder="1" applyAlignment="1" applyProtection="1">
      <alignment horizontal="left" wrapText="1"/>
    </xf>
    <xf numFmtId="167" fontId="8" fillId="3" borderId="46" xfId="0" applyNumberFormat="1" applyFont="1" applyFill="1" applyBorder="1" applyAlignment="1" applyProtection="1">
      <alignment horizontal="center" vertical="center"/>
      <protection locked="0"/>
    </xf>
    <xf numFmtId="167" fontId="8" fillId="3" borderId="47" xfId="0" applyNumberFormat="1" applyFont="1" applyFill="1" applyBorder="1" applyAlignment="1" applyProtection="1">
      <alignment horizontal="center" vertical="center"/>
      <protection locked="0"/>
    </xf>
    <xf numFmtId="0" fontId="10" fillId="3" borderId="51" xfId="0" applyFont="1" applyFill="1" applyBorder="1" applyAlignment="1" applyProtection="1">
      <alignment horizontal="center"/>
      <protection locked="0"/>
    </xf>
    <xf numFmtId="0" fontId="10" fillId="3" borderId="39" xfId="0" applyFont="1" applyFill="1" applyBorder="1" applyAlignment="1" applyProtection="1">
      <alignment horizontal="center"/>
      <protection locked="0"/>
    </xf>
    <xf numFmtId="0" fontId="10" fillId="3" borderId="40" xfId="0" applyFont="1" applyFill="1" applyBorder="1" applyAlignment="1" applyProtection="1">
      <alignment horizontal="center"/>
      <protection locked="0"/>
    </xf>
    <xf numFmtId="0" fontId="10" fillId="0" borderId="51" xfId="0" applyFont="1" applyBorder="1" applyAlignment="1" applyProtection="1">
      <alignment horizontal="center"/>
    </xf>
    <xf numFmtId="0" fontId="10" fillId="0" borderId="39" xfId="0" applyFont="1" applyBorder="1" applyAlignment="1" applyProtection="1">
      <alignment horizontal="center"/>
    </xf>
    <xf numFmtId="0" fontId="10" fillId="0" borderId="40" xfId="0" applyFont="1" applyBorder="1" applyAlignment="1" applyProtection="1">
      <alignment horizontal="center"/>
    </xf>
    <xf numFmtId="0" fontId="10" fillId="3" borderId="52" xfId="0" applyFont="1" applyFill="1" applyBorder="1" applyAlignment="1" applyProtection="1">
      <alignment horizontal="center"/>
      <protection locked="0"/>
    </xf>
    <xf numFmtId="0" fontId="10" fillId="3" borderId="53" xfId="0" applyFont="1" applyFill="1" applyBorder="1" applyAlignment="1" applyProtection="1">
      <alignment horizontal="center"/>
      <protection locked="0"/>
    </xf>
    <xf numFmtId="0" fontId="10" fillId="3" borderId="45" xfId="0" applyFont="1" applyFill="1" applyBorder="1" applyAlignment="1" applyProtection="1">
      <alignment horizontal="center"/>
      <protection locked="0"/>
    </xf>
    <xf numFmtId="0" fontId="8" fillId="3" borderId="49" xfId="0" applyFont="1" applyFill="1" applyBorder="1" applyAlignment="1" applyProtection="1">
      <alignment horizontal="center" vertical="center"/>
    </xf>
    <xf numFmtId="0" fontId="8" fillId="3" borderId="33" xfId="0" applyFont="1" applyFill="1" applyBorder="1" applyAlignment="1" applyProtection="1">
      <alignment horizontal="center" vertical="center"/>
    </xf>
    <xf numFmtId="0" fontId="8" fillId="3" borderId="50" xfId="0" applyFont="1" applyFill="1" applyBorder="1" applyAlignment="1" applyProtection="1">
      <alignment horizontal="center" vertical="center"/>
    </xf>
    <xf numFmtId="0" fontId="10" fillId="0" borderId="38" xfId="0" applyFont="1" applyBorder="1" applyAlignment="1" applyProtection="1">
      <alignment horizontal="center"/>
    </xf>
    <xf numFmtId="0" fontId="10" fillId="0" borderId="36" xfId="0" applyFont="1" applyBorder="1" applyAlignment="1" applyProtection="1">
      <alignment horizontal="center"/>
    </xf>
    <xf numFmtId="0" fontId="10" fillId="0" borderId="37" xfId="0" applyFont="1" applyBorder="1" applyAlignment="1" applyProtection="1">
      <alignment horizontal="center"/>
    </xf>
    <xf numFmtId="43" fontId="0" fillId="0" borderId="0" xfId="0" applyNumberFormat="1"/>
    <xf numFmtId="0" fontId="1" fillId="2" borderId="51" xfId="0" applyFont="1" applyFill="1" applyBorder="1" applyAlignment="1" applyProtection="1">
      <alignment wrapText="1"/>
    </xf>
    <xf numFmtId="0" fontId="11" fillId="2" borderId="32" xfId="0" applyFont="1" applyFill="1" applyBorder="1" applyAlignment="1" applyProtection="1"/>
  </cellXfs>
  <cellStyles count="7">
    <cellStyle name="Komma" xfId="1" builtinId="3"/>
    <cellStyle name="Komma 2" xfId="6"/>
    <cellStyle name="Komma 3" xfId="4"/>
    <cellStyle name="Standaard" xfId="0" builtinId="0"/>
    <cellStyle name="Standaard 2" xfId="5"/>
    <cellStyle name="Standaard 4" xfId="3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1644650</xdr:colOff>
      <xdr:row>0</xdr:row>
      <xdr:rowOff>76200</xdr:rowOff>
    </xdr:from>
    <xdr:to>
      <xdr:col>5</xdr:col>
      <xdr:colOff>1307647</xdr:colOff>
      <xdr:row>4</xdr:row>
      <xdr:rowOff>53975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6250" y="76200"/>
          <a:ext cx="1685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146050</xdr:colOff>
      <xdr:row>1</xdr:row>
      <xdr:rowOff>171450</xdr:rowOff>
    </xdr:from>
    <xdr:to>
      <xdr:col>4</xdr:col>
      <xdr:colOff>1711325</xdr:colOff>
      <xdr:row>5</xdr:row>
      <xdr:rowOff>66675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300" y="314325"/>
          <a:ext cx="1565275" cy="657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abSelected="1" zoomScale="70" zoomScaleNormal="70" workbookViewId="0"/>
  </sheetViews>
  <sheetFormatPr defaultColWidth="9.140625" defaultRowHeight="11.25" x14ac:dyDescent="0.15"/>
  <cols>
    <col min="1" max="1" width="3.7109375" style="1" customWidth="1"/>
    <col min="2" max="2" width="37.140625" style="1" customWidth="1"/>
    <col min="3" max="3" width="70.7109375" style="1" customWidth="1"/>
    <col min="4" max="4" width="34.140625" style="1" customWidth="1"/>
    <col min="5" max="5" width="28.7109375" style="1" customWidth="1"/>
    <col min="6" max="6" width="28.7109375" style="3" customWidth="1"/>
    <col min="7" max="7" width="12.5703125" style="3" bestFit="1" customWidth="1"/>
    <col min="8" max="8" width="3.7109375" style="4" customWidth="1"/>
    <col min="9" max="9" width="27.85546875" style="3" customWidth="1"/>
    <col min="10" max="10" width="17.42578125" style="3" customWidth="1"/>
    <col min="11" max="11" width="6.42578125" style="3" customWidth="1"/>
    <col min="12" max="12" width="27.7109375" style="3" bestFit="1" customWidth="1"/>
    <col min="13" max="13" width="17.85546875" style="3" customWidth="1"/>
    <col min="14" max="15" width="9.140625" style="1"/>
    <col min="16" max="16" width="10.42578125" style="1" bestFit="1" customWidth="1"/>
    <col min="17" max="19" width="9.140625" style="1"/>
    <col min="20" max="20" width="22" style="1" bestFit="1" customWidth="1"/>
    <col min="21" max="21" width="19.28515625" style="1" bestFit="1" customWidth="1"/>
    <col min="22" max="16384" width="9.140625" style="1"/>
  </cols>
  <sheetData>
    <row r="1" spans="1:21" x14ac:dyDescent="0.15">
      <c r="B1" s="2"/>
      <c r="C1" s="2"/>
    </row>
    <row r="2" spans="1:21" ht="19.5" customHeight="1" x14ac:dyDescent="0.25">
      <c r="A2" s="5"/>
      <c r="B2" s="125" t="s">
        <v>16</v>
      </c>
      <c r="C2" s="125"/>
      <c r="D2" s="125"/>
      <c r="E2" s="125"/>
      <c r="F2" s="125"/>
      <c r="G2" s="6"/>
      <c r="H2" s="6"/>
      <c r="I2" s="1"/>
      <c r="J2" s="1"/>
      <c r="K2" s="1"/>
      <c r="L2" s="1"/>
      <c r="M2" s="1"/>
    </row>
    <row r="3" spans="1:21" ht="14.25" x14ac:dyDescent="0.2">
      <c r="B3" s="37"/>
      <c r="C3" s="37"/>
      <c r="D3" s="38"/>
      <c r="E3" s="38"/>
      <c r="F3" s="38"/>
      <c r="G3" s="9"/>
      <c r="I3" s="1"/>
      <c r="J3" s="1"/>
      <c r="K3" s="1"/>
      <c r="L3" s="1"/>
      <c r="M3" s="1"/>
    </row>
    <row r="4" spans="1:21" ht="14.25" x14ac:dyDescent="0.2">
      <c r="B4" s="125" t="s">
        <v>17</v>
      </c>
      <c r="C4" s="125"/>
      <c r="D4" s="125"/>
      <c r="E4" s="125"/>
      <c r="F4" s="125"/>
      <c r="G4" s="9"/>
      <c r="I4" s="1"/>
      <c r="J4" s="1"/>
      <c r="K4" s="1"/>
      <c r="L4" s="1"/>
      <c r="M4" s="1"/>
    </row>
    <row r="5" spans="1:21" ht="15" thickBot="1" x14ac:dyDescent="0.25">
      <c r="B5" s="38"/>
      <c r="C5" s="38"/>
      <c r="D5" s="38"/>
      <c r="E5" s="38"/>
      <c r="F5" s="38"/>
      <c r="G5" s="9"/>
      <c r="H5" s="8"/>
      <c r="I5" s="1"/>
      <c r="J5" s="1"/>
      <c r="K5" s="1"/>
      <c r="L5" s="1"/>
      <c r="M5" s="1"/>
    </row>
    <row r="6" spans="1:21" s="11" customFormat="1" ht="49.5" customHeight="1" thickTop="1" x14ac:dyDescent="0.15">
      <c r="B6" s="65" t="s">
        <v>71</v>
      </c>
      <c r="C6" s="69" t="s">
        <v>72</v>
      </c>
      <c r="D6" s="66" t="s">
        <v>70</v>
      </c>
      <c r="E6" s="66" t="s">
        <v>28</v>
      </c>
      <c r="F6" s="67" t="s">
        <v>29</v>
      </c>
      <c r="G6" s="10"/>
      <c r="H6" s="64"/>
    </row>
    <row r="7" spans="1:21" ht="12" thickBot="1" x14ac:dyDescent="0.2">
      <c r="B7" s="39"/>
      <c r="C7" s="40"/>
      <c r="D7" s="40"/>
      <c r="E7" s="41"/>
      <c r="F7" s="42"/>
      <c r="G7" s="7"/>
      <c r="I7" s="1"/>
      <c r="J7" s="1"/>
      <c r="K7" s="1"/>
      <c r="L7" s="1"/>
      <c r="M7" s="1"/>
      <c r="T7" s="1">
        <f>2000*65</f>
        <v>130000</v>
      </c>
      <c r="U7" s="1" t="s">
        <v>0</v>
      </c>
    </row>
    <row r="8" spans="1:21" ht="20.100000000000001" customHeight="1" thickTop="1" thickBot="1" x14ac:dyDescent="0.3">
      <c r="B8" s="43" t="s">
        <v>30</v>
      </c>
      <c r="C8" s="111"/>
      <c r="D8" s="68"/>
      <c r="E8" s="45">
        <v>6875</v>
      </c>
      <c r="F8" s="46">
        <f>D8*E8</f>
        <v>0</v>
      </c>
      <c r="G8" s="7"/>
      <c r="I8" s="1"/>
      <c r="J8" s="1"/>
      <c r="K8" s="1"/>
      <c r="L8" s="1"/>
      <c r="M8" s="1"/>
      <c r="T8" s="1">
        <f>1%*T7</f>
        <v>1300</v>
      </c>
      <c r="U8" s="1" t="s">
        <v>1</v>
      </c>
    </row>
    <row r="9" spans="1:21" ht="20.100000000000001" customHeight="1" thickTop="1" thickBot="1" x14ac:dyDescent="0.3">
      <c r="B9" s="47" t="s">
        <v>31</v>
      </c>
      <c r="C9" s="76"/>
      <c r="D9" s="44"/>
      <c r="E9" s="48">
        <v>111157</v>
      </c>
      <c r="F9" s="46">
        <f t="shared" ref="F9:F52" si="0">D9*E9</f>
        <v>0</v>
      </c>
      <c r="G9" s="7"/>
      <c r="I9" s="1"/>
      <c r="J9" s="1"/>
      <c r="K9" s="1"/>
      <c r="L9" s="1"/>
      <c r="M9" s="1"/>
      <c r="U9" s="1" t="s">
        <v>2</v>
      </c>
    </row>
    <row r="10" spans="1:21" ht="20.100000000000001" customHeight="1" thickTop="1" thickBot="1" x14ac:dyDescent="0.3">
      <c r="B10" s="47" t="s">
        <v>32</v>
      </c>
      <c r="C10" s="76"/>
      <c r="D10" s="44"/>
      <c r="E10" s="48">
        <v>228</v>
      </c>
      <c r="F10" s="46">
        <f t="shared" si="0"/>
        <v>0</v>
      </c>
      <c r="G10" s="7"/>
      <c r="I10" s="1"/>
      <c r="J10" s="1"/>
      <c r="K10" s="1"/>
      <c r="L10" s="1"/>
      <c r="M10" s="1"/>
    </row>
    <row r="11" spans="1:21" ht="20.100000000000001" customHeight="1" thickTop="1" thickBot="1" x14ac:dyDescent="0.3">
      <c r="B11" s="49" t="s">
        <v>33</v>
      </c>
      <c r="C11" s="76"/>
      <c r="D11" s="44"/>
      <c r="E11" s="50">
        <v>53444</v>
      </c>
      <c r="F11" s="46">
        <f t="shared" si="0"/>
        <v>0</v>
      </c>
      <c r="G11" s="10"/>
      <c r="I11" s="1"/>
      <c r="J11" s="1"/>
      <c r="K11" s="1"/>
      <c r="L11" s="1"/>
      <c r="M11" s="1"/>
    </row>
    <row r="12" spans="1:21" ht="20.100000000000001" customHeight="1" thickTop="1" thickBot="1" x14ac:dyDescent="0.3">
      <c r="B12" s="47" t="s">
        <v>34</v>
      </c>
      <c r="C12" s="76"/>
      <c r="D12" s="44"/>
      <c r="E12" s="48">
        <v>1580</v>
      </c>
      <c r="F12" s="46">
        <f t="shared" si="0"/>
        <v>0</v>
      </c>
      <c r="G12" s="7"/>
      <c r="I12" s="1"/>
      <c r="J12" s="1"/>
      <c r="K12" s="1"/>
      <c r="L12" s="1"/>
      <c r="M12" s="1"/>
    </row>
    <row r="13" spans="1:21" ht="20.100000000000001" customHeight="1" thickTop="1" thickBot="1" x14ac:dyDescent="0.3">
      <c r="B13" s="49" t="s">
        <v>35</v>
      </c>
      <c r="C13" s="76"/>
      <c r="D13" s="44"/>
      <c r="E13" s="50">
        <v>1498</v>
      </c>
      <c r="F13" s="46">
        <f t="shared" si="0"/>
        <v>0</v>
      </c>
      <c r="G13" s="10"/>
      <c r="I13" s="1"/>
      <c r="J13" s="1"/>
      <c r="K13" s="1"/>
      <c r="L13" s="1"/>
      <c r="M13" s="1"/>
    </row>
    <row r="14" spans="1:21" ht="20.100000000000001" customHeight="1" thickTop="1" thickBot="1" x14ac:dyDescent="0.3">
      <c r="B14" s="47" t="s">
        <v>36</v>
      </c>
      <c r="C14" s="76"/>
      <c r="D14" s="44"/>
      <c r="E14" s="50">
        <v>40</v>
      </c>
      <c r="F14" s="46">
        <f t="shared" si="0"/>
        <v>0</v>
      </c>
      <c r="G14" s="10"/>
      <c r="I14" s="1"/>
      <c r="J14" s="1"/>
      <c r="K14" s="1"/>
      <c r="L14" s="1"/>
      <c r="M14" s="1"/>
    </row>
    <row r="15" spans="1:21" ht="20.100000000000001" customHeight="1" thickTop="1" thickBot="1" x14ac:dyDescent="0.3">
      <c r="B15" s="47" t="s">
        <v>37</v>
      </c>
      <c r="C15" s="76"/>
      <c r="D15" s="44"/>
      <c r="E15" s="50">
        <v>532</v>
      </c>
      <c r="F15" s="46">
        <f t="shared" si="0"/>
        <v>0</v>
      </c>
      <c r="G15" s="10"/>
      <c r="I15" s="1"/>
      <c r="J15" s="1"/>
      <c r="K15" s="1"/>
      <c r="L15" s="1"/>
      <c r="M15" s="1"/>
    </row>
    <row r="16" spans="1:21" ht="20.100000000000001" customHeight="1" thickTop="1" thickBot="1" x14ac:dyDescent="0.3">
      <c r="B16" s="47" t="s">
        <v>38</v>
      </c>
      <c r="C16" s="76"/>
      <c r="D16" s="44"/>
      <c r="E16" s="50">
        <v>685</v>
      </c>
      <c r="F16" s="46">
        <f t="shared" si="0"/>
        <v>0</v>
      </c>
      <c r="G16" s="7"/>
      <c r="I16" s="1"/>
      <c r="J16" s="1"/>
      <c r="K16" s="1"/>
      <c r="L16" s="1"/>
      <c r="M16" s="1"/>
    </row>
    <row r="17" spans="2:21" ht="20.100000000000001" customHeight="1" thickTop="1" thickBot="1" x14ac:dyDescent="0.3">
      <c r="B17" s="47" t="s">
        <v>39</v>
      </c>
      <c r="C17" s="76"/>
      <c r="D17" s="44"/>
      <c r="E17" s="50">
        <v>22671</v>
      </c>
      <c r="F17" s="46">
        <f t="shared" si="0"/>
        <v>0</v>
      </c>
      <c r="G17" s="7"/>
      <c r="I17" s="1"/>
      <c r="J17" s="1"/>
      <c r="K17" s="1"/>
      <c r="L17" s="1"/>
      <c r="M17" s="1"/>
    </row>
    <row r="18" spans="2:21" ht="20.100000000000001" customHeight="1" thickTop="1" thickBot="1" x14ac:dyDescent="0.3">
      <c r="B18" s="47" t="s">
        <v>40</v>
      </c>
      <c r="C18" s="76"/>
      <c r="D18" s="44"/>
      <c r="E18" s="50">
        <v>14388</v>
      </c>
      <c r="F18" s="46">
        <f t="shared" si="0"/>
        <v>0</v>
      </c>
      <c r="G18" s="23"/>
      <c r="I18" s="1"/>
      <c r="J18" s="1"/>
      <c r="K18" s="1"/>
      <c r="L18" s="1"/>
      <c r="M18" s="1"/>
    </row>
    <row r="19" spans="2:21" ht="20.100000000000001" customHeight="1" thickTop="1" thickBot="1" x14ac:dyDescent="0.3">
      <c r="B19" s="49" t="s">
        <v>41</v>
      </c>
      <c r="C19" s="76"/>
      <c r="D19" s="44"/>
      <c r="E19" s="50">
        <v>25</v>
      </c>
      <c r="F19" s="46">
        <f t="shared" si="0"/>
        <v>0</v>
      </c>
      <c r="I19" s="1"/>
      <c r="J19" s="1"/>
      <c r="K19" s="1"/>
      <c r="L19" s="1"/>
      <c r="M19" s="1"/>
    </row>
    <row r="20" spans="2:21" ht="20.100000000000001" customHeight="1" thickTop="1" thickBot="1" x14ac:dyDescent="0.3">
      <c r="B20" s="47" t="s">
        <v>42</v>
      </c>
      <c r="C20" s="76"/>
      <c r="D20" s="44"/>
      <c r="E20" s="50">
        <v>10</v>
      </c>
      <c r="F20" s="46">
        <f t="shared" si="0"/>
        <v>0</v>
      </c>
      <c r="I20" s="1"/>
      <c r="J20" s="1"/>
      <c r="K20" s="1"/>
      <c r="L20" s="1"/>
      <c r="M20" s="1"/>
    </row>
    <row r="21" spans="2:21" ht="20.100000000000001" customHeight="1" thickTop="1" thickBot="1" x14ac:dyDescent="0.3">
      <c r="B21" s="49" t="s">
        <v>43</v>
      </c>
      <c r="C21" s="76"/>
      <c r="D21" s="44"/>
      <c r="E21" s="50">
        <v>12</v>
      </c>
      <c r="F21" s="46">
        <f t="shared" si="0"/>
        <v>0</v>
      </c>
      <c r="I21" s="1"/>
      <c r="J21" s="1"/>
      <c r="K21" s="1"/>
      <c r="L21" s="1"/>
      <c r="M21" s="1"/>
    </row>
    <row r="22" spans="2:21" ht="20.100000000000001" customHeight="1" thickTop="1" thickBot="1" x14ac:dyDescent="0.3">
      <c r="B22" s="49" t="s">
        <v>44</v>
      </c>
      <c r="C22" s="76"/>
      <c r="D22" s="44"/>
      <c r="E22" s="50">
        <v>50</v>
      </c>
      <c r="F22" s="46">
        <f t="shared" si="0"/>
        <v>0</v>
      </c>
      <c r="I22" s="1"/>
      <c r="J22" s="1"/>
      <c r="K22" s="1"/>
      <c r="L22" s="1"/>
      <c r="M22" s="1"/>
      <c r="T22" s="19"/>
      <c r="U22" s="20"/>
    </row>
    <row r="23" spans="2:21" ht="20.100000000000001" customHeight="1" thickTop="1" thickBot="1" x14ac:dyDescent="0.3">
      <c r="B23" s="47" t="s">
        <v>45</v>
      </c>
      <c r="C23" s="76"/>
      <c r="D23" s="44"/>
      <c r="E23" s="50">
        <v>2938</v>
      </c>
      <c r="F23" s="46">
        <f t="shared" si="0"/>
        <v>0</v>
      </c>
      <c r="I23" s="1"/>
      <c r="J23" s="1"/>
      <c r="K23" s="1"/>
      <c r="L23" s="1"/>
      <c r="M23" s="1"/>
      <c r="T23"/>
      <c r="U23" s="21"/>
    </row>
    <row r="24" spans="2:21" ht="20.100000000000001" customHeight="1" thickTop="1" thickBot="1" x14ac:dyDescent="0.3">
      <c r="B24" s="47" t="s">
        <v>46</v>
      </c>
      <c r="C24" s="76"/>
      <c r="D24" s="44"/>
      <c r="E24" s="50">
        <v>27</v>
      </c>
      <c r="F24" s="46">
        <f t="shared" si="0"/>
        <v>0</v>
      </c>
      <c r="I24" s="1"/>
      <c r="J24" s="1"/>
      <c r="K24" s="1"/>
      <c r="L24" s="1"/>
      <c r="M24" s="1"/>
      <c r="T24" s="22"/>
      <c r="U24"/>
    </row>
    <row r="25" spans="2:21" ht="20.100000000000001" customHeight="1" thickTop="1" thickBot="1" x14ac:dyDescent="0.3">
      <c r="B25" s="47" t="s">
        <v>47</v>
      </c>
      <c r="C25" s="76"/>
      <c r="D25" s="44"/>
      <c r="E25" s="50">
        <v>18642</v>
      </c>
      <c r="F25" s="46">
        <f t="shared" si="0"/>
        <v>0</v>
      </c>
      <c r="G25" s="23"/>
      <c r="I25" s="1"/>
      <c r="J25" s="1"/>
      <c r="K25" s="1"/>
      <c r="L25" s="1"/>
      <c r="M25" s="1"/>
      <c r="T25" s="106" t="s">
        <v>6</v>
      </c>
      <c r="U25" s="107">
        <v>0</v>
      </c>
    </row>
    <row r="26" spans="2:21" ht="20.100000000000001" customHeight="1" thickTop="1" thickBot="1" x14ac:dyDescent="0.3">
      <c r="B26" s="47" t="s">
        <v>48</v>
      </c>
      <c r="C26" s="76"/>
      <c r="D26" s="44"/>
      <c r="E26" s="50">
        <v>257</v>
      </c>
      <c r="F26" s="46">
        <f t="shared" si="0"/>
        <v>0</v>
      </c>
      <c r="G26" s="23"/>
      <c r="I26" s="1"/>
      <c r="J26" s="1"/>
      <c r="K26" s="1"/>
      <c r="L26" s="1"/>
      <c r="M26" s="1"/>
      <c r="T26" s="108" t="s">
        <v>9</v>
      </c>
      <c r="U26" s="107">
        <v>2</v>
      </c>
    </row>
    <row r="27" spans="2:21" ht="20.100000000000001" customHeight="1" thickTop="1" thickBot="1" x14ac:dyDescent="0.3">
      <c r="B27" s="47" t="s">
        <v>49</v>
      </c>
      <c r="C27" s="76"/>
      <c r="D27" s="44"/>
      <c r="E27" s="50">
        <v>12674</v>
      </c>
      <c r="F27" s="46">
        <f t="shared" si="0"/>
        <v>0</v>
      </c>
      <c r="G27" s="23"/>
      <c r="I27" s="1"/>
      <c r="J27" s="1"/>
      <c r="K27" s="1"/>
      <c r="L27" s="1"/>
      <c r="M27" s="1"/>
      <c r="T27" s="109" t="s">
        <v>10</v>
      </c>
      <c r="U27" s="110">
        <v>4</v>
      </c>
    </row>
    <row r="28" spans="2:21" ht="20.100000000000001" customHeight="1" thickTop="1" thickBot="1" x14ac:dyDescent="0.3">
      <c r="B28" s="47" t="s">
        <v>50</v>
      </c>
      <c r="C28" s="76"/>
      <c r="D28" s="44"/>
      <c r="E28" s="50">
        <v>145</v>
      </c>
      <c r="F28" s="46">
        <f t="shared" si="0"/>
        <v>0</v>
      </c>
      <c r="G28" s="23"/>
      <c r="I28" s="1"/>
      <c r="J28" s="1"/>
      <c r="K28" s="1"/>
      <c r="L28" s="1"/>
      <c r="M28" s="1"/>
      <c r="T28" s="109" t="s">
        <v>11</v>
      </c>
      <c r="U28" s="110">
        <v>6</v>
      </c>
    </row>
    <row r="29" spans="2:21" ht="20.100000000000001" customHeight="1" thickTop="1" thickBot="1" x14ac:dyDescent="0.3">
      <c r="B29" s="47" t="s">
        <v>51</v>
      </c>
      <c r="C29" s="76"/>
      <c r="D29" s="44"/>
      <c r="E29" s="50">
        <v>2443</v>
      </c>
      <c r="F29" s="46">
        <f t="shared" si="0"/>
        <v>0</v>
      </c>
      <c r="G29" s="23"/>
      <c r="I29" s="1"/>
      <c r="J29" s="1"/>
      <c r="K29" s="1"/>
      <c r="L29" s="1"/>
      <c r="M29" s="1"/>
      <c r="T29" s="108" t="s">
        <v>12</v>
      </c>
      <c r="U29" s="107">
        <v>8</v>
      </c>
    </row>
    <row r="30" spans="2:21" ht="20.100000000000001" customHeight="1" thickTop="1" thickBot="1" x14ac:dyDescent="0.3">
      <c r="B30" s="47" t="s">
        <v>19</v>
      </c>
      <c r="C30" s="76"/>
      <c r="D30" s="44"/>
      <c r="E30" s="50">
        <v>239624</v>
      </c>
      <c r="F30" s="46">
        <f t="shared" si="0"/>
        <v>0</v>
      </c>
      <c r="G30" s="23"/>
      <c r="I30" s="1"/>
      <c r="J30" s="1"/>
      <c r="K30" s="1"/>
      <c r="L30" s="1"/>
      <c r="M30" s="1"/>
      <c r="T30" s="108" t="s">
        <v>13</v>
      </c>
      <c r="U30" s="107">
        <v>10</v>
      </c>
    </row>
    <row r="31" spans="2:21" ht="20.100000000000001" customHeight="1" thickTop="1" thickBot="1" x14ac:dyDescent="0.3">
      <c r="B31" s="47" t="s">
        <v>52</v>
      </c>
      <c r="C31" s="76"/>
      <c r="D31" s="44"/>
      <c r="E31" s="50">
        <v>15894</v>
      </c>
      <c r="F31" s="46">
        <f t="shared" si="0"/>
        <v>0</v>
      </c>
      <c r="G31" s="23"/>
      <c r="I31" s="1"/>
      <c r="J31" s="1"/>
      <c r="K31" s="1"/>
      <c r="L31" s="1"/>
      <c r="M31" s="1"/>
      <c r="T31" s="24"/>
      <c r="U31" s="21"/>
    </row>
    <row r="32" spans="2:21" ht="20.100000000000001" customHeight="1" thickTop="1" thickBot="1" x14ac:dyDescent="0.3">
      <c r="B32" s="47" t="s">
        <v>53</v>
      </c>
      <c r="C32" s="76"/>
      <c r="D32" s="44"/>
      <c r="E32" s="50">
        <v>6191</v>
      </c>
      <c r="F32" s="46">
        <f t="shared" si="0"/>
        <v>0</v>
      </c>
      <c r="G32" s="23"/>
      <c r="I32" s="1"/>
      <c r="J32" s="1"/>
      <c r="K32" s="1"/>
      <c r="L32" s="1"/>
      <c r="M32" s="1"/>
      <c r="T32" s="24"/>
      <c r="U32" s="21"/>
    </row>
    <row r="33" spans="2:21" ht="20.100000000000001" customHeight="1" thickTop="1" thickBot="1" x14ac:dyDescent="0.3">
      <c r="B33" s="47" t="s">
        <v>54</v>
      </c>
      <c r="C33" s="76"/>
      <c r="D33" s="44"/>
      <c r="E33" s="50">
        <v>58689</v>
      </c>
      <c r="F33" s="46">
        <f t="shared" si="0"/>
        <v>0</v>
      </c>
      <c r="G33" s="23"/>
      <c r="I33" s="1"/>
      <c r="J33" s="1"/>
      <c r="K33" s="1"/>
      <c r="L33" s="1"/>
      <c r="M33" s="1"/>
      <c r="T33" s="24"/>
      <c r="U33" s="21"/>
    </row>
    <row r="34" spans="2:21" ht="20.100000000000001" customHeight="1" thickTop="1" thickBot="1" x14ac:dyDescent="0.3">
      <c r="B34" s="47" t="s">
        <v>55</v>
      </c>
      <c r="C34" s="76"/>
      <c r="D34" s="44"/>
      <c r="E34" s="50">
        <v>4221</v>
      </c>
      <c r="F34" s="46">
        <f t="shared" si="0"/>
        <v>0</v>
      </c>
      <c r="G34" s="23"/>
      <c r="I34" s="1"/>
      <c r="J34" s="1"/>
      <c r="K34" s="1"/>
      <c r="L34" s="1"/>
      <c r="M34" s="1"/>
      <c r="T34" s="24"/>
      <c r="U34" s="21"/>
    </row>
    <row r="35" spans="2:21" ht="20.100000000000001" customHeight="1" thickTop="1" thickBot="1" x14ac:dyDescent="0.3">
      <c r="B35" s="47" t="s">
        <v>56</v>
      </c>
      <c r="C35" s="76"/>
      <c r="D35" s="44"/>
      <c r="E35" s="50">
        <v>37979</v>
      </c>
      <c r="F35" s="46">
        <f t="shared" si="0"/>
        <v>0</v>
      </c>
      <c r="G35" s="23"/>
      <c r="I35" s="1"/>
      <c r="J35" s="1"/>
      <c r="K35" s="1"/>
      <c r="L35" s="1"/>
      <c r="M35" s="1"/>
      <c r="T35" s="24"/>
      <c r="U35" s="21"/>
    </row>
    <row r="36" spans="2:21" ht="20.100000000000001" customHeight="1" thickTop="1" thickBot="1" x14ac:dyDescent="0.3">
      <c r="B36" s="47" t="s">
        <v>57</v>
      </c>
      <c r="C36" s="76"/>
      <c r="D36" s="44"/>
      <c r="E36" s="50">
        <v>1611</v>
      </c>
      <c r="F36" s="46">
        <f t="shared" si="0"/>
        <v>0</v>
      </c>
      <c r="G36" s="23"/>
      <c r="I36" s="1"/>
      <c r="J36" s="1"/>
      <c r="K36" s="1"/>
      <c r="L36" s="1"/>
      <c r="M36" s="1"/>
      <c r="U36" s="25"/>
    </row>
    <row r="37" spans="2:21" ht="20.100000000000001" customHeight="1" thickTop="1" thickBot="1" x14ac:dyDescent="0.3">
      <c r="B37" s="47" t="s">
        <v>20</v>
      </c>
      <c r="C37" s="76"/>
      <c r="D37" s="44"/>
      <c r="E37" s="50">
        <v>3438</v>
      </c>
      <c r="F37" s="46">
        <f t="shared" si="0"/>
        <v>0</v>
      </c>
      <c r="G37" s="23"/>
      <c r="I37" s="1"/>
      <c r="J37" s="1"/>
      <c r="K37" s="1"/>
      <c r="L37" s="1"/>
      <c r="M37" s="1"/>
      <c r="U37" s="25"/>
    </row>
    <row r="38" spans="2:21" ht="20.100000000000001" customHeight="1" thickTop="1" thickBot="1" x14ac:dyDescent="0.3">
      <c r="B38" s="49" t="s">
        <v>58</v>
      </c>
      <c r="C38" s="76"/>
      <c r="D38" s="44"/>
      <c r="E38" s="50">
        <v>3578</v>
      </c>
      <c r="F38" s="46">
        <f t="shared" si="0"/>
        <v>0</v>
      </c>
      <c r="G38" s="23"/>
      <c r="I38" s="1"/>
      <c r="J38" s="1"/>
      <c r="K38" s="1"/>
      <c r="L38" s="1"/>
      <c r="M38" s="1"/>
      <c r="T38" s="24"/>
      <c r="U38" s="21"/>
    </row>
    <row r="39" spans="2:21" ht="20.100000000000001" customHeight="1" thickTop="1" thickBot="1" x14ac:dyDescent="0.3">
      <c r="B39" s="47" t="s">
        <v>59</v>
      </c>
      <c r="C39" s="76"/>
      <c r="D39" s="44"/>
      <c r="E39" s="50">
        <v>35075</v>
      </c>
      <c r="F39" s="46">
        <f t="shared" si="0"/>
        <v>0</v>
      </c>
      <c r="G39" s="23"/>
      <c r="I39" s="1"/>
      <c r="J39" s="1"/>
      <c r="K39" s="1"/>
      <c r="L39" s="1"/>
      <c r="M39" s="1"/>
      <c r="T39" s="24"/>
      <c r="U39" s="21"/>
    </row>
    <row r="40" spans="2:21" ht="20.100000000000001" customHeight="1" thickTop="1" thickBot="1" x14ac:dyDescent="0.3">
      <c r="B40" s="47" t="s">
        <v>60</v>
      </c>
      <c r="C40" s="76"/>
      <c r="D40" s="44"/>
      <c r="E40" s="50">
        <v>864</v>
      </c>
      <c r="F40" s="46">
        <f t="shared" si="0"/>
        <v>0</v>
      </c>
      <c r="G40" s="23"/>
      <c r="I40" s="1"/>
      <c r="J40" s="1"/>
      <c r="K40" s="1"/>
      <c r="L40" s="1"/>
      <c r="M40" s="1"/>
    </row>
    <row r="41" spans="2:21" ht="20.100000000000001" customHeight="1" thickTop="1" thickBot="1" x14ac:dyDescent="0.3">
      <c r="B41" s="47" t="s">
        <v>61</v>
      </c>
      <c r="C41" s="76"/>
      <c r="D41" s="44"/>
      <c r="E41" s="50">
        <v>690</v>
      </c>
      <c r="F41" s="46">
        <f t="shared" si="0"/>
        <v>0</v>
      </c>
      <c r="G41" s="26"/>
      <c r="I41" s="1"/>
      <c r="J41" s="1"/>
      <c r="K41" s="1"/>
      <c r="L41" s="1"/>
      <c r="M41" s="1"/>
      <c r="T41" s="27"/>
    </row>
    <row r="42" spans="2:21" ht="20.100000000000001" customHeight="1" thickTop="1" thickBot="1" x14ac:dyDescent="0.3">
      <c r="B42" s="49" t="s">
        <v>62</v>
      </c>
      <c r="C42" s="76"/>
      <c r="D42" s="44"/>
      <c r="E42" s="50">
        <v>6045</v>
      </c>
      <c r="F42" s="46">
        <f t="shared" si="0"/>
        <v>0</v>
      </c>
      <c r="G42" s="26"/>
      <c r="I42" s="1"/>
      <c r="J42" s="1"/>
      <c r="K42" s="1"/>
      <c r="L42" s="1"/>
      <c r="M42" s="1"/>
      <c r="T42" s="27"/>
    </row>
    <row r="43" spans="2:21" s="29" customFormat="1" ht="20.100000000000001" customHeight="1" thickTop="1" thickBot="1" x14ac:dyDescent="0.3">
      <c r="B43" s="47" t="s">
        <v>63</v>
      </c>
      <c r="C43" s="76"/>
      <c r="D43" s="44"/>
      <c r="E43" s="50">
        <v>20672</v>
      </c>
      <c r="F43" s="46">
        <f t="shared" si="0"/>
        <v>0</v>
      </c>
      <c r="G43" s="7"/>
      <c r="H43" s="28"/>
      <c r="T43" s="30"/>
    </row>
    <row r="44" spans="2:21" s="29" customFormat="1" ht="20.100000000000001" customHeight="1" thickTop="1" thickBot="1" x14ac:dyDescent="0.3">
      <c r="B44" s="47" t="s">
        <v>64</v>
      </c>
      <c r="C44" s="76"/>
      <c r="D44" s="44"/>
      <c r="E44" s="50">
        <v>36462</v>
      </c>
      <c r="F44" s="46">
        <f t="shared" si="0"/>
        <v>0</v>
      </c>
      <c r="G44" s="31"/>
      <c r="H44" s="28"/>
    </row>
    <row r="45" spans="2:21" s="29" customFormat="1" ht="20.100000000000001" customHeight="1" thickTop="1" thickBot="1" x14ac:dyDescent="0.3">
      <c r="B45" s="47" t="s">
        <v>65</v>
      </c>
      <c r="C45" s="76"/>
      <c r="D45" s="44"/>
      <c r="E45" s="50">
        <v>6263</v>
      </c>
      <c r="F45" s="46">
        <f t="shared" si="0"/>
        <v>0</v>
      </c>
      <c r="G45" s="31"/>
      <c r="H45" s="28"/>
    </row>
    <row r="46" spans="2:21" s="29" customFormat="1" ht="20.100000000000001" customHeight="1" thickTop="1" thickBot="1" x14ac:dyDescent="0.3">
      <c r="B46" s="47" t="s">
        <v>18</v>
      </c>
      <c r="C46" s="76"/>
      <c r="D46" s="44"/>
      <c r="E46" s="50">
        <v>1532</v>
      </c>
      <c r="F46" s="46">
        <f t="shared" si="0"/>
        <v>0</v>
      </c>
      <c r="G46" s="31"/>
      <c r="H46" s="28"/>
    </row>
    <row r="47" spans="2:21" s="29" customFormat="1" ht="20.100000000000001" customHeight="1" thickTop="1" thickBot="1" x14ac:dyDescent="0.3">
      <c r="B47" s="47" t="s">
        <v>66</v>
      </c>
      <c r="C47" s="76"/>
      <c r="D47" s="44"/>
      <c r="E47" s="50">
        <v>28492</v>
      </c>
      <c r="F47" s="46">
        <f t="shared" si="0"/>
        <v>0</v>
      </c>
      <c r="G47" s="31"/>
      <c r="H47" s="28"/>
    </row>
    <row r="48" spans="2:21" s="29" customFormat="1" ht="20.100000000000001" customHeight="1" thickTop="1" thickBot="1" x14ac:dyDescent="0.3">
      <c r="B48" s="49" t="s">
        <v>67</v>
      </c>
      <c r="C48" s="76"/>
      <c r="D48" s="44"/>
      <c r="E48" s="50">
        <v>7</v>
      </c>
      <c r="F48" s="46">
        <f t="shared" si="0"/>
        <v>0</v>
      </c>
      <c r="G48" s="31"/>
      <c r="H48" s="28"/>
    </row>
    <row r="49" spans="2:13" s="29" customFormat="1" ht="20.100000000000001" customHeight="1" thickTop="1" thickBot="1" x14ac:dyDescent="0.3">
      <c r="B49" s="49" t="s">
        <v>21</v>
      </c>
      <c r="C49" s="76"/>
      <c r="D49" s="44"/>
      <c r="E49" s="50">
        <v>26855</v>
      </c>
      <c r="F49" s="46">
        <f t="shared" si="0"/>
        <v>0</v>
      </c>
      <c r="G49" s="31"/>
      <c r="H49" s="28"/>
    </row>
    <row r="50" spans="2:13" s="29" customFormat="1" ht="20.100000000000001" customHeight="1" thickTop="1" thickBot="1" x14ac:dyDescent="0.3">
      <c r="B50" s="49" t="s">
        <v>68</v>
      </c>
      <c r="C50" s="76"/>
      <c r="D50" s="44"/>
      <c r="E50" s="50">
        <v>101</v>
      </c>
      <c r="F50" s="46">
        <f t="shared" si="0"/>
        <v>0</v>
      </c>
      <c r="G50" s="31"/>
      <c r="H50" s="28"/>
    </row>
    <row r="51" spans="2:13" s="29" customFormat="1" ht="20.100000000000001" customHeight="1" thickTop="1" thickBot="1" x14ac:dyDescent="0.3">
      <c r="B51" s="47" t="s">
        <v>69</v>
      </c>
      <c r="C51" s="112"/>
      <c r="D51" s="44"/>
      <c r="E51" s="48">
        <v>269691</v>
      </c>
      <c r="F51" s="46">
        <f t="shared" si="0"/>
        <v>0</v>
      </c>
      <c r="G51" s="31"/>
      <c r="H51" s="28"/>
    </row>
    <row r="52" spans="2:13" ht="20.100000000000001" customHeight="1" thickTop="1" x14ac:dyDescent="0.25">
      <c r="B52" s="49" t="s">
        <v>22</v>
      </c>
      <c r="C52" s="76"/>
      <c r="D52" s="44"/>
      <c r="E52" s="50">
        <v>172</v>
      </c>
      <c r="F52" s="46">
        <f t="shared" si="0"/>
        <v>0</v>
      </c>
    </row>
    <row r="53" spans="2:13" ht="20.100000000000001" customHeight="1" thickBot="1" x14ac:dyDescent="0.3">
      <c r="B53" s="51" t="s">
        <v>73</v>
      </c>
      <c r="C53" s="70"/>
      <c r="D53" s="52"/>
      <c r="E53" s="53"/>
      <c r="F53" s="103">
        <f>SUM(F8:F52)</f>
        <v>0</v>
      </c>
    </row>
    <row r="54" spans="2:13" ht="20.100000000000001" customHeight="1" thickTop="1" x14ac:dyDescent="0.15">
      <c r="B54" s="54" t="s">
        <v>23</v>
      </c>
      <c r="C54" s="54"/>
      <c r="D54" s="55"/>
      <c r="E54" s="55"/>
      <c r="F54" s="56"/>
    </row>
    <row r="55" spans="2:13" ht="15.75" thickBot="1" x14ac:dyDescent="0.3">
      <c r="B55" s="13"/>
      <c r="C55" s="13"/>
      <c r="D55" s="14"/>
      <c r="E55" s="12"/>
      <c r="F55" s="15"/>
      <c r="G55" s="15"/>
      <c r="I55" s="1"/>
      <c r="J55" s="1"/>
      <c r="K55" s="1"/>
      <c r="L55" s="22"/>
      <c r="M55" s="21"/>
    </row>
    <row r="56" spans="2:13" ht="24" x14ac:dyDescent="0.25">
      <c r="B56" s="35" t="s">
        <v>3</v>
      </c>
      <c r="C56" s="71"/>
      <c r="D56" s="36"/>
      <c r="E56" s="32" t="s">
        <v>4</v>
      </c>
      <c r="F56" s="33" t="s">
        <v>5</v>
      </c>
      <c r="G56" s="1"/>
      <c r="I56" s="1"/>
      <c r="J56" s="1"/>
      <c r="K56" s="1"/>
      <c r="L56" s="24"/>
      <c r="M56" s="21"/>
    </row>
    <row r="57" spans="2:13" ht="39.950000000000003" customHeight="1" x14ac:dyDescent="0.25">
      <c r="B57" s="16" t="s">
        <v>7</v>
      </c>
      <c r="C57" s="72"/>
      <c r="D57" s="17"/>
      <c r="E57" s="104" t="s">
        <v>6</v>
      </c>
      <c r="F57" s="18">
        <f>VLOOKUP(E57,T$25:U$30,2,FALSE)</f>
        <v>0</v>
      </c>
      <c r="G57" s="1"/>
      <c r="I57" s="1"/>
      <c r="J57" s="1"/>
      <c r="K57" s="1"/>
      <c r="L57" s="1"/>
      <c r="M57" s="25"/>
    </row>
    <row r="58" spans="2:13" ht="39.950000000000003" customHeight="1" thickBot="1" x14ac:dyDescent="0.3">
      <c r="B58" s="16" t="s">
        <v>8</v>
      </c>
      <c r="C58" s="72"/>
      <c r="D58" s="17"/>
      <c r="E58" s="104" t="s">
        <v>6</v>
      </c>
      <c r="F58" s="18">
        <f>VLOOKUP(E58,T$25:U$30,2,FALSE)</f>
        <v>0</v>
      </c>
      <c r="G58" s="1"/>
      <c r="I58" s="1"/>
      <c r="J58" s="1"/>
      <c r="K58" s="1"/>
      <c r="L58" s="1"/>
      <c r="M58" s="25"/>
    </row>
    <row r="59" spans="2:13" ht="25.5" customHeight="1" thickBot="1" x14ac:dyDescent="0.3">
      <c r="B59" s="126" t="s">
        <v>74</v>
      </c>
      <c r="C59" s="127"/>
      <c r="D59" s="127"/>
      <c r="E59" s="77" t="s">
        <v>27</v>
      </c>
      <c r="F59" s="105">
        <f>SUM(F57:F58)</f>
        <v>0</v>
      </c>
      <c r="G59" s="1"/>
      <c r="I59" s="1"/>
      <c r="J59" s="1"/>
      <c r="K59" s="1"/>
      <c r="L59" s="24"/>
      <c r="M59" s="21"/>
    </row>
    <row r="60" spans="2:13" ht="15.75" thickBot="1" x14ac:dyDescent="0.3">
      <c r="B60" s="38"/>
      <c r="C60" s="38"/>
      <c r="D60" s="38"/>
      <c r="E60" s="38"/>
      <c r="F60" s="38"/>
      <c r="I60" s="1"/>
      <c r="J60" s="1"/>
      <c r="K60" s="1"/>
      <c r="L60" s="24"/>
      <c r="M60" s="21"/>
    </row>
    <row r="61" spans="2:13" ht="12.75" thickTop="1" thickBot="1" x14ac:dyDescent="0.2">
      <c r="B61" s="57" t="s">
        <v>75</v>
      </c>
      <c r="C61" s="73" t="s">
        <v>76</v>
      </c>
      <c r="D61" s="58"/>
      <c r="E61" s="59" t="s">
        <v>24</v>
      </c>
      <c r="F61" s="60"/>
      <c r="I61" s="1"/>
      <c r="J61" s="1"/>
      <c r="K61" s="1"/>
      <c r="L61" s="1"/>
      <c r="M61" s="1"/>
    </row>
    <row r="62" spans="2:13" x14ac:dyDescent="0.15">
      <c r="B62" s="61"/>
      <c r="C62" s="78"/>
      <c r="D62" s="134"/>
      <c r="E62" s="130"/>
      <c r="F62" s="135"/>
      <c r="I62" s="1"/>
      <c r="J62" s="1"/>
      <c r="K62" s="1"/>
      <c r="L62" s="1"/>
      <c r="M62" s="1"/>
    </row>
    <row r="63" spans="2:13" x14ac:dyDescent="0.15">
      <c r="B63" s="61" t="s">
        <v>25</v>
      </c>
      <c r="C63" s="74"/>
      <c r="D63" s="128"/>
      <c r="E63" s="128"/>
      <c r="F63" s="129"/>
      <c r="I63" s="1"/>
      <c r="J63" s="1"/>
      <c r="K63" s="1"/>
      <c r="L63" s="1"/>
      <c r="M63" s="1"/>
    </row>
    <row r="64" spans="2:13" x14ac:dyDescent="0.15">
      <c r="B64" s="61"/>
      <c r="C64" s="74"/>
      <c r="D64" s="130"/>
      <c r="E64" s="130"/>
      <c r="F64" s="131"/>
      <c r="I64" s="1"/>
      <c r="J64" s="1"/>
      <c r="K64" s="1"/>
      <c r="L64" s="1"/>
      <c r="M64" s="1"/>
    </row>
    <row r="65" spans="2:13" x14ac:dyDescent="0.15">
      <c r="B65" s="61" t="s">
        <v>14</v>
      </c>
      <c r="C65" s="74"/>
      <c r="D65" s="128"/>
      <c r="E65" s="128"/>
      <c r="F65" s="129"/>
      <c r="I65" s="1"/>
      <c r="J65" s="1"/>
      <c r="K65" s="1"/>
      <c r="L65" s="1"/>
      <c r="M65" s="1"/>
    </row>
    <row r="66" spans="2:13" x14ac:dyDescent="0.15">
      <c r="B66" s="61"/>
      <c r="C66" s="74"/>
      <c r="D66" s="130"/>
      <c r="E66" s="130"/>
      <c r="F66" s="131"/>
      <c r="I66" s="1"/>
      <c r="J66" s="1"/>
      <c r="K66" s="1"/>
      <c r="L66" s="1"/>
      <c r="M66" s="1"/>
    </row>
    <row r="67" spans="2:13" x14ac:dyDescent="0.15">
      <c r="B67" s="61" t="s">
        <v>15</v>
      </c>
      <c r="C67" s="74"/>
      <c r="D67" s="128"/>
      <c r="E67" s="128"/>
      <c r="F67" s="129"/>
      <c r="I67" s="1"/>
      <c r="J67" s="1"/>
      <c r="K67" s="1"/>
      <c r="L67" s="1"/>
      <c r="M67" s="1"/>
    </row>
    <row r="68" spans="2:13" x14ac:dyDescent="0.15">
      <c r="B68" s="61"/>
      <c r="C68" s="74"/>
      <c r="D68" s="130"/>
      <c r="E68" s="130"/>
      <c r="F68" s="131"/>
      <c r="I68" s="1"/>
      <c r="J68" s="1"/>
      <c r="K68" s="1"/>
      <c r="L68" s="1"/>
      <c r="M68" s="1"/>
    </row>
    <row r="69" spans="2:13" ht="23.25" thickBot="1" x14ac:dyDescent="0.2">
      <c r="B69" s="62" t="s">
        <v>26</v>
      </c>
      <c r="C69" s="75"/>
      <c r="D69" s="132"/>
      <c r="E69" s="132"/>
      <c r="F69" s="133"/>
      <c r="I69" s="1"/>
      <c r="J69" s="1"/>
      <c r="K69" s="1"/>
      <c r="L69" s="1"/>
      <c r="M69" s="1"/>
    </row>
    <row r="70" spans="2:13" ht="12" thickTop="1" x14ac:dyDescent="0.15">
      <c r="B70" s="63"/>
      <c r="C70" s="63"/>
      <c r="D70" s="63"/>
      <c r="E70" s="63"/>
      <c r="F70" s="63"/>
      <c r="I70" s="1"/>
      <c r="J70" s="1"/>
      <c r="K70" s="1"/>
      <c r="L70" s="1"/>
      <c r="M70" s="1"/>
    </row>
    <row r="71" spans="2:13" x14ac:dyDescent="0.15">
      <c r="I71" s="63"/>
      <c r="J71" s="63"/>
      <c r="K71" s="63"/>
      <c r="L71" s="63"/>
    </row>
  </sheetData>
  <sheetProtection algorithmName="SHA-512" hashValue="7tc6ytFyXUxfK06UEJfcfu3fNB0c7ZokHrj6KQtzUi8+kSJtCa2j+G09gpoFkOjDzP9VItVoIGMJWHq5xwQKyg==" saltValue="Dgqr9VeSgWLNZyYcM45Qlg==" spinCount="100000" sheet="1" objects="1" scenarios="1"/>
  <protectedRanges>
    <protectedRange sqref="C8:D34 C35:D52 E57:E58 D61 F61 D63 D66 D65 D66 D67 D69" name="Bereik1_1"/>
  </protectedRanges>
  <mergeCells count="11">
    <mergeCell ref="D69:F69"/>
    <mergeCell ref="D62:F62"/>
    <mergeCell ref="D63:F63"/>
    <mergeCell ref="D64:F64"/>
    <mergeCell ref="D65:F65"/>
    <mergeCell ref="D66:F66"/>
    <mergeCell ref="B2:F2"/>
    <mergeCell ref="B4:F4"/>
    <mergeCell ref="B59:D59"/>
    <mergeCell ref="D67:F67"/>
    <mergeCell ref="D68:F68"/>
  </mergeCells>
  <dataValidations count="2">
    <dataValidation type="list" allowBlank="1" showInputMessage="1" showErrorMessage="1" sqref="E57:E58">
      <formula1>$T$25:$T$30</formula1>
    </dataValidation>
    <dataValidation type="list" allowBlank="1" showInputMessage="1" showErrorMessage="1" sqref="T38:T39 L59:L60 L55:L56 T25:T26 T29:T35">
      <formula1>$T$18:$T$18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workbookViewId="0"/>
  </sheetViews>
  <sheetFormatPr defaultRowHeight="15" x14ac:dyDescent="0.25"/>
  <cols>
    <col min="1" max="1" width="3.7109375" customWidth="1"/>
    <col min="2" max="2" width="46.140625" customWidth="1"/>
    <col min="3" max="3" width="25.7109375" customWidth="1"/>
    <col min="4" max="4" width="28.7109375" customWidth="1"/>
    <col min="5" max="5" width="28.42578125" customWidth="1"/>
    <col min="6" max="6" width="80.140625" customWidth="1"/>
    <col min="19" max="20" width="0" hidden="1" customWidth="1"/>
  </cols>
  <sheetData>
    <row r="1" spans="1:7" x14ac:dyDescent="0.25">
      <c r="A1" s="1"/>
      <c r="B1" s="2"/>
      <c r="C1" s="1"/>
      <c r="D1" s="1"/>
      <c r="E1" s="3"/>
      <c r="F1" s="3"/>
    </row>
    <row r="2" spans="1:7" ht="15.75" x14ac:dyDescent="0.25">
      <c r="A2" s="5"/>
      <c r="B2" s="79"/>
      <c r="C2" s="138"/>
      <c r="D2" s="138"/>
      <c r="E2" s="38"/>
    </row>
    <row r="3" spans="1:7" x14ac:dyDescent="0.25">
      <c r="A3" s="1"/>
      <c r="B3" s="125" t="s">
        <v>16</v>
      </c>
      <c r="C3" s="125"/>
      <c r="D3" s="125"/>
      <c r="E3" s="125"/>
    </row>
    <row r="4" spans="1:7" x14ac:dyDescent="0.25">
      <c r="A4" s="1"/>
      <c r="B4" s="37"/>
      <c r="C4" s="38"/>
      <c r="D4" s="38"/>
      <c r="E4" s="38"/>
    </row>
    <row r="5" spans="1:7" x14ac:dyDescent="0.25">
      <c r="A5" s="1"/>
      <c r="B5" s="125" t="s">
        <v>77</v>
      </c>
      <c r="C5" s="125"/>
      <c r="D5" s="125"/>
      <c r="E5" s="125"/>
    </row>
    <row r="6" spans="1:7" ht="15.75" thickBot="1" x14ac:dyDescent="0.3">
      <c r="A6" s="1"/>
      <c r="B6" s="115"/>
      <c r="C6" s="115"/>
      <c r="D6" s="115"/>
      <c r="E6" s="38"/>
    </row>
    <row r="7" spans="1:7" ht="46.5" thickTop="1" thickBot="1" x14ac:dyDescent="0.3">
      <c r="A7" s="87"/>
      <c r="B7" s="98" t="s">
        <v>97</v>
      </c>
      <c r="C7" s="113" t="s">
        <v>107</v>
      </c>
      <c r="D7" s="101" t="s">
        <v>28</v>
      </c>
      <c r="E7" s="99" t="s">
        <v>105</v>
      </c>
      <c r="F7" s="87"/>
    </row>
    <row r="8" spans="1:7" ht="15.75" thickTop="1" x14ac:dyDescent="0.25">
      <c r="A8" s="1"/>
      <c r="B8" s="89" t="s">
        <v>80</v>
      </c>
      <c r="C8" s="114"/>
      <c r="D8" s="86">
        <v>3530</v>
      </c>
      <c r="E8" s="88">
        <f t="shared" ref="E8:E24" si="0">C8*D8</f>
        <v>0</v>
      </c>
      <c r="F8" s="3"/>
    </row>
    <row r="9" spans="1:7" x14ac:dyDescent="0.25">
      <c r="A9" s="1"/>
      <c r="B9" s="89" t="s">
        <v>81</v>
      </c>
      <c r="C9" s="114"/>
      <c r="D9" s="86">
        <f>1420+1440</f>
        <v>2860</v>
      </c>
      <c r="E9" s="88">
        <f t="shared" si="0"/>
        <v>0</v>
      </c>
      <c r="F9" s="3"/>
    </row>
    <row r="10" spans="1:7" x14ac:dyDescent="0.25">
      <c r="A10" s="1"/>
      <c r="B10" s="89" t="s">
        <v>82</v>
      </c>
      <c r="C10" s="114"/>
      <c r="D10" s="86">
        <f>4640</f>
        <v>4640</v>
      </c>
      <c r="E10" s="88">
        <f t="shared" si="0"/>
        <v>0</v>
      </c>
      <c r="F10" s="3"/>
    </row>
    <row r="11" spans="1:7" x14ac:dyDescent="0.25">
      <c r="A11" s="1"/>
      <c r="B11" s="89" t="s">
        <v>83</v>
      </c>
      <c r="C11" s="114"/>
      <c r="D11" s="86">
        <f>5110+640</f>
        <v>5750</v>
      </c>
      <c r="E11" s="88">
        <f t="shared" si="0"/>
        <v>0</v>
      </c>
      <c r="F11" s="3"/>
    </row>
    <row r="12" spans="1:7" x14ac:dyDescent="0.25">
      <c r="A12" s="1"/>
      <c r="B12" s="89" t="s">
        <v>84</v>
      </c>
      <c r="C12" s="114"/>
      <c r="D12" s="86">
        <f>6080+540</f>
        <v>6620</v>
      </c>
      <c r="E12" s="88">
        <f t="shared" si="0"/>
        <v>0</v>
      </c>
      <c r="F12" s="3"/>
    </row>
    <row r="13" spans="1:7" x14ac:dyDescent="0.25">
      <c r="A13" s="1"/>
      <c r="B13" s="89" t="s">
        <v>85</v>
      </c>
      <c r="C13" s="114"/>
      <c r="D13" s="86">
        <v>2719.9999999999995</v>
      </c>
      <c r="E13" s="88">
        <f t="shared" si="0"/>
        <v>0</v>
      </c>
      <c r="F13" s="3"/>
      <c r="G13" s="162"/>
    </row>
    <row r="14" spans="1:7" x14ac:dyDescent="0.25">
      <c r="A14" s="1"/>
      <c r="B14" s="89" t="s">
        <v>86</v>
      </c>
      <c r="C14" s="114"/>
      <c r="D14" s="86">
        <v>740</v>
      </c>
      <c r="E14" s="88">
        <f t="shared" si="0"/>
        <v>0</v>
      </c>
      <c r="F14" s="3"/>
      <c r="G14" s="162"/>
    </row>
    <row r="15" spans="1:7" x14ac:dyDescent="0.25">
      <c r="A15" s="1"/>
      <c r="B15" s="89" t="s">
        <v>87</v>
      </c>
      <c r="C15" s="114"/>
      <c r="D15" s="86">
        <v>9730</v>
      </c>
      <c r="E15" s="88">
        <f t="shared" si="0"/>
        <v>0</v>
      </c>
      <c r="F15" s="3"/>
      <c r="G15" s="162"/>
    </row>
    <row r="16" spans="1:7" x14ac:dyDescent="0.25">
      <c r="A16" s="1"/>
      <c r="B16" s="89" t="s">
        <v>88</v>
      </c>
      <c r="C16" s="114"/>
      <c r="D16" s="86">
        <v>3770</v>
      </c>
      <c r="E16" s="88">
        <f t="shared" si="0"/>
        <v>0</v>
      </c>
      <c r="F16" s="3"/>
      <c r="G16" s="162"/>
    </row>
    <row r="17" spans="1:7" x14ac:dyDescent="0.25">
      <c r="A17" s="1"/>
      <c r="B17" s="89" t="s">
        <v>89</v>
      </c>
      <c r="C17" s="114"/>
      <c r="D17" s="86">
        <v>4059.9999999999995</v>
      </c>
      <c r="E17" s="88">
        <f t="shared" si="0"/>
        <v>0</v>
      </c>
      <c r="F17" s="3"/>
      <c r="G17" s="162"/>
    </row>
    <row r="18" spans="1:7" x14ac:dyDescent="0.25">
      <c r="A18" s="1"/>
      <c r="B18" s="89" t="s">
        <v>90</v>
      </c>
      <c r="C18" s="114"/>
      <c r="D18" s="86">
        <v>6440</v>
      </c>
      <c r="E18" s="88">
        <f t="shared" si="0"/>
        <v>0</v>
      </c>
      <c r="F18" s="3"/>
      <c r="G18" s="162"/>
    </row>
    <row r="19" spans="1:7" x14ac:dyDescent="0.25">
      <c r="A19" s="1"/>
      <c r="B19" s="89" t="s">
        <v>91</v>
      </c>
      <c r="C19" s="114"/>
      <c r="D19" s="86">
        <v>7880</v>
      </c>
      <c r="E19" s="88">
        <f t="shared" si="0"/>
        <v>0</v>
      </c>
      <c r="F19" s="3"/>
      <c r="G19" s="162"/>
    </row>
    <row r="20" spans="1:7" x14ac:dyDescent="0.25">
      <c r="A20" s="1"/>
      <c r="B20" s="89" t="s">
        <v>92</v>
      </c>
      <c r="C20" s="114"/>
      <c r="D20" s="86">
        <v>4260</v>
      </c>
      <c r="E20" s="88">
        <f t="shared" si="0"/>
        <v>0</v>
      </c>
      <c r="F20" s="3"/>
      <c r="G20" s="162"/>
    </row>
    <row r="21" spans="1:7" x14ac:dyDescent="0.25">
      <c r="A21" s="1"/>
      <c r="B21" s="89" t="s">
        <v>93</v>
      </c>
      <c r="C21" s="114"/>
      <c r="D21" s="86">
        <v>2740</v>
      </c>
      <c r="E21" s="88">
        <f t="shared" si="0"/>
        <v>0</v>
      </c>
      <c r="F21" s="3"/>
      <c r="G21" s="162"/>
    </row>
    <row r="22" spans="1:7" x14ac:dyDescent="0.25">
      <c r="A22" s="1"/>
      <c r="B22" s="89" t="s">
        <v>94</v>
      </c>
      <c r="C22" s="114"/>
      <c r="D22" s="86">
        <v>2540</v>
      </c>
      <c r="E22" s="88">
        <f t="shared" si="0"/>
        <v>0</v>
      </c>
      <c r="F22" s="3"/>
      <c r="G22" s="162"/>
    </row>
    <row r="23" spans="1:7" x14ac:dyDescent="0.25">
      <c r="A23" s="1"/>
      <c r="B23" s="89" t="s">
        <v>95</v>
      </c>
      <c r="C23" s="114"/>
      <c r="D23" s="86">
        <v>720</v>
      </c>
      <c r="E23" s="88">
        <f t="shared" si="0"/>
        <v>0</v>
      </c>
      <c r="F23" s="3"/>
      <c r="G23" s="162"/>
    </row>
    <row r="24" spans="1:7" x14ac:dyDescent="0.25">
      <c r="A24" s="1"/>
      <c r="B24" s="91" t="s">
        <v>96</v>
      </c>
      <c r="C24" s="114"/>
      <c r="D24" s="92">
        <v>2559</v>
      </c>
      <c r="E24" s="93">
        <f t="shared" si="0"/>
        <v>0</v>
      </c>
      <c r="F24" s="3"/>
      <c r="G24" s="162"/>
    </row>
    <row r="25" spans="1:7" x14ac:dyDescent="0.25">
      <c r="A25" s="1"/>
      <c r="B25" s="95" t="s">
        <v>108</v>
      </c>
      <c r="C25" s="94">
        <f>SUM(D8:D24)</f>
        <v>71559</v>
      </c>
      <c r="D25" s="120" t="s">
        <v>101</v>
      </c>
      <c r="E25" s="121">
        <f>SUM(E8:E24)</f>
        <v>0</v>
      </c>
    </row>
    <row r="26" spans="1:7" x14ac:dyDescent="0.25">
      <c r="A26" s="1"/>
      <c r="B26" s="96"/>
      <c r="C26" s="90"/>
      <c r="D26" s="97"/>
      <c r="E26" s="117"/>
    </row>
    <row r="27" spans="1:7" x14ac:dyDescent="0.25">
      <c r="A27" s="1"/>
      <c r="B27" s="96"/>
      <c r="C27" s="119" t="s">
        <v>104</v>
      </c>
      <c r="D27" s="118" t="s">
        <v>103</v>
      </c>
      <c r="E27" s="123" t="s">
        <v>106</v>
      </c>
      <c r="F27" s="102"/>
    </row>
    <row r="28" spans="1:7" x14ac:dyDescent="0.25">
      <c r="A28" s="1"/>
      <c r="B28" s="124" t="s">
        <v>102</v>
      </c>
      <c r="C28" s="114"/>
      <c r="D28" s="116">
        <f>SUM(D8:D24)/1000</f>
        <v>71.558999999999997</v>
      </c>
      <c r="E28" s="122">
        <f t="shared" ref="E28" si="1">C28*D28</f>
        <v>0</v>
      </c>
    </row>
    <row r="29" spans="1:7" x14ac:dyDescent="0.25">
      <c r="A29" s="1"/>
      <c r="B29" s="163"/>
      <c r="C29" s="164"/>
      <c r="D29" s="80"/>
      <c r="E29" s="81"/>
    </row>
    <row r="30" spans="1:7" ht="15.75" thickBot="1" x14ac:dyDescent="0.3">
      <c r="A30" s="1"/>
      <c r="B30" s="139" t="s">
        <v>99</v>
      </c>
      <c r="C30" s="140"/>
      <c r="D30" s="141">
        <f>E25-E28</f>
        <v>0</v>
      </c>
      <c r="E30" s="142"/>
    </row>
    <row r="31" spans="1:7" ht="15.75" thickTop="1" x14ac:dyDescent="0.25">
      <c r="A31" s="1"/>
      <c r="B31" s="82" t="s">
        <v>98</v>
      </c>
      <c r="C31" s="115"/>
      <c r="D31" s="115"/>
      <c r="E31" s="38"/>
    </row>
    <row r="32" spans="1:7" x14ac:dyDescent="0.25">
      <c r="A32" s="1"/>
      <c r="B32" s="82" t="s">
        <v>100</v>
      </c>
      <c r="C32" s="115"/>
      <c r="D32" s="115"/>
      <c r="E32" s="38"/>
    </row>
    <row r="33" spans="1:20" x14ac:dyDescent="0.25">
      <c r="A33" s="1"/>
      <c r="B33" s="82"/>
      <c r="C33" s="115"/>
      <c r="D33" s="115"/>
      <c r="E33" s="38"/>
    </row>
    <row r="34" spans="1:20" ht="21" customHeight="1" thickBot="1" x14ac:dyDescent="0.3">
      <c r="A34" s="1"/>
      <c r="B34" s="143" t="s">
        <v>72</v>
      </c>
      <c r="C34" s="144"/>
      <c r="D34" s="145"/>
      <c r="E34" s="146"/>
    </row>
    <row r="35" spans="1:20" ht="15.75" thickTop="1" x14ac:dyDescent="0.25">
      <c r="A35" s="1"/>
      <c r="B35" s="83"/>
      <c r="C35" s="115"/>
      <c r="D35" s="115"/>
      <c r="E35" s="38"/>
    </row>
    <row r="36" spans="1:20" ht="15.75" thickBot="1" x14ac:dyDescent="0.3">
      <c r="A36" s="1"/>
      <c r="B36" s="83"/>
      <c r="C36" s="115"/>
      <c r="D36" s="115"/>
      <c r="E36" s="38"/>
    </row>
    <row r="37" spans="1:20" ht="24" x14ac:dyDescent="0.25">
      <c r="A37" s="1"/>
      <c r="B37" s="35" t="s">
        <v>3</v>
      </c>
      <c r="C37" s="36"/>
      <c r="D37" s="32" t="s">
        <v>4</v>
      </c>
      <c r="E37" s="33" t="s">
        <v>5</v>
      </c>
    </row>
    <row r="38" spans="1:20" ht="30" customHeight="1" x14ac:dyDescent="0.25">
      <c r="A38" s="1"/>
      <c r="B38" s="136" t="s">
        <v>7</v>
      </c>
      <c r="C38" s="137"/>
      <c r="D38" s="100" t="s">
        <v>6</v>
      </c>
      <c r="E38" s="18">
        <f>VLOOKUP(D38,S$44:$T49,2,FALSE)</f>
        <v>0</v>
      </c>
    </row>
    <row r="39" spans="1:20" ht="29.25" customHeight="1" thickBot="1" x14ac:dyDescent="0.3">
      <c r="A39" s="1"/>
      <c r="B39" s="136" t="s">
        <v>8</v>
      </c>
      <c r="C39" s="137"/>
      <c r="D39" s="100" t="s">
        <v>6</v>
      </c>
      <c r="E39" s="18">
        <f>VLOOKUP(D39,S$44:$T50,2,FALSE)</f>
        <v>0</v>
      </c>
    </row>
    <row r="40" spans="1:20" ht="41.25" customHeight="1" thickBot="1" x14ac:dyDescent="0.3">
      <c r="A40" s="1"/>
      <c r="B40" s="84" t="s">
        <v>78</v>
      </c>
      <c r="C40" s="84"/>
      <c r="D40" s="84" t="s">
        <v>27</v>
      </c>
      <c r="E40" s="34">
        <f>SUM(E38:E39)</f>
        <v>0</v>
      </c>
    </row>
    <row r="41" spans="1:20" x14ac:dyDescent="0.25">
      <c r="A41" s="1"/>
      <c r="B41" s="54"/>
      <c r="C41" s="55"/>
      <c r="D41" s="55"/>
      <c r="E41" s="38"/>
    </row>
    <row r="42" spans="1:20" ht="15.75" thickBot="1" x14ac:dyDescent="0.3">
      <c r="A42" s="1"/>
      <c r="B42" s="38"/>
      <c r="C42" s="85"/>
      <c r="D42" s="38"/>
      <c r="E42" s="85"/>
    </row>
    <row r="43" spans="1:20" ht="15.75" thickTop="1" x14ac:dyDescent="0.25">
      <c r="A43" s="1"/>
      <c r="B43" s="57" t="s">
        <v>79</v>
      </c>
      <c r="C43" s="156" t="s">
        <v>24</v>
      </c>
      <c r="D43" s="157"/>
      <c r="E43" s="158"/>
    </row>
    <row r="44" spans="1:20" x14ac:dyDescent="0.25">
      <c r="A44" s="1"/>
      <c r="B44" s="61"/>
      <c r="C44" s="159"/>
      <c r="D44" s="160"/>
      <c r="E44" s="161"/>
      <c r="S44" s="22" t="s">
        <v>6</v>
      </c>
      <c r="T44" s="21">
        <v>0</v>
      </c>
    </row>
    <row r="45" spans="1:20" x14ac:dyDescent="0.25">
      <c r="A45" s="1"/>
      <c r="B45" s="61" t="s">
        <v>25</v>
      </c>
      <c r="C45" s="147"/>
      <c r="D45" s="148"/>
      <c r="E45" s="149"/>
      <c r="S45" s="24" t="s">
        <v>9</v>
      </c>
      <c r="T45" s="21">
        <v>2</v>
      </c>
    </row>
    <row r="46" spans="1:20" x14ac:dyDescent="0.25">
      <c r="A46" s="1"/>
      <c r="B46" s="61"/>
      <c r="C46" s="150"/>
      <c r="D46" s="151"/>
      <c r="E46" s="152"/>
      <c r="S46" s="1" t="s">
        <v>10</v>
      </c>
      <c r="T46" s="25">
        <v>4</v>
      </c>
    </row>
    <row r="47" spans="1:20" x14ac:dyDescent="0.25">
      <c r="A47" s="1"/>
      <c r="B47" s="61" t="s">
        <v>14</v>
      </c>
      <c r="C47" s="147"/>
      <c r="D47" s="148"/>
      <c r="E47" s="149"/>
      <c r="S47" s="1" t="s">
        <v>11</v>
      </c>
      <c r="T47" s="25">
        <v>6</v>
      </c>
    </row>
    <row r="48" spans="1:20" x14ac:dyDescent="0.25">
      <c r="A48" s="1"/>
      <c r="B48" s="61"/>
      <c r="C48" s="150"/>
      <c r="D48" s="151"/>
      <c r="E48" s="152"/>
      <c r="S48" s="24" t="s">
        <v>12</v>
      </c>
      <c r="T48" s="21">
        <v>8</v>
      </c>
    </row>
    <row r="49" spans="1:20" x14ac:dyDescent="0.25">
      <c r="A49" s="1"/>
      <c r="B49" s="61" t="s">
        <v>15</v>
      </c>
      <c r="C49" s="147"/>
      <c r="D49" s="148"/>
      <c r="E49" s="149"/>
      <c r="S49" s="24" t="s">
        <v>13</v>
      </c>
      <c r="T49" s="21">
        <v>10</v>
      </c>
    </row>
    <row r="50" spans="1:20" x14ac:dyDescent="0.25">
      <c r="A50" s="1"/>
      <c r="B50" s="61"/>
      <c r="C50" s="150"/>
      <c r="D50" s="151"/>
      <c r="E50" s="152"/>
    </row>
    <row r="51" spans="1:20" ht="23.25" thickBot="1" x14ac:dyDescent="0.3">
      <c r="A51" s="1"/>
      <c r="B51" s="62" t="s">
        <v>26</v>
      </c>
      <c r="C51" s="153"/>
      <c r="D51" s="154"/>
      <c r="E51" s="155"/>
    </row>
    <row r="52" spans="1:20" ht="15.75" thickTop="1" x14ac:dyDescent="0.25">
      <c r="A52" s="1"/>
    </row>
  </sheetData>
  <sheetProtection algorithmName="SHA-512" hashValue="nCd3D4TEwZGau79MoF+mtZ2XeoobSXdQKsQtJcgjUcbze8uPnwbY2wwOVtrGvfoLW9xrShgFGq9Q/YCiirj34w==" saltValue="hRtuHrPZ8GmdD8iDln+/jw==" spinCount="100000" sheet="1" objects="1" scenarios="1"/>
  <protectedRanges>
    <protectedRange sqref="C8:C24 C28 D34 D38 D39 C43 C45 C47 C49 C51" name="Bereik1"/>
  </protectedRanges>
  <mergeCells count="18">
    <mergeCell ref="C47:E47"/>
    <mergeCell ref="C48:E48"/>
    <mergeCell ref="C49:E49"/>
    <mergeCell ref="C50:E50"/>
    <mergeCell ref="C51:E51"/>
    <mergeCell ref="B38:C38"/>
    <mergeCell ref="B39:C39"/>
    <mergeCell ref="C43:E43"/>
    <mergeCell ref="C44:E44"/>
    <mergeCell ref="C45:E45"/>
    <mergeCell ref="C46:E46"/>
    <mergeCell ref="C2:D2"/>
    <mergeCell ref="B3:E3"/>
    <mergeCell ref="B5:E5"/>
    <mergeCell ref="B30:C30"/>
    <mergeCell ref="D30:E30"/>
    <mergeCell ref="B34:C34"/>
    <mergeCell ref="D34:E34"/>
  </mergeCells>
  <dataValidations count="2">
    <dataValidation type="list" allowBlank="1" showInputMessage="1" showErrorMessage="1" sqref="D38:D39">
      <formula1>$S$44:$S$49</formula1>
    </dataValidation>
    <dataValidation type="list" allowBlank="1" showInputMessage="1" showErrorMessage="1" sqref="S44:S45 S48:S49">
      <formula1>$S$42:$S$42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Perceel 1</vt:lpstr>
      <vt:lpstr>Perceel 2</vt:lpstr>
      <vt:lpstr>'Perceel 1'!Afdrukbereik</vt:lpstr>
      <vt:lpstr>'Perceel 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Kerste</dc:creator>
  <cp:lastModifiedBy>Wim Nooijen</cp:lastModifiedBy>
  <cp:lastPrinted>2022-02-23T14:28:34Z</cp:lastPrinted>
  <dcterms:created xsi:type="dcterms:W3CDTF">2022-02-07T14:47:04Z</dcterms:created>
  <dcterms:modified xsi:type="dcterms:W3CDTF">2022-02-23T14:35:22Z</dcterms:modified>
</cp:coreProperties>
</file>