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SSC IUC G1 Aanbesteden\4 Categoriemanagement\CM Uitzendkrachten\RSO\EA IFAR RSO 2021\_7 Vragen en antwoorden\Nota van inlichtingen 2\"/>
    </mc:Choice>
  </mc:AlternateContent>
  <bookViews>
    <workbookView xWindow="0" yWindow="0" windowWidth="24210" windowHeight="9510" tabRatio="603"/>
  </bookViews>
  <sheets>
    <sheet name="0 Leeswijzer" sheetId="15" r:id="rId1"/>
    <sheet name="1 Bruto loon cao Rijk" sheetId="2" r:id="rId2"/>
    <sheet name="2a Fase A " sheetId="35" r:id="rId3"/>
    <sheet name="2b Fase B en C " sheetId="41" r:id="rId4"/>
    <sheet name="3 Gewogen gemiddelde ORF" sheetId="20" r:id="rId5"/>
  </sheets>
  <calcPr calcId="162913"/>
</workbook>
</file>

<file path=xl/calcChain.xml><?xml version="1.0" encoding="utf-8"?>
<calcChain xmlns="http://schemas.openxmlformats.org/spreadsheetml/2006/main">
  <c r="D37" i="41" l="1"/>
  <c r="D29" i="41"/>
  <c r="D22" i="41"/>
  <c r="D16" i="41"/>
  <c r="G12" i="41"/>
  <c r="H12" i="41"/>
  <c r="E15" i="41"/>
  <c r="G15" i="41"/>
  <c r="E13" i="41"/>
  <c r="G13" i="41"/>
  <c r="E16" i="41"/>
  <c r="E14" i="41"/>
  <c r="G14" i="41"/>
  <c r="G16" i="41"/>
  <c r="H16" i="41"/>
  <c r="E17" i="41"/>
  <c r="G17" i="41"/>
  <c r="H17" i="41"/>
  <c r="E29" i="41"/>
  <c r="E20" i="41"/>
  <c r="G20" i="41"/>
  <c r="E27" i="41"/>
  <c r="G27" i="41"/>
  <c r="E25" i="41"/>
  <c r="G25" i="41"/>
  <c r="E23" i="41"/>
  <c r="G23" i="41"/>
  <c r="E21" i="41"/>
  <c r="G21" i="41"/>
  <c r="E19" i="41"/>
  <c r="G19" i="41"/>
  <c r="E28" i="41"/>
  <c r="G28" i="41"/>
  <c r="E24" i="41"/>
  <c r="G24" i="41"/>
  <c r="E18" i="41"/>
  <c r="G18" i="41"/>
  <c r="E22" i="41"/>
  <c r="E26" i="41"/>
  <c r="G26" i="41"/>
  <c r="G22" i="41"/>
  <c r="H22" i="41"/>
  <c r="G29" i="41"/>
  <c r="H29" i="41"/>
  <c r="E35" i="41"/>
  <c r="G35" i="41"/>
  <c r="E36" i="41"/>
  <c r="G36" i="41"/>
  <c r="E34" i="41"/>
  <c r="G34" i="41"/>
  <c r="E32" i="41"/>
  <c r="G32" i="41"/>
  <c r="E30" i="41"/>
  <c r="G30" i="41"/>
  <c r="E37" i="41"/>
  <c r="E33" i="41"/>
  <c r="G33" i="41"/>
  <c r="E31" i="41"/>
  <c r="G31" i="41"/>
  <c r="G37" i="41"/>
  <c r="H37" i="41"/>
  <c r="H38" i="41"/>
  <c r="J38" i="41"/>
  <c r="J40" i="41"/>
  <c r="B11" i="20" s="1"/>
  <c r="D11" i="20" s="1"/>
  <c r="H40" i="41"/>
  <c r="D36" i="35"/>
  <c r="D28" i="35"/>
  <c r="D21" i="35"/>
  <c r="D15" i="35"/>
  <c r="G11" i="35"/>
  <c r="H11" i="35"/>
  <c r="E14" i="35"/>
  <c r="G14" i="35"/>
  <c r="E12" i="35"/>
  <c r="G12" i="35"/>
  <c r="E13" i="35"/>
  <c r="G13" i="35"/>
  <c r="G15" i="35"/>
  <c r="H15" i="35"/>
  <c r="E15" i="35"/>
  <c r="E16" i="35"/>
  <c r="G16" i="35"/>
  <c r="H16" i="35"/>
  <c r="E24" i="35"/>
  <c r="G24" i="35"/>
  <c r="E20" i="35"/>
  <c r="G20" i="35"/>
  <c r="E27" i="35"/>
  <c r="G27" i="35"/>
  <c r="E17" i="35"/>
  <c r="G17" i="35"/>
  <c r="E26" i="35"/>
  <c r="G26" i="35"/>
  <c r="E23" i="35"/>
  <c r="G23" i="35"/>
  <c r="E25" i="35"/>
  <c r="G25" i="35"/>
  <c r="E28" i="35"/>
  <c r="E18" i="35"/>
  <c r="G18" i="35"/>
  <c r="E21" i="35"/>
  <c r="E22" i="35"/>
  <c r="G22" i="35"/>
  <c r="E19" i="35"/>
  <c r="G19" i="35"/>
  <c r="G28" i="35"/>
  <c r="G21" i="35"/>
  <c r="H21" i="35"/>
  <c r="H28" i="35"/>
  <c r="E29" i="35"/>
  <c r="G29" i="35"/>
  <c r="E36" i="35"/>
  <c r="E31" i="35"/>
  <c r="G31" i="35"/>
  <c r="E32" i="35"/>
  <c r="G32" i="35"/>
  <c r="E30" i="35"/>
  <c r="G30" i="35"/>
  <c r="E33" i="35"/>
  <c r="G33" i="35"/>
  <c r="E35" i="35"/>
  <c r="G35" i="35"/>
  <c r="E34" i="35"/>
  <c r="G34" i="35"/>
  <c r="G36" i="35"/>
  <c r="H36" i="35"/>
  <c r="H37" i="35"/>
  <c r="J37" i="35"/>
  <c r="H39" i="35"/>
  <c r="J39" i="35"/>
  <c r="B10" i="20"/>
  <c r="D10" i="20"/>
  <c r="D12" i="20" l="1"/>
  <c r="B19" i="20" s="1"/>
  <c r="C20" i="20" s="1"/>
  <c r="C19" i="20" s="1"/>
</calcChain>
</file>

<file path=xl/sharedStrings.xml><?xml version="1.0" encoding="utf-8"?>
<sst xmlns="http://schemas.openxmlformats.org/spreadsheetml/2006/main" count="298" uniqueCount="185">
  <si>
    <t>…</t>
  </si>
  <si>
    <t>1 Uurloon</t>
  </si>
  <si>
    <t>Tab</t>
  </si>
  <si>
    <t>Algemene informatie</t>
  </si>
  <si>
    <t>a.</t>
  </si>
  <si>
    <t>b.</t>
  </si>
  <si>
    <t>Component</t>
  </si>
  <si>
    <t>Percentage</t>
  </si>
  <si>
    <t>totaal</t>
  </si>
  <si>
    <t>Blok 1</t>
  </si>
  <si>
    <t>basis</t>
  </si>
  <si>
    <t>wachtdag</t>
  </si>
  <si>
    <t>basis + wd</t>
  </si>
  <si>
    <t>Blok 2</t>
  </si>
  <si>
    <t>reserveringen</t>
  </si>
  <si>
    <t>Blok 3</t>
  </si>
  <si>
    <t>vakantiegeld</t>
  </si>
  <si>
    <t>basis + wd + res - kv/bv</t>
  </si>
  <si>
    <t>Blok 4</t>
  </si>
  <si>
    <t>basis + wd + res</t>
  </si>
  <si>
    <t>sociaal fonds</t>
  </si>
  <si>
    <t xml:space="preserve">scholing </t>
  </si>
  <si>
    <t>Blok 5</t>
  </si>
  <si>
    <t>basis + wd + res + soc.verz.</t>
  </si>
  <si>
    <t>Blok</t>
  </si>
  <si>
    <t>werkgeverslasten (CAO) en pensioen</t>
  </si>
  <si>
    <t>werkgeverslasten (o.a. sociale verzekeringspremies)</t>
  </si>
  <si>
    <t>Tabblad toevoegen aan Inschrijving?</t>
  </si>
  <si>
    <t>Formule eindbeoordeling gunningcriterium Prijs:</t>
  </si>
  <si>
    <t>Berekening verschil</t>
  </si>
  <si>
    <t xml:space="preserve">Toelichting </t>
  </si>
  <si>
    <t>Naam:</t>
  </si>
  <si>
    <t>Functie:</t>
  </si>
  <si>
    <t>Bedrijf:</t>
  </si>
  <si>
    <t>Handtekening:</t>
  </si>
  <si>
    <t>c.</t>
  </si>
  <si>
    <t>Grondslag</t>
  </si>
  <si>
    <t>Bijdrage</t>
  </si>
  <si>
    <t>Totaal</t>
  </si>
  <si>
    <t>Deze post is te allen tijde 100%.</t>
  </si>
  <si>
    <t>Toelichting</t>
  </si>
  <si>
    <t>pensioen</t>
  </si>
  <si>
    <t xml:space="preserve">totaal </t>
  </si>
  <si>
    <t>De gele velden betreffen door Inschrijver in te vullen velden</t>
  </si>
  <si>
    <t xml:space="preserve">De loonsomfactor dient altijd hoger dan 1,0000 te zijn. </t>
  </si>
  <si>
    <r>
      <rPr>
        <sz val="10"/>
        <rFont val="Verdana"/>
        <family val="2"/>
      </rPr>
      <t>De Omrekenfactor dient altijd hoger dan 1,0000 te zijn.</t>
    </r>
    <r>
      <rPr>
        <sz val="10"/>
        <color rgb="FFFF0000"/>
        <rFont val="Verdana"/>
        <family val="2"/>
      </rPr>
      <t xml:space="preserve"> </t>
    </r>
  </si>
  <si>
    <t xml:space="preserve">Deze premie is bij Detacheren niet van toepassing en is daarom hier vervallen. Inschrijver dient hier niets voor in te vullen. </t>
  </si>
  <si>
    <t>d.</t>
  </si>
  <si>
    <t>zw-aanvullend (Azw -aanvulling uitkering UWV 1e ziektejaar risicogroep I)</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</si>
  <si>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</si>
  <si>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 xml:space="preserve">Basis (bruto Uurloon o.b.v. 
inlenersbeloning) </t>
  </si>
  <si>
    <t>In te vullen door Inschrijver:</t>
  </si>
  <si>
    <t>Omrekenfactoren na
weging onderscheiden vormen Uitzendovereenkomst</t>
  </si>
  <si>
    <t xml:space="preserve">
Omrekenfactor</t>
  </si>
  <si>
    <t xml:space="preserve">3 Beoordeling -
Gewogen gemiddelde Omrekenfactor
</t>
  </si>
  <si>
    <t xml:space="preserve">Onderscheiden vormen Uitzendovereenkomst </t>
  </si>
  <si>
    <t>Eindbeoordeling (score) in punten gunningcriterium Prijs:</t>
  </si>
  <si>
    <t>scholing</t>
  </si>
  <si>
    <t>Gewogen gemiddelde Omrekenfactor</t>
  </si>
  <si>
    <t xml:space="preserve">kort verzuim/ bijzonder verlof 
</t>
  </si>
  <si>
    <r>
      <t xml:space="preserve">Inschrijver dient in de hiernaast opgenomen tabel aan te geven of  hij wel of niet een eigen riscodrager (ERD) voor de premie Whk ZW-Flex en de premie Whk WGA is. </t>
    </r>
    <r>
      <rPr>
        <b/>
        <sz val="8"/>
        <rFont val="Verdana"/>
        <family val="2"/>
      </rPr>
      <t>Deze premies dienen te zijn gekoppeld aan sector 52 'Uitzendbedrijven'.</t>
    </r>
    <r>
      <rPr>
        <sz val="8"/>
        <rFont val="Verdana"/>
        <family val="2"/>
      </rPr>
      <t xml:space="preserve">
Voorts dient Inschrijver in de hiernaast (in kolom J) voor de WGA werkhervattingskas premie tevens </t>
    </r>
    <r>
      <rPr>
        <u/>
        <sz val="8"/>
        <rFont val="Verdana"/>
        <family val="2"/>
      </rPr>
      <t>in te vullen wat de volledige premie is en welk deel van de premie wordt doorbelast aan de werknemer, in casu de Flexibele Arbeidskracht. Doorgaans betreft dit in de uitzendbranche de maximaal toegestane 50%</t>
    </r>
    <r>
      <rPr>
        <sz val="8"/>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</si>
  <si>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 xml:space="preserve">Ja (tab 3) (invullen en in PDF versie ook ondertekenen in gele veld onderin) 
</t>
  </si>
  <si>
    <t xml:space="preserve">Aof inclusief kinderopvang
</t>
  </si>
  <si>
    <t xml:space="preserve">Zvf </t>
  </si>
  <si>
    <t xml:space="preserve">Awf </t>
  </si>
  <si>
    <t xml:space="preserve">Zvf (zorgverzekeringsfonds)
</t>
  </si>
  <si>
    <t xml:space="preserve">Awf (ww-premie conform de Wab)  
</t>
  </si>
  <si>
    <t xml:space="preserve">Weging in gewogen gemiddelde </t>
  </si>
  <si>
    <t>Niet van toepassing in fase B en C conform de ABU/NBBU-cao van 30 december 2019.</t>
  </si>
  <si>
    <t xml:space="preserve">De maximale premie van de pensioenpremie voor fase A wordt jaarlijks vastgesteld door het pensioenfonds waarbij Inschrijver/Opdrachtnemer regulier is aangesloten voor haar Flexibele Arbeidskrachten (in 2020 voor Stipp basispensioen 2,60%).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</si>
  <si>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Ziektekosten tijdens dienstverband</t>
  </si>
  <si>
    <t>Leegloopkosten</t>
  </si>
  <si>
    <t>...Et cetera</t>
  </si>
  <si>
    <r>
      <t>Tarieven</t>
    </r>
    <r>
      <rPr>
        <b/>
        <u/>
        <sz val="11"/>
        <rFont val="Verdana"/>
        <family val="2"/>
      </rPr>
      <t xml:space="preserve"> inclusief </t>
    </r>
    <r>
      <rPr>
        <b/>
        <sz val="11"/>
        <rFont val="Verdana"/>
        <family val="2"/>
      </rPr>
      <t>VOG-kosten en</t>
    </r>
    <r>
      <rPr>
        <b/>
        <u/>
        <sz val="11"/>
        <rFont val="Verdana"/>
        <family val="2"/>
      </rPr>
      <t xml:space="preserve"> inclusief</t>
    </r>
    <r>
      <rPr>
        <b/>
        <sz val="11"/>
        <rFont val="Verdana"/>
        <family val="2"/>
      </rPr>
      <t xml:space="preserve"> reiskosten woon-werkverkeer</t>
    </r>
  </si>
  <si>
    <t xml:space="preserve">
INVULLEN DOOR INSCHRIJVER (Graag attentie: Verder alles volledig ingevuld? Ook de blokken rechts en onderaan de tabbladen?) 
</t>
  </si>
  <si>
    <t xml:space="preserve">wachtdag
</t>
  </si>
  <si>
    <t xml:space="preserve">werkgeverslasten (cao) en pensioen
</t>
  </si>
  <si>
    <r>
      <t xml:space="preserve">ERD WGA?
ja / nee
WGA premie vóór 
doorbelasting aan Flexibele Arbeidskracht:  …% </t>
    </r>
    <r>
      <rPr>
        <b/>
        <i/>
        <sz val="10"/>
        <rFont val="Verdana"/>
        <family val="2"/>
      </rPr>
      <t xml:space="preserve">(volledige </t>
    </r>
    <r>
      <rPr>
        <b/>
        <i/>
        <u/>
        <sz val="10"/>
        <rFont val="Verdana"/>
        <family val="2"/>
      </rPr>
      <t>premie</t>
    </r>
    <r>
      <rPr>
        <b/>
        <i/>
        <sz val="10"/>
        <rFont val="Verdana"/>
        <family val="2"/>
      </rPr>
      <t>noemen, niet bijvoorbeeld hier ook '50%' of iets dergelijks invullen)</t>
    </r>
    <r>
      <rPr>
        <b/>
        <sz val="10"/>
        <rFont val="Verdana"/>
        <family val="2"/>
      </rPr>
      <t xml:space="preserve">
</t>
    </r>
    <r>
      <rPr>
        <b/>
        <sz val="9"/>
        <rFont val="Verdana"/>
        <family val="2"/>
      </rPr>
      <t xml:space="preserve">
Perce</t>
    </r>
    <r>
      <rPr>
        <b/>
        <sz val="10"/>
        <rFont val="Verdana"/>
        <family val="2"/>
      </rPr>
      <t xml:space="preserve">ntage van de WGA premie dat aan Flexibele Arbeidskracht wordt doorbelast: …% </t>
    </r>
    <r>
      <rPr>
        <b/>
        <i/>
        <sz val="10"/>
        <rFont val="Verdana"/>
        <family val="2"/>
      </rPr>
      <t>(hier wel bijvoorbeeld 50% aftrek noemen)</t>
    </r>
  </si>
  <si>
    <r>
      <rPr>
        <b/>
        <sz val="10"/>
        <color rgb="FFFF0000"/>
        <rFont val="Verdana"/>
        <family val="2"/>
      </rPr>
      <t xml:space="preserve">In te vullen door Inschrijver: </t>
    </r>
    <r>
      <rPr>
        <sz val="10"/>
        <rFont val="Verdana"/>
        <family val="2"/>
      </rPr>
      <t xml:space="preserve">
</t>
    </r>
    <r>
      <rPr>
        <b/>
        <sz val="10"/>
        <rFont val="Verdana"/>
        <family val="2"/>
      </rPr>
      <t xml:space="preserve">Bedrijfsentiteit(en) die deze dienstverlening </t>
    </r>
    <r>
      <rPr>
        <b/>
        <u/>
        <sz val="10"/>
        <rFont val="Verdana"/>
        <family val="2"/>
      </rPr>
      <t xml:space="preserve">in de hoedanigheid van juridisch werkgever </t>
    </r>
    <r>
      <rPr>
        <b/>
        <sz val="10"/>
        <rFont val="Verdana"/>
        <family val="2"/>
      </rPr>
      <t>gaat/gaan uitvoeren:</t>
    </r>
    <r>
      <rPr>
        <sz val="10"/>
        <rFont val="Verdana"/>
        <family val="2"/>
      </rPr>
      <t xml:space="preserve">  </t>
    </r>
    <r>
      <rPr>
        <sz val="8"/>
        <rFont val="Verdana"/>
        <family val="2"/>
      </rPr>
      <t>(van deze bedrijfsentiteit(en) wordt/worden de relevante beschikkingen van de Belastingdienst door door Categoriemanagement Uitzendkrachten en Arbeidsparticipanten  Rijksoverheid geverifieerd, zowel na voorlopige gunning als ook bij elke aanpassing van de loonsomfactor):
................</t>
    </r>
  </si>
  <si>
    <r>
      <rPr>
        <b/>
        <sz val="10"/>
        <color rgb="FFFF0000"/>
        <rFont val="Verdana"/>
        <family val="2"/>
      </rPr>
      <t>In te vullen door Inschrijver:</t>
    </r>
    <r>
      <rPr>
        <sz val="10"/>
        <rFont val="Verdana"/>
        <family val="2"/>
      </rPr>
      <t xml:space="preserve">
</t>
    </r>
    <r>
      <rPr>
        <b/>
        <sz val="10"/>
        <rFont val="Verdana"/>
        <family val="2"/>
      </rPr>
      <t>Bedrijfsentiteit(en) die deze dienstverlening in de hoedanigheid als juridisch werkgever gaat/gaan uitvoeren:</t>
    </r>
    <r>
      <rPr>
        <sz val="10"/>
        <rFont val="Verdana"/>
        <family val="2"/>
      </rPr>
      <t xml:space="preserve"> </t>
    </r>
    <r>
      <rPr>
        <sz val="8"/>
        <rFont val="Verdana"/>
        <family val="2"/>
      </rPr>
      <t>(van deze bedrijfsentiteit(en) wordt/worden de relevante beschikkingen van de Belastingdienst door Categoriemanagement Uitzendkrachten en Arbeidsparticipanten Rijksoverheid geverifieerd, zowel na voorlopige gunning als ook bij elke aanpassing van de loonsomfactor):
.............</t>
    </r>
  </si>
  <si>
    <r>
      <t xml:space="preserve">Inschrijver dient in de hiernaast opgenomen tabel aan te geven of  hij wel of niet een eigen riscodrager (ERD) voor de premie Whk ZW-Flex en de premie Whk WGA is. </t>
    </r>
    <r>
      <rPr>
        <b/>
        <sz val="8"/>
        <rFont val="Verdana"/>
        <family val="2"/>
      </rPr>
      <t>Deze premies dienen te zijn gekoppeld aan sector 52 'Uitzendbedrijven'</t>
    </r>
    <r>
      <rPr>
        <sz val="8"/>
        <rFont val="Verdana"/>
        <family val="2"/>
      </rPr>
      <t xml:space="preserve">.
Voorts dient Inschrijver in de hiernaast (in kolom J) voor de WGA werkhervattingskas premie tevens </t>
    </r>
    <r>
      <rPr>
        <u/>
        <sz val="8"/>
        <rFont val="Verdana"/>
        <family val="2"/>
      </rPr>
      <t>in te vullen wat de volledige premie is en welk deel van de premie wordt doorbelast aan de werknemer, in casu de Flexibele Arbeidskracht. Doorgaans betreft dit in de uitzendbranche de maximaal toegestane 50%</t>
    </r>
    <r>
      <rPr>
        <sz val="8"/>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</si>
  <si>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r>
      <t xml:space="preserve">Werkhervattingskas - WGA
Dit betreft de van toepassing zijnde premie, waarop het gedeelte dat wordt doorberekend aan de Flexibele Arbeidskracht, te weten maximaal 50%, in mindering is gebracht. 
</t>
    </r>
    <r>
      <rPr>
        <b/>
        <i/>
        <sz val="10"/>
        <color rgb="FFFF0000"/>
        <rFont val="Verdana"/>
        <family val="2"/>
      </rPr>
      <t>Zie tevens het geel gemarkeerde vak in kolom J/K, s.v.p. niet vergeten in te vullen.</t>
    </r>
  </si>
  <si>
    <r>
      <t xml:space="preserve">Werkhervattingskas ZW-Flex      
(ziektekosten na dienstverband)
</t>
    </r>
    <r>
      <rPr>
        <b/>
        <i/>
        <sz val="10"/>
        <color rgb="FFFF0000"/>
        <rFont val="Verdana"/>
        <family val="2"/>
      </rPr>
      <t>Zie tevens het geel gemarkeerde vak in kolom J/K, s.v.p. niet vergeten in te vullen.</t>
    </r>
  </si>
  <si>
    <t>Deze voorziening is voor de inhuurvormen 'Detacheren in fase B/3 en C/4' niet van toepassing.</t>
  </si>
  <si>
    <t>Ja (tab 1)</t>
  </si>
  <si>
    <t>Ja (tab 2a en 2b)</t>
  </si>
  <si>
    <t>2a en 2b Loonsomfactor en Omrekenfactor</t>
  </si>
  <si>
    <t>2a en 2b Bureaumarge</t>
  </si>
  <si>
    <t>2a en 2b
Overige te verstrekken info</t>
  </si>
  <si>
    <t>Inschrijver vult in de tabbladen 2a en 2b per onderscheiden loonsomfactor een bijbehorende bureaumarge in. In totaal worden derhalve in maximaal 2 verschillende bureaumarges onderscheiden. In de bureaumarges zijn de kostencomponenten verwerkt die gedurende de looptijd van de Raamovereenkomst qua hoogte door u beïnvloedbaar zijn (in de zin dat u hier winst of verlies op kunt maken).  Een nadere toelichting op de bureaumarge vindt u onder meer in het Programma van Eisen (bijlage A, hoofdstuk 11).  De bureaumarge betreft een getal met vier decimalen achter de komma dat vermenigvuldigd worden met het Uurloon en de loonsomfactor om te komen tot een Uurtarief, dat Deelnemer per door een Flexibele Arbeidskracht gewerkt uur aan Opdrachtnemer is verschuldigd. 
De bureaumarge is gedurende de looptijd van de Raamovereenkomst vast en mag daarom niet worden gewijzigd of geïndexeerd.</t>
  </si>
  <si>
    <r>
      <rPr>
        <b/>
        <sz val="8"/>
        <rFont val="Verdana"/>
        <family val="2"/>
      </rPr>
      <t xml:space="preserve">Het percentage voor  de reservering voor de transitievergoeding waarmee hier is ingeschreven is vast gedurende de looptijd van de Raamovereenkomst, inclusief een eventuele verlengingsperiode. 
</t>
    </r>
    <r>
      <rPr>
        <sz val="8"/>
        <rFont val="Verdana"/>
        <family val="2"/>
      </rPr>
      <t xml:space="preserve">
Uitzondering vormt de omstandigheid dat significante wettelijke wijzigingen wat betreft de transitievergoeding gedurende de looptijd van de Raamovereenkomst worden doorgevoerd. Deze wijziging dient dan door Inschrijver/ Opdrachtnemer afdoende te worden onderbouwd. Daarmee is uiteraard niet  de wettelijke wijziging voortvloeiend uit de Wab per 1 januari 2020 bedoeld. Immers, hierop dient deze Inschrijving wat betreft de transitievergoeding reeds te zijn gebaseerd. 
</t>
    </r>
    <r>
      <rPr>
        <b/>
        <sz val="8"/>
        <color rgb="FFFF0000"/>
        <rFont val="Verdana"/>
        <family val="2"/>
      </rPr>
      <t/>
    </r>
  </si>
  <si>
    <t>Inhouse-vertegenwoordiging</t>
  </si>
  <si>
    <t>Inhouse vertegenwoordiging</t>
  </si>
  <si>
    <t xml:space="preserve">PS Alle tabbladen zijn met een wachtwoord beveiligd. Indien dit wachtwoord wordt omzeild, zijn wijzigingen in de lay-out, werkmapstructuur, formules et cetera voor eigen risico van de Inschrijver. Wijzigingen die impact hebben op de beoordeling van de Tariefstelling t.b.v. het gunningcriterium 'Prijs' kunnen tot uitsluiting van deze aanbesteding leiden. </t>
  </si>
  <si>
    <r>
      <t xml:space="preserve">De bureaumarge kan gedurende de looptijd van de Raamovereenkomst inclusief eventuele verlenging </t>
    </r>
    <r>
      <rPr>
        <u/>
        <sz val="10"/>
        <rFont val="Verdana"/>
        <family val="2"/>
      </rPr>
      <t>niet</t>
    </r>
    <r>
      <rPr>
        <sz val="10"/>
        <rFont val="Verdana"/>
        <family val="2"/>
      </rPr>
      <t xml:space="preserve"> worden aangepast.</t>
    </r>
  </si>
  <si>
    <r>
      <t xml:space="preserve">ERD ZW-Flex?
ja / nee
</t>
    </r>
    <r>
      <rPr>
        <b/>
        <i/>
        <u/>
        <sz val="10"/>
        <color rgb="FFFF0000"/>
        <rFont val="Verdana"/>
        <family val="2"/>
      </rPr>
      <t>Vergeet u niet ook de twee gele blokken onderaan (regel 37 en vanaf regel 43) in te vullen?</t>
    </r>
    <r>
      <rPr>
        <b/>
        <sz val="10"/>
        <color rgb="FFFF0000"/>
        <rFont val="Verdana"/>
        <family val="2"/>
      </rPr>
      <t xml:space="preserve">
</t>
    </r>
  </si>
  <si>
    <r>
      <t xml:space="preserve">Inschrijver hanteert voor de prijsstelling de </t>
    </r>
    <r>
      <rPr>
        <b/>
        <sz val="9"/>
        <rFont val="Verdana"/>
        <family val="2"/>
      </rPr>
      <t>voor het jaar 2021</t>
    </r>
    <r>
      <rPr>
        <sz val="9"/>
        <rFont val="Verdana"/>
        <family val="2"/>
      </rPr>
      <t xml:space="preserve"> vastgestelde wettelijke premies, cao-gerelateerde premies, werkhervattingskaspremies (WGA- en ZW-deel) et cetera als uitgangspunt voor zijn Inschrijving, tenzij anders in deze Tariefstelling en/of het Programma van Eisen (bijlage A, hoofdstuk 11) is aangegeven.</t>
    </r>
  </si>
  <si>
    <t xml:space="preserve">vakantiedagen 
ABU/NBBU in 2021, werkbare dagen conform cao ABU/NBBU = 231 min 1 dag vanwege 5 mei 2021 op woensdag als vrije dag Rijk. 
Vakantiedagen: 25/230 = 10,87% </t>
  </si>
  <si>
    <t>feestdagen
ABU/NBBU in 2021, 230 (vanwege 5 mei 2021) werkbare dagen en 6 feestdagen = 6/230 = 2,61%</t>
  </si>
  <si>
    <t xml:space="preserve">In de ABU en NBBU-cao vastgesteld percentage in 2021. Deze dient hier één op één te worden overgenomen en is derhalve reeds ingevuld. </t>
  </si>
  <si>
    <t>Deze verplichte afdracht is conform de ABU- en NBBU-cao  maximaal 0,20% in 2020. De jaarlijkse (meestal lagere) opgave van de Stichting Fonds Uitzendbranche (SFU) is leidend. Vooralsnog geldt zowel voor de ABU als voor de NBBU dat de SFU een percentage van 0,05% heeft vastgesteld in 2020. Deze premie is alleen in fase A (de eerste 78 gewerkte weken) van toepassing. Het door de SFU in een lopend jaar vastgestelde percentage is leidend bij de vaststelling van het opvolgende jaar. Voorbeeld: bij de vaststelling van de tariefstelling voor 2022  in december 2021 geldt het percentage zoals dat in de loop van 2021 door de SFU is vastgesteld.</t>
  </si>
  <si>
    <t>sociaal fonds (peildatum voor tariefvaststelling in een jaar - altijd in december - steeds uiterlijk juli van het lopende jaar). In 2020 gold een SFU bijdrage van 0,05%.</t>
  </si>
  <si>
    <t xml:space="preserve">Deze verplichte afdracht is conform de ABU- en NBBU-cao  1,02% in 2021
Opbouw in dit fonds conform de ABU-cao alleen voor Flexibele Arbeidskrachten in fase A. Opbouw conform de NBBU-cao alleen in de eerste 78 gewerkte weken.
</t>
  </si>
  <si>
    <r>
      <t xml:space="preserve">De Aof incl. kinderopvang, de Zvf en de Awf betreffen de elk jaar wettelijk vastgestelde premies, die één op één dienen te worden overgenomen conform de definitief wettelijk vastgestelde premies. Uitgangspunt is - zoals voor de gehele loonsomfactor - de vaststelling </t>
    </r>
    <r>
      <rPr>
        <b/>
        <sz val="8"/>
        <rFont val="Verdana"/>
        <family val="2"/>
      </rPr>
      <t>in het jaar 2021.</t>
    </r>
  </si>
  <si>
    <r>
      <t xml:space="preserve">Transitievergoeding 
</t>
    </r>
    <r>
      <rPr>
        <b/>
        <i/>
        <u/>
        <sz val="10"/>
        <color rgb="FFFF0000"/>
        <rFont val="Verdana"/>
        <family val="2"/>
      </rPr>
      <t>Het maximum rekenkundig percentage is 2,78%. Hoger aanbieden leidt tot uitsluiting van deze aanbestedingsprocedure.</t>
    </r>
    <r>
      <rPr>
        <b/>
        <i/>
        <u/>
        <sz val="10"/>
        <rFont val="Verdana"/>
        <family val="2"/>
      </rPr>
      <t xml:space="preserve"> </t>
    </r>
  </si>
  <si>
    <r>
      <t xml:space="preserve">Transitievergoeding 
</t>
    </r>
    <r>
      <rPr>
        <b/>
        <i/>
        <u/>
        <sz val="10"/>
        <color rgb="FFFF0000"/>
        <rFont val="Verdana"/>
        <family val="2"/>
      </rPr>
      <t xml:space="preserve">Het maximum rekenkundig percentage is 2,78%. Hoger aanbieden leidt tot uitsluiting van deze aanbestedingsprocedure. </t>
    </r>
  </si>
  <si>
    <t>Tariefstelling gebaseerd op kostencomponenten van toepassing in 2021</t>
  </si>
  <si>
    <t>Reiskosten 
woon-werkverkeer</t>
  </si>
  <si>
    <t>Reiskosten woon-werkverkeer</t>
  </si>
  <si>
    <t>Tariefstelling 2021</t>
  </si>
  <si>
    <t>BIJLAGE 5 - Tab 0 Leeswijzer</t>
  </si>
  <si>
    <t>EA IFA RSO 2021</t>
  </si>
  <si>
    <r>
      <t xml:space="preserve">Inschrijver dient </t>
    </r>
    <r>
      <rPr>
        <b/>
        <sz val="9"/>
        <rFont val="Verdana"/>
        <family val="2"/>
      </rPr>
      <t xml:space="preserve">uitgaand van het jaar 2021 </t>
    </r>
    <r>
      <rPr>
        <sz val="9"/>
        <rFont val="Verdana"/>
        <family val="2"/>
      </rPr>
      <t xml:space="preserve">de kostencomponenten van de loonsomfactor conform het model in de volgende tabbladen te specificeren en in te dienen. 
Er wordt in deze aanbesteding onderscheid gemaakt tussen twee verschillende loonsomfactoren, gebaseerd op risicopremiegroep II:
</t>
    </r>
    <r>
      <rPr>
        <b/>
        <sz val="9"/>
        <rFont val="Verdana"/>
        <family val="2"/>
      </rPr>
      <t>Tab 2a bijlage 5</t>
    </r>
    <r>
      <rPr>
        <sz val="9"/>
        <rFont val="Verdana"/>
        <family val="2"/>
      </rPr>
      <t xml:space="preserve">: een loonsomfactor voor: Uitzenden (met Uitzendbeding) en/of Detacheren (zonder Uitzendbeding) in fase A of in fase 1,2 (ABU- of NBBU-cao);       
</t>
    </r>
    <r>
      <rPr>
        <b/>
        <sz val="9"/>
        <rFont val="Verdana"/>
        <family val="2"/>
      </rPr>
      <t>Tab 2b bijlage 5:</t>
    </r>
    <r>
      <rPr>
        <sz val="9"/>
        <rFont val="Verdana"/>
        <family val="2"/>
      </rPr>
      <t xml:space="preserve"> een loonsomfactor voor Detacheren (zonder Uitzendbeding) in fase B en fase C of in fase 3 en 4 (ABU- of NBBU-cao).
Het is in de beoogde nieuwe af te sluiten Raamovereenkomst de keuze van Opdrachtnemer om wel of niet het Uitzendbeding in fase A (of fase 1,2 (ABUNBBU) gedurende de uitvoering van de Raamovereenkomst toe te passen.  
Bij Inschrijving dient in de loonsomfactoren 2a en 2b voor de vaststelling van de ZW/WGA-premie premiesector 52 'Uitzendbedrijven' conform de Wab leidend te zijn. 
 </t>
    </r>
  </si>
  <si>
    <t xml:space="preserve"> 
De gehanteerde modellen in de in dit document opgenomen tabbladen met loonsomfactoren zijn gebaseerd op de kostenspecificaties die doorgaans binnen de uitzendbranche als gebruikelijk worden genoemd, dan wel waar Aanbestedende dienst bewust voor kiest. Opgenomen kostenposten mogen niet in andere blokken geplaatst worden.  Dit onder meer omwille een goede vergelijkbaarheid van de Inschrijvingen en het mogelijk maken van een transparante verificatie van wettelijke of bij cao vastgestelde premies en bijdragen gedurende de looptijd van de Raamovereenkomst indien er tariefswijzigingen dienen te worden doorgevoerd.  </t>
  </si>
  <si>
    <r>
      <t xml:space="preserve">De loonsomfactor is een getal dat vermenigvuldigd wordt met het Uurloon en de bureaumarge om te komen tot een Uurtarief, dat Deelnemer aan Opdrachtnemer per door een Flexibele Arbeidskracht gewerkt uur is verschuldigd. 
Deze loonsomfactor betreft grotendeels niet-beïnvloedbare factoren voor Inschrijver gedurende de looptijd van de Raamovereenkomst, inclusief eventuele verlenging. In blok 1 tot en met 4 van de loonsomfactor neemt Inschrijver dan ook alleen die kostencomponenten op die het gevolg zijn van aan Inschrijver opgelegde wettelijke of cao-gerelateerde verplichtingen. Uitzonderingen op deze laatste zin zijn de premie voor pensioen en - voor 'Eigen risicodragers' (ERD) - de ziektekosten en/of werkhervattingskas premies (WGA- en ZW-deel). Hoewel deze wel in meer of mindere mate binnen de eigen invloedssfeer van Inschrijver liggen, mogen deze kostencomponenten - voor zover niet anders bepaald in de toelichting per tabblad, zoals bijvoorbeeld bij de transitievergoeding - alleen dan worden aangepast indien deze aanpassing duidelijk wordt onderbouwd en verifieerbaar is door Opdrachtgever of - indien noodzakelijk - door een onafhankelijke derde. 
In blok 5 dienen de administratieve verplichtingen opgenomen te worden die binnen de invloedsfeer van de Inschrijver liggen. Voorbeelden zijn de reservering voor ziektekosten tijdens dienstverband, indien van toepassing de reservering voor de kosten van de VOG, toeslagen voor extra opleiding(sdagen), leegloopreserveringen, reserveringen voor de Wet invoering extra geboorteverlof (Wieg) m.i.v. 1 juli 2020, et cetera. 
De in blok 5 opgenomen looncomponenten zijn vast gedurende de looptijd van de Raamovereenkomst inclusief eventuele verlenging(en) en mogen derhalve niet worden gewijzigd of geïndexeerd. 
</t>
    </r>
    <r>
      <rPr>
        <sz val="9"/>
        <rFont val="Verdana"/>
        <family val="2"/>
      </rPr>
      <t xml:space="preserve">
</t>
    </r>
    <r>
      <rPr>
        <b/>
        <sz val="9"/>
        <rFont val="Verdana"/>
        <family val="2"/>
      </rPr>
      <t xml:space="preserve">
</t>
    </r>
  </si>
  <si>
    <t xml:space="preserve">Uitgangspunt voor de reservering voor vakantiedagen etc. (blok 2) is de berekening zoals deze in de uitzendbranche gebruikelijk is, dus zonder bijv. opleidingsdagen of leegloopkosten. Indien gewenst moeten dit soort kosten in blok 5 van de loonsomfactor worden opgenomen. Conform de inlenersbeloning volgens de ABU- en NBBU-cao geldt dat arbeidsduurverkorting - naar keuze van Inschrijver - wordt uitgekeerd in tijd of geld. Het is aan Inschrijver hoe hij dit op een goede wijze en in overeenstemming met de voor haar toepasselijke uitzendcao met haar Flexibele Arbeidskrachten en desgewenst in de loonsomfactor in deze prijsstelling verrekent. Indien 5 mei in een jaar op een Werkdag valt is dit voor ambtenaren op basis van de cao Rijk een feestdag. Het aantal feestdagen dat op Werkdagen valt wordt per jaar vastgesteld ten behoeve van de doorberekening in de loonsomfactor (in de reservering Feestdagen en Vakantiedagen). Indien bijvoorbeeld 5 mei op een Werkdag valt, dan wordt dit bij de vaststelling van de Tariefstelling verwerkt in het aantal werkbare dagen t.b.v. reservering voor de vakantie- en feestdagen.  De Flexibele Arbeidskracht dient deze doorbetaling op 5 mei ook daadwerkelijk te ontvangen binnen de reguliere kaders die hiervoor gelden, alsof het een feestdag is. Dit geldt voor alle fasen. </t>
  </si>
  <si>
    <r>
      <t xml:space="preserve">In de tabbladen 2a en 2b verstrekt Inschrijver door invulling van de relevante geel gearceerde vlakken van elke loonsomfactor - naast de reguliere premies, cao-reserveringen en de bureaumarge - voorts onder meer volgende informatie: de volgende informatie, </t>
    </r>
    <r>
      <rPr>
        <b/>
        <sz val="9"/>
        <rFont val="Verdana"/>
        <family val="2"/>
      </rPr>
      <t xml:space="preserve">uitgaand van het jaar 2021, gekoppeld aan premiesector 52 'Uitzendbedrijven':
</t>
    </r>
    <r>
      <rPr>
        <sz val="9"/>
        <rFont val="Verdana"/>
        <family val="2"/>
      </rPr>
      <t xml:space="preserve">
- Voor welke werkhervattingskas premies (WGA- en ZW-Flex deel) Opdrachtnemer Eigen risicodrager (ERD) is op het moment
  van Inschrijving;
- Hoogte werkhervattingskas premie (WGA deel) vóór doorbelasting aan Flexibele Arbeidskracht;
- Percentage van de WGA-premie dat aan Flexibele Arbeidskracht wordt doorbelast;
- Welke juridische entiteit van Inschrijver </t>
    </r>
    <r>
      <rPr>
        <u/>
        <sz val="9"/>
        <rFont val="Verdana"/>
        <family val="2"/>
      </rPr>
      <t>in zijn hoedanigheid als juridisch werkgever</t>
    </r>
    <r>
      <rPr>
        <sz val="9"/>
        <rFont val="Verdana"/>
        <family val="2"/>
      </rPr>
      <t xml:space="preserve"> de Diensten waar de betreffende 
  loonsomfactor betrekking op heeft zal uitvoeren. 
Na voorlopige gunning (en vóór definitieve gunning) behoudt categoriemanagement Uitzendkrachten en Arbeidsparticipanten Rijksoverheid samen met de Aanbestedende dienst zich het recht voor namens de Deelnemer de door Inschrijver te tonen of te overleggen relevante beschikkingen of andere bewijsmiddelen op correctheid en overeenstemming met de door Inschrijver verstrekte informatie in deze bijlage te verifiëren. Indien er onvolledigheden en/of incorrecte zaken worden geconstateerd, zal de Inschrijving verder terzijde worden gelegd en komt Inschrijver derhalve niet voor gunning van de Raamovereenkomst in aanmerking. 
Verder zal bij elke aanpassing van de loonsomfactor gedurende de looptijd van de Raamovereenkomst inclusief eventuele  verlenging(en), eveneens standaard een verificatie zoals bovengenoemd plaatsvinden. 
Opdrachtnemer informeert categoriemanagement Uitzendkrachten en Arbeidsparticipanten Rijksoverheid over eventuele wijzigingen omtrent het eigenrisicodragerschap voor de werkhervattingskas (WGA- en ZW-deel) verplichtingen van Opdrachtnemer gedurende de looptijd van de Raamovereenkomst, inclusief eventuele verlenging hiervan.
</t>
    </r>
  </si>
  <si>
    <r>
      <t xml:space="preserve">Inschrijver vult uitsluitend informatie in de </t>
    </r>
    <r>
      <rPr>
        <b/>
        <sz val="9"/>
        <rFont val="Verdana"/>
        <family val="2"/>
      </rPr>
      <t>geel</t>
    </r>
    <r>
      <rPr>
        <sz val="9"/>
        <rFont val="Verdana"/>
        <family val="2"/>
      </rPr>
      <t xml:space="preserve"> gemarkeerde invulvelden in en de velden die bedoeld zijn voor ondertekening. Inschrijver mag de overige velden niet wijzigen, tenzij de Aanbestedende dienst anders heeft aangegeven. Wijziging van het format of inhoudelijke aanpassing van overige velden (niet zijnde invulvelden) zonder toestemming van de Aanbestedende dienst kan leiden tot uitsluiting.</t>
    </r>
  </si>
  <si>
    <r>
      <t xml:space="preserve">Inschrijver is verplicht een prijsstelling op te geven in tabblad 2a en 2b (zie ook het gestelde onder bovenstaand punt a.).  Tabblad 3 dient door Inschrijver rechtsgeldig te worden ondertekend.  </t>
    </r>
    <r>
      <rPr>
        <b/>
        <sz val="9"/>
        <rFont val="Verdana"/>
        <family val="2"/>
      </rPr>
      <t xml:space="preserve">Bijlage 5 dient in haar geheel zowel in ondertekende PDF-versie als ook de versie in Excel bij de Inschrijving te worden gevoegd. </t>
    </r>
  </si>
  <si>
    <t xml:space="preserve">De Aanbestedende dienst wijst Inschrijver op de eisen die van toepassing zijn op de Tariefstelling conform de onderhavige bijlage. Deze eisen zijn weergegeven in het Programma van Eisen (bijlage A, hoofdstuk 11). Tevens wijst Inschrijver op hoofdstuk 5 van het Beschrijvend Document. In deze bijlage 'Tariefstelling' mag niet worden afgeweken van de eisen zoals weergegeven in het Programma van Eisen en dienen de instructies in de tabbladen van deze bijlage alsmede in genoemde andere relevante Aanbestedingsstukken te worden gevolgd. </t>
  </si>
  <si>
    <t>22. Rijksschoonmaakorganisatie | CAO Rijk Online | CAO Rijk</t>
  </si>
  <si>
    <t>IUC DJI/INKEA/NA/2021-2</t>
  </si>
  <si>
    <t xml:space="preserve">1:  Uitzenden (met Uitzendbeding) en/of Detacheren (zonder Uitzendbeding) in fase A of 1,2 (ABU- of NBBU-cao), risicopremiegroep II  (tab 2a) 
</t>
  </si>
  <si>
    <t xml:space="preserve">2: Detacheren (zonder Uitzendbeding) fase B en C, fase 3 en 4 ABU- en NBBU-cao, risicopremiegroep II (tab 2b) </t>
  </si>
  <si>
    <t>Bij publicatie regel verbergen, betreft het werkelijke aantal punten indien lager dan 2,1700 wordt aangeboden, wordt gecorrigeerd tot het niveau van 350 punten.</t>
  </si>
  <si>
    <t>BIJLAGE 5 - Tab 3  Gewogen gemiddelde Omrekenfactor</t>
  </si>
  <si>
    <r>
      <t xml:space="preserve">Administratieve
verplichtingen
</t>
    </r>
    <r>
      <rPr>
        <b/>
        <u/>
        <sz val="10"/>
        <color rgb="FFFF0000"/>
        <rFont val="Verdana"/>
        <family val="2"/>
      </rPr>
      <t/>
    </r>
  </si>
  <si>
    <t xml:space="preserve">De bureaumarge dient altijd hoger dan 1,0000 te zijn. 
Niet meer dan vier decimalen achter de komma invullen. 
</t>
  </si>
  <si>
    <t xml:space="preserve">Administratieve
verplichtingen
</t>
  </si>
  <si>
    <r>
      <t xml:space="preserve">Deze reserveringen dienen voor de inhuurvorm 'Uitzenden' één op één vanuit de ABU of NBBU-cao afspraken te worden overgenomen en zijn derhalve reeds gedeeltelijk ingevuld. Voor de ABU/NBBU  geldt dat  een aantal van 25 vakantiedagen dient te worden aangehouden. 
Uitgangspunt voor de reserveringen in dit blok 2 is de berekening zoals deze in de uitzendbranche gebruikelijk is, dus </t>
    </r>
    <r>
      <rPr>
        <u/>
        <sz val="8"/>
        <rFont val="Verdana"/>
        <family val="2"/>
      </rPr>
      <t>zonder</t>
    </r>
    <r>
      <rPr>
        <sz val="8"/>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rFont val="Verdana"/>
        <family val="2"/>
      </rPr>
      <t xml:space="preserve">Indien 5 mei in een jaar op een Werkdag valt is dit voor ambtenaren op basis van de ARAR een feestdag. Dit is in 2021 van toepassing, omdat 5 mei dan op een Werkdag valt. Het aantal feestdagen dat op Werkdagen valt, wordt per jaar vastgesteld ten behoeve van de doorberekening in de loonsomfactor voor wat betreft de vakantiedagen en de feestdagen.  De Flexibele Arbeidskracht dient deze doorbetaling op 5 mei ook daadwerkelijk te ontvangen binnen de reguliere kaders die hiervoor gelden. 
</t>
    </r>
    <r>
      <rPr>
        <sz val="8"/>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rFont val="Verdana"/>
        <family val="2"/>
      </rPr>
      <t xml:space="preserve">Wet invoering extra geboorteverlof (Wieg): </t>
    </r>
    <r>
      <rPr>
        <sz val="8"/>
        <rFont val="Verdana"/>
        <family val="2"/>
      </rPr>
      <t xml:space="preserve">
Eventuele effecten op de kostprijs vanwege de Wieg m.i.v.1  januari 2019 en 1 juli 2020 dient u in blok 5 van deze loonsomfactor en/of in de bureaumarge te verdisconteren.  
</t>
    </r>
  </si>
  <si>
    <t>LET OP: ook kolommen rechts bij Whk premies en helemaal onderaan dit tabblad invullen.</t>
  </si>
  <si>
    <t>LET OP: ook kolommen rechts bij Whk premies en helemaal onderaan dit tabblad invullen</t>
  </si>
  <si>
    <r>
      <rPr>
        <b/>
        <sz val="10"/>
        <rFont val="Verdana"/>
        <family val="2"/>
      </rPr>
      <t xml:space="preserve">Loonsomfactor Uitzenden en/of Detacheren in fase A en 1,2, risicopremiegroep II.
</t>
    </r>
    <r>
      <rPr>
        <b/>
        <sz val="9"/>
        <rFont val="Verdana"/>
        <family val="2"/>
      </rPr>
      <t xml:space="preserve">
(rekenkundig op vier decimalen achter de komma afgerond)</t>
    </r>
  </si>
  <si>
    <r>
      <t xml:space="preserve">Omrekenfactor Uitzenden en/of Detacheren in fase A en 1,2, risicopremiegroep II.
</t>
    </r>
    <r>
      <rPr>
        <b/>
        <sz val="9"/>
        <rFont val="Verdana"/>
        <family val="2"/>
      </rPr>
      <t>(rekenkundig op vier decimalen achter de komma afgerond)</t>
    </r>
    <r>
      <rPr>
        <b/>
        <sz val="10"/>
        <rFont val="Verdana"/>
        <family val="2"/>
      </rPr>
      <t xml:space="preserve">
</t>
    </r>
  </si>
  <si>
    <r>
      <rPr>
        <sz val="8"/>
        <rFont val="Verdana"/>
        <family val="2"/>
      </rPr>
      <t xml:space="preserve">Geldt indien het Uitzendbeding van toepassing is (zoals bij Uitzenden in deze loonsomfactor) conform de ABU- en NBBU-cao (in fase A). 
De hoogte is maximaal  </t>
    </r>
    <r>
      <rPr>
        <b/>
        <sz val="8"/>
        <rFont val="Verdana"/>
        <family val="2"/>
      </rPr>
      <t>1,1600 %.</t>
    </r>
    <r>
      <rPr>
        <sz val="8"/>
        <rFont val="Verdana"/>
        <family val="2"/>
      </rPr>
      <t xml:space="preserve"> Aanpassing is alleen mogelijk naar rato als gevolg van een wijziging  door de ABU/NBBU van het percentage van deze reservering. </t>
    </r>
    <r>
      <rPr>
        <strike/>
        <sz val="8"/>
        <color rgb="FFFF0000"/>
        <rFont val="Verdana"/>
        <family val="2"/>
      </rPr>
      <t xml:space="preserve">
</t>
    </r>
  </si>
  <si>
    <t xml:space="preserve">Indien gewenst kan Inschrijver ervoor kiezen het een gedeelte van deze premie door te berekenen aan de werknemer, i.c. de Flexibele Arbeidskracht. In 2021 gold  hiervoor conform de ABU en NBBU-cao een maximum van  1,3300% in risicopremiegroep II. Indien Inschrijver de Azw premie op 0,0000% stelt, echter wel de doorberekening aan de Flexibele Arbeidskracht van het werknemersdeel in de loonsomfactor wenst te verwerken, dan mag hier conform de ABU- en NBBU-cao maximaal -1,3300% (Inschrijver kan hier ook voor minder dan dit percentage kiezen, bijv. -0,3000%) worden ingevuld .  Indien u een hoger percentage dan 0,0000% invult is het niet nodig om hier zichtbaar te maken hoe de eventuele aftrek voor het aan de werknemer doorberekende deel is verwerkt.
</t>
  </si>
  <si>
    <t>Maximaal 1,1600%  
Inschrijver bepaalt eigen eventuele mix Uitzenden en/of Detacheren in fase A/1,2. Inschrijver kan dus besluiten hier een lager percentage of 0,0000% in te vullen.</t>
  </si>
  <si>
    <t>zw-aanvullend (AZW-premie, risicopremiegroep II, t.b.v. aanvulling uitkering UWV in het eerste ziektejaar, alleen van toepassing in fase A, 1,2 bij Uitzenden.) 
Inschrijver bepaalt eigen eventuele mix Uitzenden en/of Detacheren in in fase A. Inschrijver kan dus besluiten hier een lager percentage of 0,0000% (of zelfs negatief, bijv. 1,3300%) in te vullen.</t>
  </si>
  <si>
    <r>
      <t xml:space="preserve">BIJLAGE 5 - Tab 2a Loonsom- en Omrekenfactor </t>
    </r>
    <r>
      <rPr>
        <b/>
        <u/>
        <sz val="12"/>
        <rFont val="Verdana"/>
        <family val="2"/>
      </rPr>
      <t>Uitzenden (met Uitzendbeding) en/of Detacheren (zonder Uitzendbeding) in fase A of 1,2 (ABU- of NBBU-cao), risicopremiegroep II</t>
    </r>
  </si>
  <si>
    <t>De formule is: 3181,8182 x (2,2800 -/- Gewogen gemiddelde Omrekenfactor) = score in punten</t>
  </si>
  <si>
    <t>Gehanteerde bandbreedte Gewogen gemiddelde Omrekenfactor t.b.v. beoordeling Prijs: 2,2800 -2,1700</t>
  </si>
  <si>
    <t>(het maximaal aantal te behalen punten voor de 'Prijs' is 350)</t>
  </si>
  <si>
    <t>Groep</t>
  </si>
  <si>
    <t>Functie</t>
  </si>
  <si>
    <t>Leeftijd</t>
  </si>
  <si>
    <t>Uurloon incl. Maandelijkse EJU</t>
  </si>
  <si>
    <r>
      <rPr>
        <u/>
        <sz val="11"/>
        <color theme="1"/>
        <rFont val="Calibri"/>
        <family val="2"/>
        <scheme val="minor"/>
      </rPr>
      <t>&lt; </t>
    </r>
    <r>
      <rPr>
        <sz val="11"/>
        <color theme="1"/>
        <rFont val="Calibri"/>
        <family val="2"/>
        <scheme val="minor"/>
      </rPr>
      <t>17 jr</t>
    </r>
  </si>
  <si>
    <t>18 jr</t>
  </si>
  <si>
    <t>19 jr</t>
  </si>
  <si>
    <t>20 jr</t>
  </si>
  <si>
    <t>Basisuurloon 0  dienstjaren</t>
  </si>
  <si>
    <t>Basisuurloon 1  dienstjaren</t>
  </si>
  <si>
    <t>Basisuurloon 2  dienstjaren</t>
  </si>
  <si>
    <t>Basisuurloon 3  dienstjaren</t>
  </si>
  <si>
    <t>Basisuurloon 4  of meer dienstjaren</t>
  </si>
  <si>
    <r>
      <t>Tarieven</t>
    </r>
    <r>
      <rPr>
        <b/>
        <u/>
        <sz val="11"/>
        <rFont val="Verdana"/>
        <family val="2"/>
      </rPr>
      <t xml:space="preserve"> inclusief</t>
    </r>
    <r>
      <rPr>
        <b/>
        <sz val="11"/>
        <rFont val="Verdana"/>
        <family val="2"/>
      </rPr>
      <t xml:space="preserve"> VOG-kosten* en</t>
    </r>
    <r>
      <rPr>
        <b/>
        <u/>
        <sz val="11"/>
        <rFont val="Verdana"/>
        <family val="2"/>
      </rPr>
      <t xml:space="preserve"> inclusief</t>
    </r>
    <r>
      <rPr>
        <b/>
        <sz val="11"/>
        <rFont val="Verdana"/>
        <family val="2"/>
      </rPr>
      <t xml:space="preserve"> reiskosten woon-werkverkeer </t>
    </r>
  </si>
  <si>
    <t>* Een uitzondering hierop is de ‘VOGplus’ van Flexibele Arbeidskrachten die door Deelnemer bij de Dienst Justitiële Inrichtingen (DJI) worden ingezet. De VOGplus wordt door DJI aangevraagd en niet door Deelnemer betaald.</t>
  </si>
  <si>
    <r>
      <t>*</t>
    </r>
    <r>
      <rPr>
        <i/>
        <sz val="11"/>
        <rFont val="Verdana"/>
        <family val="2"/>
      </rPr>
      <t>Een uitzondering hierop is de ‘VOGplus’ van Flexibele Arbeidskrachten die door Deelnemer bij de Dienst Justitiële Inrichtingen (DJI) worden ingezet. De VOGplus wordt door DJI aangevraagd en niet door Deelnemer betaald.</t>
    </r>
  </si>
  <si>
    <r>
      <t xml:space="preserve">BIJLAGE 5 - Tab 2b Loonsom- en Omrekenfactor </t>
    </r>
    <r>
      <rPr>
        <b/>
        <u/>
        <sz val="12"/>
        <rFont val="Verdana"/>
        <family val="2"/>
      </rPr>
      <t>Detacheren (=zonder Uitzendbeding) in fase B/3 en C/4 (ABU- of NBBU-cao, risicopremiegroep II</t>
    </r>
  </si>
  <si>
    <t>Bureaumarge Uitzenden en/of Detacheren in fase A en 1,2. in fase A/fase 1,2,
risicopremiegroep II.</t>
  </si>
  <si>
    <t xml:space="preserve">Loonsomfactor Detacheren (=zonder Uitzendbeding) 
in fase B/ fase 3 en fase C/ fase 4, risicopremiegroep II
(rekenkundig op vier decimalen achter de komma afgerond)
</t>
  </si>
  <si>
    <t xml:space="preserve">Bureaumarge Detacheren (=zonder Uitzendbeding) in fase B/ fase 3 en fase C/ fase 4, risicopremiegroep II
</t>
  </si>
  <si>
    <t>Omrekenfactor Detacheren (=zonder Uitzendbeding) in fase B/ fase 3 en fase C/ fase 4, risicopremiegroep II
(Rekenkundig op vier decimalen achter de komma afgerond)</t>
  </si>
  <si>
    <t xml:space="preserve">Inschrijver vindt in tabblad 1a de verwijziging naar hoofdstuk 22 'Rijksschoonmaakorganisatie' van de cao Rijk. Hierin zijn onder meer de momenteel geldende 'Salarisschalen en maandbedragen' opgenomen, waar het bruto Uurloon uit wordt afgeleid.  
Inschrijver dient in de overige tabbladen van deze Tariefstelling de geel gemarkeerde velden in te vullen. </t>
  </si>
  <si>
    <r>
      <t xml:space="preserve">Dit veld betreft eventuele overige verplichtingen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percentages niet hier op te nemen maar in plaats daarvan in de bureaumarge te verdisconteren. Posten die in blok 1 tot en met 4 zijn opgevoerd mag Inschrijver echter hier niet nogmaals opnemen. Er mag  niet  met of in de blokken in de loonsomfactor worden geschoven. 
</t>
    </r>
    <r>
      <rPr>
        <strike/>
        <sz val="8"/>
        <rFont val="Verdana"/>
        <family val="2"/>
      </rPr>
      <t xml:space="preserve">
</t>
    </r>
    <r>
      <rPr>
        <b/>
        <strike/>
        <sz val="8"/>
        <color rgb="FFFF0000"/>
        <rFont val="Verdana"/>
        <family val="2"/>
      </rPr>
      <t xml:space="preserve">Uitzondering: zie onderstaande regel 37, tabblad 0 'Leeswijzer', eis 11.6a en 11.6b van het Programma van Eisen en de toelichting in paragraaf 1.710 en 1.711 van het Beschrijvend document. </t>
    </r>
    <r>
      <rPr>
        <strike/>
        <sz val="8"/>
        <rFont val="Verdana"/>
        <family val="2"/>
      </rPr>
      <t xml:space="preserve">
</t>
    </r>
  </si>
  <si>
    <r>
      <t xml:space="preserve">Dit veld betreft eventuele overige verplichtingen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percentages niet hier op te nemen maar in plaats daarvan in de bureaumarge te verdisconteren. Posten die in blok 1 tot en met 4 zijn opgevoerd mag Inschrijver echter hier niet nogmaals opnemen. Er mag niet  met of in de blokken in de loonsomfactor worden geschoven. 
</t>
    </r>
    <r>
      <rPr>
        <b/>
        <strike/>
        <sz val="8"/>
        <color rgb="FFFF0000"/>
        <rFont val="Verdana"/>
        <family val="2"/>
      </rPr>
      <t xml:space="preserve">Uitzondering: zie onderstaande regel 37, tabblad 0 'Leeswijzer', eis 11.6a en 11.6b van het Programma van Eisen en de toelichting in paragraaf 1.710 en 1.711 van het Beschrijvend document. </t>
    </r>
    <r>
      <rPr>
        <strike/>
        <sz val="8"/>
        <color rgb="FFFF0000"/>
        <rFont val="Verdana"/>
        <family val="2"/>
      </rPr>
      <t xml:space="preserve">
</t>
    </r>
  </si>
  <si>
    <r>
      <rPr>
        <sz val="9"/>
        <rFont val="Verdana"/>
        <family val="2"/>
      </rPr>
      <t>Inschrijver vindt hier de gewogen gemiddelde Omrekenfactor ten behoeve van de beoordeling van het subgunningscriterium 'Prijs', zoals deze op basis van de Omrekenfactoren in de tabbladen 2a, 2b en de wegingsfactoren in tabblad 3 wordt bepaald. De wegingsfactoren zijn door de Aanbestedende dienst en categoriemanagement Uitzendkrachten en Arbeidsparticipanten Rijksoverheid, alsmede door Deelnemer bepaald.
De waarde die is weergegeven in het veld D1</t>
    </r>
    <r>
      <rPr>
        <sz val="9"/>
        <color rgb="FFFF0000"/>
        <rFont val="Verdana"/>
        <family val="2"/>
      </rPr>
      <t>2</t>
    </r>
    <r>
      <rPr>
        <sz val="9"/>
        <rFont val="Verdana"/>
        <family val="2"/>
      </rPr>
      <t xml:space="preserve">, te weten de 'Gewogen gemiddelde Omrekenfactor' bepaalt de score van Inschrijver op het Subgunningcriterium Prijs. De berekening van deze score is in tabblad 3 opgenomen.
Inschrijver ondertekent dit tabblad en voegt het toe aan zijn Inschrijving. De gewogen gemiddelde Omrekenfactor in tabblad 3  wordt uitsluitend gebruikt in het kader van de beoordelingsronde van deze aanbesteding en zal bij de vergoeding/Tariefstelling voor uitvoering van Diensten en Werkzaamheden onder de Raamovereenkomst geen betekenis meer hebben. 
Dan zijn de daadwerkelijke Omrekenfactoren zoals vermeld in tabbladen 2a en 2b van toepassing.
</t>
    </r>
    <r>
      <rPr>
        <strike/>
        <sz val="9"/>
        <rFont val="Verdana"/>
        <family val="2"/>
      </rPr>
      <t xml:space="preserve">
</t>
    </r>
    <r>
      <rPr>
        <sz val="9"/>
        <rFont val="Verdana"/>
        <family val="2"/>
      </rPr>
      <t xml:space="preserve">
</t>
    </r>
    <r>
      <rPr>
        <strike/>
        <sz val="9"/>
        <rFont val="Verdana"/>
        <family val="2"/>
      </rPr>
      <t xml:space="preserve">
</t>
    </r>
    <r>
      <rPr>
        <sz val="9"/>
        <rFont val="Verdana"/>
        <family val="2"/>
      </rPr>
      <t xml:space="preserve">
 </t>
    </r>
  </si>
  <si>
    <r>
      <t xml:space="preserve">EA IFA RSO 2021      </t>
    </r>
    <r>
      <rPr>
        <b/>
        <sz val="12"/>
        <color rgb="FFFF0000"/>
        <rFont val="Verdana"/>
        <family val="2"/>
      </rPr>
      <t>Versie Nota van Inlichtingen 2</t>
    </r>
  </si>
  <si>
    <t>Versie Nota van Inlichtingen 2</t>
  </si>
  <si>
    <r>
      <rPr>
        <b/>
        <sz val="8"/>
        <rFont val="Verdana"/>
        <family val="2"/>
      </rPr>
      <t xml:space="preserve">Voor de reserveringen voor 'vakantiedagen' en 'feestdagen'  (en kort verzuim/bijzonder verlof, maar dat was al zo) mag in fase B/3 en C/4  </t>
    </r>
    <r>
      <rPr>
        <b/>
        <u/>
        <sz val="8"/>
        <rFont val="Verdana"/>
        <family val="2"/>
      </rPr>
      <t>NIET worden afgeweken van fase A,</t>
    </r>
    <r>
      <rPr>
        <b/>
        <sz val="8"/>
        <rFont val="Verdana"/>
        <family val="2"/>
      </rPr>
      <t xml:space="preserve"> hoewel dit conform de ABU-en NBBU-cao theoretisch mogelijk is. Indien Inschrijver extra opslag wenst voor deze vakantiedagen en feestdagen reservering in fase B, dan dient dit bij Inschrijving in blok 5 en/of de bureaumarge van dit tabblad te worden verwerkt. Aanbestedende dienst heeft hiertoe besloten na gebleken onbeheersbaarheid van de incidenteel in het verleden toegepaste verhoging t.o.v. fase A van deze reserveringen. Dat wil de Aanbestedende dienst in de toekomst vermijden. 
</t>
    </r>
    <r>
      <rPr>
        <sz val="8"/>
        <rFont val="Verdana"/>
        <family val="2"/>
      </rPr>
      <t xml:space="preserve">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rFont val="Verdana"/>
        <family val="2"/>
      </rPr>
      <t xml:space="preserve"> Indien 5 mei in een jaar op een Werkdag valt is dit voor ambtenaren op basis van de ARAR een feestdag. Dit is in 2021 van toepassing, omdat 5 mei dan op een Werkdag valt. Het aantal feestdagen dat op Werkdagen valt, wordt per jaar vastgesteld ten behoeve van de doorberekening in de loonsomfactor voor wat betreft de vakantiedagen en de feestdagen.  De Flexibele Arbeidskracht dient deze doorbetaling op 5 mei ook daadwerkelijk te ontvangen binnen de reguliere kaders die hiervoor gelden. 
</t>
    </r>
    <r>
      <rPr>
        <sz val="8"/>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rFont val="Verdana"/>
        <family val="2"/>
      </rPr>
      <t xml:space="preserve">
Wet invoering extra geboorteverlof (Wieg): 
</t>
    </r>
    <r>
      <rPr>
        <sz val="8"/>
        <rFont val="Verdana"/>
        <family val="2"/>
      </rPr>
      <t xml:space="preserve">Eventuele effecten op de kostprijs vanwege de Wieg m.i.v. 1 januari 2019 en 1 juli 2020 dient u in blok 5 van deze loonsomfactor en/of in de bureaumarge te verdisconteren.  
</t>
    </r>
  </si>
  <si>
    <t>Cao maandloon    
inclusief 2% verhoging cao Rijk met twk tot      1 juli 2021 t/m 31 december 2021</t>
  </si>
  <si>
    <t xml:space="preserve">Cao uurloon    
inclusief 2% verhoging cao Rijk met twk tot      1 juli 2021 t/m 31 december 2021
Bruto uurloon incl. maandelijkse EJU
</t>
  </si>
  <si>
    <r>
      <t xml:space="preserve">Zie hoofdstuk 22 van de cao Rijk:   </t>
    </r>
    <r>
      <rPr>
        <b/>
        <sz val="11"/>
        <color rgb="FFFF0000"/>
        <rFont val="Verdana"/>
        <family val="2"/>
      </rPr>
      <t xml:space="preserve"> ( NvI 2:  Hoofdstuk 22 komt met ingang van 1 januari 2022 te vervallen, deze functies worden ingepast in het reguliere loongebouw van de cao Rijk)</t>
    </r>
  </si>
  <si>
    <t>schaal</t>
  </si>
  <si>
    <t>trede</t>
  </si>
  <si>
    <t>cao Rijk bruto uurloon vanaf 1 juli 2021</t>
  </si>
  <si>
    <r>
      <t xml:space="preserve">Met ingang van </t>
    </r>
    <r>
      <rPr>
        <b/>
        <sz val="10"/>
        <color rgb="FFFF0000"/>
        <rFont val="Verdana"/>
        <family val="2"/>
      </rPr>
      <t>1 januari 2022</t>
    </r>
    <r>
      <rPr>
        <sz val="10"/>
        <color rgb="FFFF0000"/>
        <rFont val="Verdana"/>
        <family val="2"/>
      </rPr>
      <t xml:space="preserve"> is voor het schoonmaakpersoneel van de RSO het volgende bruto uurloon cao Rijk 2021 (hoofdstuk 6.3) van toepassing: </t>
    </r>
  </si>
  <si>
    <r>
      <t xml:space="preserve">BIJLAGE 5 - Tab 1 Salarisschalen en maandbedragen Rijksschoonmaakorganisatie (RSO) / cao Rijk 2021
</t>
    </r>
    <r>
      <rPr>
        <b/>
        <sz val="12"/>
        <color rgb="FFFF0000"/>
        <rFont val="Verdana"/>
        <family val="2"/>
      </rPr>
      <t>Versie Nota van Inlichtingen 2</t>
    </r>
  </si>
  <si>
    <r>
      <t xml:space="preserve">Medewerker algemeen schoonmaakonderhoud I
</t>
    </r>
    <r>
      <rPr>
        <sz val="11"/>
        <color rgb="FFFF0000"/>
        <rFont val="Calibri"/>
        <family val="2"/>
        <scheme val="minor"/>
      </rPr>
      <t xml:space="preserve">Deze functie wordt per 1 januari 2022 ingedeeld in </t>
    </r>
    <r>
      <rPr>
        <b/>
        <sz val="11"/>
        <color rgb="FFFF0000"/>
        <rFont val="Calibri"/>
        <family val="2"/>
        <scheme val="minor"/>
      </rPr>
      <t xml:space="preserve">cao Rijk salarisschaal 1 </t>
    </r>
    <r>
      <rPr>
        <sz val="11"/>
        <color rgb="FFFF0000"/>
        <rFont val="Calibri"/>
        <family val="2"/>
        <scheme val="minor"/>
      </rPr>
      <t xml:space="preserve">(hoofstuk 6.3 cao Rijk. De bijbehorende periodieken/tredes worden dan ook van kracht, dus de huidige indeling op basis van dienstjaren vervalt. Verder vervallen ook de huidige jeugdschalen. </t>
    </r>
  </si>
  <si>
    <t xml:space="preserve">De bruto uurlonen zoals deze nog in 2021 conform hoofdstuk 22 cao Rijk gelden, 
worden met terugwerkende kracht tot 1 juli 2021 (tot en met 31 december 2021) met 2% verhoogd.  Deze aangepaste bruto maand- en uurlonen (inclusief 2% verhoging) zijn hiernaast in kolom F en G tabel vermeld. </t>
  </si>
  <si>
    <t>Cao loon  tot  1-7-2021</t>
  </si>
  <si>
    <t xml:space="preserve">Met ingang van 1 januari 2022 is deze tabel niet langer van toepassing. </t>
  </si>
  <si>
    <t xml:space="preserve">2021 Loonsomfactor Uitzenden (met Uitzendbeding) en/of Detacheren (zonder Uitzendbeding) in fase A of 1,2 (ABU- of NBBU-cao), risicopremiegroep II </t>
  </si>
  <si>
    <t>2021 Loonsomfactor Detacheren (= zonder Uitzendbeding) in fase B/3 en C/4 (ABU- of NBBU-cao), risicopremiegroep II</t>
  </si>
  <si>
    <r>
      <t xml:space="preserve">Op 1 november 2021 hebben de leden van de vakbonden ingestemd met het resultaat van onderhandelingen voor de nieuw cao Rijk 2021. Deze nieuwe cao geldt vanaf 1 januari 2021 tot en met 31 maart 2022.
Het 'Akkoord over CAO Rijk 2021' is terug te vinden op de volgende website: https://www.caorijk.nl/actueel/nieuws/2021/11/13/nieuwe-cao-rijk-getekend
In de nieuwe cao Rijk 2021 is onder punt 3 in het resultaat van de onderhandelingen ook een wijziging voor de schoonmakers van de Rijksschoonmaakorganisatie (RSO) opgenomen, te weten:
</t>
    </r>
    <r>
      <rPr>
        <b/>
        <sz val="10"/>
        <color rgb="FFFF0000"/>
        <rFont val="Verdana"/>
        <family val="2"/>
      </rPr>
      <t>3. Rijksschoonmakers in het Loongebouw Rijk</t>
    </r>
    <r>
      <rPr>
        <sz val="10"/>
        <color rgb="FFFF0000"/>
        <rFont val="Verdana"/>
        <family val="2"/>
      </rPr>
      <t xml:space="preserve">
Met het zorgen voor een schone, hygiënische en daarmee prettige werkomgeving, levert de Rijksschoonmaakorganisatie (RSO) een belangrijke bijdrage aan het functioneren van de rijksoverheid. De coronacrisis onderstreept het belang hiervan nog eens extra.
In de CAO Rijk is een apart hoofdstuk opgenomen met afwijkende afspraken voor de schoonmakers bij de RSO. In 2021 blijft dat hoofdstuk ongewijzigd van toepassing en zullen de schoonmakers bij de RSO de salarisontwikkeling (2% loonsverhoging) van de sector Rijk volgen.
Met ingang van 1 januari 2022 worden de schoonmakers bij de RSO opgenomen in het Functiegebouw Rijk en het Loongebouw Rijk en komt het aparte hoofdstuk 22 voor schoonmakers bij de RSO te vervallen. De overgangsbepalingen voor de schoonmakers die in dienst zijn gekomen vanwege de overheveling van hun taken van de schoonmaakbranche naar de RSO blijven wel in de cao staan.
De 'Medewerker algemeen schoonmaakonderhoud I' zal per 1 januari 2022 horizontaal worden ingeschaald in schaal 1 van de cao Rijk 2021 (hoofdstuk 6.3) op de trede die het dichtste ligt bij het huidige salarisbedrag inclusief de aanvullende toelage van 1,4 %. De huidige indeling conform hoofdstuk 22 RSO - cao Rijk op basis van dienstjaren en de jeugdschalen vervalt per 1 januari 2022.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</si>
</sst>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0;###0"/>
    <numFmt numFmtId="170" formatCode="_(&quot;€&quot;\ * #,##0.00_);_(&quot;€&quot;\ * \(#,##0.00\);_(&quot;€&quot;\ * &quot;-&quot;??_);_(@_)"/>
    <numFmt numFmtId="171" formatCode="_ &quot;€&quot;\ * #,##0.0000000_ ;_ &quot;€&quot;\ * \-#,##0.0000000_ ;_ &quot;€&quot;\ * &quot;-&quot;??_ ;_ @_ "/>
    <numFmt numFmtId="172" formatCode="&quot;€&quot;\ #,##0.00_-"/>
  </numFmts>
  <fonts count="7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Verdana"/>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b/>
      <sz val="10"/>
      <name val="Arial"/>
      <family val="2"/>
    </font>
    <font>
      <sz val="8"/>
      <name val="Verdana"/>
      <family val="2"/>
    </font>
    <font>
      <b/>
      <sz val="9"/>
      <name val="Verdana"/>
      <family val="2"/>
    </font>
    <font>
      <sz val="10"/>
      <color theme="3"/>
      <name val="Verdana"/>
      <family val="2"/>
    </font>
    <font>
      <b/>
      <sz val="11"/>
      <color theme="3"/>
      <name val="Verdana"/>
      <family val="2"/>
    </font>
    <font>
      <b/>
      <sz val="10"/>
      <color theme="0"/>
      <name val="Verdana"/>
      <family val="2"/>
    </font>
    <font>
      <sz val="9"/>
      <name val="Arial"/>
      <family val="2"/>
    </font>
    <font>
      <b/>
      <sz val="11"/>
      <color theme="0"/>
      <name val="Verdana"/>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trike/>
      <sz val="10"/>
      <color theme="0" tint="-0.499984740745262"/>
      <name val="Verdana"/>
      <family val="2"/>
    </font>
    <font>
      <sz val="10"/>
      <color theme="0" tint="-0.499984740745262"/>
      <name val="Verdana"/>
      <family val="2"/>
    </font>
    <font>
      <sz val="9"/>
      <color rgb="FFFF0000"/>
      <name val="Verdana"/>
      <family val="2"/>
    </font>
    <font>
      <b/>
      <sz val="11"/>
      <color rgb="FFFF0000"/>
      <name val="Verdana"/>
      <family val="2"/>
    </font>
    <font>
      <b/>
      <sz val="9"/>
      <color rgb="FFFF0000"/>
      <name val="Verdana"/>
      <family val="2"/>
    </font>
    <font>
      <u/>
      <sz val="9"/>
      <name val="Verdana"/>
      <family val="2"/>
    </font>
    <font>
      <b/>
      <u/>
      <sz val="10"/>
      <name val="Verdana"/>
      <family val="2"/>
    </font>
    <font>
      <sz val="11"/>
      <name val="Arial"/>
      <family val="2"/>
    </font>
    <font>
      <b/>
      <sz val="12"/>
      <color rgb="FFFF0000"/>
      <name val="Verdana"/>
      <family val="2"/>
    </font>
    <font>
      <sz val="11"/>
      <name val="Verdana"/>
      <family val="2"/>
    </font>
    <font>
      <u/>
      <sz val="10"/>
      <name val="Verdana"/>
      <family val="2"/>
    </font>
    <font>
      <sz val="12"/>
      <name val="Verdana"/>
      <family val="2"/>
    </font>
    <font>
      <b/>
      <sz val="12"/>
      <color rgb="FF002060"/>
      <name val="Verdana"/>
      <family val="2"/>
    </font>
    <font>
      <sz val="14"/>
      <name val="Arial"/>
      <family val="2"/>
    </font>
    <font>
      <b/>
      <sz val="12"/>
      <color theme="0"/>
      <name val="Verdana"/>
      <family val="2"/>
    </font>
    <font>
      <sz val="10"/>
      <name val="Arial"/>
      <family val="2"/>
    </font>
    <font>
      <strike/>
      <sz val="9"/>
      <name val="Verdana"/>
      <family val="2"/>
    </font>
    <font>
      <b/>
      <sz val="8"/>
      <color rgb="FFFF0000"/>
      <name val="Verdana"/>
      <family val="2"/>
    </font>
    <font>
      <sz val="11"/>
      <color rgb="FFFF0000"/>
      <name val="Calibri"/>
      <family val="2"/>
      <scheme val="minor"/>
    </font>
    <font>
      <b/>
      <u/>
      <sz val="12"/>
      <name val="Verdana"/>
      <family val="2"/>
    </font>
    <font>
      <sz val="12"/>
      <name val="Arial"/>
      <family val="2"/>
    </font>
    <font>
      <b/>
      <sz val="11"/>
      <color rgb="FFFF0000"/>
      <name val="Arial"/>
      <family val="2"/>
    </font>
    <font>
      <b/>
      <i/>
      <sz val="10"/>
      <name val="Verdana"/>
      <family val="2"/>
    </font>
    <font>
      <b/>
      <i/>
      <u/>
      <sz val="10"/>
      <name val="Verdana"/>
      <family val="2"/>
    </font>
    <font>
      <b/>
      <i/>
      <u/>
      <sz val="10"/>
      <color rgb="FFFF0000"/>
      <name val="Verdana"/>
      <family val="2"/>
    </font>
    <font>
      <b/>
      <u/>
      <sz val="11"/>
      <name val="Verdana"/>
      <family val="2"/>
    </font>
    <font>
      <b/>
      <sz val="10"/>
      <color theme="0" tint="-0.499984740745262"/>
      <name val="Verdana"/>
      <family val="2"/>
    </font>
    <font>
      <b/>
      <i/>
      <sz val="10"/>
      <color rgb="FFFF0000"/>
      <name val="Verdana"/>
      <family val="2"/>
    </font>
    <font>
      <strike/>
      <sz val="8"/>
      <color rgb="FFFF0000"/>
      <name val="Verdana"/>
      <family val="2"/>
    </font>
    <font>
      <strike/>
      <sz val="8"/>
      <name val="Verdana"/>
      <family val="2"/>
    </font>
    <font>
      <b/>
      <sz val="14"/>
      <color rgb="FFFF0000"/>
      <name val="Verdana"/>
      <family val="2"/>
    </font>
    <font>
      <b/>
      <u/>
      <sz val="10"/>
      <color rgb="FFFF0000"/>
      <name val="Verdana"/>
      <family val="2"/>
    </font>
    <font>
      <u/>
      <sz val="10"/>
      <color theme="10"/>
      <name val="Arial"/>
      <family val="2"/>
    </font>
    <font>
      <i/>
      <sz val="9"/>
      <name val="Verdana"/>
      <family val="2"/>
    </font>
    <font>
      <b/>
      <sz val="11"/>
      <color theme="1"/>
      <name val="Calibri"/>
      <family val="2"/>
      <scheme val="minor"/>
    </font>
    <font>
      <sz val="10"/>
      <color theme="1"/>
      <name val="Verdana"/>
      <family val="2"/>
    </font>
    <font>
      <u/>
      <sz val="11"/>
      <color theme="1"/>
      <name val="Calibri"/>
      <family val="2"/>
      <scheme val="minor"/>
    </font>
    <font>
      <sz val="10"/>
      <color theme="1"/>
      <name val="Calibri"/>
      <family val="2"/>
      <scheme val="minor"/>
    </font>
    <font>
      <i/>
      <sz val="14"/>
      <name val="Verdana"/>
      <family val="2"/>
    </font>
    <font>
      <i/>
      <sz val="11"/>
      <name val="Verdana"/>
      <family val="2"/>
    </font>
    <font>
      <i/>
      <sz val="10"/>
      <name val="Arial"/>
      <family val="2"/>
    </font>
    <font>
      <b/>
      <sz val="11"/>
      <color rgb="FFFF0000"/>
      <name val="Calibri"/>
      <family val="2"/>
      <scheme val="minor"/>
    </font>
    <font>
      <b/>
      <strike/>
      <sz val="8"/>
      <color rgb="FFFF0000"/>
      <name val="Verdana"/>
      <family val="2"/>
    </font>
    <font>
      <b/>
      <u/>
      <sz val="8"/>
      <name val="Verdana"/>
      <family val="2"/>
    </font>
    <font>
      <sz val="11"/>
      <color rgb="FFFF0000"/>
      <name val="Arial"/>
      <family val="2"/>
    </font>
    <font>
      <b/>
      <sz val="14"/>
      <name val="Verdana"/>
      <family val="2"/>
    </font>
    <font>
      <strike/>
      <sz val="10"/>
      <color rgb="FFFF0000"/>
      <name val="Verdana"/>
      <family val="2"/>
    </font>
  </fonts>
  <fills count="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theme="4"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9">
    <xf numFmtId="0" fontId="0" fillId="0" borderId="0"/>
    <xf numFmtId="164" fontId="6" fillId="0" borderId="0" applyFont="0" applyFill="0" applyBorder="0" applyAlignment="0" applyProtection="0"/>
    <xf numFmtId="0" fontId="8" fillId="0" borderId="0"/>
    <xf numFmtId="44" fontId="42" fillId="0" borderId="0" applyFont="0" applyFill="0" applyBorder="0" applyAlignment="0" applyProtection="0"/>
    <xf numFmtId="0" fontId="5" fillId="0" borderId="0"/>
    <xf numFmtId="0" fontId="6" fillId="0" borderId="0"/>
    <xf numFmtId="44" fontId="6" fillId="0" borderId="0" applyFont="0" applyFill="0" applyBorder="0" applyAlignment="0" applyProtection="0"/>
    <xf numFmtId="0" fontId="59" fillId="0" borderId="0" applyNumberFormat="0" applyFill="0" applyBorder="0" applyAlignment="0" applyProtection="0"/>
    <xf numFmtId="0" fontId="3" fillId="0" borderId="0"/>
  </cellStyleXfs>
  <cellXfs count="281">
    <xf numFmtId="0" fontId="0" fillId="0" borderId="0" xfId="0"/>
    <xf numFmtId="0" fontId="10" fillId="2" borderId="1" xfId="0" applyFont="1" applyFill="1" applyBorder="1" applyAlignment="1">
      <alignment vertical="top"/>
    </xf>
    <xf numFmtId="0" fontId="10" fillId="2" borderId="1" xfId="0" applyFont="1" applyFill="1" applyBorder="1" applyAlignment="1">
      <alignment vertical="top" wrapText="1"/>
    </xf>
    <xf numFmtId="0" fontId="11" fillId="0" borderId="8" xfId="0" applyFont="1" applyBorder="1" applyAlignment="1">
      <alignment vertical="top" wrapText="1"/>
    </xf>
    <xf numFmtId="0" fontId="11" fillId="0" borderId="7" xfId="0" applyFont="1" applyBorder="1" applyAlignment="1">
      <alignment vertical="top" wrapText="1"/>
    </xf>
    <xf numFmtId="0" fontId="11" fillId="0" borderId="0" xfId="0" applyFont="1" applyBorder="1" applyAlignment="1">
      <alignment vertical="top" wrapText="1"/>
    </xf>
    <xf numFmtId="0" fontId="11" fillId="0" borderId="10" xfId="0" applyFont="1" applyBorder="1" applyAlignment="1">
      <alignment vertical="top" wrapText="1"/>
    </xf>
    <xf numFmtId="0" fontId="11" fillId="0" borderId="6" xfId="0" applyFont="1" applyBorder="1" applyAlignment="1">
      <alignment vertical="top" wrapText="1"/>
    </xf>
    <xf numFmtId="0" fontId="11" fillId="0" borderId="1" xfId="0" applyFont="1" applyBorder="1" applyAlignment="1">
      <alignment vertical="top" wrapText="1"/>
    </xf>
    <xf numFmtId="0" fontId="20" fillId="0" borderId="0" xfId="0" applyFont="1" applyAlignment="1">
      <alignment vertical="top"/>
    </xf>
    <xf numFmtId="0" fontId="11" fillId="2" borderId="1" xfId="0" applyFont="1" applyFill="1" applyBorder="1" applyAlignment="1">
      <alignment vertical="top"/>
    </xf>
    <xf numFmtId="0" fontId="16" fillId="2" borderId="1" xfId="0" applyFont="1" applyFill="1" applyBorder="1" applyAlignment="1">
      <alignment vertical="top"/>
    </xf>
    <xf numFmtId="165" fontId="8" fillId="6" borderId="1" xfId="0" applyNumberFormat="1" applyFont="1" applyFill="1" applyBorder="1" applyAlignment="1" applyProtection="1">
      <alignment vertical="top" wrapText="1"/>
      <protection locked="0"/>
    </xf>
    <xf numFmtId="166" fontId="8" fillId="3" borderId="1" xfId="0" applyNumberFormat="1" applyFont="1" applyFill="1" applyBorder="1" applyAlignment="1" applyProtection="1">
      <alignment vertical="top" wrapText="1"/>
      <protection locked="0"/>
    </xf>
    <xf numFmtId="0" fontId="6" fillId="0" borderId="0" xfId="0" applyFont="1" applyAlignment="1">
      <alignment vertical="top"/>
    </xf>
    <xf numFmtId="0" fontId="0" fillId="0" borderId="0" xfId="0" applyProtection="1"/>
    <xf numFmtId="0" fontId="8" fillId="3" borderId="8" xfId="0" applyFont="1" applyFill="1" applyBorder="1" applyProtection="1"/>
    <xf numFmtId="0" fontId="10" fillId="0" borderId="1" xfId="0" applyFont="1" applyBorder="1" applyProtection="1"/>
    <xf numFmtId="0" fontId="10" fillId="0" borderId="1" xfId="0" applyFont="1" applyFill="1" applyBorder="1" applyProtection="1"/>
    <xf numFmtId="0" fontId="10" fillId="0" borderId="1" xfId="0" applyFont="1" applyBorder="1" applyAlignment="1" applyProtection="1">
      <alignment vertical="top"/>
    </xf>
    <xf numFmtId="0" fontId="10" fillId="0" borderId="1" xfId="0" applyFont="1" applyBorder="1" applyAlignment="1" applyProtection="1">
      <alignment vertical="top" wrapText="1"/>
    </xf>
    <xf numFmtId="0" fontId="8" fillId="0" borderId="1" xfId="0" applyFont="1" applyBorder="1" applyProtection="1"/>
    <xf numFmtId="166" fontId="8" fillId="0" borderId="1" xfId="0" applyNumberFormat="1" applyFont="1" applyBorder="1" applyProtection="1"/>
    <xf numFmtId="165" fontId="8" fillId="0" borderId="1" xfId="0" applyNumberFormat="1" applyFont="1" applyBorder="1" applyProtection="1"/>
    <xf numFmtId="165" fontId="15" fillId="0" borderId="1" xfId="0" applyNumberFormat="1" applyFont="1" applyBorder="1" applyAlignment="1" applyProtection="1">
      <alignment vertical="top"/>
    </xf>
    <xf numFmtId="166" fontId="8" fillId="4" borderId="1" xfId="0" applyNumberFormat="1" applyFont="1" applyFill="1" applyBorder="1" applyAlignment="1" applyProtection="1">
      <alignment vertical="top"/>
    </xf>
    <xf numFmtId="165" fontId="8" fillId="0" borderId="1" xfId="0" applyNumberFormat="1" applyFont="1" applyBorder="1" applyAlignment="1" applyProtection="1">
      <alignment vertical="top"/>
    </xf>
    <xf numFmtId="166" fontId="10" fillId="0" borderId="1" xfId="0" applyNumberFormat="1" applyFont="1" applyBorder="1" applyProtection="1"/>
    <xf numFmtId="165" fontId="10" fillId="0" borderId="1" xfId="0" applyNumberFormat="1" applyFont="1" applyBorder="1" applyProtection="1"/>
    <xf numFmtId="0" fontId="8" fillId="0" borderId="1" xfId="0" applyFont="1" applyFill="1" applyBorder="1" applyAlignment="1" applyProtection="1">
      <alignment vertical="top"/>
    </xf>
    <xf numFmtId="0" fontId="8" fillId="0" borderId="1" xfId="0" applyFont="1" applyFill="1" applyBorder="1" applyAlignment="1" applyProtection="1">
      <alignment vertical="top" wrapText="1"/>
    </xf>
    <xf numFmtId="165" fontId="8" fillId="0" borderId="1" xfId="0" applyNumberFormat="1" applyFont="1" applyBorder="1" applyAlignment="1" applyProtection="1">
      <alignment vertical="top" wrapText="1"/>
    </xf>
    <xf numFmtId="0" fontId="8" fillId="0" borderId="1" xfId="0" applyFont="1" applyBorder="1" applyAlignment="1" applyProtection="1">
      <alignment vertical="top" wrapText="1"/>
    </xf>
    <xf numFmtId="166" fontId="8" fillId="4" borderId="1" xfId="0" applyNumberFormat="1" applyFont="1" applyFill="1" applyBorder="1" applyAlignment="1" applyProtection="1">
      <alignment vertical="top" wrapText="1"/>
    </xf>
    <xf numFmtId="0" fontId="8" fillId="4" borderId="1" xfId="0" applyFont="1" applyFill="1" applyBorder="1" applyAlignment="1" applyProtection="1">
      <alignment vertical="top" wrapText="1"/>
    </xf>
    <xf numFmtId="0" fontId="8" fillId="3" borderId="1" xfId="0" applyFont="1" applyFill="1" applyBorder="1" applyProtection="1"/>
    <xf numFmtId="0" fontId="8" fillId="0" borderId="1" xfId="0" applyFont="1" applyFill="1" applyBorder="1" applyProtection="1"/>
    <xf numFmtId="0" fontId="10" fillId="4" borderId="1" xfId="0" applyFont="1" applyFill="1" applyBorder="1" applyAlignment="1" applyProtection="1">
      <alignment vertical="top" wrapText="1"/>
    </xf>
    <xf numFmtId="165" fontId="8" fillId="5" borderId="1" xfId="0" applyNumberFormat="1" applyFont="1" applyFill="1" applyBorder="1" applyAlignment="1" applyProtection="1">
      <alignment vertical="top" wrapText="1"/>
    </xf>
    <xf numFmtId="0" fontId="13" fillId="0" borderId="0" xfId="0" applyFont="1" applyProtection="1"/>
    <xf numFmtId="165" fontId="24" fillId="5" borderId="1" xfId="0" applyNumberFormat="1" applyFont="1" applyFill="1" applyBorder="1" applyAlignment="1" applyProtection="1">
      <alignment vertical="top" wrapText="1"/>
    </xf>
    <xf numFmtId="165" fontId="7" fillId="5" borderId="1" xfId="0" applyNumberFormat="1" applyFont="1" applyFill="1" applyBorder="1" applyAlignment="1" applyProtection="1">
      <alignment vertical="top" wrapText="1"/>
    </xf>
    <xf numFmtId="0" fontId="8" fillId="0" borderId="0" xfId="0" applyFont="1" applyBorder="1" applyProtection="1"/>
    <xf numFmtId="0" fontId="22" fillId="3" borderId="10" xfId="0" applyFont="1" applyFill="1" applyBorder="1" applyAlignment="1" applyProtection="1"/>
    <xf numFmtId="0" fontId="8" fillId="3" borderId="10" xfId="0" applyFont="1" applyFill="1" applyBorder="1" applyProtection="1"/>
    <xf numFmtId="0" fontId="8" fillId="0" borderId="0" xfId="0" applyFont="1" applyProtection="1"/>
    <xf numFmtId="0" fontId="10" fillId="4" borderId="0" xfId="0" applyFont="1" applyFill="1" applyBorder="1" applyAlignment="1" applyProtection="1"/>
    <xf numFmtId="0" fontId="8" fillId="4" borderId="0" xfId="0" applyFont="1" applyFill="1" applyBorder="1" applyProtection="1"/>
    <xf numFmtId="0" fontId="22" fillId="3" borderId="1" xfId="0" applyFont="1" applyFill="1" applyBorder="1" applyAlignment="1" applyProtection="1"/>
    <xf numFmtId="0" fontId="27" fillId="0" borderId="1" xfId="0" applyFont="1" applyFill="1" applyBorder="1" applyAlignment="1" applyProtection="1">
      <alignment vertical="top" wrapText="1"/>
    </xf>
    <xf numFmtId="166" fontId="27" fillId="4" borderId="1" xfId="0" applyNumberFormat="1" applyFont="1" applyFill="1" applyBorder="1" applyAlignment="1" applyProtection="1">
      <alignment vertical="top"/>
    </xf>
    <xf numFmtId="165" fontId="28" fillId="0" borderId="1" xfId="0" applyNumberFormat="1" applyFont="1" applyBorder="1" applyAlignment="1" applyProtection="1">
      <alignment vertical="top"/>
    </xf>
    <xf numFmtId="0" fontId="28" fillId="0" borderId="1" xfId="0" applyFont="1" applyFill="1" applyBorder="1" applyAlignment="1" applyProtection="1">
      <alignment vertical="top"/>
    </xf>
    <xf numFmtId="165" fontId="10" fillId="4" borderId="1" xfId="0" applyNumberFormat="1" applyFont="1" applyFill="1" applyBorder="1" applyAlignment="1" applyProtection="1">
      <alignment vertical="top" wrapText="1"/>
    </xf>
    <xf numFmtId="0" fontId="22" fillId="0" borderId="1" xfId="0" applyFont="1" applyFill="1" applyBorder="1" applyProtection="1"/>
    <xf numFmtId="166" fontId="27" fillId="4" borderId="1" xfId="0" applyNumberFormat="1" applyFont="1" applyFill="1" applyBorder="1" applyAlignment="1" applyProtection="1">
      <alignment vertical="top" wrapText="1"/>
    </xf>
    <xf numFmtId="165" fontId="28" fillId="0" borderId="1" xfId="0" applyNumberFormat="1" applyFont="1" applyBorder="1" applyAlignment="1" applyProtection="1">
      <alignment vertical="top" wrapText="1"/>
    </xf>
    <xf numFmtId="0" fontId="28" fillId="0" borderId="1" xfId="0" applyFont="1" applyFill="1" applyBorder="1" applyAlignment="1" applyProtection="1">
      <alignment vertical="top" wrapText="1"/>
    </xf>
    <xf numFmtId="0" fontId="17" fillId="0" borderId="0" xfId="0" applyFont="1" applyProtection="1"/>
    <xf numFmtId="0" fontId="11" fillId="0" borderId="0" xfId="0" applyFont="1" applyProtection="1"/>
    <xf numFmtId="0" fontId="11" fillId="0" borderId="0" xfId="0" applyFont="1" applyAlignment="1" applyProtection="1">
      <alignment horizontal="center"/>
    </xf>
    <xf numFmtId="0" fontId="16" fillId="0" borderId="0" xfId="0" applyFont="1" applyAlignment="1" applyProtection="1">
      <alignment wrapText="1"/>
    </xf>
    <xf numFmtId="0" fontId="14" fillId="0" borderId="0" xfId="0" applyFont="1" applyProtection="1"/>
    <xf numFmtId="0" fontId="20" fillId="0" borderId="0" xfId="0" applyFont="1" applyProtection="1"/>
    <xf numFmtId="0" fontId="0" fillId="0" borderId="0" xfId="0" applyAlignment="1" applyProtection="1">
      <alignment horizontal="center"/>
    </xf>
    <xf numFmtId="0" fontId="29" fillId="0" borderId="0" xfId="0" applyFont="1" applyProtection="1"/>
    <xf numFmtId="0" fontId="12" fillId="0" borderId="0" xfId="0" applyFont="1" applyProtection="1"/>
    <xf numFmtId="0" fontId="8" fillId="0" borderId="0" xfId="0" applyFont="1"/>
    <xf numFmtId="0" fontId="11" fillId="0" borderId="0" xfId="0" applyFont="1"/>
    <xf numFmtId="0" fontId="11" fillId="0" borderId="0" xfId="0" applyFont="1" applyAlignment="1">
      <alignment wrapText="1"/>
    </xf>
    <xf numFmtId="0" fontId="8" fillId="0" borderId="0" xfId="0" applyFont="1" applyAlignment="1">
      <alignment vertical="top"/>
    </xf>
    <xf numFmtId="0" fontId="24" fillId="0" borderId="0" xfId="0" applyFont="1" applyProtection="1"/>
    <xf numFmtId="10" fontId="8" fillId="0" borderId="0" xfId="0" applyNumberFormat="1" applyFont="1" applyProtection="1"/>
    <xf numFmtId="0" fontId="24" fillId="0" borderId="1" xfId="0" applyFont="1" applyBorder="1" applyProtection="1"/>
    <xf numFmtId="0" fontId="31" fillId="0" borderId="0" xfId="0" applyFont="1" applyAlignment="1" applyProtection="1">
      <alignment wrapText="1"/>
    </xf>
    <xf numFmtId="0" fontId="11" fillId="0" borderId="8" xfId="0" applyFont="1" applyBorder="1" applyAlignment="1">
      <alignment vertical="top" wrapText="1"/>
    </xf>
    <xf numFmtId="165" fontId="15" fillId="0" borderId="1" xfId="0" applyNumberFormat="1" applyFont="1" applyBorder="1" applyAlignment="1" applyProtection="1">
      <alignment vertical="top" wrapText="1"/>
    </xf>
    <xf numFmtId="0" fontId="8" fillId="0" borderId="1" xfId="0" applyFont="1" applyBorder="1" applyAlignment="1" applyProtection="1">
      <alignment vertical="top"/>
    </xf>
    <xf numFmtId="0" fontId="39" fillId="0" borderId="0" xfId="0" applyFont="1" applyProtection="1"/>
    <xf numFmtId="0" fontId="19" fillId="7" borderId="15" xfId="0" applyFont="1" applyFill="1" applyBorder="1" applyAlignment="1" applyProtection="1">
      <alignment vertical="center" wrapText="1"/>
    </xf>
    <xf numFmtId="165" fontId="21" fillId="7" borderId="1" xfId="0" applyNumberFormat="1" applyFont="1" applyFill="1" applyBorder="1" applyAlignment="1" applyProtection="1">
      <alignment vertical="center"/>
    </xf>
    <xf numFmtId="0" fontId="33" fillId="0" borderId="0" xfId="0" applyFont="1" applyProtection="1"/>
    <xf numFmtId="165" fontId="16" fillId="0" borderId="0" xfId="0" applyNumberFormat="1" applyFont="1" applyAlignment="1" applyProtection="1">
      <alignment horizontal="right"/>
    </xf>
    <xf numFmtId="165" fontId="41" fillId="7" borderId="0" xfId="0" applyNumberFormat="1" applyFont="1" applyFill="1" applyProtection="1"/>
    <xf numFmtId="165" fontId="15" fillId="0" borderId="1" xfId="0" applyNumberFormat="1" applyFont="1" applyBorder="1" applyAlignment="1" applyProtection="1">
      <alignment vertical="top" wrapText="1"/>
    </xf>
    <xf numFmtId="0" fontId="16" fillId="4" borderId="1" xfId="0" applyFont="1" applyFill="1" applyBorder="1" applyAlignment="1" applyProtection="1">
      <alignment vertical="top" wrapText="1"/>
    </xf>
    <xf numFmtId="44" fontId="0" fillId="0" borderId="0" xfId="3" applyFont="1" applyProtection="1"/>
    <xf numFmtId="165" fontId="15" fillId="0" borderId="1" xfId="0" applyNumberFormat="1" applyFont="1" applyBorder="1" applyAlignment="1" applyProtection="1">
      <alignment vertical="top" wrapText="1"/>
    </xf>
    <xf numFmtId="0" fontId="8" fillId="0" borderId="1" xfId="0" applyFont="1" applyBorder="1" applyAlignment="1" applyProtection="1">
      <alignment vertical="top"/>
    </xf>
    <xf numFmtId="0" fontId="18" fillId="0" borderId="0" xfId="0" applyFont="1" applyAlignment="1">
      <alignment vertical="top"/>
    </xf>
    <xf numFmtId="0" fontId="36" fillId="0" borderId="0" xfId="0" applyFont="1" applyAlignment="1">
      <alignment vertical="top"/>
    </xf>
    <xf numFmtId="0" fontId="43" fillId="0" borderId="8" xfId="0" applyFont="1" applyBorder="1" applyAlignment="1">
      <alignment vertical="top" wrapText="1"/>
    </xf>
    <xf numFmtId="0" fontId="34" fillId="0" borderId="0" xfId="0" applyFont="1" applyAlignment="1"/>
    <xf numFmtId="0" fontId="18" fillId="0" borderId="0" xfId="0" applyFont="1" applyAlignment="1" applyProtection="1">
      <alignment vertical="top"/>
    </xf>
    <xf numFmtId="0" fontId="8" fillId="0" borderId="0" xfId="0" applyFont="1" applyAlignment="1"/>
    <xf numFmtId="0" fontId="38" fillId="0" borderId="0" xfId="0" applyFont="1" applyAlignment="1">
      <alignment wrapText="1"/>
    </xf>
    <xf numFmtId="0" fontId="10" fillId="0" borderId="1" xfId="0" applyFont="1" applyBorder="1" applyAlignment="1" applyProtection="1">
      <alignment wrapText="1"/>
    </xf>
    <xf numFmtId="165" fontId="8" fillId="0" borderId="1" xfId="0" applyNumberFormat="1" applyFont="1" applyBorder="1" applyAlignment="1" applyProtection="1">
      <alignment horizontal="center"/>
    </xf>
    <xf numFmtId="0" fontId="35" fillId="0" borderId="0" xfId="0" applyFont="1" applyAlignment="1"/>
    <xf numFmtId="0" fontId="0" fillId="0" borderId="0" xfId="0" applyAlignment="1">
      <alignment wrapText="1"/>
    </xf>
    <xf numFmtId="0" fontId="8" fillId="0" borderId="0" xfId="0" applyFont="1" applyAlignment="1">
      <alignment wrapText="1"/>
    </xf>
    <xf numFmtId="0" fontId="45" fillId="0" borderId="0" xfId="0" applyFont="1"/>
    <xf numFmtId="0" fontId="6" fillId="0" borderId="0" xfId="0" applyFont="1" applyBorder="1" applyAlignment="1" applyProtection="1">
      <alignment horizontal="center" vertical="center"/>
      <protection locked="0"/>
    </xf>
    <xf numFmtId="165" fontId="29" fillId="0" borderId="0" xfId="0" applyNumberFormat="1" applyFont="1" applyAlignment="1" applyProtection="1">
      <alignment horizontal="right"/>
      <protection locked="0"/>
    </xf>
    <xf numFmtId="0" fontId="20" fillId="0" borderId="0" xfId="0" applyFont="1" applyProtection="1">
      <protection locked="0"/>
    </xf>
    <xf numFmtId="0" fontId="0" fillId="0" borderId="0" xfId="0" applyProtection="1">
      <protection locked="0"/>
    </xf>
    <xf numFmtId="0" fontId="0" fillId="0" borderId="0" xfId="0" applyAlignment="1" applyProtection="1">
      <alignment horizontal="center"/>
      <protection locked="0"/>
    </xf>
    <xf numFmtId="0" fontId="10" fillId="8" borderId="2" xfId="0" applyFont="1" applyFill="1" applyBorder="1" applyAlignment="1" applyProtection="1">
      <alignment wrapText="1"/>
    </xf>
    <xf numFmtId="0" fontId="10" fillId="8" borderId="1" xfId="0" applyFont="1" applyFill="1" applyBorder="1" applyAlignment="1" applyProtection="1">
      <alignment horizontal="center" wrapText="1"/>
    </xf>
    <xf numFmtId="0" fontId="10" fillId="8" borderId="1" xfId="0" applyFont="1" applyFill="1" applyBorder="1" applyAlignment="1" applyProtection="1">
      <alignment wrapText="1"/>
    </xf>
    <xf numFmtId="0" fontId="14" fillId="0" borderId="0" xfId="0" applyFont="1" applyBorder="1" applyAlignment="1">
      <alignment wrapText="1"/>
    </xf>
    <xf numFmtId="0" fontId="10" fillId="0" borderId="5" xfId="0" applyFont="1" applyBorder="1" applyAlignment="1" applyProtection="1">
      <alignment vertical="center" wrapText="1"/>
    </xf>
    <xf numFmtId="165" fontId="15" fillId="0" borderId="1" xfId="0" applyNumberFormat="1" applyFont="1" applyBorder="1" applyAlignment="1" applyProtection="1">
      <alignment vertical="top" wrapText="1"/>
    </xf>
    <xf numFmtId="165" fontId="15" fillId="0" borderId="1" xfId="0" applyNumberFormat="1" applyFont="1" applyBorder="1" applyAlignment="1" applyProtection="1">
      <alignment vertical="top" wrapText="1"/>
    </xf>
    <xf numFmtId="0" fontId="8" fillId="0" borderId="0" xfId="0" applyFont="1" applyAlignment="1">
      <alignment wrapText="1"/>
    </xf>
    <xf numFmtId="0" fontId="8" fillId="0" borderId="0" xfId="0" applyFont="1" applyAlignment="1">
      <alignment wrapText="1"/>
    </xf>
    <xf numFmtId="0" fontId="30" fillId="0" borderId="0" xfId="0" applyFont="1" applyProtection="1"/>
    <xf numFmtId="165" fontId="15" fillId="0" borderId="1" xfId="0" applyNumberFormat="1" applyFont="1" applyBorder="1" applyAlignment="1" applyProtection="1">
      <alignment vertical="top" wrapText="1"/>
    </xf>
    <xf numFmtId="0" fontId="23" fillId="0" borderId="0" xfId="0" applyFont="1" applyFill="1" applyProtection="1"/>
    <xf numFmtId="0" fontId="7" fillId="0" borderId="0" xfId="0" applyFont="1" applyProtection="1"/>
    <xf numFmtId="0" fontId="30" fillId="3" borderId="8" xfId="0" applyFont="1" applyFill="1" applyBorder="1" applyAlignment="1" applyProtection="1">
      <alignment vertical="center"/>
    </xf>
    <xf numFmtId="168" fontId="35" fillId="7" borderId="0" xfId="3" applyNumberFormat="1" applyFont="1" applyFill="1" applyProtection="1"/>
    <xf numFmtId="0" fontId="48" fillId="0" borderId="0" xfId="0" applyFont="1" applyAlignment="1" applyProtection="1">
      <alignment wrapText="1"/>
    </xf>
    <xf numFmtId="0" fontId="22" fillId="0" borderId="1" xfId="0" applyFont="1" applyBorder="1" applyAlignment="1" applyProtection="1">
      <alignment vertical="top" wrapText="1"/>
    </xf>
    <xf numFmtId="165" fontId="15" fillId="0" borderId="1" xfId="0" applyNumberFormat="1" applyFont="1" applyBorder="1" applyAlignment="1" applyProtection="1">
      <alignment vertical="top" wrapText="1"/>
    </xf>
    <xf numFmtId="0" fontId="8" fillId="0" borderId="1" xfId="0" applyFont="1" applyBorder="1" applyAlignment="1" applyProtection="1">
      <alignment vertical="top"/>
    </xf>
    <xf numFmtId="0" fontId="10" fillId="0" borderId="0" xfId="0" applyFont="1" applyFill="1" applyProtection="1"/>
    <xf numFmtId="0" fontId="10" fillId="0" borderId="0" xfId="0" applyFont="1" applyProtection="1"/>
    <xf numFmtId="0" fontId="8" fillId="0" borderId="0" xfId="0" applyFont="1" applyAlignment="1" applyProtection="1">
      <alignment horizontal="center"/>
    </xf>
    <xf numFmtId="0" fontId="0" fillId="0" borderId="0" xfId="0" applyAlignment="1" applyProtection="1"/>
    <xf numFmtId="0" fontId="8" fillId="3" borderId="1" xfId="0" applyFont="1" applyFill="1" applyBorder="1" applyAlignment="1" applyProtection="1">
      <alignment vertical="top"/>
      <protection locked="0"/>
    </xf>
    <xf numFmtId="166" fontId="8" fillId="3" borderId="1" xfId="0" applyNumberFormat="1" applyFont="1" applyFill="1" applyBorder="1" applyAlignment="1" applyProtection="1">
      <alignment vertical="top"/>
      <protection locked="0"/>
    </xf>
    <xf numFmtId="0" fontId="53" fillId="0" borderId="1" xfId="0" applyFont="1" applyBorder="1" applyAlignment="1" applyProtection="1">
      <alignment vertical="top"/>
    </xf>
    <xf numFmtId="0" fontId="27" fillId="0" borderId="1" xfId="0" applyFont="1" applyBorder="1" applyAlignment="1" applyProtection="1">
      <alignment vertical="top"/>
    </xf>
    <xf numFmtId="0" fontId="25" fillId="0" borderId="0" xfId="0" applyFont="1" applyProtection="1"/>
    <xf numFmtId="165" fontId="55" fillId="0" borderId="1" xfId="0" applyNumberFormat="1" applyFont="1" applyBorder="1" applyAlignment="1" applyProtection="1">
      <alignment vertical="top" wrapText="1"/>
    </xf>
    <xf numFmtId="165" fontId="8" fillId="0" borderId="8" xfId="0" applyNumberFormat="1" applyFont="1" applyBorder="1" applyProtection="1"/>
    <xf numFmtId="0" fontId="22" fillId="0" borderId="8" xfId="0" applyFont="1" applyBorder="1" applyProtection="1"/>
    <xf numFmtId="165" fontId="10" fillId="5" borderId="10" xfId="0" applyNumberFormat="1" applyFont="1" applyFill="1" applyBorder="1" applyAlignment="1" applyProtection="1">
      <alignment vertical="top" wrapText="1"/>
    </xf>
    <xf numFmtId="0" fontId="8" fillId="0" borderId="10" xfId="0" applyFont="1" applyBorder="1" applyProtection="1"/>
    <xf numFmtId="0" fontId="24" fillId="0" borderId="10" xfId="0" applyFont="1" applyBorder="1" applyProtection="1"/>
    <xf numFmtId="165" fontId="15" fillId="0" borderId="1" xfId="0" applyNumberFormat="1" applyFont="1" applyBorder="1" applyAlignment="1" applyProtection="1">
      <alignment vertical="top" wrapText="1"/>
    </xf>
    <xf numFmtId="0" fontId="35" fillId="0" borderId="0" xfId="0" applyFont="1" applyAlignment="1">
      <alignment vertical="top"/>
    </xf>
    <xf numFmtId="0" fontId="47" fillId="0" borderId="0" xfId="0" applyFont="1" applyAlignment="1"/>
    <xf numFmtId="0" fontId="57" fillId="0" borderId="0" xfId="0" applyFont="1" applyAlignment="1">
      <alignment vertical="top"/>
    </xf>
    <xf numFmtId="0" fontId="40" fillId="0" borderId="0" xfId="0" applyFont="1" applyAlignment="1"/>
    <xf numFmtId="44" fontId="29" fillId="0" borderId="0" xfId="6" applyFont="1" applyAlignment="1" applyProtection="1">
      <alignment wrapText="1"/>
    </xf>
    <xf numFmtId="44" fontId="13" fillId="0" borderId="0" xfId="6" applyFont="1" applyProtection="1"/>
    <xf numFmtId="44" fontId="0" fillId="0" borderId="0" xfId="6" applyFont="1" applyProtection="1"/>
    <xf numFmtId="165" fontId="15" fillId="0" borderId="1" xfId="0" applyNumberFormat="1" applyFont="1" applyBorder="1" applyAlignment="1" applyProtection="1">
      <alignment vertical="top" wrapText="1"/>
    </xf>
    <xf numFmtId="0" fontId="59" fillId="0" borderId="0" xfId="7"/>
    <xf numFmtId="0" fontId="23" fillId="0" borderId="0" xfId="0" applyFont="1"/>
    <xf numFmtId="0" fontId="8" fillId="3" borderId="1" xfId="0" applyFont="1" applyFill="1" applyBorder="1" applyAlignment="1" applyProtection="1">
      <alignment vertical="top" wrapText="1"/>
      <protection locked="0"/>
    </xf>
    <xf numFmtId="9" fontId="10" fillId="0" borderId="1" xfId="0" applyNumberFormat="1" applyFont="1" applyBorder="1" applyProtection="1"/>
    <xf numFmtId="0" fontId="61" fillId="4" borderId="20" xfId="0" applyFont="1" applyFill="1" applyBorder="1" applyAlignment="1">
      <alignment horizontal="left" vertical="center" wrapText="1"/>
    </xf>
    <xf numFmtId="0" fontId="61" fillId="4" borderId="21" xfId="0" applyFont="1" applyFill="1" applyBorder="1" applyAlignment="1">
      <alignment horizontal="left" vertical="center" wrapText="1"/>
    </xf>
    <xf numFmtId="169" fontId="62" fillId="4" borderId="23" xfId="0" applyNumberFormat="1" applyFont="1" applyFill="1" applyBorder="1" applyAlignment="1">
      <alignment horizontal="left" vertical="top" wrapText="1"/>
    </xf>
    <xf numFmtId="0" fontId="4" fillId="4" borderId="23" xfId="0" applyFont="1" applyFill="1" applyBorder="1" applyAlignment="1">
      <alignment horizontal="left" wrapText="1"/>
    </xf>
    <xf numFmtId="0" fontId="4" fillId="4" borderId="24" xfId="0" applyFont="1" applyFill="1" applyBorder="1" applyAlignment="1">
      <alignment horizontal="left" wrapText="1"/>
    </xf>
    <xf numFmtId="44" fontId="4" fillId="4" borderId="25" xfId="0" applyNumberFormat="1" applyFont="1" applyFill="1" applyBorder="1" applyAlignment="1">
      <alignment horizontal="right"/>
    </xf>
    <xf numFmtId="170" fontId="4" fillId="4" borderId="25" xfId="0" applyNumberFormat="1" applyFont="1" applyFill="1" applyBorder="1" applyAlignment="1"/>
    <xf numFmtId="0" fontId="64" fillId="4" borderId="26" xfId="0" applyFont="1" applyFill="1" applyBorder="1" applyAlignment="1">
      <alignment horizontal="left" vertical="top" wrapText="1"/>
    </xf>
    <xf numFmtId="0" fontId="4" fillId="4" borderId="26" xfId="0" applyFont="1" applyFill="1" applyBorder="1" applyAlignment="1">
      <alignment horizontal="left" wrapText="1"/>
    </xf>
    <xf numFmtId="0" fontId="4" fillId="4" borderId="0" xfId="0" applyFont="1" applyFill="1" applyBorder="1" applyAlignment="1">
      <alignment horizontal="left" wrapText="1"/>
    </xf>
    <xf numFmtId="44" fontId="4" fillId="4" borderId="27" xfId="0" applyNumberFormat="1" applyFont="1" applyFill="1" applyBorder="1" applyAlignment="1">
      <alignment horizontal="right"/>
    </xf>
    <xf numFmtId="170" fontId="4" fillId="4" borderId="27" xfId="0" applyNumberFormat="1" applyFont="1" applyFill="1" applyBorder="1" applyAlignment="1"/>
    <xf numFmtId="44" fontId="4" fillId="4" borderId="25" xfId="0" applyNumberFormat="1" applyFont="1" applyFill="1" applyBorder="1" applyAlignment="1">
      <alignment horizontal="right" wrapText="1"/>
    </xf>
    <xf numFmtId="44" fontId="4" fillId="4" borderId="27" xfId="0" applyNumberFormat="1" applyFont="1" applyFill="1" applyBorder="1" applyAlignment="1">
      <alignment horizontal="right" wrapText="1"/>
    </xf>
    <xf numFmtId="0" fontId="4" fillId="4" borderId="5" xfId="0" applyFont="1" applyFill="1" applyBorder="1" applyAlignment="1">
      <alignment horizontal="left" wrapText="1"/>
    </xf>
    <xf numFmtId="0" fontId="4" fillId="4" borderId="28" xfId="0" applyFont="1" applyFill="1" applyBorder="1" applyAlignment="1">
      <alignment horizontal="left" wrapText="1"/>
    </xf>
    <xf numFmtId="44" fontId="4" fillId="4" borderId="29" xfId="0" applyNumberFormat="1" applyFont="1" applyFill="1" applyBorder="1" applyAlignment="1">
      <alignment horizontal="right" wrapText="1"/>
    </xf>
    <xf numFmtId="170" fontId="4" fillId="4" borderId="29" xfId="0" applyNumberFormat="1" applyFont="1" applyFill="1" applyBorder="1" applyAlignment="1"/>
    <xf numFmtId="0" fontId="64" fillId="4" borderId="30" xfId="0" applyFont="1" applyFill="1" applyBorder="1" applyAlignment="1">
      <alignment horizontal="left" vertical="top" wrapText="1"/>
    </xf>
    <xf numFmtId="14" fontId="61" fillId="4" borderId="22" xfId="0" applyNumberFormat="1" applyFont="1" applyFill="1" applyBorder="1" applyAlignment="1">
      <alignment horizontal="center" vertical="center" wrapText="1"/>
    </xf>
    <xf numFmtId="0" fontId="4" fillId="4" borderId="22" xfId="0" applyFont="1" applyFill="1" applyBorder="1" applyAlignment="1">
      <alignment horizontal="left" wrapText="1"/>
    </xf>
    <xf numFmtId="0" fontId="4" fillId="4" borderId="31" xfId="0" applyFont="1" applyFill="1" applyBorder="1" applyAlignment="1">
      <alignment horizontal="left" wrapText="1"/>
    </xf>
    <xf numFmtId="0" fontId="4" fillId="4" borderId="30" xfId="0" applyFont="1" applyFill="1" applyBorder="1" applyAlignment="1">
      <alignment horizontal="left" wrapText="1"/>
    </xf>
    <xf numFmtId="0" fontId="24" fillId="0" borderId="0" xfId="0" applyFont="1"/>
    <xf numFmtId="0" fontId="13" fillId="0" borderId="0" xfId="0" applyFont="1"/>
    <xf numFmtId="0" fontId="22" fillId="0" borderId="0" xfId="0" applyFont="1"/>
    <xf numFmtId="14" fontId="68" fillId="4" borderId="22" xfId="0" applyNumberFormat="1" applyFont="1" applyFill="1" applyBorder="1" applyAlignment="1">
      <alignment horizontal="center" vertical="center" wrapText="1"/>
    </xf>
    <xf numFmtId="44" fontId="45" fillId="4" borderId="25" xfId="0" applyNumberFormat="1" applyFont="1" applyFill="1" applyBorder="1" applyAlignment="1">
      <alignment horizontal="right"/>
    </xf>
    <xf numFmtId="44" fontId="45" fillId="4" borderId="27" xfId="0" applyNumberFormat="1" applyFont="1" applyFill="1" applyBorder="1" applyAlignment="1">
      <alignment horizontal="right"/>
    </xf>
    <xf numFmtId="170" fontId="45" fillId="4" borderId="27" xfId="0" applyNumberFormat="1" applyFont="1" applyFill="1" applyBorder="1" applyAlignment="1"/>
    <xf numFmtId="44" fontId="45" fillId="4" borderId="25" xfId="0" applyNumberFormat="1" applyFont="1" applyFill="1" applyBorder="1" applyAlignment="1">
      <alignment horizontal="right" wrapText="1"/>
    </xf>
    <xf numFmtId="44" fontId="45" fillId="4" borderId="27" xfId="0" applyNumberFormat="1" applyFont="1" applyFill="1" applyBorder="1" applyAlignment="1">
      <alignment horizontal="right" wrapText="1"/>
    </xf>
    <xf numFmtId="44" fontId="45" fillId="4" borderId="29" xfId="0" applyNumberFormat="1" applyFont="1" applyFill="1" applyBorder="1" applyAlignment="1">
      <alignment horizontal="right" wrapText="1"/>
    </xf>
    <xf numFmtId="0" fontId="30" fillId="0" borderId="0" xfId="0" applyFont="1" applyAlignment="1" applyProtection="1">
      <alignment vertical="top"/>
    </xf>
    <xf numFmtId="0" fontId="30" fillId="0" borderId="0" xfId="0" applyFont="1" applyAlignment="1">
      <alignment vertical="center"/>
    </xf>
    <xf numFmtId="171" fontId="0" fillId="0" borderId="0" xfId="0" applyNumberFormat="1" applyAlignment="1">
      <alignment horizontal="left" indent="1"/>
    </xf>
    <xf numFmtId="0" fontId="14" fillId="2" borderId="2" xfId="0" applyFont="1" applyFill="1" applyBorder="1"/>
    <xf numFmtId="0" fontId="10" fillId="2" borderId="8" xfId="0" applyFont="1" applyFill="1" applyBorder="1" applyAlignment="1">
      <alignment vertical="top"/>
    </xf>
    <xf numFmtId="172" fontId="8" fillId="0" borderId="10" xfId="0" applyNumberFormat="1" applyFont="1" applyBorder="1" applyAlignment="1">
      <alignment vertical="top"/>
    </xf>
    <xf numFmtId="172" fontId="8" fillId="0" borderId="1" xfId="0" applyNumberFormat="1" applyFont="1" applyBorder="1" applyAlignment="1">
      <alignment vertical="top"/>
    </xf>
    <xf numFmtId="0" fontId="61" fillId="4" borderId="22" xfId="0" applyFont="1" applyFill="1" applyBorder="1" applyAlignment="1">
      <alignment horizontal="center" vertical="center" wrapText="1"/>
    </xf>
    <xf numFmtId="0" fontId="71" fillId="0" borderId="0" xfId="0" applyFont="1" applyAlignment="1"/>
    <xf numFmtId="0" fontId="72" fillId="0" borderId="0" xfId="0" applyFont="1" applyAlignment="1" applyProtection="1">
      <alignment vertical="top"/>
    </xf>
    <xf numFmtId="0" fontId="73" fillId="3" borderId="1" xfId="0" applyFont="1" applyFill="1" applyBorder="1" applyAlignment="1" applyProtection="1">
      <alignment vertical="top"/>
      <protection locked="0"/>
    </xf>
    <xf numFmtId="166" fontId="73" fillId="3" borderId="1" xfId="0" applyNumberFormat="1" applyFont="1" applyFill="1" applyBorder="1" applyAlignment="1" applyProtection="1">
      <alignment vertical="top"/>
      <protection locked="0"/>
    </xf>
    <xf numFmtId="0" fontId="35" fillId="0" borderId="0" xfId="0" applyFont="1" applyAlignment="1">
      <alignment vertical="center"/>
    </xf>
    <xf numFmtId="0" fontId="7" fillId="0" borderId="0" xfId="0" applyFont="1" applyAlignment="1" applyProtection="1">
      <alignment vertical="top" wrapText="1"/>
    </xf>
    <xf numFmtId="0" fontId="6" fillId="0" borderId="0" xfId="0" applyFont="1" applyAlignment="1" applyProtection="1">
      <alignment vertical="top" wrapText="1"/>
    </xf>
    <xf numFmtId="0" fontId="23" fillId="0" borderId="0" xfId="0" applyFont="1" applyAlignment="1">
      <alignment vertical="top" wrapText="1"/>
    </xf>
    <xf numFmtId="0" fontId="6" fillId="0" borderId="0" xfId="0" applyFont="1" applyAlignment="1">
      <alignment vertical="top" wrapText="1"/>
    </xf>
    <xf numFmtId="0" fontId="23" fillId="0" borderId="0" xfId="0" applyFont="1" applyAlignment="1" applyProtection="1">
      <alignment vertical="top" wrapText="1"/>
    </xf>
    <xf numFmtId="0" fontId="24" fillId="0" borderId="0" xfId="0" applyFont="1" applyAlignment="1">
      <alignment wrapText="1"/>
    </xf>
    <xf numFmtId="0" fontId="13" fillId="0" borderId="0" xfId="0" applyFont="1" applyAlignment="1">
      <alignment wrapText="1"/>
    </xf>
    <xf numFmtId="0" fontId="24" fillId="0" borderId="0" xfId="0" applyFont="1" applyAlignment="1" applyProtection="1">
      <alignment vertical="top" wrapText="1"/>
    </xf>
    <xf numFmtId="0" fontId="2" fillId="4" borderId="22" xfId="0" applyFont="1" applyFill="1" applyBorder="1" applyAlignment="1">
      <alignment horizontal="left" wrapText="1"/>
    </xf>
    <xf numFmtId="0" fontId="0" fillId="0" borderId="31" xfId="0" applyBorder="1" applyAlignment="1">
      <alignment horizontal="left" wrapText="1"/>
    </xf>
    <xf numFmtId="0" fontId="0" fillId="0" borderId="30" xfId="0" applyBorder="1" applyAlignment="1">
      <alignment horizontal="left" wrapText="1"/>
    </xf>
    <xf numFmtId="0" fontId="0" fillId="0" borderId="0" xfId="0" applyAlignment="1">
      <alignment wrapText="1"/>
    </xf>
    <xf numFmtId="0" fontId="10" fillId="5" borderId="2" xfId="0" applyFont="1" applyFill="1" applyBorder="1" applyAlignment="1" applyProtection="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0" xfId="0" applyFont="1" applyAlignment="1" applyProtection="1">
      <alignment vertical="top" wrapText="1"/>
    </xf>
    <xf numFmtId="0" fontId="6" fillId="0" borderId="0" xfId="0" applyFont="1" applyAlignment="1">
      <alignment wrapText="1"/>
    </xf>
    <xf numFmtId="0" fontId="65" fillId="0" borderId="0" xfId="0" applyFont="1" applyAlignment="1" applyProtection="1">
      <alignment vertical="top" wrapText="1"/>
    </xf>
    <xf numFmtId="0" fontId="40" fillId="0" borderId="0" xfId="0" applyFont="1" applyAlignment="1">
      <alignment wrapText="1"/>
    </xf>
    <xf numFmtId="0" fontId="35" fillId="6" borderId="2" xfId="0" applyFont="1" applyFill="1" applyBorder="1" applyAlignment="1" applyProtection="1">
      <alignment wrapText="1"/>
    </xf>
    <xf numFmtId="0" fontId="47" fillId="0" borderId="3" xfId="0" applyFont="1" applyBorder="1" applyAlignment="1">
      <alignment wrapText="1"/>
    </xf>
    <xf numFmtId="0" fontId="47" fillId="0" borderId="4" xfId="0" applyFont="1" applyBorder="1" applyAlignment="1">
      <alignment wrapText="1"/>
    </xf>
    <xf numFmtId="0" fontId="23" fillId="0" borderId="0" xfId="0" applyFont="1" applyFill="1" applyAlignment="1" applyProtection="1">
      <alignment vertical="top" wrapText="1"/>
    </xf>
    <xf numFmtId="0" fontId="6" fillId="0" borderId="0" xfId="0" applyFont="1" applyFill="1" applyAlignment="1">
      <alignment wrapText="1"/>
    </xf>
    <xf numFmtId="0" fontId="22" fillId="0" borderId="1" xfId="0" applyFont="1" applyFill="1" applyBorder="1" applyAlignment="1" applyProtection="1"/>
    <xf numFmtId="0" fontId="8" fillId="0" borderId="1" xfId="0" applyFont="1" applyBorder="1" applyAlignment="1" applyProtection="1"/>
    <xf numFmtId="0" fontId="22" fillId="0" borderId="1" xfId="0" applyFont="1" applyBorder="1" applyAlignment="1" applyProtection="1"/>
    <xf numFmtId="165" fontId="15" fillId="0" borderId="1" xfId="0" applyNumberFormat="1" applyFont="1" applyBorder="1" applyAlignment="1" applyProtection="1">
      <alignment vertical="top" wrapText="1"/>
    </xf>
    <xf numFmtId="167" fontId="10" fillId="6" borderId="2" xfId="0" applyNumberFormat="1" applyFont="1" applyFill="1" applyBorder="1" applyAlignment="1" applyProtection="1">
      <alignment vertical="top" wrapText="1"/>
      <protection locked="0"/>
    </xf>
    <xf numFmtId="167" fontId="10" fillId="6" borderId="4" xfId="0" applyNumberFormat="1" applyFont="1" applyFill="1" applyBorder="1" applyAlignment="1" applyProtection="1">
      <alignment vertical="top" wrapText="1"/>
      <protection locked="0"/>
    </xf>
    <xf numFmtId="167" fontId="10" fillId="6" borderId="1" xfId="0" applyNumberFormat="1" applyFont="1" applyFill="1" applyBorder="1" applyAlignment="1" applyProtection="1">
      <alignment vertical="top" wrapText="1"/>
      <protection locked="0"/>
    </xf>
    <xf numFmtId="0" fontId="10" fillId="0" borderId="8" xfId="0" applyFont="1" applyBorder="1" applyAlignment="1" applyProtection="1">
      <alignment horizontal="left" vertical="top"/>
    </xf>
    <xf numFmtId="0" fontId="10" fillId="0" borderId="7" xfId="0" applyFont="1" applyBorder="1" applyAlignment="1" applyProtection="1">
      <alignment horizontal="left" vertical="top"/>
    </xf>
    <xf numFmtId="0" fontId="10" fillId="0" borderId="10" xfId="0" applyFont="1" applyBorder="1" applyAlignment="1" applyProtection="1">
      <alignment horizontal="left" vertical="top"/>
    </xf>
    <xf numFmtId="0" fontId="10" fillId="0" borderId="8" xfId="0" applyFont="1" applyBorder="1" applyAlignment="1" applyProtection="1">
      <alignment horizontal="left" vertical="top" wrapText="1"/>
    </xf>
    <xf numFmtId="165" fontId="8" fillId="6" borderId="14" xfId="0" applyNumberFormat="1" applyFont="1" applyFill="1" applyBorder="1" applyAlignment="1" applyProtection="1">
      <alignment vertical="top" wrapText="1"/>
      <protection locked="0"/>
    </xf>
    <xf numFmtId="0" fontId="8" fillId="0" borderId="9" xfId="0" applyFont="1" applyBorder="1" applyAlignment="1">
      <alignment vertical="top" wrapText="1"/>
    </xf>
    <xf numFmtId="0" fontId="8" fillId="0" borderId="12" xfId="0" applyFont="1" applyBorder="1" applyAlignment="1">
      <alignment vertical="top" wrapText="1"/>
    </xf>
    <xf numFmtId="0" fontId="8" fillId="0" borderId="15" xfId="0" applyFont="1" applyBorder="1" applyAlignment="1">
      <alignment vertical="top" wrapText="1"/>
    </xf>
    <xf numFmtId="0" fontId="8" fillId="0" borderId="0" xfId="0" applyFont="1" applyAlignment="1">
      <alignment vertical="top" wrapText="1"/>
    </xf>
    <xf numFmtId="0" fontId="8" fillId="0" borderId="13" xfId="0" applyFont="1" applyBorder="1" applyAlignment="1">
      <alignment vertical="top" wrapText="1"/>
    </xf>
    <xf numFmtId="0" fontId="8" fillId="0" borderId="16" xfId="0" applyFont="1" applyBorder="1" applyAlignment="1">
      <alignment vertical="top" wrapText="1"/>
    </xf>
    <xf numFmtId="0" fontId="8" fillId="0" borderId="6" xfId="0" applyFont="1" applyBorder="1" applyAlignment="1">
      <alignment vertical="top" wrapText="1"/>
    </xf>
    <xf numFmtId="0" fontId="8" fillId="0" borderId="11" xfId="0" applyFont="1" applyBorder="1" applyAlignment="1">
      <alignment vertical="top" wrapText="1"/>
    </xf>
    <xf numFmtId="167" fontId="22" fillId="4" borderId="14" xfId="0" applyNumberFormat="1" applyFont="1" applyFill="1" applyBorder="1" applyAlignment="1" applyProtection="1">
      <alignment vertical="top" wrapText="1"/>
      <protection locked="0"/>
    </xf>
    <xf numFmtId="167" fontId="22" fillId="4" borderId="12" xfId="0" applyNumberFormat="1" applyFont="1" applyFill="1" applyBorder="1" applyAlignment="1" applyProtection="1">
      <alignment vertical="top" wrapText="1"/>
      <protection locked="0"/>
    </xf>
    <xf numFmtId="0" fontId="0" fillId="0" borderId="15" xfId="0" applyBorder="1" applyAlignment="1"/>
    <xf numFmtId="0" fontId="0" fillId="0" borderId="13" xfId="0" applyBorder="1" applyAlignment="1"/>
    <xf numFmtId="0" fontId="0" fillId="0" borderId="16" xfId="0" applyBorder="1" applyAlignment="1"/>
    <xf numFmtId="0" fontId="0" fillId="0" borderId="11" xfId="0" applyBorder="1" applyAlignment="1"/>
    <xf numFmtId="0" fontId="10" fillId="5" borderId="1" xfId="0" applyFont="1" applyFill="1" applyBorder="1" applyAlignment="1" applyProtection="1">
      <alignment vertical="top"/>
    </xf>
    <xf numFmtId="0" fontId="8" fillId="0" borderId="1" xfId="0" applyFont="1" applyBorder="1" applyAlignment="1" applyProtection="1">
      <alignment vertical="top"/>
    </xf>
    <xf numFmtId="0" fontId="66" fillId="0" borderId="0" xfId="0" applyFont="1" applyFill="1" applyAlignment="1" applyProtection="1">
      <alignment vertical="top" wrapText="1"/>
    </xf>
    <xf numFmtId="0" fontId="67" fillId="0" borderId="0" xfId="0" applyFont="1" applyAlignment="1">
      <alignment wrapText="1"/>
    </xf>
    <xf numFmtId="0" fontId="8" fillId="0" borderId="9" xfId="0" applyFont="1" applyBorder="1" applyAlignment="1" applyProtection="1">
      <alignment vertical="top" wrapText="1"/>
      <protection locked="0"/>
    </xf>
    <xf numFmtId="0" fontId="8" fillId="0" borderId="9" xfId="0" applyFont="1" applyBorder="1" applyAlignment="1" applyProtection="1">
      <alignment wrapText="1"/>
      <protection locked="0"/>
    </xf>
    <xf numFmtId="0" fontId="8" fillId="0" borderId="12" xfId="0" applyFont="1" applyBorder="1" applyAlignment="1" applyProtection="1">
      <alignment wrapText="1"/>
      <protection locked="0"/>
    </xf>
    <xf numFmtId="0" fontId="8" fillId="0" borderId="15" xfId="0" applyFont="1" applyBorder="1" applyAlignment="1" applyProtection="1">
      <alignment wrapText="1"/>
      <protection locked="0"/>
    </xf>
    <xf numFmtId="0" fontId="8" fillId="0" borderId="0" xfId="0" applyFont="1" applyBorder="1" applyAlignment="1" applyProtection="1">
      <alignment wrapText="1"/>
      <protection locked="0"/>
    </xf>
    <xf numFmtId="0" fontId="8" fillId="0" borderId="13" xfId="0" applyFont="1" applyBorder="1" applyAlignment="1" applyProtection="1">
      <alignment wrapText="1"/>
      <protection locked="0"/>
    </xf>
    <xf numFmtId="0" fontId="8" fillId="0" borderId="16" xfId="0" applyFont="1" applyBorder="1" applyAlignment="1" applyProtection="1">
      <alignment wrapText="1"/>
      <protection locked="0"/>
    </xf>
    <xf numFmtId="0" fontId="8" fillId="0" borderId="6" xfId="0" applyFont="1" applyBorder="1" applyAlignment="1" applyProtection="1">
      <alignment wrapText="1"/>
      <protection locked="0"/>
    </xf>
    <xf numFmtId="0" fontId="8" fillId="0" borderId="11" xfId="0" applyFont="1" applyBorder="1" applyAlignment="1" applyProtection="1">
      <alignment wrapText="1"/>
      <protection locked="0"/>
    </xf>
    <xf numFmtId="167" fontId="22" fillId="4" borderId="14" xfId="0" applyNumberFormat="1" applyFont="1" applyFill="1" applyBorder="1" applyAlignment="1" applyProtection="1">
      <alignment vertical="top"/>
      <protection locked="0"/>
    </xf>
    <xf numFmtId="167" fontId="22" fillId="4" borderId="12" xfId="0" applyNumberFormat="1" applyFont="1" applyFill="1" applyBorder="1" applyAlignment="1" applyProtection="1">
      <alignment vertical="top"/>
      <protection locked="0"/>
    </xf>
    <xf numFmtId="0" fontId="11" fillId="6" borderId="2" xfId="0" applyFont="1" applyFill="1" applyBorder="1" applyAlignment="1" applyProtection="1">
      <alignment vertical="center" wrapText="1"/>
      <protection locked="0"/>
    </xf>
    <xf numFmtId="0" fontId="8" fillId="6" borderId="4" xfId="0" applyFont="1" applyFill="1" applyBorder="1" applyAlignment="1" applyProtection="1">
      <alignment wrapText="1"/>
      <protection locked="0"/>
    </xf>
    <xf numFmtId="0" fontId="22" fillId="6" borderId="2" xfId="0" applyFont="1" applyFill="1" applyBorder="1" applyAlignment="1" applyProtection="1">
      <alignment horizontal="left" wrapText="1"/>
    </xf>
    <xf numFmtId="0" fontId="8" fillId="0" borderId="3" xfId="0" applyFont="1" applyBorder="1" applyAlignment="1" applyProtection="1">
      <alignment horizontal="left" wrapText="1"/>
    </xf>
    <xf numFmtId="0" fontId="8" fillId="0" borderId="4" xfId="0" applyFont="1" applyBorder="1" applyAlignment="1" applyProtection="1">
      <alignment horizontal="left" wrapText="1"/>
    </xf>
    <xf numFmtId="0" fontId="10" fillId="0" borderId="19" xfId="0" applyFont="1" applyBorder="1" applyAlignment="1" applyProtection="1">
      <alignment vertical="center" wrapText="1"/>
    </xf>
    <xf numFmtId="0" fontId="10" fillId="0" borderId="18" xfId="0" applyFont="1" applyBorder="1" applyAlignment="1" applyProtection="1">
      <alignment vertical="center" wrapText="1"/>
    </xf>
    <xf numFmtId="0" fontId="11" fillId="6" borderId="15" xfId="0" applyFont="1" applyFill="1" applyBorder="1" applyAlignment="1" applyProtection="1">
      <alignment vertical="center" wrapText="1"/>
      <protection locked="0"/>
    </xf>
    <xf numFmtId="0" fontId="8" fillId="6" borderId="13" xfId="0" applyFont="1" applyFill="1" applyBorder="1" applyAlignment="1" applyProtection="1">
      <alignment wrapText="1"/>
      <protection locked="0"/>
    </xf>
    <xf numFmtId="0" fontId="11" fillId="6" borderId="16" xfId="0" applyFont="1" applyFill="1" applyBorder="1" applyAlignment="1" applyProtection="1">
      <alignment vertical="center" wrapText="1"/>
      <protection locked="0"/>
    </xf>
    <xf numFmtId="0" fontId="8" fillId="6" borderId="11" xfId="0" applyFont="1" applyFill="1" applyBorder="1" applyAlignment="1" applyProtection="1">
      <alignment wrapText="1"/>
      <protection locked="0"/>
    </xf>
    <xf numFmtId="0" fontId="10" fillId="0" borderId="17" xfId="0" applyFont="1" applyBorder="1" applyAlignment="1" applyProtection="1">
      <alignment vertical="center" wrapText="1"/>
    </xf>
    <xf numFmtId="0" fontId="11" fillId="6" borderId="14" xfId="0" applyFont="1" applyFill="1" applyBorder="1" applyAlignment="1" applyProtection="1">
      <alignment vertical="center" wrapText="1"/>
      <protection locked="0"/>
    </xf>
    <xf numFmtId="0" fontId="8" fillId="6" borderId="12" xfId="0" applyFont="1" applyFill="1" applyBorder="1" applyAlignment="1" applyProtection="1">
      <alignment wrapText="1"/>
      <protection locked="0"/>
    </xf>
    <xf numFmtId="0" fontId="22" fillId="0" borderId="0" xfId="0" applyFont="1" applyAlignment="1" applyProtection="1">
      <alignment horizontal="left" wrapText="1"/>
    </xf>
    <xf numFmtId="44" fontId="60" fillId="0" borderId="0" xfId="6" applyFont="1" applyAlignment="1" applyProtection="1">
      <alignment wrapText="1"/>
    </xf>
  </cellXfs>
  <cellStyles count="9">
    <cellStyle name="Euro" xfId="1"/>
    <cellStyle name="Hyperlink" xfId="7" builtinId="8"/>
    <cellStyle name="Standaard" xfId="0" builtinId="0"/>
    <cellStyle name="Standaard 2" xfId="2"/>
    <cellStyle name="Standaard 3" xfId="5"/>
    <cellStyle name="Standaard 4" xfId="4"/>
    <cellStyle name="Standaard 5" xfId="8"/>
    <cellStyle name="Valuta" xfId="3" builtinId="4"/>
    <cellStyle name="Valuta 2" xfId="6"/>
  </cellStyles>
  <dxfs count="0"/>
  <tableStyles count="0" defaultTableStyle="TableStyleMedium9" defaultPivotStyle="PivotStyleLight16"/>
  <colors>
    <mruColors>
      <color rgb="FFFF0000"/>
      <color rgb="FFFFFF9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aorijk.nl/cao-rijk/hoofdstuk-2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zoomScale="90" zoomScaleNormal="90" workbookViewId="0">
      <selection activeCell="B2" sqref="B2"/>
    </sheetView>
  </sheetViews>
  <sheetFormatPr defaultColWidth="9.140625" defaultRowHeight="12.75" x14ac:dyDescent="0.2"/>
  <cols>
    <col min="1" max="1" width="31.5703125" style="14" customWidth="1"/>
    <col min="2" max="2" width="117.140625" style="14" customWidth="1"/>
    <col min="3" max="3" width="32.5703125" style="14" customWidth="1"/>
    <col min="4" max="16384" width="9.140625" style="14"/>
  </cols>
  <sheetData>
    <row r="1" spans="1:6" ht="24.75" customHeight="1" x14ac:dyDescent="0.2">
      <c r="A1" s="200" t="s">
        <v>110</v>
      </c>
      <c r="B1" s="201"/>
      <c r="C1" s="201"/>
      <c r="D1" s="201"/>
      <c r="E1" s="201"/>
      <c r="F1" s="201"/>
    </row>
    <row r="2" spans="1:6" ht="19.5" customHeight="1" x14ac:dyDescent="0.2">
      <c r="A2" s="196" t="s">
        <v>109</v>
      </c>
      <c r="B2" s="93" t="s">
        <v>167</v>
      </c>
      <c r="C2" s="89"/>
      <c r="D2" s="92"/>
      <c r="E2" s="92"/>
      <c r="F2" s="92"/>
    </row>
    <row r="3" spans="1:6" ht="24.75" customHeight="1" x14ac:dyDescent="0.2">
      <c r="A3" s="89"/>
      <c r="B3" s="93" t="s">
        <v>121</v>
      </c>
      <c r="D3" s="92"/>
      <c r="E3" s="92"/>
      <c r="F3" s="92"/>
    </row>
    <row r="4" spans="1:6" ht="25.5" x14ac:dyDescent="0.2">
      <c r="A4" s="1" t="s">
        <v>2</v>
      </c>
      <c r="B4" s="1" t="s">
        <v>30</v>
      </c>
      <c r="C4" s="2" t="s">
        <v>27</v>
      </c>
    </row>
    <row r="5" spans="1:6" ht="53.25" customHeight="1" x14ac:dyDescent="0.2">
      <c r="A5" s="3" t="s">
        <v>1</v>
      </c>
      <c r="B5" s="75" t="s">
        <v>163</v>
      </c>
      <c r="C5" s="3" t="s">
        <v>84</v>
      </c>
    </row>
    <row r="6" spans="1:6" ht="201.75" customHeight="1" x14ac:dyDescent="0.2">
      <c r="A6" s="3" t="s">
        <v>86</v>
      </c>
      <c r="B6" s="3" t="s">
        <v>112</v>
      </c>
      <c r="C6" s="3" t="s">
        <v>85</v>
      </c>
    </row>
    <row r="7" spans="1:6" ht="87.75" customHeight="1" x14ac:dyDescent="0.2">
      <c r="A7" s="4"/>
      <c r="B7" s="4" t="s">
        <v>113</v>
      </c>
      <c r="C7" s="4"/>
    </row>
    <row r="8" spans="1:6" ht="226.5" customHeight="1" x14ac:dyDescent="0.2">
      <c r="A8" s="4"/>
      <c r="B8" s="5" t="s">
        <v>114</v>
      </c>
      <c r="C8" s="4"/>
    </row>
    <row r="9" spans="1:6" ht="141" customHeight="1" x14ac:dyDescent="0.2">
      <c r="A9" s="6"/>
      <c r="B9" s="7" t="s">
        <v>115</v>
      </c>
      <c r="C9" s="6"/>
    </row>
    <row r="10" spans="1:6" ht="111.75" customHeight="1" x14ac:dyDescent="0.2">
      <c r="A10" s="6" t="s">
        <v>87</v>
      </c>
      <c r="B10" s="6" t="s">
        <v>89</v>
      </c>
      <c r="C10" s="6" t="s">
        <v>85</v>
      </c>
    </row>
    <row r="11" spans="1:6" ht="273" customHeight="1" x14ac:dyDescent="0.2">
      <c r="A11" s="6" t="s">
        <v>88</v>
      </c>
      <c r="B11" s="6" t="s">
        <v>116</v>
      </c>
      <c r="C11" s="6" t="s">
        <v>85</v>
      </c>
    </row>
    <row r="12" spans="1:6" ht="150.75" customHeight="1" x14ac:dyDescent="0.2">
      <c r="A12" s="75" t="s">
        <v>54</v>
      </c>
      <c r="B12" s="91" t="s">
        <v>166</v>
      </c>
      <c r="C12" s="8" t="s">
        <v>61</v>
      </c>
    </row>
    <row r="13" spans="1:6" ht="32.25" customHeight="1" x14ac:dyDescent="0.2">
      <c r="A13" s="11" t="s">
        <v>3</v>
      </c>
      <c r="B13" s="10"/>
      <c r="C13" s="9"/>
    </row>
    <row r="14" spans="1:6" ht="68.25" customHeight="1" x14ac:dyDescent="0.2">
      <c r="A14" s="8" t="s">
        <v>4</v>
      </c>
      <c r="B14" s="8" t="s">
        <v>117</v>
      </c>
      <c r="C14" s="9"/>
    </row>
    <row r="15" spans="1:6" ht="57.75" customHeight="1" x14ac:dyDescent="0.2">
      <c r="A15" s="8" t="s">
        <v>5</v>
      </c>
      <c r="B15" s="8" t="s">
        <v>96</v>
      </c>
      <c r="C15" s="9"/>
    </row>
    <row r="16" spans="1:6" ht="55.5" customHeight="1" x14ac:dyDescent="0.2">
      <c r="A16" s="8" t="s">
        <v>35</v>
      </c>
      <c r="B16" s="8" t="s">
        <v>118</v>
      </c>
      <c r="C16" s="9"/>
    </row>
    <row r="17" spans="1:3" ht="77.25" customHeight="1" x14ac:dyDescent="0.2">
      <c r="A17" s="8" t="s">
        <v>47</v>
      </c>
      <c r="B17" s="8" t="s">
        <v>119</v>
      </c>
      <c r="C17" s="9"/>
    </row>
    <row r="18" spans="1:3" ht="16.5" customHeight="1" x14ac:dyDescent="0.2"/>
    <row r="19" spans="1:3" ht="50.25" customHeight="1" x14ac:dyDescent="0.2">
      <c r="A19" s="202" t="s">
        <v>93</v>
      </c>
      <c r="B19" s="203"/>
      <c r="C19" s="90"/>
    </row>
    <row r="24" spans="1:3" ht="101.25" customHeight="1" x14ac:dyDescent="0.2"/>
  </sheetData>
  <sheetProtection algorithmName="SHA-512" hashValue="xfO/H/sdpU7LDLZDCmvyY7BVp0PfKT7gWSceXp3fp/GxGrLs2ee7AeZUujncL/wYdcvUp8edP/vddyqZSDvslQ==" saltValue="b0sxLY80k5flDXF/WV6gmQ==" spinCount="100000" sheet="1" formatRows="0"/>
  <protectedRanges>
    <protectedRange password="CCC4" sqref="A13:A17" name="Bereik1"/>
    <protectedRange password="CCC4" sqref="B14" name="Bereik1_2"/>
    <protectedRange password="CCC4" sqref="B15" name="Bereik1_5"/>
  </protectedRanges>
  <mergeCells count="2">
    <mergeCell ref="A1:F1"/>
    <mergeCell ref="A19:B19"/>
  </mergeCells>
  <pageMargins left="0.74803149606299213" right="0.74803149606299213" top="0.98425196850393704" bottom="0.98425196850393704" header="0.51181102362204722" footer="0.51181102362204722"/>
  <pageSetup paperSize="8" scale="5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zoomScale="90" zoomScaleNormal="90" workbookViewId="0">
      <selection activeCell="A4" sqref="A4"/>
    </sheetView>
  </sheetViews>
  <sheetFormatPr defaultColWidth="9.140625" defaultRowHeight="12.75" x14ac:dyDescent="0.2"/>
  <cols>
    <col min="1" max="1" width="27" style="67" customWidth="1"/>
    <col min="2" max="2" width="34.85546875" style="67" customWidth="1"/>
    <col min="3" max="3" width="10.140625" style="67" customWidth="1"/>
    <col min="4" max="4" width="21.7109375" style="67" customWidth="1"/>
    <col min="5" max="6" width="14.28515625" style="67" customWidth="1"/>
    <col min="7" max="7" width="21.42578125" style="67" customWidth="1"/>
    <col min="8" max="8" width="10.85546875" style="67" customWidth="1"/>
    <col min="9" max="9" width="10.140625" style="67" customWidth="1"/>
    <col min="10" max="10" width="10.140625" style="67" bestFit="1" customWidth="1"/>
    <col min="11" max="11" width="21.7109375" style="67" customWidth="1"/>
    <col min="12" max="12" width="10.140625" style="67" bestFit="1" customWidth="1"/>
    <col min="13" max="14" width="11.5703125" style="67" bestFit="1" customWidth="1"/>
    <col min="15" max="15" width="14.5703125" style="67" customWidth="1"/>
    <col min="16" max="16" width="18.140625" style="67" customWidth="1"/>
    <col min="17" max="16384" width="9.140625" style="67"/>
  </cols>
  <sheetData>
    <row r="1" spans="1:16" ht="51.75" customHeight="1" x14ac:dyDescent="0.2">
      <c r="A1" s="200" t="s">
        <v>177</v>
      </c>
      <c r="B1" s="200"/>
      <c r="C1" s="200"/>
      <c r="D1" s="200"/>
      <c r="E1" s="200"/>
      <c r="F1" s="200"/>
      <c r="G1" s="200"/>
      <c r="H1" s="200"/>
      <c r="I1" s="200"/>
      <c r="J1" s="200"/>
      <c r="K1" s="200"/>
    </row>
    <row r="2" spans="1:16" ht="219.75" customHeight="1" x14ac:dyDescent="0.2">
      <c r="A2" s="207" t="s">
        <v>184</v>
      </c>
      <c r="B2" s="206"/>
      <c r="C2" s="206"/>
      <c r="D2" s="206"/>
      <c r="E2" s="206"/>
      <c r="F2" s="206"/>
      <c r="G2" s="206"/>
      <c r="H2" s="206"/>
      <c r="I2" s="206"/>
      <c r="J2" s="206"/>
      <c r="K2" s="206"/>
      <c r="L2" s="206"/>
      <c r="M2" s="206"/>
      <c r="N2" s="206"/>
    </row>
    <row r="3" spans="1:16" s="68" customFormat="1" ht="15" customHeight="1" x14ac:dyDescent="0.2">
      <c r="A3" s="89"/>
      <c r="B3" s="204"/>
      <c r="C3" s="204"/>
      <c r="D3" s="204"/>
      <c r="E3" s="204"/>
      <c r="F3" s="204"/>
      <c r="G3" s="204"/>
      <c r="H3" s="95"/>
      <c r="I3" s="95"/>
      <c r="J3" s="69"/>
      <c r="K3" s="67"/>
      <c r="L3" s="69"/>
      <c r="M3" s="69"/>
      <c r="N3" s="69"/>
      <c r="P3" s="67"/>
    </row>
    <row r="4" spans="1:16" customFormat="1" ht="15" x14ac:dyDescent="0.25">
      <c r="A4" s="151" t="s">
        <v>172</v>
      </c>
      <c r="B4" s="101"/>
      <c r="C4" s="101"/>
      <c r="D4" s="101"/>
      <c r="E4" s="101"/>
      <c r="F4" s="101"/>
      <c r="G4" s="101"/>
      <c r="H4" s="101"/>
      <c r="I4" s="101"/>
      <c r="J4" s="101"/>
      <c r="K4" s="101"/>
      <c r="P4" s="67"/>
    </row>
    <row r="5" spans="1:16" customFormat="1" ht="15" x14ac:dyDescent="0.25">
      <c r="A5" s="150" t="s">
        <v>120</v>
      </c>
      <c r="B5" s="101"/>
      <c r="C5" s="101"/>
      <c r="D5" s="101"/>
      <c r="E5" s="101"/>
      <c r="F5" s="101"/>
      <c r="G5" s="101"/>
      <c r="H5" s="101"/>
      <c r="I5" s="101"/>
      <c r="J5" s="101"/>
      <c r="K5" s="101"/>
      <c r="P5" s="67"/>
    </row>
    <row r="6" spans="1:16" customFormat="1" ht="15" x14ac:dyDescent="0.25">
      <c r="A6" s="101"/>
      <c r="B6" s="101"/>
      <c r="C6" s="101"/>
      <c r="D6" s="101"/>
      <c r="E6" s="101"/>
      <c r="F6" s="101"/>
      <c r="G6" s="101"/>
      <c r="H6" s="101"/>
      <c r="I6" s="101"/>
      <c r="J6" s="101"/>
      <c r="K6" s="101"/>
      <c r="P6" s="67"/>
    </row>
    <row r="7" spans="1:16" customFormat="1" ht="13.5" thickBot="1" x14ac:dyDescent="0.25"/>
    <row r="8" spans="1:16" ht="150.75" thickBot="1" x14ac:dyDescent="0.25">
      <c r="A8" s="154" t="s">
        <v>142</v>
      </c>
      <c r="B8" s="154" t="s">
        <v>143</v>
      </c>
      <c r="C8" s="155" t="s">
        <v>144</v>
      </c>
      <c r="D8" s="173" t="s">
        <v>180</v>
      </c>
      <c r="E8" s="194" t="s">
        <v>145</v>
      </c>
      <c r="F8" s="180" t="s">
        <v>170</v>
      </c>
      <c r="G8" s="180" t="s">
        <v>171</v>
      </c>
      <c r="H8" s="179" t="s">
        <v>181</v>
      </c>
      <c r="I8" s="177"/>
      <c r="J8" s="177"/>
      <c r="K8" s="178"/>
      <c r="L8" s="178"/>
      <c r="M8" s="178"/>
      <c r="N8" s="178"/>
      <c r="O8"/>
      <c r="P8"/>
    </row>
    <row r="9" spans="1:16" ht="87.75" customHeight="1" x14ac:dyDescent="0.25">
      <c r="A9" s="156">
        <v>1</v>
      </c>
      <c r="B9" s="208" t="s">
        <v>178</v>
      </c>
      <c r="C9" s="174" t="s">
        <v>146</v>
      </c>
      <c r="D9" s="159">
        <v>671.9</v>
      </c>
      <c r="E9" s="160">
        <v>4.6473083333333332</v>
      </c>
      <c r="F9" s="181">
        <v>685.34</v>
      </c>
      <c r="G9" s="182">
        <v>4.74</v>
      </c>
      <c r="H9" s="205" t="s">
        <v>179</v>
      </c>
      <c r="I9" s="206"/>
      <c r="J9" s="206"/>
      <c r="K9" s="206"/>
      <c r="L9" s="206"/>
      <c r="M9" s="206"/>
      <c r="N9" s="206"/>
      <c r="O9" s="206"/>
      <c r="P9"/>
    </row>
    <row r="10" spans="1:16" ht="15" x14ac:dyDescent="0.25">
      <c r="A10" s="161"/>
      <c r="B10" s="209"/>
      <c r="C10" s="175" t="s">
        <v>147</v>
      </c>
      <c r="D10" s="164">
        <v>850.5</v>
      </c>
      <c r="E10" s="165">
        <v>5.882625</v>
      </c>
      <c r="F10" s="182">
        <v>867.51</v>
      </c>
      <c r="G10" s="182">
        <v>6</v>
      </c>
      <c r="K10"/>
      <c r="L10"/>
      <c r="M10"/>
      <c r="N10"/>
      <c r="O10"/>
      <c r="P10"/>
    </row>
    <row r="11" spans="1:16" ht="15" x14ac:dyDescent="0.25">
      <c r="A11" s="161"/>
      <c r="B11" s="209"/>
      <c r="C11" s="175" t="s">
        <v>148</v>
      </c>
      <c r="D11" s="164">
        <v>1020.6</v>
      </c>
      <c r="E11" s="165">
        <v>7.0591499999999998</v>
      </c>
      <c r="F11" s="182">
        <v>1041.01</v>
      </c>
      <c r="G11" s="182">
        <v>7.2</v>
      </c>
      <c r="K11"/>
      <c r="L11"/>
      <c r="M11"/>
      <c r="N11"/>
      <c r="O11"/>
      <c r="P11"/>
    </row>
    <row r="12" spans="1:16" ht="55.5" customHeight="1" thickBot="1" x14ac:dyDescent="0.3">
      <c r="A12" s="161"/>
      <c r="B12" s="210"/>
      <c r="C12" s="176" t="s">
        <v>149</v>
      </c>
      <c r="D12" s="165">
        <v>1360.8</v>
      </c>
      <c r="E12" s="165">
        <v>9.4121999999999986</v>
      </c>
      <c r="F12" s="183">
        <v>1388.02</v>
      </c>
      <c r="G12" s="183">
        <v>9.6</v>
      </c>
      <c r="I12" s="205" t="s">
        <v>176</v>
      </c>
      <c r="J12" s="211"/>
      <c r="K12" s="211"/>
      <c r="L12" s="211"/>
      <c r="M12" s="211"/>
      <c r="N12" s="211"/>
      <c r="O12" s="211"/>
    </row>
    <row r="13" spans="1:16" ht="36" customHeight="1" x14ac:dyDescent="0.25">
      <c r="A13" s="161"/>
      <c r="B13" s="157" t="s">
        <v>150</v>
      </c>
      <c r="C13" s="158"/>
      <c r="D13" s="166">
        <v>1701</v>
      </c>
      <c r="E13" s="160">
        <v>11.76525</v>
      </c>
      <c r="F13" s="184">
        <v>1735.02</v>
      </c>
      <c r="G13" s="183">
        <v>12</v>
      </c>
      <c r="I13" s="1" t="s">
        <v>173</v>
      </c>
      <c r="J13" s="191">
        <v>1</v>
      </c>
      <c r="K13" s="189"/>
      <c r="L13"/>
      <c r="M13"/>
      <c r="N13"/>
      <c r="O13"/>
      <c r="P13"/>
    </row>
    <row r="14" spans="1:16" ht="21.75" customHeight="1" x14ac:dyDescent="0.25">
      <c r="A14" s="161"/>
      <c r="B14" s="162" t="s">
        <v>151</v>
      </c>
      <c r="C14" s="163"/>
      <c r="D14" s="167">
        <v>1701</v>
      </c>
      <c r="E14" s="165">
        <v>11.76525</v>
      </c>
      <c r="F14" s="185">
        <v>1735.02</v>
      </c>
      <c r="G14" s="183">
        <v>12</v>
      </c>
      <c r="I14" s="1" t="s">
        <v>174</v>
      </c>
      <c r="J14" s="190" t="s">
        <v>175</v>
      </c>
      <c r="K14" s="190"/>
      <c r="L14" s="190"/>
      <c r="M14"/>
      <c r="N14"/>
      <c r="O14"/>
      <c r="P14"/>
    </row>
    <row r="15" spans="1:16" ht="25.5" customHeight="1" x14ac:dyDescent="0.25">
      <c r="A15" s="161"/>
      <c r="B15" s="162" t="s">
        <v>152</v>
      </c>
      <c r="C15" s="163"/>
      <c r="D15" s="167">
        <v>1704.92</v>
      </c>
      <c r="E15" s="165">
        <v>11.792363333333334</v>
      </c>
      <c r="F15" s="185">
        <v>1739.02</v>
      </c>
      <c r="G15" s="183">
        <v>12.03</v>
      </c>
      <c r="I15" s="1">
        <v>0</v>
      </c>
      <c r="J15" s="192">
        <v>11.13</v>
      </c>
      <c r="K15"/>
      <c r="L15"/>
      <c r="M15"/>
      <c r="N15"/>
      <c r="O15"/>
      <c r="P15"/>
    </row>
    <row r="16" spans="1:16" ht="22.5" customHeight="1" x14ac:dyDescent="0.25">
      <c r="A16" s="161"/>
      <c r="B16" s="162" t="s">
        <v>153</v>
      </c>
      <c r="C16" s="163"/>
      <c r="D16" s="167">
        <v>1763.03</v>
      </c>
      <c r="E16" s="165">
        <v>12.194290833333334</v>
      </c>
      <c r="F16" s="185">
        <v>1798.29</v>
      </c>
      <c r="G16" s="183">
        <v>12.44</v>
      </c>
      <c r="I16" s="1">
        <v>1</v>
      </c>
      <c r="J16" s="193">
        <v>11.27</v>
      </c>
      <c r="K16"/>
      <c r="L16"/>
      <c r="M16"/>
      <c r="N16"/>
      <c r="O16"/>
      <c r="P16"/>
    </row>
    <row r="17" spans="1:16" ht="24" customHeight="1" thickBot="1" x14ac:dyDescent="0.3">
      <c r="A17" s="172"/>
      <c r="B17" s="168" t="s">
        <v>154</v>
      </c>
      <c r="C17" s="169"/>
      <c r="D17" s="170">
        <v>1823.1</v>
      </c>
      <c r="E17" s="171">
        <v>12.609774999999999</v>
      </c>
      <c r="F17" s="186">
        <v>1859.56</v>
      </c>
      <c r="G17" s="183">
        <v>12.86</v>
      </c>
      <c r="I17" s="1">
        <v>2</v>
      </c>
      <c r="J17" s="193">
        <v>11.5</v>
      </c>
      <c r="K17"/>
      <c r="L17"/>
      <c r="M17"/>
      <c r="N17"/>
      <c r="O17"/>
      <c r="P17"/>
    </row>
    <row r="18" spans="1:16" ht="18" customHeight="1" x14ac:dyDescent="0.2">
      <c r="I18" s="1">
        <v>3</v>
      </c>
      <c r="J18" s="193">
        <v>11.75</v>
      </c>
    </row>
    <row r="19" spans="1:16" ht="17.25" customHeight="1" x14ac:dyDescent="0.2">
      <c r="I19" s="1">
        <v>4</v>
      </c>
      <c r="J19" s="193">
        <v>12.030000000000001</v>
      </c>
    </row>
    <row r="20" spans="1:16" x14ac:dyDescent="0.2">
      <c r="I20" s="1">
        <v>5</v>
      </c>
      <c r="J20" s="193">
        <v>12.290000000000001</v>
      </c>
    </row>
    <row r="21" spans="1:16" x14ac:dyDescent="0.2">
      <c r="I21" s="1">
        <v>6</v>
      </c>
      <c r="J21" s="193">
        <v>12.56</v>
      </c>
    </row>
    <row r="22" spans="1:16" x14ac:dyDescent="0.2">
      <c r="I22" s="1">
        <v>7</v>
      </c>
      <c r="J22" s="193">
        <v>12.84</v>
      </c>
    </row>
    <row r="23" spans="1:16" x14ac:dyDescent="0.2">
      <c r="I23" s="1">
        <v>8</v>
      </c>
      <c r="J23" s="193">
        <v>13.120000000000001</v>
      </c>
    </row>
    <row r="24" spans="1:16" x14ac:dyDescent="0.2">
      <c r="I24" s="1">
        <v>9</v>
      </c>
      <c r="J24" s="193">
        <v>13.4</v>
      </c>
    </row>
    <row r="25" spans="1:16" x14ac:dyDescent="0.2">
      <c r="I25" s="1">
        <v>10</v>
      </c>
      <c r="J25" s="193">
        <v>13.68</v>
      </c>
    </row>
  </sheetData>
  <sheetProtection algorithmName="SHA-512" hashValue="2lJUmZ2Ifh/O6k5lJyPGC2MpT02rdb04kAWzN3febB31E0FgLj/vkPaYBHGkVcgH0N/TS6oavNQmiXaWiLwKjg==" saltValue="BX7iFNY+T8maDZwLemhm3w==" spinCount="100000" sheet="1" objects="1" scenarios="1"/>
  <mergeCells count="6">
    <mergeCell ref="B3:G3"/>
    <mergeCell ref="A1:K1"/>
    <mergeCell ref="H9:O9"/>
    <mergeCell ref="A2:N2"/>
    <mergeCell ref="B9:B12"/>
    <mergeCell ref="I12:O12"/>
  </mergeCells>
  <phoneticPr fontId="9" type="noConversion"/>
  <hyperlinks>
    <hyperlink ref="A5" r:id="rId1" display="https://www.caorijk.nl/cao-rijk/hoofdstuk-22"/>
  </hyperlinks>
  <pageMargins left="0.75" right="0.75" top="1" bottom="1" header="0.5" footer="0.5"/>
  <pageSetup paperSize="8" scale="73"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topLeftCell="A29" zoomScale="90" zoomScaleNormal="90" workbookViewId="0">
      <selection activeCell="A43" sqref="A43:J46"/>
    </sheetView>
  </sheetViews>
  <sheetFormatPr defaultColWidth="9.140625" defaultRowHeight="12.75" x14ac:dyDescent="0.2"/>
  <cols>
    <col min="1" max="1" width="32.7109375" style="45" customWidth="1"/>
    <col min="2" max="2" width="32.140625" style="45" customWidth="1"/>
    <col min="3" max="3" width="37.5703125" style="45" customWidth="1"/>
    <col min="4" max="4" width="13.28515625" style="45" customWidth="1"/>
    <col min="5" max="5" width="14.28515625" style="45" customWidth="1"/>
    <col min="6" max="6" width="30.42578125" style="45" customWidth="1"/>
    <col min="7" max="7" width="10.5703125" style="45" customWidth="1"/>
    <col min="8" max="8" width="12.140625" style="45" customWidth="1"/>
    <col min="9" max="9" width="56.42578125" style="45" customWidth="1"/>
    <col min="10" max="10" width="23.140625" style="45" customWidth="1"/>
    <col min="11" max="11" width="20" style="45" customWidth="1"/>
    <col min="12" max="12" width="9.140625" style="45"/>
    <col min="13" max="13" width="27" style="45" customWidth="1"/>
    <col min="14" max="14" width="6.85546875" style="45" customWidth="1"/>
    <col min="15" max="15" width="11.7109375" style="45" customWidth="1"/>
    <col min="16" max="16" width="22.140625" style="45" customWidth="1"/>
    <col min="17" max="17" width="21.28515625" style="45" customWidth="1"/>
    <col min="18" max="16384" width="9.140625" style="45"/>
  </cols>
  <sheetData>
    <row r="1" spans="1:11" ht="36" customHeight="1" x14ac:dyDescent="0.2">
      <c r="A1" s="200" t="s">
        <v>138</v>
      </c>
      <c r="B1" s="215"/>
      <c r="C1" s="215"/>
      <c r="D1" s="215"/>
      <c r="E1" s="215"/>
      <c r="F1" s="215"/>
      <c r="G1" s="216"/>
      <c r="H1" s="216"/>
      <c r="I1" s="216"/>
    </row>
    <row r="2" spans="1:11" s="70" customFormat="1" ht="21.75" customHeight="1" x14ac:dyDescent="0.2">
      <c r="A2" s="196" t="s">
        <v>109</v>
      </c>
      <c r="B2" s="93" t="s">
        <v>111</v>
      </c>
      <c r="C2" s="93"/>
      <c r="D2" s="92"/>
      <c r="E2" s="92"/>
      <c r="F2" s="114"/>
      <c r="G2" s="114"/>
      <c r="H2" s="114"/>
    </row>
    <row r="3" spans="1:11" s="70" customFormat="1" ht="21" customHeight="1" x14ac:dyDescent="0.2">
      <c r="A3" s="89"/>
      <c r="B3" s="93" t="s">
        <v>121</v>
      </c>
      <c r="C3" s="187" t="s">
        <v>168</v>
      </c>
      <c r="D3" s="92"/>
      <c r="E3" s="195"/>
      <c r="F3" s="115"/>
      <c r="G3" s="115"/>
      <c r="H3" s="115"/>
    </row>
    <row r="4" spans="1:11" s="70" customFormat="1" ht="15" customHeight="1" x14ac:dyDescent="0.2">
      <c r="A4" s="142"/>
      <c r="B4" s="143"/>
      <c r="C4" s="143"/>
      <c r="G4" s="92"/>
      <c r="H4" s="115"/>
    </row>
    <row r="5" spans="1:11" s="70" customFormat="1" ht="18.75" customHeight="1" x14ac:dyDescent="0.2">
      <c r="A5" s="222" t="s">
        <v>155</v>
      </c>
      <c r="B5" s="223"/>
      <c r="C5" s="223"/>
      <c r="D5" s="223"/>
      <c r="E5" s="223"/>
      <c r="F5" s="223"/>
      <c r="G5" s="94"/>
      <c r="H5" s="94"/>
    </row>
    <row r="6" spans="1:11" ht="41.25" customHeight="1" x14ac:dyDescent="0.25">
      <c r="A6" s="217" t="s">
        <v>157</v>
      </c>
      <c r="B6" s="218"/>
      <c r="C6" s="218"/>
      <c r="D6" s="218"/>
      <c r="E6" s="218"/>
      <c r="F6" s="218"/>
      <c r="G6" s="218"/>
      <c r="H6" s="218"/>
      <c r="I6" s="218"/>
    </row>
    <row r="7" spans="1:11" ht="38.25" customHeight="1" x14ac:dyDescent="0.2">
      <c r="B7" s="120" t="s">
        <v>43</v>
      </c>
      <c r="C7" s="16"/>
      <c r="I7" s="219" t="s">
        <v>131</v>
      </c>
      <c r="J7" s="220"/>
      <c r="K7" s="221"/>
    </row>
    <row r="8" spans="1:11" ht="33" customHeight="1" x14ac:dyDescent="0.2">
      <c r="A8" s="212" t="s">
        <v>182</v>
      </c>
      <c r="B8" s="213"/>
      <c r="C8" s="213"/>
      <c r="D8" s="213"/>
      <c r="E8" s="213"/>
      <c r="F8" s="213"/>
      <c r="G8" s="213"/>
      <c r="H8" s="213"/>
      <c r="I8" s="213"/>
      <c r="J8" s="213"/>
      <c r="K8" s="214"/>
    </row>
    <row r="9" spans="1:11" ht="42" customHeight="1" x14ac:dyDescent="0.2">
      <c r="A9" s="17" t="s">
        <v>24</v>
      </c>
      <c r="B9" s="17" t="s">
        <v>6</v>
      </c>
      <c r="C9" s="17"/>
      <c r="D9" s="17" t="s">
        <v>7</v>
      </c>
      <c r="E9" s="17"/>
      <c r="F9" s="17" t="s">
        <v>36</v>
      </c>
      <c r="G9" s="18" t="s">
        <v>37</v>
      </c>
      <c r="H9" s="18" t="s">
        <v>38</v>
      </c>
      <c r="I9" s="18" t="s">
        <v>40</v>
      </c>
      <c r="J9" s="224"/>
      <c r="K9" s="225"/>
    </row>
    <row r="10" spans="1:11" ht="25.5" x14ac:dyDescent="0.2">
      <c r="A10" s="19" t="s">
        <v>9</v>
      </c>
      <c r="B10" s="20" t="s">
        <v>50</v>
      </c>
      <c r="C10" s="21"/>
      <c r="D10" s="22">
        <v>1</v>
      </c>
      <c r="E10" s="23">
        <v>100</v>
      </c>
      <c r="F10" s="21" t="s">
        <v>10</v>
      </c>
      <c r="G10" s="23">
        <v>100</v>
      </c>
      <c r="H10" s="23">
        <v>100</v>
      </c>
      <c r="I10" s="24" t="s">
        <v>39</v>
      </c>
      <c r="J10" s="226" t="s">
        <v>51</v>
      </c>
      <c r="K10" s="225"/>
    </row>
    <row r="11" spans="1:11" ht="132" customHeight="1" x14ac:dyDescent="0.2">
      <c r="A11" s="21"/>
      <c r="B11" s="20" t="s">
        <v>75</v>
      </c>
      <c r="C11" s="32" t="s">
        <v>136</v>
      </c>
      <c r="D11" s="13">
        <v>0</v>
      </c>
      <c r="E11" s="26">
        <v>100</v>
      </c>
      <c r="F11" s="125" t="s">
        <v>12</v>
      </c>
      <c r="G11" s="26">
        <f>D11*E11</f>
        <v>0</v>
      </c>
      <c r="H11" s="26">
        <f>H10+G11</f>
        <v>100</v>
      </c>
      <c r="I11" s="135" t="s">
        <v>134</v>
      </c>
      <c r="J11" s="225"/>
      <c r="K11" s="225"/>
    </row>
    <row r="12" spans="1:11" ht="111.75" customHeight="1" x14ac:dyDescent="0.2">
      <c r="A12" s="19" t="s">
        <v>13</v>
      </c>
      <c r="B12" s="19" t="s">
        <v>14</v>
      </c>
      <c r="C12" s="32" t="s">
        <v>97</v>
      </c>
      <c r="D12" s="25">
        <v>0.1087</v>
      </c>
      <c r="E12" s="26">
        <f>H11</f>
        <v>100</v>
      </c>
      <c r="F12" s="77" t="s">
        <v>12</v>
      </c>
      <c r="G12" s="26">
        <f>D12*E12</f>
        <v>10.870000000000001</v>
      </c>
      <c r="H12" s="26"/>
      <c r="I12" s="227" t="s">
        <v>129</v>
      </c>
      <c r="J12" s="225"/>
      <c r="K12" s="225"/>
    </row>
    <row r="13" spans="1:11" ht="204.75" customHeight="1" x14ac:dyDescent="0.2">
      <c r="A13" s="21"/>
      <c r="B13" s="21"/>
      <c r="C13" s="32" t="s">
        <v>98</v>
      </c>
      <c r="D13" s="25">
        <v>2.6100000000000002E-2</v>
      </c>
      <c r="E13" s="26">
        <f>H11</f>
        <v>100</v>
      </c>
      <c r="F13" s="77" t="s">
        <v>12</v>
      </c>
      <c r="G13" s="26">
        <f>D13*E13</f>
        <v>2.6100000000000003</v>
      </c>
      <c r="H13" s="26"/>
      <c r="I13" s="227"/>
      <c r="J13" s="225"/>
      <c r="K13" s="225"/>
    </row>
    <row r="14" spans="1:11" ht="84.75" customHeight="1" x14ac:dyDescent="0.2">
      <c r="A14" s="21"/>
      <c r="B14" s="21"/>
      <c r="C14" s="32" t="s">
        <v>59</v>
      </c>
      <c r="D14" s="25">
        <v>6.0000000000000001E-3</v>
      </c>
      <c r="E14" s="26">
        <f>H11</f>
        <v>100</v>
      </c>
      <c r="F14" s="77" t="s">
        <v>12</v>
      </c>
      <c r="G14" s="26">
        <f>D14*E14</f>
        <v>0.6</v>
      </c>
      <c r="H14" s="26"/>
      <c r="I14" s="227"/>
      <c r="J14" s="225"/>
      <c r="K14" s="225"/>
    </row>
    <row r="15" spans="1:11" ht="24.75" customHeight="1" x14ac:dyDescent="0.2">
      <c r="A15" s="21"/>
      <c r="B15" s="21"/>
      <c r="C15" s="18" t="s">
        <v>8</v>
      </c>
      <c r="D15" s="27">
        <f>SUM(D12:D14)</f>
        <v>0.14080000000000001</v>
      </c>
      <c r="E15" s="28">
        <f>H11</f>
        <v>100</v>
      </c>
      <c r="F15" s="17" t="s">
        <v>12</v>
      </c>
      <c r="G15" s="28">
        <f>SUM(G12:G14)</f>
        <v>14.08</v>
      </c>
      <c r="H15" s="28">
        <f>H11+G15</f>
        <v>114.08</v>
      </c>
      <c r="I15" s="23"/>
      <c r="J15" s="225"/>
      <c r="K15" s="225"/>
    </row>
    <row r="16" spans="1:11" ht="37.5" customHeight="1" x14ac:dyDescent="0.2">
      <c r="A16" s="17" t="s">
        <v>15</v>
      </c>
      <c r="B16" s="19" t="s">
        <v>16</v>
      </c>
      <c r="C16" s="77"/>
      <c r="D16" s="25">
        <v>8.3299999999999999E-2</v>
      </c>
      <c r="E16" s="26">
        <f>H11+G12+G13</f>
        <v>113.48</v>
      </c>
      <c r="F16" s="29" t="s">
        <v>17</v>
      </c>
      <c r="G16" s="26">
        <f t="shared" ref="G16:G20" si="0">D16*E16</f>
        <v>9.452884000000001</v>
      </c>
      <c r="H16" s="26">
        <f>H15+G16</f>
        <v>123.532884</v>
      </c>
      <c r="I16" s="76" t="s">
        <v>99</v>
      </c>
      <c r="J16" s="225"/>
      <c r="K16" s="225"/>
    </row>
    <row r="17" spans="1:13" ht="186.75" customHeight="1" x14ac:dyDescent="0.2">
      <c r="A17" s="19" t="s">
        <v>18</v>
      </c>
      <c r="B17" s="20" t="s">
        <v>76</v>
      </c>
      <c r="C17" s="30" t="s">
        <v>137</v>
      </c>
      <c r="D17" s="13">
        <v>0</v>
      </c>
      <c r="E17" s="26">
        <f>H16</f>
        <v>123.532884</v>
      </c>
      <c r="F17" s="29" t="s">
        <v>19</v>
      </c>
      <c r="G17" s="26">
        <f t="shared" si="0"/>
        <v>0</v>
      </c>
      <c r="H17" s="23"/>
      <c r="I17" s="149" t="s">
        <v>135</v>
      </c>
      <c r="J17" s="225"/>
      <c r="K17" s="225"/>
    </row>
    <row r="18" spans="1:13" ht="138.75" customHeight="1" x14ac:dyDescent="0.2">
      <c r="A18" s="21"/>
      <c r="B18" s="21"/>
      <c r="C18" s="30" t="s">
        <v>41</v>
      </c>
      <c r="D18" s="13">
        <v>0</v>
      </c>
      <c r="E18" s="31">
        <f>H16</f>
        <v>123.532884</v>
      </c>
      <c r="F18" s="30" t="s">
        <v>19</v>
      </c>
      <c r="G18" s="31">
        <f t="shared" si="0"/>
        <v>0</v>
      </c>
      <c r="H18" s="31"/>
      <c r="I18" s="113" t="s">
        <v>69</v>
      </c>
      <c r="J18" s="225"/>
      <c r="K18" s="225"/>
    </row>
    <row r="19" spans="1:13" ht="105" customHeight="1" x14ac:dyDescent="0.2">
      <c r="A19" s="21"/>
      <c r="B19" s="21"/>
      <c r="C19" s="30" t="s">
        <v>101</v>
      </c>
      <c r="D19" s="33">
        <v>5.0000000000000001E-4</v>
      </c>
      <c r="E19" s="31">
        <f>H16</f>
        <v>123.532884</v>
      </c>
      <c r="F19" s="30" t="s">
        <v>19</v>
      </c>
      <c r="G19" s="31">
        <f t="shared" si="0"/>
        <v>6.1766441999999998E-2</v>
      </c>
      <c r="H19" s="31"/>
      <c r="I19" s="141" t="s">
        <v>100</v>
      </c>
      <c r="J19" s="225"/>
      <c r="K19" s="225"/>
    </row>
    <row r="20" spans="1:13" ht="73.5" customHeight="1" x14ac:dyDescent="0.2">
      <c r="A20" s="21"/>
      <c r="B20" s="21"/>
      <c r="C20" s="30" t="s">
        <v>57</v>
      </c>
      <c r="D20" s="33">
        <v>1.0200000000000001E-2</v>
      </c>
      <c r="E20" s="31">
        <f>H16</f>
        <v>123.532884</v>
      </c>
      <c r="F20" s="30" t="s">
        <v>19</v>
      </c>
      <c r="G20" s="31">
        <f t="shared" si="0"/>
        <v>1.2600354168000001</v>
      </c>
      <c r="H20" s="31"/>
      <c r="I20" s="84" t="s">
        <v>102</v>
      </c>
      <c r="J20" s="225"/>
      <c r="K20" s="225"/>
    </row>
    <row r="21" spans="1:13" ht="41.25" customHeight="1" x14ac:dyDescent="0.2">
      <c r="A21" s="21"/>
      <c r="B21" s="21"/>
      <c r="C21" s="18" t="s">
        <v>8</v>
      </c>
      <c r="D21" s="27">
        <f>SUM(D17:D20)</f>
        <v>1.0700000000000001E-2</v>
      </c>
      <c r="E21" s="28">
        <f>H16</f>
        <v>123.532884</v>
      </c>
      <c r="F21" s="18" t="s">
        <v>19</v>
      </c>
      <c r="G21" s="28">
        <f>SUM(G17:G20)</f>
        <v>1.3218018588</v>
      </c>
      <c r="H21" s="28">
        <f>H16+G21</f>
        <v>124.8546858588</v>
      </c>
      <c r="I21" s="23"/>
      <c r="J21" s="225"/>
      <c r="K21" s="225"/>
    </row>
    <row r="22" spans="1:13" ht="51.75" customHeight="1" x14ac:dyDescent="0.2">
      <c r="A22" s="21"/>
      <c r="B22" s="20" t="s">
        <v>26</v>
      </c>
      <c r="C22" s="30" t="s">
        <v>62</v>
      </c>
      <c r="D22" s="33">
        <v>7.5300000000000006E-2</v>
      </c>
      <c r="E22" s="31">
        <f>H16</f>
        <v>123.532884</v>
      </c>
      <c r="F22" s="30" t="s">
        <v>19</v>
      </c>
      <c r="G22" s="31">
        <f t="shared" ref="G22:G27" si="1">D22*E22</f>
        <v>9.3020261652000009</v>
      </c>
      <c r="H22" s="31"/>
      <c r="I22" s="227" t="s">
        <v>103</v>
      </c>
      <c r="J22" s="225"/>
      <c r="K22" s="225"/>
    </row>
    <row r="23" spans="1:13" ht="42.75" customHeight="1" x14ac:dyDescent="0.2">
      <c r="A23" s="21"/>
      <c r="B23" s="32"/>
      <c r="C23" s="30" t="s">
        <v>63</v>
      </c>
      <c r="D23" s="33">
        <v>7.0000000000000007E-2</v>
      </c>
      <c r="E23" s="31">
        <f>H16</f>
        <v>123.532884</v>
      </c>
      <c r="F23" s="30" t="s">
        <v>19</v>
      </c>
      <c r="G23" s="31">
        <f t="shared" si="1"/>
        <v>8.6473018800000006</v>
      </c>
      <c r="H23" s="31"/>
      <c r="I23" s="227"/>
      <c r="J23" s="225"/>
      <c r="K23" s="225"/>
    </row>
    <row r="24" spans="1:13" ht="42" customHeight="1" x14ac:dyDescent="0.2">
      <c r="A24" s="21"/>
      <c r="B24" s="32"/>
      <c r="C24" s="30" t="s">
        <v>64</v>
      </c>
      <c r="D24" s="33">
        <v>5.3400000000000003E-2</v>
      </c>
      <c r="E24" s="31">
        <f>H16</f>
        <v>123.532884</v>
      </c>
      <c r="F24" s="30" t="s">
        <v>19</v>
      </c>
      <c r="G24" s="31">
        <f t="shared" si="1"/>
        <v>6.5966560055999999</v>
      </c>
      <c r="H24" s="31"/>
      <c r="I24" s="227"/>
      <c r="J24" s="225"/>
      <c r="K24" s="225"/>
    </row>
    <row r="25" spans="1:13" ht="184.5" customHeight="1" x14ac:dyDescent="0.2">
      <c r="A25" s="21"/>
      <c r="B25" s="32"/>
      <c r="C25" s="34" t="s">
        <v>81</v>
      </c>
      <c r="D25" s="13">
        <v>0</v>
      </c>
      <c r="E25" s="31">
        <f>H16</f>
        <v>123.532884</v>
      </c>
      <c r="F25" s="30" t="s">
        <v>19</v>
      </c>
      <c r="G25" s="31">
        <f t="shared" si="1"/>
        <v>0</v>
      </c>
      <c r="H25" s="31"/>
      <c r="I25" s="227" t="s">
        <v>60</v>
      </c>
      <c r="J25" s="228" t="s">
        <v>77</v>
      </c>
      <c r="K25" s="229"/>
    </row>
    <row r="26" spans="1:13" ht="195" customHeight="1" x14ac:dyDescent="0.2">
      <c r="A26" s="21"/>
      <c r="B26" s="32"/>
      <c r="C26" s="32" t="s">
        <v>82</v>
      </c>
      <c r="D26" s="13">
        <v>0</v>
      </c>
      <c r="E26" s="31">
        <f>H16</f>
        <v>123.532884</v>
      </c>
      <c r="F26" s="30" t="s">
        <v>19</v>
      </c>
      <c r="G26" s="31">
        <f t="shared" si="1"/>
        <v>0</v>
      </c>
      <c r="H26" s="31"/>
      <c r="I26" s="227"/>
      <c r="J26" s="230" t="s">
        <v>95</v>
      </c>
      <c r="K26" s="230"/>
    </row>
    <row r="27" spans="1:13" ht="168.75" customHeight="1" x14ac:dyDescent="0.2">
      <c r="A27" s="21"/>
      <c r="B27" s="123"/>
      <c r="C27" s="34" t="s">
        <v>104</v>
      </c>
      <c r="D27" s="13">
        <v>0</v>
      </c>
      <c r="E27" s="31">
        <f>H16</f>
        <v>123.532884</v>
      </c>
      <c r="F27" s="30" t="s">
        <v>19</v>
      </c>
      <c r="G27" s="31">
        <f t="shared" si="1"/>
        <v>0</v>
      </c>
      <c r="H27" s="31"/>
      <c r="I27" s="124" t="s">
        <v>90</v>
      </c>
      <c r="J27" s="244"/>
      <c r="K27" s="245"/>
      <c r="L27" s="72"/>
      <c r="M27" s="72"/>
    </row>
    <row r="28" spans="1:13" ht="26.25" customHeight="1" x14ac:dyDescent="0.2">
      <c r="A28" s="21"/>
      <c r="B28" s="21"/>
      <c r="C28" s="18" t="s">
        <v>8</v>
      </c>
      <c r="D28" s="27">
        <f>SUM(D22:D27)</f>
        <v>0.19870000000000002</v>
      </c>
      <c r="E28" s="28">
        <f>H16</f>
        <v>123.532884</v>
      </c>
      <c r="F28" s="18" t="s">
        <v>19</v>
      </c>
      <c r="G28" s="28">
        <f>SUM(G22:G27)</f>
        <v>24.545984050800001</v>
      </c>
      <c r="H28" s="28">
        <f>H21+G28</f>
        <v>149.4006699096</v>
      </c>
      <c r="I28" s="23"/>
      <c r="J28" s="246"/>
      <c r="K28" s="247"/>
      <c r="L28" s="72"/>
    </row>
    <row r="29" spans="1:13" ht="50.25" customHeight="1" x14ac:dyDescent="0.2">
      <c r="A29" s="231" t="s">
        <v>22</v>
      </c>
      <c r="B29" s="234" t="s">
        <v>126</v>
      </c>
      <c r="C29" s="152" t="s">
        <v>107</v>
      </c>
      <c r="D29" s="131">
        <v>0</v>
      </c>
      <c r="E29" s="23">
        <f>H28</f>
        <v>149.4006699096</v>
      </c>
      <c r="F29" s="36" t="s">
        <v>23</v>
      </c>
      <c r="G29" s="23">
        <f t="shared" ref="G29:G35" si="2">D29*E29</f>
        <v>0</v>
      </c>
      <c r="H29" s="23"/>
      <c r="I29" s="227" t="s">
        <v>164</v>
      </c>
      <c r="J29" s="246"/>
      <c r="K29" s="247"/>
    </row>
    <row r="30" spans="1:13" x14ac:dyDescent="0.2">
      <c r="A30" s="232"/>
      <c r="B30" s="232"/>
      <c r="C30" s="130" t="s">
        <v>70</v>
      </c>
      <c r="D30" s="131">
        <v>0</v>
      </c>
      <c r="E30" s="23">
        <f>H28</f>
        <v>149.4006699096</v>
      </c>
      <c r="F30" s="36" t="s">
        <v>23</v>
      </c>
      <c r="G30" s="23">
        <f t="shared" si="2"/>
        <v>0</v>
      </c>
      <c r="H30" s="23"/>
      <c r="I30" s="227"/>
      <c r="J30" s="246"/>
      <c r="K30" s="247"/>
    </row>
    <row r="31" spans="1:13" x14ac:dyDescent="0.2">
      <c r="A31" s="232"/>
      <c r="B31" s="232"/>
      <c r="C31" s="130" t="s">
        <v>71</v>
      </c>
      <c r="D31" s="131">
        <v>0</v>
      </c>
      <c r="E31" s="23">
        <f>H28</f>
        <v>149.4006699096</v>
      </c>
      <c r="F31" s="36" t="s">
        <v>23</v>
      </c>
      <c r="G31" s="23">
        <f t="shared" si="2"/>
        <v>0</v>
      </c>
      <c r="H31" s="23"/>
      <c r="I31" s="227"/>
      <c r="J31" s="246"/>
      <c r="K31" s="247"/>
    </row>
    <row r="32" spans="1:13" x14ac:dyDescent="0.2">
      <c r="A32" s="232"/>
      <c r="B32" s="232"/>
      <c r="C32" s="197" t="s">
        <v>91</v>
      </c>
      <c r="D32" s="198">
        <v>0</v>
      </c>
      <c r="E32" s="23">
        <f>H28</f>
        <v>149.4006699096</v>
      </c>
      <c r="F32" s="36" t="s">
        <v>23</v>
      </c>
      <c r="G32" s="23">
        <f t="shared" si="2"/>
        <v>0</v>
      </c>
      <c r="H32" s="23"/>
      <c r="I32" s="227"/>
      <c r="J32" s="246"/>
      <c r="K32" s="247"/>
    </row>
    <row r="33" spans="1:12" x14ac:dyDescent="0.2">
      <c r="A33" s="232"/>
      <c r="B33" s="232"/>
      <c r="C33" s="130" t="s">
        <v>72</v>
      </c>
      <c r="D33" s="131">
        <v>0</v>
      </c>
      <c r="E33" s="23">
        <f>H28</f>
        <v>149.4006699096</v>
      </c>
      <c r="F33" s="36" t="s">
        <v>23</v>
      </c>
      <c r="G33" s="23">
        <f t="shared" si="2"/>
        <v>0</v>
      </c>
      <c r="H33" s="23"/>
      <c r="I33" s="227"/>
      <c r="J33" s="246"/>
      <c r="K33" s="247"/>
    </row>
    <row r="34" spans="1:12" x14ac:dyDescent="0.2">
      <c r="A34" s="232"/>
      <c r="B34" s="232"/>
      <c r="C34" s="130" t="s">
        <v>0</v>
      </c>
      <c r="D34" s="131">
        <v>0</v>
      </c>
      <c r="E34" s="23">
        <f>H28</f>
        <v>149.4006699096</v>
      </c>
      <c r="F34" s="36" t="s">
        <v>23</v>
      </c>
      <c r="G34" s="23">
        <f t="shared" si="2"/>
        <v>0</v>
      </c>
      <c r="H34" s="23"/>
      <c r="I34" s="227"/>
      <c r="J34" s="246"/>
      <c r="K34" s="247"/>
    </row>
    <row r="35" spans="1:12" ht="51" customHeight="1" x14ac:dyDescent="0.2">
      <c r="A35" s="232"/>
      <c r="B35" s="232"/>
      <c r="C35" s="130" t="s">
        <v>0</v>
      </c>
      <c r="D35" s="131">
        <v>0</v>
      </c>
      <c r="E35" s="23">
        <f>H28</f>
        <v>149.4006699096</v>
      </c>
      <c r="F35" s="36" t="s">
        <v>23</v>
      </c>
      <c r="G35" s="23">
        <f t="shared" si="2"/>
        <v>0</v>
      </c>
      <c r="H35" s="23"/>
      <c r="I35" s="227"/>
      <c r="J35" s="248"/>
      <c r="K35" s="249"/>
      <c r="L35" s="71"/>
    </row>
    <row r="36" spans="1:12" ht="30.75" customHeight="1" x14ac:dyDescent="0.2">
      <c r="A36" s="233"/>
      <c r="B36" s="233"/>
      <c r="C36" s="18" t="s">
        <v>42</v>
      </c>
      <c r="D36" s="27">
        <f>SUM(D29:D35)</f>
        <v>0</v>
      </c>
      <c r="E36" s="28">
        <f>H28</f>
        <v>149.4006699096</v>
      </c>
      <c r="F36" s="18" t="s">
        <v>23</v>
      </c>
      <c r="G36" s="28">
        <f>SUM(G29:G35)</f>
        <v>0</v>
      </c>
      <c r="H36" s="28">
        <f>H28+G36</f>
        <v>149.4006699096</v>
      </c>
      <c r="I36" s="23"/>
      <c r="J36" s="136"/>
      <c r="K36" s="137"/>
    </row>
    <row r="37" spans="1:12" ht="123" customHeight="1" x14ac:dyDescent="0.2">
      <c r="A37" s="37"/>
      <c r="B37" s="37"/>
      <c r="C37" s="37"/>
      <c r="D37" s="37"/>
      <c r="E37" s="37"/>
      <c r="F37" s="85" t="s">
        <v>132</v>
      </c>
      <c r="G37" s="37"/>
      <c r="H37" s="38">
        <f>H36</f>
        <v>149.4006699096</v>
      </c>
      <c r="I37" s="38" t="s">
        <v>44</v>
      </c>
      <c r="J37" s="138">
        <f>ROUND(H37/100,4)</f>
        <v>1.494</v>
      </c>
      <c r="K37" s="139"/>
    </row>
    <row r="38" spans="1:12" ht="93" customHeight="1" x14ac:dyDescent="0.2">
      <c r="A38" s="37"/>
      <c r="B38" s="34" t="s">
        <v>94</v>
      </c>
      <c r="C38" s="37"/>
      <c r="D38" s="37"/>
      <c r="E38" s="37"/>
      <c r="F38" s="37" t="s">
        <v>159</v>
      </c>
      <c r="G38" s="37"/>
      <c r="H38" s="12">
        <v>1</v>
      </c>
      <c r="I38" s="38" t="s">
        <v>127</v>
      </c>
      <c r="J38" s="21"/>
      <c r="K38" s="21"/>
    </row>
    <row r="39" spans="1:12" ht="126.75" customHeight="1" x14ac:dyDescent="0.2">
      <c r="A39" s="37"/>
      <c r="B39" s="37"/>
      <c r="C39" s="37"/>
      <c r="D39" s="37"/>
      <c r="E39" s="37"/>
      <c r="F39" s="37" t="s">
        <v>133</v>
      </c>
      <c r="G39" s="37"/>
      <c r="H39" s="38">
        <f>J37*H38</f>
        <v>1.494</v>
      </c>
      <c r="I39" s="40" t="s">
        <v>45</v>
      </c>
      <c r="J39" s="41">
        <f>ROUND(J37*H38,4)</f>
        <v>1.494</v>
      </c>
      <c r="K39" s="73"/>
    </row>
    <row r="40" spans="1:12" x14ac:dyDescent="0.2">
      <c r="A40" s="42"/>
      <c r="B40" s="43" t="s">
        <v>43</v>
      </c>
      <c r="C40" s="44"/>
      <c r="D40" s="42"/>
      <c r="E40" s="42"/>
      <c r="F40" s="42"/>
      <c r="G40" s="42"/>
      <c r="H40" s="42"/>
      <c r="I40" s="42"/>
      <c r="J40" s="42"/>
      <c r="K40" s="42"/>
    </row>
    <row r="41" spans="1:12" ht="12.75" customHeight="1" x14ac:dyDescent="0.2">
      <c r="B41" s="46"/>
      <c r="C41" s="47"/>
    </row>
    <row r="43" spans="1:12" ht="25.5" customHeight="1" x14ac:dyDescent="0.2">
      <c r="A43" s="235" t="s">
        <v>79</v>
      </c>
      <c r="B43" s="236"/>
      <c r="C43" s="236"/>
      <c r="D43" s="236"/>
      <c r="E43" s="236"/>
      <c r="F43" s="236"/>
      <c r="G43" s="236"/>
      <c r="H43" s="236"/>
      <c r="I43" s="236"/>
      <c r="J43" s="237"/>
    </row>
    <row r="44" spans="1:12" ht="91.5" customHeight="1" x14ac:dyDescent="0.2">
      <c r="A44" s="238"/>
      <c r="B44" s="239"/>
      <c r="C44" s="239"/>
      <c r="D44" s="239"/>
      <c r="E44" s="239"/>
      <c r="F44" s="239"/>
      <c r="G44" s="239"/>
      <c r="H44" s="239"/>
      <c r="I44" s="239"/>
      <c r="J44" s="240"/>
    </row>
    <row r="45" spans="1:12" x14ac:dyDescent="0.2">
      <c r="A45" s="238"/>
      <c r="B45" s="239"/>
      <c r="C45" s="239"/>
      <c r="D45" s="239"/>
      <c r="E45" s="239"/>
      <c r="F45" s="239"/>
      <c r="G45" s="239"/>
      <c r="H45" s="239"/>
      <c r="I45" s="239"/>
      <c r="J45" s="240"/>
    </row>
    <row r="46" spans="1:12" ht="7.5" customHeight="1" x14ac:dyDescent="0.2">
      <c r="A46" s="241"/>
      <c r="B46" s="242"/>
      <c r="C46" s="242"/>
      <c r="D46" s="242"/>
      <c r="E46" s="242"/>
      <c r="F46" s="242"/>
      <c r="G46" s="242"/>
      <c r="H46" s="242"/>
      <c r="I46" s="242"/>
      <c r="J46" s="243"/>
    </row>
  </sheetData>
  <sheetProtection algorithmName="SHA-512" hashValue="S5I/9VNSo9gv0qd73QVMSiqNhBUKZrh7HZ+V9jZhIlzAUUz4DA8Qjp1Vw2DBW4Scwh0Xwtbckg+spuUc/7MvbQ==" saltValue="lRfbBBUuIh9SuYxeLibqQQ==" spinCount="100000" sheet="1" objects="1" scenarios="1"/>
  <mergeCells count="17">
    <mergeCell ref="A29:A36"/>
    <mergeCell ref="B29:B36"/>
    <mergeCell ref="I29:I35"/>
    <mergeCell ref="A43:J46"/>
    <mergeCell ref="J27:K35"/>
    <mergeCell ref="J9:K9"/>
    <mergeCell ref="J10:K24"/>
    <mergeCell ref="I12:I14"/>
    <mergeCell ref="I22:I24"/>
    <mergeCell ref="I25:I26"/>
    <mergeCell ref="J25:K25"/>
    <mergeCell ref="J26:K26"/>
    <mergeCell ref="A8:K8"/>
    <mergeCell ref="A1:I1"/>
    <mergeCell ref="A6:I6"/>
    <mergeCell ref="I7:K7"/>
    <mergeCell ref="A5:F5"/>
  </mergeCell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zoomScale="90" zoomScaleNormal="90" workbookViewId="0">
      <selection sqref="A1:I1"/>
    </sheetView>
  </sheetViews>
  <sheetFormatPr defaultColWidth="9.140625" defaultRowHeight="12.75" x14ac:dyDescent="0.2"/>
  <cols>
    <col min="1" max="1" width="31" style="45" customWidth="1"/>
    <col min="2" max="2" width="33.28515625" style="45" customWidth="1"/>
    <col min="3" max="3" width="37.5703125" style="45" customWidth="1"/>
    <col min="4" max="4" width="14.42578125" style="45" bestFit="1" customWidth="1"/>
    <col min="5" max="5" width="12.85546875" style="45" customWidth="1"/>
    <col min="6" max="6" width="32.28515625" style="45" customWidth="1"/>
    <col min="7" max="7" width="12" style="45" bestFit="1" customWidth="1"/>
    <col min="8" max="8" width="12.140625" style="45" customWidth="1"/>
    <col min="9" max="9" width="55.7109375" style="45" customWidth="1"/>
    <col min="10" max="10" width="19.85546875" style="45" customWidth="1"/>
    <col min="11" max="11" width="23.140625" style="45" customWidth="1"/>
    <col min="12" max="12" width="10.28515625" style="45" customWidth="1"/>
    <col min="13" max="13" width="6.85546875" style="45" customWidth="1"/>
    <col min="14" max="14" width="11.7109375" style="45" customWidth="1"/>
    <col min="15" max="15" width="22.140625" style="45" customWidth="1"/>
    <col min="16" max="16" width="21.28515625" style="45" customWidth="1"/>
    <col min="17" max="16384" width="9.140625" style="45"/>
  </cols>
  <sheetData>
    <row r="1" spans="1:11" ht="34.5" customHeight="1" x14ac:dyDescent="0.2">
      <c r="A1" s="200" t="s">
        <v>158</v>
      </c>
      <c r="B1" s="215"/>
      <c r="C1" s="215"/>
      <c r="D1" s="215"/>
      <c r="E1" s="215"/>
      <c r="F1" s="215"/>
      <c r="G1" s="216"/>
      <c r="H1" s="216"/>
      <c r="I1" s="216"/>
    </row>
    <row r="2" spans="1:11" s="70" customFormat="1" ht="21.75" customHeight="1" x14ac:dyDescent="0.2">
      <c r="A2" s="196" t="s">
        <v>109</v>
      </c>
      <c r="B2" s="93" t="s">
        <v>111</v>
      </c>
      <c r="C2" s="93"/>
      <c r="D2" s="92"/>
      <c r="E2" s="92"/>
      <c r="F2" s="115"/>
      <c r="G2" s="115"/>
      <c r="H2" s="115"/>
    </row>
    <row r="3" spans="1:11" s="70" customFormat="1" ht="21" customHeight="1" x14ac:dyDescent="0.2">
      <c r="A3" s="89"/>
      <c r="B3" s="93" t="s">
        <v>121</v>
      </c>
      <c r="C3" s="188" t="s">
        <v>168</v>
      </c>
      <c r="E3" s="92"/>
      <c r="F3" s="115"/>
      <c r="G3" s="115"/>
      <c r="H3" s="115"/>
    </row>
    <row r="4" spans="1:11" s="70" customFormat="1" ht="19.5" customHeight="1" x14ac:dyDescent="0.2">
      <c r="A4" s="142"/>
      <c r="B4" s="143"/>
      <c r="C4" s="143"/>
      <c r="D4" s="114"/>
      <c r="E4" s="114"/>
      <c r="F4" s="114"/>
      <c r="G4" s="114"/>
      <c r="H4" s="114"/>
    </row>
    <row r="5" spans="1:11" s="70" customFormat="1" ht="18.75" customHeight="1" x14ac:dyDescent="0.2">
      <c r="A5" s="222" t="s">
        <v>155</v>
      </c>
      <c r="B5" s="223"/>
      <c r="C5" s="223"/>
      <c r="D5" s="223"/>
      <c r="E5" s="223"/>
      <c r="F5" s="223"/>
      <c r="G5" s="94"/>
      <c r="H5" s="94"/>
    </row>
    <row r="6" spans="1:11" s="70" customFormat="1" ht="30.75" customHeight="1" x14ac:dyDescent="0.2">
      <c r="A6" s="252" t="s">
        <v>156</v>
      </c>
      <c r="B6" s="253"/>
      <c r="C6" s="253"/>
      <c r="D6" s="253"/>
      <c r="E6" s="253"/>
      <c r="F6" s="253"/>
      <c r="G6" s="253"/>
      <c r="H6" s="253"/>
      <c r="I6" s="253"/>
      <c r="J6" s="253"/>
    </row>
    <row r="7" spans="1:11" ht="15.75" customHeight="1" x14ac:dyDescent="0.2">
      <c r="A7" s="204"/>
      <c r="B7" s="211"/>
      <c r="C7" s="211"/>
      <c r="D7" s="211"/>
      <c r="E7" s="211"/>
      <c r="F7" s="211"/>
      <c r="G7" s="211"/>
      <c r="H7" s="211"/>
      <c r="I7" s="211"/>
      <c r="J7" s="211"/>
    </row>
    <row r="8" spans="1:11" ht="29.25" customHeight="1" x14ac:dyDescent="0.2">
      <c r="B8" s="48" t="s">
        <v>43</v>
      </c>
      <c r="C8" s="35"/>
      <c r="I8" s="219" t="s">
        <v>130</v>
      </c>
      <c r="J8" s="220"/>
      <c r="K8" s="221"/>
    </row>
    <row r="9" spans="1:11" ht="18.75" customHeight="1" x14ac:dyDescent="0.2">
      <c r="A9" s="250" t="s">
        <v>183</v>
      </c>
      <c r="B9" s="251"/>
      <c r="C9" s="251"/>
      <c r="D9" s="251"/>
      <c r="E9" s="251"/>
      <c r="F9" s="251"/>
      <c r="G9" s="251"/>
      <c r="H9" s="251"/>
      <c r="I9" s="225"/>
      <c r="J9" s="225"/>
      <c r="K9" s="225"/>
    </row>
    <row r="10" spans="1:11" x14ac:dyDescent="0.2">
      <c r="A10" s="17" t="s">
        <v>24</v>
      </c>
      <c r="B10" s="17" t="s">
        <v>6</v>
      </c>
      <c r="C10" s="17"/>
      <c r="D10" s="17" t="s">
        <v>7</v>
      </c>
      <c r="E10" s="17"/>
      <c r="F10" s="17" t="s">
        <v>36</v>
      </c>
      <c r="G10" s="18" t="s">
        <v>37</v>
      </c>
      <c r="H10" s="18" t="s">
        <v>38</v>
      </c>
      <c r="I10" s="18" t="s">
        <v>40</v>
      </c>
      <c r="J10" s="54"/>
      <c r="K10" s="21"/>
    </row>
    <row r="11" spans="1:11" ht="33" customHeight="1" x14ac:dyDescent="0.2">
      <c r="A11" s="19" t="s">
        <v>9</v>
      </c>
      <c r="B11" s="20" t="s">
        <v>50</v>
      </c>
      <c r="C11" s="21"/>
      <c r="D11" s="22">
        <v>1</v>
      </c>
      <c r="E11" s="23">
        <v>100</v>
      </c>
      <c r="F11" s="21" t="s">
        <v>10</v>
      </c>
      <c r="G11" s="23">
        <v>100</v>
      </c>
      <c r="H11" s="23">
        <v>100</v>
      </c>
      <c r="I11" s="24" t="s">
        <v>39</v>
      </c>
      <c r="J11" s="226" t="s">
        <v>51</v>
      </c>
      <c r="K11" s="225"/>
    </row>
    <row r="12" spans="1:11" ht="51.75" customHeight="1" x14ac:dyDescent="0.2">
      <c r="A12" s="21"/>
      <c r="B12" s="132" t="s">
        <v>11</v>
      </c>
      <c r="C12" s="133"/>
      <c r="D12" s="50">
        <v>0</v>
      </c>
      <c r="E12" s="26">
        <v>100</v>
      </c>
      <c r="F12" s="88" t="s">
        <v>12</v>
      </c>
      <c r="G12" s="26">
        <f>D12*E12</f>
        <v>0</v>
      </c>
      <c r="H12" s="26">
        <f>H11+G12</f>
        <v>100</v>
      </c>
      <c r="I12" s="117" t="s">
        <v>68</v>
      </c>
      <c r="J12" s="225"/>
      <c r="K12" s="225"/>
    </row>
    <row r="13" spans="1:11" ht="105.75" customHeight="1" x14ac:dyDescent="0.2">
      <c r="A13" s="19" t="s">
        <v>13</v>
      </c>
      <c r="B13" s="19" t="s">
        <v>14</v>
      </c>
      <c r="C13" s="32" t="s">
        <v>97</v>
      </c>
      <c r="D13" s="25">
        <v>0.1087</v>
      </c>
      <c r="E13" s="26">
        <f>H12</f>
        <v>100</v>
      </c>
      <c r="F13" s="88" t="s">
        <v>12</v>
      </c>
      <c r="G13" s="26">
        <f>D13*E13</f>
        <v>10.870000000000001</v>
      </c>
      <c r="H13" s="26"/>
      <c r="I13" s="227" t="s">
        <v>169</v>
      </c>
      <c r="J13" s="225"/>
      <c r="K13" s="225"/>
    </row>
    <row r="14" spans="1:11" ht="90.75" customHeight="1" x14ac:dyDescent="0.2">
      <c r="A14" s="21"/>
      <c r="B14" s="21"/>
      <c r="C14" s="32" t="s">
        <v>98</v>
      </c>
      <c r="D14" s="25">
        <v>2.6100000000000002E-2</v>
      </c>
      <c r="E14" s="26">
        <f>H12</f>
        <v>100</v>
      </c>
      <c r="F14" s="88" t="s">
        <v>12</v>
      </c>
      <c r="G14" s="26">
        <f>D14*E14</f>
        <v>2.6100000000000003</v>
      </c>
      <c r="H14" s="26"/>
      <c r="I14" s="227"/>
      <c r="J14" s="225"/>
      <c r="K14" s="225"/>
    </row>
    <row r="15" spans="1:11" ht="305.25" customHeight="1" x14ac:dyDescent="0.2">
      <c r="A15" s="21"/>
      <c r="B15" s="21"/>
      <c r="C15" s="32" t="s">
        <v>59</v>
      </c>
      <c r="D15" s="25">
        <v>6.0000000000000001E-3</v>
      </c>
      <c r="E15" s="26">
        <f>H12</f>
        <v>100</v>
      </c>
      <c r="F15" s="88" t="s">
        <v>12</v>
      </c>
      <c r="G15" s="26">
        <f>D15*E15</f>
        <v>0.6</v>
      </c>
      <c r="H15" s="26"/>
      <c r="I15" s="227"/>
      <c r="J15" s="225"/>
      <c r="K15" s="225"/>
    </row>
    <row r="16" spans="1:11" ht="34.5" customHeight="1" x14ac:dyDescent="0.2">
      <c r="A16" s="21"/>
      <c r="B16" s="21"/>
      <c r="C16" s="18" t="s">
        <v>8</v>
      </c>
      <c r="D16" s="27">
        <f>SUM(D13:D15)</f>
        <v>0.14080000000000001</v>
      </c>
      <c r="E16" s="28">
        <f>H12</f>
        <v>100</v>
      </c>
      <c r="F16" s="17" t="s">
        <v>12</v>
      </c>
      <c r="G16" s="28">
        <f>SUM(G13:G15)</f>
        <v>14.08</v>
      </c>
      <c r="H16" s="28">
        <f>H12+G16</f>
        <v>114.08</v>
      </c>
      <c r="I16" s="23"/>
      <c r="J16" s="225"/>
      <c r="K16" s="225"/>
    </row>
    <row r="17" spans="1:12" ht="31.5" x14ac:dyDescent="0.2">
      <c r="A17" s="19" t="s">
        <v>15</v>
      </c>
      <c r="B17" s="19" t="s">
        <v>16</v>
      </c>
      <c r="C17" s="88"/>
      <c r="D17" s="25">
        <v>8.3299999999999999E-2</v>
      </c>
      <c r="E17" s="26">
        <f>H12+G13+G14</f>
        <v>113.48</v>
      </c>
      <c r="F17" s="29" t="s">
        <v>17</v>
      </c>
      <c r="G17" s="26">
        <f t="shared" ref="G17:G21" si="0">D17*E17</f>
        <v>9.452884000000001</v>
      </c>
      <c r="H17" s="26">
        <f>H16+G17</f>
        <v>123.532884</v>
      </c>
      <c r="I17" s="87" t="s">
        <v>99</v>
      </c>
      <c r="J17" s="225"/>
      <c r="K17" s="225"/>
    </row>
    <row r="18" spans="1:12" ht="39.75" customHeight="1" x14ac:dyDescent="0.2">
      <c r="A18" s="19" t="s">
        <v>18</v>
      </c>
      <c r="B18" s="20" t="s">
        <v>25</v>
      </c>
      <c r="C18" s="49" t="s">
        <v>48</v>
      </c>
      <c r="D18" s="50">
        <v>0</v>
      </c>
      <c r="E18" s="51">
        <f>H17</f>
        <v>123.532884</v>
      </c>
      <c r="F18" s="52" t="s">
        <v>19</v>
      </c>
      <c r="G18" s="51">
        <f t="shared" si="0"/>
        <v>0</v>
      </c>
      <c r="H18" s="26"/>
      <c r="I18" s="87" t="s">
        <v>46</v>
      </c>
      <c r="J18" s="225"/>
      <c r="K18" s="225"/>
    </row>
    <row r="19" spans="1:12" ht="136.5" customHeight="1" x14ac:dyDescent="0.2">
      <c r="A19" s="21"/>
      <c r="B19" s="21"/>
      <c r="C19" s="30" t="s">
        <v>41</v>
      </c>
      <c r="D19" s="13">
        <v>0</v>
      </c>
      <c r="E19" s="31">
        <f>H17</f>
        <v>123.532884</v>
      </c>
      <c r="F19" s="30" t="s">
        <v>19</v>
      </c>
      <c r="G19" s="31">
        <f t="shared" si="0"/>
        <v>0</v>
      </c>
      <c r="H19" s="31"/>
      <c r="I19" s="112" t="s">
        <v>49</v>
      </c>
      <c r="J19" s="225"/>
      <c r="K19" s="225"/>
    </row>
    <row r="20" spans="1:12" ht="28.5" customHeight="1" x14ac:dyDescent="0.2">
      <c r="A20" s="21"/>
      <c r="B20" s="21"/>
      <c r="C20" s="49" t="s">
        <v>20</v>
      </c>
      <c r="D20" s="55">
        <v>0</v>
      </c>
      <c r="E20" s="56">
        <f>H17</f>
        <v>123.532884</v>
      </c>
      <c r="F20" s="57" t="s">
        <v>19</v>
      </c>
      <c r="G20" s="56">
        <f t="shared" si="0"/>
        <v>0</v>
      </c>
      <c r="H20" s="56"/>
      <c r="I20" s="87" t="s">
        <v>83</v>
      </c>
      <c r="J20" s="225"/>
      <c r="K20" s="225"/>
    </row>
    <row r="21" spans="1:12" ht="28.5" customHeight="1" x14ac:dyDescent="0.2">
      <c r="A21" s="21"/>
      <c r="B21" s="21"/>
      <c r="C21" s="49" t="s">
        <v>21</v>
      </c>
      <c r="D21" s="55">
        <v>0</v>
      </c>
      <c r="E21" s="56">
        <f>H17</f>
        <v>123.532884</v>
      </c>
      <c r="F21" s="57" t="s">
        <v>19</v>
      </c>
      <c r="G21" s="56">
        <f t="shared" si="0"/>
        <v>0</v>
      </c>
      <c r="H21" s="56"/>
      <c r="I21" s="124" t="s">
        <v>83</v>
      </c>
      <c r="J21" s="225"/>
      <c r="K21" s="225"/>
    </row>
    <row r="22" spans="1:12" x14ac:dyDescent="0.2">
      <c r="A22" s="21"/>
      <c r="B22" s="21"/>
      <c r="C22" s="18" t="s">
        <v>8</v>
      </c>
      <c r="D22" s="27">
        <f>SUM(D18:D21)</f>
        <v>0</v>
      </c>
      <c r="E22" s="28">
        <f>H17</f>
        <v>123.532884</v>
      </c>
      <c r="F22" s="18" t="s">
        <v>19</v>
      </c>
      <c r="G22" s="28">
        <f>SUM(G18:G21)</f>
        <v>0</v>
      </c>
      <c r="H22" s="28">
        <f>H17+G22</f>
        <v>123.532884</v>
      </c>
      <c r="I22" s="23"/>
      <c r="J22" s="225"/>
      <c r="K22" s="225"/>
    </row>
    <row r="23" spans="1:12" ht="45" customHeight="1" x14ac:dyDescent="0.2">
      <c r="A23" s="21"/>
      <c r="B23" s="20" t="s">
        <v>26</v>
      </c>
      <c r="C23" s="30" t="s">
        <v>62</v>
      </c>
      <c r="D23" s="33">
        <v>7.5300000000000006E-2</v>
      </c>
      <c r="E23" s="31">
        <f>H17</f>
        <v>123.532884</v>
      </c>
      <c r="F23" s="30" t="s">
        <v>19</v>
      </c>
      <c r="G23" s="31">
        <f t="shared" ref="G23:G28" si="1">D23*E23</f>
        <v>9.3020261652000009</v>
      </c>
      <c r="H23" s="31"/>
      <c r="I23" s="227" t="s">
        <v>103</v>
      </c>
      <c r="J23" s="225"/>
      <c r="K23" s="225"/>
    </row>
    <row r="24" spans="1:12" ht="48" customHeight="1" x14ac:dyDescent="0.2">
      <c r="A24" s="21"/>
      <c r="B24" s="32"/>
      <c r="C24" s="30" t="s">
        <v>65</v>
      </c>
      <c r="D24" s="33">
        <v>7.0000000000000007E-2</v>
      </c>
      <c r="E24" s="31">
        <f>H17</f>
        <v>123.532884</v>
      </c>
      <c r="F24" s="30" t="s">
        <v>19</v>
      </c>
      <c r="G24" s="31">
        <f t="shared" si="1"/>
        <v>8.6473018800000006</v>
      </c>
      <c r="H24" s="31"/>
      <c r="I24" s="227"/>
      <c r="J24" s="225"/>
      <c r="K24" s="225"/>
    </row>
    <row r="25" spans="1:12" ht="48" customHeight="1" x14ac:dyDescent="0.2">
      <c r="A25" s="21"/>
      <c r="B25" s="32"/>
      <c r="C25" s="30" t="s">
        <v>66</v>
      </c>
      <c r="D25" s="33">
        <v>5.3400000000000003E-2</v>
      </c>
      <c r="E25" s="31">
        <f>H17</f>
        <v>123.532884</v>
      </c>
      <c r="F25" s="30" t="s">
        <v>19</v>
      </c>
      <c r="G25" s="31">
        <f t="shared" si="1"/>
        <v>6.5966560055999999</v>
      </c>
      <c r="H25" s="31"/>
      <c r="I25" s="227"/>
      <c r="J25" s="225"/>
      <c r="K25" s="225"/>
    </row>
    <row r="26" spans="1:12" ht="173.25" customHeight="1" x14ac:dyDescent="0.2">
      <c r="A26" s="21"/>
      <c r="B26" s="32"/>
      <c r="C26" s="34" t="s">
        <v>81</v>
      </c>
      <c r="D26" s="13">
        <v>0</v>
      </c>
      <c r="E26" s="31">
        <f>H17</f>
        <v>123.532884</v>
      </c>
      <c r="F26" s="30" t="s">
        <v>19</v>
      </c>
      <c r="G26" s="31">
        <f t="shared" si="1"/>
        <v>0</v>
      </c>
      <c r="H26" s="31"/>
      <c r="I26" s="227" t="s">
        <v>80</v>
      </c>
      <c r="J26" s="228" t="s">
        <v>77</v>
      </c>
      <c r="K26" s="229"/>
    </row>
    <row r="27" spans="1:12" ht="190.5" customHeight="1" x14ac:dyDescent="0.2">
      <c r="A27" s="21"/>
      <c r="B27" s="32"/>
      <c r="C27" s="32" t="s">
        <v>82</v>
      </c>
      <c r="D27" s="13">
        <v>0</v>
      </c>
      <c r="E27" s="31">
        <f>H17</f>
        <v>123.532884</v>
      </c>
      <c r="F27" s="30" t="s">
        <v>19</v>
      </c>
      <c r="G27" s="31">
        <f t="shared" si="1"/>
        <v>0</v>
      </c>
      <c r="H27" s="31"/>
      <c r="I27" s="227"/>
      <c r="J27" s="230" t="s">
        <v>95</v>
      </c>
      <c r="K27" s="230"/>
    </row>
    <row r="28" spans="1:12" ht="136.5" x14ac:dyDescent="0.2">
      <c r="A28" s="21"/>
      <c r="B28" s="123"/>
      <c r="C28" s="34" t="s">
        <v>105</v>
      </c>
      <c r="D28" s="13">
        <v>0</v>
      </c>
      <c r="E28" s="31">
        <f>H17</f>
        <v>123.532884</v>
      </c>
      <c r="F28" s="30" t="s">
        <v>19</v>
      </c>
      <c r="G28" s="31">
        <f t="shared" si="1"/>
        <v>0</v>
      </c>
      <c r="H28" s="31"/>
      <c r="I28" s="124" t="s">
        <v>90</v>
      </c>
      <c r="J28" s="263"/>
      <c r="K28" s="264"/>
    </row>
    <row r="29" spans="1:12" x14ac:dyDescent="0.2">
      <c r="A29" s="21"/>
      <c r="B29" s="21"/>
      <c r="C29" s="18" t="s">
        <v>8</v>
      </c>
      <c r="D29" s="27">
        <f>SUM(D23:D28)</f>
        <v>0.19870000000000002</v>
      </c>
      <c r="E29" s="28">
        <f>H17</f>
        <v>123.532884</v>
      </c>
      <c r="F29" s="18" t="s">
        <v>19</v>
      </c>
      <c r="G29" s="28">
        <f>SUM(G23:G28)</f>
        <v>24.545984050800001</v>
      </c>
      <c r="H29" s="28">
        <f>H22+G29</f>
        <v>148.0788680508</v>
      </c>
      <c r="I29" s="23"/>
      <c r="J29" s="246"/>
      <c r="K29" s="247"/>
    </row>
    <row r="30" spans="1:12" ht="25.5" customHeight="1" x14ac:dyDescent="0.2">
      <c r="A30" s="231" t="s">
        <v>22</v>
      </c>
      <c r="B30" s="234" t="s">
        <v>128</v>
      </c>
      <c r="C30" s="130" t="s">
        <v>108</v>
      </c>
      <c r="D30" s="131">
        <v>0</v>
      </c>
      <c r="E30" s="23">
        <f>H29</f>
        <v>148.0788680508</v>
      </c>
      <c r="F30" s="36" t="s">
        <v>23</v>
      </c>
      <c r="G30" s="23">
        <f t="shared" ref="G30:G36" si="2">D30*E30</f>
        <v>0</v>
      </c>
      <c r="H30" s="23"/>
      <c r="I30" s="227" t="s">
        <v>165</v>
      </c>
      <c r="J30" s="246"/>
      <c r="K30" s="247"/>
      <c r="L30" s="72"/>
    </row>
    <row r="31" spans="1:12" ht="12.75" customHeight="1" x14ac:dyDescent="0.2">
      <c r="A31" s="232"/>
      <c r="B31" s="232"/>
      <c r="C31" s="130" t="s">
        <v>70</v>
      </c>
      <c r="D31" s="131">
        <v>0</v>
      </c>
      <c r="E31" s="23">
        <f>H29</f>
        <v>148.0788680508</v>
      </c>
      <c r="F31" s="36" t="s">
        <v>23</v>
      </c>
      <c r="G31" s="23">
        <f t="shared" si="2"/>
        <v>0</v>
      </c>
      <c r="H31" s="23"/>
      <c r="I31" s="227"/>
      <c r="J31" s="246"/>
      <c r="K31" s="247"/>
    </row>
    <row r="32" spans="1:12" ht="12.75" customHeight="1" x14ac:dyDescent="0.2">
      <c r="A32" s="232"/>
      <c r="B32" s="232"/>
      <c r="C32" s="130" t="s">
        <v>71</v>
      </c>
      <c r="D32" s="131">
        <v>0</v>
      </c>
      <c r="E32" s="23">
        <f>H29</f>
        <v>148.0788680508</v>
      </c>
      <c r="F32" s="36" t="s">
        <v>23</v>
      </c>
      <c r="G32" s="23">
        <f t="shared" si="2"/>
        <v>0</v>
      </c>
      <c r="H32" s="23"/>
      <c r="I32" s="227"/>
      <c r="J32" s="246"/>
      <c r="K32" s="247"/>
    </row>
    <row r="33" spans="1:11" x14ac:dyDescent="0.2">
      <c r="A33" s="232"/>
      <c r="B33" s="232"/>
      <c r="C33" s="197" t="s">
        <v>92</v>
      </c>
      <c r="D33" s="198">
        <v>0</v>
      </c>
      <c r="E33" s="23">
        <f>H29</f>
        <v>148.0788680508</v>
      </c>
      <c r="F33" s="36" t="s">
        <v>23</v>
      </c>
      <c r="G33" s="23">
        <f t="shared" si="2"/>
        <v>0</v>
      </c>
      <c r="H33" s="23"/>
      <c r="I33" s="227"/>
      <c r="J33" s="246"/>
      <c r="K33" s="247"/>
    </row>
    <row r="34" spans="1:11" x14ac:dyDescent="0.2">
      <c r="A34" s="232"/>
      <c r="B34" s="232"/>
      <c r="C34" s="130" t="s">
        <v>72</v>
      </c>
      <c r="D34" s="131">
        <v>0</v>
      </c>
      <c r="E34" s="23">
        <f>H29</f>
        <v>148.0788680508</v>
      </c>
      <c r="F34" s="36" t="s">
        <v>23</v>
      </c>
      <c r="G34" s="23">
        <f t="shared" si="2"/>
        <v>0</v>
      </c>
      <c r="H34" s="23"/>
      <c r="I34" s="227"/>
      <c r="J34" s="246"/>
      <c r="K34" s="247"/>
    </row>
    <row r="35" spans="1:11" x14ac:dyDescent="0.2">
      <c r="A35" s="232"/>
      <c r="B35" s="232"/>
      <c r="C35" s="130" t="s">
        <v>0</v>
      </c>
      <c r="D35" s="131">
        <v>0</v>
      </c>
      <c r="E35" s="23">
        <f>H29</f>
        <v>148.0788680508</v>
      </c>
      <c r="F35" s="36" t="s">
        <v>23</v>
      </c>
      <c r="G35" s="23">
        <f t="shared" si="2"/>
        <v>0</v>
      </c>
      <c r="H35" s="23"/>
      <c r="I35" s="227"/>
      <c r="J35" s="246"/>
      <c r="K35" s="247"/>
    </row>
    <row r="36" spans="1:11" ht="80.25" customHeight="1" x14ac:dyDescent="0.2">
      <c r="A36" s="232"/>
      <c r="B36" s="232"/>
      <c r="C36" s="130" t="s">
        <v>0</v>
      </c>
      <c r="D36" s="131">
        <v>0</v>
      </c>
      <c r="E36" s="23">
        <f>H29</f>
        <v>148.0788680508</v>
      </c>
      <c r="F36" s="36" t="s">
        <v>23</v>
      </c>
      <c r="G36" s="23">
        <f t="shared" si="2"/>
        <v>0</v>
      </c>
      <c r="H36" s="23"/>
      <c r="I36" s="227"/>
      <c r="J36" s="248"/>
      <c r="K36" s="249"/>
    </row>
    <row r="37" spans="1:11" ht="37.5" customHeight="1" x14ac:dyDescent="0.2">
      <c r="A37" s="233"/>
      <c r="B37" s="233"/>
      <c r="C37" s="18" t="s">
        <v>42</v>
      </c>
      <c r="D37" s="27">
        <f>SUM(D30:D36)</f>
        <v>0</v>
      </c>
      <c r="E37" s="28">
        <f>H29</f>
        <v>148.0788680508</v>
      </c>
      <c r="F37" s="18" t="s">
        <v>23</v>
      </c>
      <c r="G37" s="28">
        <f>SUM(G30:G36)</f>
        <v>0</v>
      </c>
      <c r="H37" s="28">
        <f>H29+G37</f>
        <v>148.0788680508</v>
      </c>
      <c r="I37" s="23"/>
      <c r="J37" s="136"/>
      <c r="K37" s="137"/>
    </row>
    <row r="38" spans="1:11" ht="104.25" customHeight="1" x14ac:dyDescent="0.2">
      <c r="A38" s="37"/>
      <c r="B38" s="37"/>
      <c r="C38" s="37"/>
      <c r="D38" s="37"/>
      <c r="E38" s="37"/>
      <c r="F38" s="37" t="s">
        <v>160</v>
      </c>
      <c r="G38" s="37"/>
      <c r="H38" s="38">
        <f>H37</f>
        <v>148.0788680508</v>
      </c>
      <c r="I38" s="38" t="s">
        <v>44</v>
      </c>
      <c r="J38" s="138">
        <f>ROUND(H38/100,4)</f>
        <v>1.4807999999999999</v>
      </c>
      <c r="K38" s="140"/>
    </row>
    <row r="39" spans="1:11" ht="72" customHeight="1" x14ac:dyDescent="0.2">
      <c r="A39" s="37"/>
      <c r="B39" s="34" t="s">
        <v>94</v>
      </c>
      <c r="C39" s="37"/>
      <c r="D39" s="37"/>
      <c r="E39" s="37"/>
      <c r="F39" s="37" t="s">
        <v>161</v>
      </c>
      <c r="G39" s="37"/>
      <c r="H39" s="12">
        <v>1</v>
      </c>
      <c r="I39" s="38" t="s">
        <v>127</v>
      </c>
      <c r="J39" s="53"/>
      <c r="K39" s="21"/>
    </row>
    <row r="40" spans="1:11" ht="109.5" customHeight="1" x14ac:dyDescent="0.2">
      <c r="A40" s="37"/>
      <c r="B40" s="37"/>
      <c r="C40" s="37"/>
      <c r="D40" s="37"/>
      <c r="E40" s="37"/>
      <c r="F40" s="37" t="s">
        <v>162</v>
      </c>
      <c r="G40" s="37"/>
      <c r="H40" s="38">
        <f>J38*H39</f>
        <v>1.4807999999999999</v>
      </c>
      <c r="I40" s="40" t="s">
        <v>45</v>
      </c>
      <c r="J40" s="41">
        <f>ROUND(J38*H39,4)</f>
        <v>1.4807999999999999</v>
      </c>
      <c r="K40" s="73"/>
    </row>
    <row r="41" spans="1:11" ht="19.5" customHeight="1" x14ac:dyDescent="0.2">
      <c r="A41" s="42"/>
      <c r="B41" s="43" t="s">
        <v>43</v>
      </c>
      <c r="C41" s="44"/>
      <c r="D41" s="42"/>
      <c r="E41" s="42"/>
      <c r="F41" s="42"/>
      <c r="G41" s="42"/>
      <c r="H41" s="42"/>
      <c r="I41" s="42"/>
      <c r="J41" s="42"/>
    </row>
    <row r="42" spans="1:11" x14ac:dyDescent="0.2">
      <c r="B42" s="46"/>
      <c r="C42" s="47"/>
    </row>
    <row r="43" spans="1:11" ht="12.75" customHeight="1" x14ac:dyDescent="0.2"/>
    <row r="44" spans="1:11" ht="93" customHeight="1" x14ac:dyDescent="0.2">
      <c r="A44" s="235" t="s">
        <v>78</v>
      </c>
      <c r="B44" s="254"/>
      <c r="C44" s="254"/>
      <c r="D44" s="254"/>
      <c r="E44" s="255"/>
      <c r="F44" s="255"/>
      <c r="G44" s="255"/>
      <c r="H44" s="255"/>
      <c r="I44" s="256"/>
    </row>
    <row r="45" spans="1:11" ht="33" customHeight="1" x14ac:dyDescent="0.2">
      <c r="A45" s="257"/>
      <c r="B45" s="258"/>
      <c r="C45" s="258"/>
      <c r="D45" s="258"/>
      <c r="E45" s="258"/>
      <c r="F45" s="258"/>
      <c r="G45" s="258"/>
      <c r="H45" s="258"/>
      <c r="I45" s="259"/>
    </row>
    <row r="46" spans="1:11" ht="11.25" customHeight="1" x14ac:dyDescent="0.2">
      <c r="A46" s="257"/>
      <c r="B46" s="258"/>
      <c r="C46" s="258"/>
      <c r="D46" s="258"/>
      <c r="E46" s="258"/>
      <c r="F46" s="258"/>
      <c r="G46" s="258"/>
      <c r="H46" s="258"/>
      <c r="I46" s="259"/>
    </row>
    <row r="47" spans="1:11" ht="23.25" hidden="1" customHeight="1" x14ac:dyDescent="0.2">
      <c r="A47" s="260"/>
      <c r="B47" s="261"/>
      <c r="C47" s="261"/>
      <c r="D47" s="261"/>
      <c r="E47" s="261"/>
      <c r="F47" s="261"/>
      <c r="G47" s="261"/>
      <c r="H47" s="261"/>
      <c r="I47" s="262"/>
    </row>
  </sheetData>
  <sheetProtection algorithmName="SHA-512" hashValue="KRjsW2sMeyHtYJMg2CyNBLppFIdhq0w22Xv5FeGlujPb0KnUEKZpA5rQchplft1yYCoDeW14l5l30SzpEZRmkA==" saltValue="xUa58eq4xXOgVSKGKSyrUw==" spinCount="100000" sheet="1" objects="1" scenarios="1"/>
  <mergeCells count="17">
    <mergeCell ref="A30:A37"/>
    <mergeCell ref="B30:B37"/>
    <mergeCell ref="I30:I36"/>
    <mergeCell ref="A44:I47"/>
    <mergeCell ref="J28:K36"/>
    <mergeCell ref="J11:K25"/>
    <mergeCell ref="I13:I15"/>
    <mergeCell ref="I23:I25"/>
    <mergeCell ref="I26:I27"/>
    <mergeCell ref="J26:K26"/>
    <mergeCell ref="J27:K27"/>
    <mergeCell ref="A1:I1"/>
    <mergeCell ref="I8:K8"/>
    <mergeCell ref="A5:F5"/>
    <mergeCell ref="A7:J7"/>
    <mergeCell ref="A9:K9"/>
    <mergeCell ref="A6:J6"/>
  </mergeCells>
  <pageMargins left="0.70866141732283472" right="0.70866141732283472" top="0.74803149606299213" bottom="0.74803149606299213" header="0.31496062992125984" footer="0.31496062992125984"/>
  <pageSetup paperSize="8"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zoomScale="90" zoomScaleNormal="90" workbookViewId="0">
      <selection activeCell="B5" sqref="B5"/>
    </sheetView>
  </sheetViews>
  <sheetFormatPr defaultColWidth="9.140625" defaultRowHeight="12.75" x14ac:dyDescent="0.2"/>
  <cols>
    <col min="1" max="1" width="80.85546875" style="15" customWidth="1"/>
    <col min="2" max="2" width="70" style="15" customWidth="1"/>
    <col min="3" max="3" width="28.5703125" style="64" customWidth="1"/>
    <col min="4" max="4" width="25.7109375" style="15" customWidth="1"/>
    <col min="5" max="5" width="23.42578125" style="15" customWidth="1"/>
    <col min="6" max="6" width="25.42578125" style="15" customWidth="1"/>
    <col min="7" max="7" width="13.85546875" style="15" customWidth="1"/>
    <col min="8" max="8" width="11.7109375" style="15" customWidth="1"/>
    <col min="9" max="10" width="9.140625" style="15"/>
    <col min="11" max="11" width="5.5703125" style="15" customWidth="1"/>
    <col min="12" max="16384" width="9.140625" style="15"/>
  </cols>
  <sheetData>
    <row r="1" spans="1:15" ht="28.5" customHeight="1" x14ac:dyDescent="0.2">
      <c r="A1" s="119" t="s">
        <v>125</v>
      </c>
      <c r="B1" s="58"/>
      <c r="C1" s="98"/>
    </row>
    <row r="2" spans="1:15" ht="15" x14ac:dyDescent="0.2">
      <c r="A2" s="78"/>
      <c r="B2" s="58"/>
      <c r="C2" s="15"/>
    </row>
    <row r="3" spans="1:15" ht="21" customHeight="1" x14ac:dyDescent="0.2">
      <c r="A3" s="196" t="s">
        <v>109</v>
      </c>
      <c r="B3" s="93" t="s">
        <v>111</v>
      </c>
      <c r="C3" s="93"/>
      <c r="D3" s="92"/>
      <c r="E3" s="92"/>
      <c r="F3" s="115"/>
      <c r="G3" s="100"/>
      <c r="H3" s="99"/>
      <c r="I3" s="99"/>
      <c r="J3" s="45"/>
    </row>
    <row r="4" spans="1:15" s="70" customFormat="1" ht="21" customHeight="1" x14ac:dyDescent="0.2">
      <c r="A4" s="199" t="s">
        <v>168</v>
      </c>
      <c r="B4" s="93" t="s">
        <v>121</v>
      </c>
      <c r="C4" s="93"/>
      <c r="D4" s="92"/>
      <c r="E4" s="92"/>
      <c r="F4" s="115"/>
      <c r="G4" s="114"/>
      <c r="H4" s="114"/>
    </row>
    <row r="5" spans="1:15" s="70" customFormat="1" ht="18.75" customHeight="1" x14ac:dyDescent="0.25">
      <c r="A5" s="144"/>
      <c r="B5" s="145"/>
      <c r="C5" s="145"/>
      <c r="D5" s="114"/>
      <c r="E5" s="114"/>
      <c r="F5" s="114"/>
      <c r="G5" s="114"/>
      <c r="H5" s="114"/>
    </row>
    <row r="6" spans="1:15" s="70" customFormat="1" ht="18.75" customHeight="1" x14ac:dyDescent="0.2">
      <c r="A6" s="222" t="s">
        <v>73</v>
      </c>
      <c r="B6" s="223"/>
      <c r="C6" s="223"/>
      <c r="D6" s="223"/>
      <c r="E6" s="223"/>
      <c r="F6" s="223"/>
      <c r="G6" s="94"/>
      <c r="H6" s="94"/>
    </row>
    <row r="7" spans="1:15" s="70" customFormat="1" ht="30.75" customHeight="1" x14ac:dyDescent="0.2">
      <c r="A7" s="252" t="s">
        <v>156</v>
      </c>
      <c r="B7" s="253"/>
      <c r="C7" s="253"/>
      <c r="D7" s="253"/>
      <c r="E7" s="253"/>
      <c r="F7" s="253"/>
      <c r="G7" s="253"/>
      <c r="H7" s="253"/>
      <c r="I7" s="253"/>
      <c r="J7" s="253"/>
    </row>
    <row r="8" spans="1:15" ht="36" customHeight="1" x14ac:dyDescent="0.2">
      <c r="A8" s="204" t="s">
        <v>106</v>
      </c>
      <c r="B8" s="211"/>
      <c r="C8" s="211"/>
      <c r="D8" s="211"/>
      <c r="E8" s="211"/>
      <c r="F8" s="211"/>
      <c r="G8" s="211"/>
      <c r="H8" s="211"/>
      <c r="I8" s="211"/>
      <c r="J8" s="211"/>
      <c r="K8" s="59"/>
      <c r="L8" s="59"/>
      <c r="M8" s="59"/>
      <c r="N8" s="59"/>
      <c r="O8" s="59"/>
    </row>
    <row r="9" spans="1:15" ht="83.25" customHeight="1" x14ac:dyDescent="0.2">
      <c r="A9" s="107" t="s">
        <v>55</v>
      </c>
      <c r="B9" s="108" t="s">
        <v>53</v>
      </c>
      <c r="C9" s="108" t="s">
        <v>67</v>
      </c>
      <c r="D9" s="109" t="s">
        <v>52</v>
      </c>
      <c r="E9" s="61"/>
      <c r="G9" s="59"/>
      <c r="H9" s="59"/>
      <c r="I9" s="59"/>
      <c r="J9" s="59"/>
      <c r="K9" s="59"/>
      <c r="L9" s="59"/>
    </row>
    <row r="10" spans="1:15" ht="91.5" customHeight="1" x14ac:dyDescent="0.2">
      <c r="A10" s="96" t="s">
        <v>122</v>
      </c>
      <c r="B10" s="97">
        <f>'2a Fase A '!J39</f>
        <v>1.494</v>
      </c>
      <c r="C10" s="153">
        <v>0.8</v>
      </c>
      <c r="D10" s="28">
        <f>B10*C10</f>
        <v>1.1952</v>
      </c>
      <c r="E10" s="74"/>
      <c r="F10" s="59"/>
      <c r="G10" s="59"/>
      <c r="H10" s="59"/>
    </row>
    <row r="11" spans="1:15" ht="58.5" customHeight="1" x14ac:dyDescent="0.2">
      <c r="A11" s="96" t="s">
        <v>123</v>
      </c>
      <c r="B11" s="97">
        <f>'2b Fase B en C '!J40</f>
        <v>1.4807999999999999</v>
      </c>
      <c r="C11" s="153">
        <v>0.2</v>
      </c>
      <c r="D11" s="28">
        <f>B11*C11</f>
        <v>0.29615999999999998</v>
      </c>
      <c r="E11" s="59"/>
      <c r="F11" s="59"/>
      <c r="G11" s="59"/>
      <c r="H11" s="59"/>
    </row>
    <row r="12" spans="1:15" ht="103.5" customHeight="1" x14ac:dyDescent="0.25">
      <c r="C12" s="122"/>
      <c r="D12" s="80">
        <f>ROUND(D10+D11,4)</f>
        <v>1.4914000000000001</v>
      </c>
      <c r="E12" s="79" t="s">
        <v>58</v>
      </c>
      <c r="F12" s="59"/>
      <c r="G12" s="59"/>
      <c r="H12" s="59"/>
    </row>
    <row r="13" spans="1:15" ht="34.5" customHeight="1" x14ac:dyDescent="0.2">
      <c r="A13" s="59"/>
      <c r="B13" s="81" t="s">
        <v>28</v>
      </c>
      <c r="C13" s="279"/>
      <c r="D13" s="279"/>
      <c r="E13" s="279"/>
      <c r="F13" s="279"/>
      <c r="G13" s="279"/>
    </row>
    <row r="14" spans="1:15" ht="33" customHeight="1" x14ac:dyDescent="0.2">
      <c r="B14" s="126" t="s">
        <v>139</v>
      </c>
      <c r="C14" s="127"/>
      <c r="D14" s="127"/>
      <c r="E14" s="39"/>
      <c r="F14" s="39"/>
      <c r="G14" s="62"/>
    </row>
    <row r="15" spans="1:15" ht="18" customHeight="1" x14ac:dyDescent="0.2">
      <c r="B15" s="126" t="s">
        <v>140</v>
      </c>
      <c r="C15" s="128"/>
      <c r="D15" s="45"/>
      <c r="E15" s="62"/>
      <c r="F15" s="39"/>
      <c r="G15" s="62"/>
    </row>
    <row r="16" spans="1:15" ht="18" customHeight="1" x14ac:dyDescent="0.2">
      <c r="B16" s="118"/>
      <c r="C16" s="60"/>
      <c r="D16" s="59"/>
      <c r="E16" s="66"/>
      <c r="F16" s="39"/>
      <c r="G16" s="62"/>
    </row>
    <row r="17" spans="1:10" ht="32.25" customHeight="1" x14ac:dyDescent="0.2">
      <c r="B17" s="59"/>
      <c r="C17" s="60"/>
      <c r="D17" s="116"/>
      <c r="E17" s="66"/>
      <c r="F17" s="39"/>
      <c r="G17" s="62"/>
    </row>
    <row r="18" spans="1:10" ht="45" customHeight="1" x14ac:dyDescent="0.2">
      <c r="B18" s="82" t="s">
        <v>29</v>
      </c>
      <c r="C18" s="61" t="s">
        <v>56</v>
      </c>
      <c r="F18" s="39"/>
    </row>
    <row r="19" spans="1:10" ht="39.75" customHeight="1" x14ac:dyDescent="0.2">
      <c r="B19" s="82">
        <f>2.28-D12</f>
        <v>0.78859999999999975</v>
      </c>
      <c r="C19" s="83">
        <f>IF(C20&lt;0,"knock out",IF(C20&gt;=350,350,C20))</f>
        <v>350</v>
      </c>
      <c r="D19" s="134" t="s">
        <v>141</v>
      </c>
      <c r="E19" s="65"/>
      <c r="F19" s="39"/>
      <c r="G19" s="39"/>
      <c r="H19" s="39"/>
    </row>
    <row r="20" spans="1:10" s="86" customFormat="1" ht="57" hidden="1" customHeight="1" x14ac:dyDescent="0.2">
      <c r="B20" s="146"/>
      <c r="C20" s="121">
        <f>B19*3181.8182</f>
        <v>2509.1818325199993</v>
      </c>
      <c r="D20" s="280" t="s">
        <v>124</v>
      </c>
      <c r="E20" s="216"/>
      <c r="F20" s="216"/>
      <c r="G20" s="216"/>
      <c r="H20" s="147"/>
      <c r="I20" s="148"/>
      <c r="J20" s="148"/>
    </row>
    <row r="21" spans="1:10" s="105" customFormat="1" ht="29.25" customHeight="1" x14ac:dyDescent="0.2">
      <c r="A21" s="102"/>
      <c r="B21" s="103"/>
      <c r="C21" s="102"/>
      <c r="D21" s="103"/>
      <c r="E21" s="104"/>
    </row>
    <row r="22" spans="1:10" s="129" customFormat="1" ht="38.25" customHeight="1" x14ac:dyDescent="0.2">
      <c r="A22" s="267" t="s">
        <v>74</v>
      </c>
      <c r="B22" s="268"/>
      <c r="C22" s="269"/>
      <c r="D22" s="110"/>
      <c r="E22" s="110"/>
    </row>
    <row r="23" spans="1:10" ht="30" customHeight="1" x14ac:dyDescent="0.2">
      <c r="A23" s="270" t="s">
        <v>31</v>
      </c>
      <c r="B23" s="272"/>
      <c r="C23" s="273"/>
      <c r="D23" s="59"/>
    </row>
    <row r="24" spans="1:10" ht="33" customHeight="1" thickBot="1" x14ac:dyDescent="0.25">
      <c r="A24" s="271"/>
      <c r="B24" s="274"/>
      <c r="C24" s="275"/>
      <c r="D24" s="63"/>
    </row>
    <row r="25" spans="1:10" ht="20.25" customHeight="1" x14ac:dyDescent="0.2">
      <c r="A25" s="276" t="s">
        <v>32</v>
      </c>
      <c r="B25" s="277"/>
      <c r="C25" s="278"/>
    </row>
    <row r="26" spans="1:10" ht="66" customHeight="1" thickBot="1" x14ac:dyDescent="0.25">
      <c r="A26" s="271"/>
      <c r="B26" s="274"/>
      <c r="C26" s="275"/>
    </row>
    <row r="27" spans="1:10" ht="69.75" customHeight="1" x14ac:dyDescent="0.2">
      <c r="A27" s="276" t="s">
        <v>33</v>
      </c>
      <c r="B27" s="277"/>
      <c r="C27" s="278"/>
    </row>
    <row r="28" spans="1:10" ht="48" customHeight="1" thickBot="1" x14ac:dyDescent="0.25">
      <c r="A28" s="271"/>
      <c r="B28" s="274"/>
      <c r="C28" s="275"/>
    </row>
    <row r="29" spans="1:10" ht="138" customHeight="1" thickBot="1" x14ac:dyDescent="0.25">
      <c r="A29" s="111" t="s">
        <v>34</v>
      </c>
      <c r="B29" s="265"/>
      <c r="C29" s="266"/>
    </row>
    <row r="30" spans="1:10" s="105" customFormat="1" x14ac:dyDescent="0.2">
      <c r="C30" s="106"/>
    </row>
    <row r="31" spans="1:10" s="105" customFormat="1" x14ac:dyDescent="0.2">
      <c r="C31" s="106"/>
    </row>
    <row r="32" spans="1:10" s="105" customFormat="1" x14ac:dyDescent="0.2">
      <c r="C32" s="106"/>
    </row>
    <row r="33" spans="3:3" s="105" customFormat="1" x14ac:dyDescent="0.2">
      <c r="C33" s="106"/>
    </row>
    <row r="34" spans="3:3" s="105" customFormat="1" x14ac:dyDescent="0.2">
      <c r="C34" s="106"/>
    </row>
    <row r="35" spans="3:3" s="105" customFormat="1" x14ac:dyDescent="0.2">
      <c r="C35" s="106"/>
    </row>
    <row r="36" spans="3:3" s="105" customFormat="1" x14ac:dyDescent="0.2">
      <c r="C36" s="106"/>
    </row>
    <row r="37" spans="3:3" s="105" customFormat="1" x14ac:dyDescent="0.2">
      <c r="C37" s="106"/>
    </row>
    <row r="38" spans="3:3" s="105" customFormat="1" x14ac:dyDescent="0.2">
      <c r="C38" s="106"/>
    </row>
    <row r="39" spans="3:3" s="105" customFormat="1" x14ac:dyDescent="0.2">
      <c r="C39" s="106"/>
    </row>
    <row r="40" spans="3:3" s="105" customFormat="1" x14ac:dyDescent="0.2">
      <c r="C40" s="106"/>
    </row>
    <row r="41" spans="3:3" s="105" customFormat="1" x14ac:dyDescent="0.2">
      <c r="C41" s="106"/>
    </row>
    <row r="42" spans="3:3" s="105" customFormat="1" x14ac:dyDescent="0.2">
      <c r="C42" s="106"/>
    </row>
    <row r="43" spans="3:3" s="105" customFormat="1" x14ac:dyDescent="0.2">
      <c r="C43" s="106"/>
    </row>
  </sheetData>
  <sheetProtection algorithmName="SHA-512" hashValue="agfAoNcujCK3fLcvEQQ9AGXtmcTL2BooVXAa0UOT7FN3PI8rGFAc/CI51xOZGR9IBUGSR99pR7xyHEpcM2Ilww==" saltValue="EkeaV76AUGzkuuJfBh5vJA==" spinCount="100000" sheet="1" formatRows="0"/>
  <mergeCells count="13">
    <mergeCell ref="A6:F6"/>
    <mergeCell ref="A8:J8"/>
    <mergeCell ref="B29:C29"/>
    <mergeCell ref="A22:C22"/>
    <mergeCell ref="A23:A24"/>
    <mergeCell ref="B23:C24"/>
    <mergeCell ref="A25:A26"/>
    <mergeCell ref="B25:C26"/>
    <mergeCell ref="A27:A28"/>
    <mergeCell ref="B27:C28"/>
    <mergeCell ref="C13:G13"/>
    <mergeCell ref="D20:G20"/>
    <mergeCell ref="A7:J7"/>
  </mergeCells>
  <pageMargins left="0.70866141732283472" right="0.70866141732283472" top="0.74803149606299213" bottom="0.74803149606299213" header="0.31496062992125984" footer="0.31496062992125984"/>
  <pageSetup paperSize="8" scale="5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0 Leeswijzer</vt:lpstr>
      <vt:lpstr>1 Bruto loon cao Rijk</vt:lpstr>
      <vt:lpstr>2a Fase A </vt:lpstr>
      <vt:lpstr>2b Fase B en C </vt:lpstr>
      <vt:lpstr>3 Gewogen gemiddelde ORF</vt:lpstr>
    </vt:vector>
  </TitlesOfParts>
  <Company>Agentschap NL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Molenaar, Jolanda</dc:creator>
  <cp:lastModifiedBy>Alting, Niels</cp:lastModifiedBy>
  <cp:lastPrinted>2020-02-10T07:26:32Z</cp:lastPrinted>
  <dcterms:created xsi:type="dcterms:W3CDTF">2012-02-07T16:40:05Z</dcterms:created>
  <dcterms:modified xsi:type="dcterms:W3CDTF">2021-11-23T08:18:36Z</dcterms:modified>
</cp:coreProperties>
</file>