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4 Categoriemanagement\CM Uitzendkrachten\RSO\EA IFAR RSO 2021\_8 Offerte aanvraag\"/>
    </mc:Choice>
  </mc:AlternateContent>
  <bookViews>
    <workbookView xWindow="240" yWindow="300" windowWidth="19320" windowHeight="7890"/>
  </bookViews>
  <sheets>
    <sheet name="1. Scorecard" sheetId="1" r:id="rId1"/>
    <sheet name="2. Definities" sheetId="14" r:id="rId2"/>
    <sheet name="3. Data" sheetId="3" r:id="rId3"/>
    <sheet name="4. Waardetabel" sheetId="15" r:id="rId4"/>
  </sheets>
  <definedNames>
    <definedName name="_xlnm._FilterDatabase" localSheetId="2" hidden="1">'3. Data'!$A$1:$V$25</definedName>
    <definedName name="Perceel">'4. Waardetabel'!$H$2:$H$1048576</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2" i="1" l="1" a="1"/>
  <c r="D12" i="1" s="1"/>
  <c r="D66" i="1" l="1" a="1"/>
  <c r="D66" i="1" s="1"/>
  <c r="K66" i="1" s="1"/>
  <c r="D65" i="1" a="1"/>
  <c r="D65" i="1" s="1"/>
  <c r="G65" i="1" s="1"/>
  <c r="D64" i="1" a="1"/>
  <c r="D64" i="1" s="1"/>
  <c r="E64" i="1" s="1"/>
  <c r="I66" i="1" l="1"/>
  <c r="J66" i="1" s="1"/>
  <c r="G64" i="1"/>
  <c r="K65" i="1"/>
  <c r="L65" i="1" s="1"/>
  <c r="I65" i="1"/>
  <c r="E65" i="1"/>
  <c r="G66" i="1"/>
  <c r="H66" i="1" s="1"/>
  <c r="I64" i="1"/>
  <c r="E66" i="1"/>
  <c r="K64" i="1"/>
  <c r="H65" i="1"/>
  <c r="L66" i="1"/>
  <c r="O63" i="1" a="1"/>
  <c r="O63" i="1" s="1"/>
  <c r="O62" i="1" a="1"/>
  <c r="O62" i="1" s="1"/>
  <c r="D62" i="1" a="1"/>
  <c r="D62" i="1" s="1"/>
  <c r="O61" i="1" a="1"/>
  <c r="O61" i="1" s="1"/>
  <c r="D61" i="1" a="1"/>
  <c r="D61" i="1" s="1"/>
  <c r="D60" i="1" a="1"/>
  <c r="D60" i="1" s="1"/>
  <c r="O59" i="1" a="1"/>
  <c r="O59" i="1" s="1"/>
  <c r="O58" i="1" a="1"/>
  <c r="O58" i="1" s="1"/>
  <c r="D58" i="1" a="1"/>
  <c r="D58" i="1" s="1"/>
  <c r="D57" i="1" a="1"/>
  <c r="D57" i="1" s="1"/>
  <c r="D56" i="1" a="1"/>
  <c r="D56" i="1" s="1"/>
  <c r="D50" i="1" a="1"/>
  <c r="D50" i="1" s="1"/>
  <c r="D49" i="1" a="1"/>
  <c r="D49" i="1" s="1"/>
  <c r="D48" i="1" a="1"/>
  <c r="D48" i="1" s="1"/>
  <c r="D38" i="1" a="1"/>
  <c r="D38" i="1" s="1"/>
  <c r="D37" i="1" a="1"/>
  <c r="D37" i="1" s="1"/>
  <c r="D36" i="1" a="1"/>
  <c r="D36" i="1" s="1"/>
  <c r="D34" i="1" a="1"/>
  <c r="D34" i="1" s="1"/>
  <c r="D33" i="1" a="1"/>
  <c r="D33" i="1" s="1"/>
  <c r="D32" i="1" a="1"/>
  <c r="D32" i="1" s="1"/>
  <c r="D28" i="1" a="1"/>
  <c r="D28" i="1" s="1"/>
  <c r="D29" i="1" a="1"/>
  <c r="D29" i="1" s="1"/>
  <c r="D30" i="1" a="1"/>
  <c r="D30" i="1" s="1"/>
  <c r="E49" i="1" l="1"/>
  <c r="G49" i="1"/>
  <c r="I49" i="1"/>
  <c r="K49" i="1"/>
  <c r="K48" i="1"/>
  <c r="K56" i="1" s="1"/>
  <c r="I48" i="1"/>
  <c r="G48" i="1"/>
  <c r="E48" i="1"/>
  <c r="E50" i="1"/>
  <c r="G50" i="1"/>
  <c r="I50" i="1"/>
  <c r="K50" i="1"/>
  <c r="F66" i="1"/>
  <c r="M66" i="1"/>
  <c r="N66" i="1" s="1"/>
  <c r="E67" i="1"/>
  <c r="F67" i="1" s="1"/>
  <c r="F64" i="1"/>
  <c r="M64" i="1"/>
  <c r="I67" i="1"/>
  <c r="J64" i="1"/>
  <c r="F65" i="1"/>
  <c r="M65" i="1"/>
  <c r="G67" i="1"/>
  <c r="H67" i="1" s="1"/>
  <c r="H64" i="1"/>
  <c r="J65" i="1"/>
  <c r="K67" i="1"/>
  <c r="I36" i="1"/>
  <c r="K36" i="1"/>
  <c r="E36" i="1"/>
  <c r="G36" i="1"/>
  <c r="K37" i="1"/>
  <c r="E37" i="1"/>
  <c r="G37" i="1"/>
  <c r="I37" i="1"/>
  <c r="K38" i="1"/>
  <c r="E38" i="1"/>
  <c r="G38" i="1"/>
  <c r="I38" i="1"/>
  <c r="E28" i="1"/>
  <c r="I28" i="1"/>
  <c r="G28" i="1"/>
  <c r="K28" i="1"/>
  <c r="L64" i="1" s="1"/>
  <c r="E30" i="1"/>
  <c r="I30" i="1"/>
  <c r="J30" i="1" s="1"/>
  <c r="G30" i="1"/>
  <c r="K30" i="1"/>
  <c r="L30" i="1" s="1"/>
  <c r="G29" i="1"/>
  <c r="K29" i="1"/>
  <c r="L29" i="1" s="1"/>
  <c r="E29" i="1"/>
  <c r="I29" i="1"/>
  <c r="M48" i="1" l="1"/>
  <c r="M49" i="1"/>
  <c r="M50" i="1"/>
  <c r="M67" i="1"/>
  <c r="G39" i="1"/>
  <c r="M38" i="1"/>
  <c r="M37" i="1"/>
  <c r="K39" i="1"/>
  <c r="I39" i="1"/>
  <c r="M36" i="1"/>
  <c r="E39" i="1"/>
  <c r="K31" i="1"/>
  <c r="L28" i="1" s="1"/>
  <c r="M29" i="1"/>
  <c r="N65" i="1" s="1"/>
  <c r="G31" i="1"/>
  <c r="J28" i="1"/>
  <c r="I31" i="1"/>
  <c r="J67" i="1" s="1"/>
  <c r="M30" i="1"/>
  <c r="M28" i="1"/>
  <c r="N64" i="1" s="1"/>
  <c r="E31" i="1"/>
  <c r="F30" i="1" s="1"/>
  <c r="D54" i="1" a="1"/>
  <c r="D54" i="1" s="1"/>
  <c r="D53" i="1" a="1"/>
  <c r="D53" i="1" s="1"/>
  <c r="D52" i="1" a="1"/>
  <c r="D52" i="1" s="1"/>
  <c r="D74" i="1" a="1"/>
  <c r="D74" i="1" s="1"/>
  <c r="K74" i="1" s="1"/>
  <c r="L74" i="1" s="1"/>
  <c r="D73" i="1" a="1"/>
  <c r="D73" i="1" s="1"/>
  <c r="K73" i="1" s="1"/>
  <c r="L73" i="1" s="1"/>
  <c r="O72" i="1" a="1"/>
  <c r="O72" i="1" s="1"/>
  <c r="D72" i="1" a="1"/>
  <c r="D72" i="1" s="1"/>
  <c r="K72" i="1" s="1"/>
  <c r="D70" i="1" a="1"/>
  <c r="D70" i="1" s="1"/>
  <c r="K70" i="1" s="1"/>
  <c r="L70" i="1" s="1"/>
  <c r="D69" i="1" a="1"/>
  <c r="D69" i="1" s="1"/>
  <c r="K69" i="1" s="1"/>
  <c r="L69" i="1" s="1"/>
  <c r="D68" i="1" a="1"/>
  <c r="D68" i="1" s="1"/>
  <c r="L67" i="1" l="1"/>
  <c r="L31" i="1"/>
  <c r="J29" i="1"/>
  <c r="J31" i="1" s="1"/>
  <c r="M39" i="1"/>
  <c r="H29" i="1"/>
  <c r="H28" i="1"/>
  <c r="H31" i="1" s="1"/>
  <c r="H30" i="1"/>
  <c r="F28" i="1"/>
  <c r="F31" i="1" s="1"/>
  <c r="F29" i="1"/>
  <c r="M31" i="1"/>
  <c r="N67" i="1" s="1"/>
  <c r="K68" i="1"/>
  <c r="K71" i="1" s="1"/>
  <c r="L71" i="1" s="1"/>
  <c r="E68" i="1"/>
  <c r="I54" i="1"/>
  <c r="K54" i="1"/>
  <c r="E54" i="1"/>
  <c r="G54" i="1"/>
  <c r="I52" i="1"/>
  <c r="K52" i="1"/>
  <c r="E52" i="1"/>
  <c r="G52" i="1"/>
  <c r="I53" i="1"/>
  <c r="K53" i="1"/>
  <c r="G53" i="1"/>
  <c r="E53" i="1"/>
  <c r="K75" i="1"/>
  <c r="L75" i="1" s="1"/>
  <c r="E69" i="1"/>
  <c r="E70" i="1"/>
  <c r="E72" i="1"/>
  <c r="E73" i="1"/>
  <c r="E74" i="1"/>
  <c r="G68" i="1"/>
  <c r="G69" i="1"/>
  <c r="G70" i="1"/>
  <c r="G72" i="1"/>
  <c r="G73" i="1"/>
  <c r="G74" i="1"/>
  <c r="I68" i="1"/>
  <c r="J68" i="1" s="1"/>
  <c r="I69" i="1"/>
  <c r="J69" i="1" s="1"/>
  <c r="I70" i="1"/>
  <c r="J70" i="1" s="1"/>
  <c r="I72" i="1"/>
  <c r="I73" i="1"/>
  <c r="J73" i="1" s="1"/>
  <c r="I74" i="1"/>
  <c r="J74" i="1" s="1"/>
  <c r="L72" i="1"/>
  <c r="N28" i="1" l="1"/>
  <c r="N30" i="1"/>
  <c r="N29" i="1"/>
  <c r="L68" i="1"/>
  <c r="E75" i="1"/>
  <c r="K55" i="1"/>
  <c r="I55" i="1"/>
  <c r="M53" i="1"/>
  <c r="G55" i="1"/>
  <c r="E55" i="1"/>
  <c r="M52" i="1"/>
  <c r="M54" i="1"/>
  <c r="E71" i="1"/>
  <c r="I75" i="1"/>
  <c r="J75" i="1" s="1"/>
  <c r="G75" i="1"/>
  <c r="M69" i="1"/>
  <c r="M72" i="1"/>
  <c r="M70" i="1"/>
  <c r="J72" i="1"/>
  <c r="M74" i="1"/>
  <c r="G71" i="1"/>
  <c r="M68" i="1"/>
  <c r="I71" i="1"/>
  <c r="J71" i="1" s="1"/>
  <c r="M73" i="1"/>
  <c r="N31" i="1" l="1"/>
  <c r="M55" i="1"/>
  <c r="M71" i="1"/>
  <c r="M75" i="1"/>
  <c r="E12" i="1" l="1"/>
  <c r="E32" i="1" s="1"/>
  <c r="I12" i="1" l="1"/>
  <c r="J12" i="1" s="1"/>
  <c r="K12" i="1"/>
  <c r="G12" i="1"/>
  <c r="D46" i="1" a="1"/>
  <c r="D46" i="1" s="1"/>
  <c r="D45" i="1" a="1"/>
  <c r="D45" i="1" s="1"/>
  <c r="D44" i="1" a="1"/>
  <c r="D44" i="1" s="1"/>
  <c r="D42" i="1" a="1"/>
  <c r="D42" i="1" s="1"/>
  <c r="D41" i="1" a="1"/>
  <c r="D41" i="1" s="1"/>
  <c r="D40" i="1" a="1"/>
  <c r="D40" i="1" s="1"/>
  <c r="D26" i="1" a="1"/>
  <c r="D26" i="1" s="1"/>
  <c r="D25" i="1" a="1"/>
  <c r="D25" i="1" s="1"/>
  <c r="D24" i="1" a="1"/>
  <c r="D24" i="1" s="1"/>
  <c r="D22" i="1" a="1"/>
  <c r="D22" i="1" s="1"/>
  <c r="D21" i="1" a="1"/>
  <c r="D21" i="1" s="1"/>
  <c r="D20" i="1" a="1"/>
  <c r="D20" i="1" s="1"/>
  <c r="D18" i="1" a="1"/>
  <c r="D18" i="1" s="1"/>
  <c r="D17" i="1" a="1"/>
  <c r="D17" i="1" s="1"/>
  <c r="D16" i="1" a="1"/>
  <c r="D16" i="1" s="1"/>
  <c r="D14" i="1" a="1"/>
  <c r="D14" i="1" s="1"/>
  <c r="D13" i="1" a="1"/>
  <c r="D13" i="1" s="1"/>
  <c r="I41" i="1" l="1"/>
  <c r="G41" i="1"/>
  <c r="E41" i="1"/>
  <c r="K41" i="1"/>
  <c r="I42" i="1"/>
  <c r="G42" i="1"/>
  <c r="E42" i="1"/>
  <c r="K42" i="1"/>
  <c r="G40" i="1"/>
  <c r="E40" i="1"/>
  <c r="K40" i="1"/>
  <c r="I40" i="1"/>
  <c r="M12" i="1"/>
  <c r="M32" i="1" s="1"/>
  <c r="G32" i="1"/>
  <c r="K32" i="1"/>
  <c r="I32" i="1"/>
  <c r="I13" i="1"/>
  <c r="G13" i="1"/>
  <c r="K13" i="1"/>
  <c r="E13" i="1"/>
  <c r="K14" i="1"/>
  <c r="E14" i="1"/>
  <c r="G14" i="1"/>
  <c r="I14" i="1"/>
  <c r="G16" i="1"/>
  <c r="I16" i="1"/>
  <c r="J16" i="1" s="1"/>
  <c r="K16" i="1"/>
  <c r="E16" i="1"/>
  <c r="I17" i="1"/>
  <c r="K17" i="1"/>
  <c r="L17" i="1" s="1"/>
  <c r="E17" i="1"/>
  <c r="G17" i="1"/>
  <c r="K18" i="1"/>
  <c r="L18" i="1" s="1"/>
  <c r="E18" i="1"/>
  <c r="G18" i="1"/>
  <c r="I18" i="1"/>
  <c r="J18" i="1" s="1"/>
  <c r="G20" i="1"/>
  <c r="I20" i="1"/>
  <c r="J20" i="1" s="1"/>
  <c r="K20" i="1"/>
  <c r="E20" i="1"/>
  <c r="I21" i="1"/>
  <c r="K21" i="1"/>
  <c r="L21" i="1" s="1"/>
  <c r="E21" i="1"/>
  <c r="G21" i="1"/>
  <c r="K22" i="1"/>
  <c r="L22" i="1" s="1"/>
  <c r="E22" i="1"/>
  <c r="G22" i="1"/>
  <c r="I22" i="1"/>
  <c r="J22" i="1" s="1"/>
  <c r="G24" i="1"/>
  <c r="I24" i="1"/>
  <c r="J24" i="1" s="1"/>
  <c r="K24" i="1"/>
  <c r="E24" i="1"/>
  <c r="I25" i="1"/>
  <c r="K25" i="1"/>
  <c r="L25" i="1" s="1"/>
  <c r="E25" i="1"/>
  <c r="G25" i="1"/>
  <c r="K26" i="1"/>
  <c r="L26" i="1" s="1"/>
  <c r="E26" i="1"/>
  <c r="G26" i="1"/>
  <c r="I26" i="1"/>
  <c r="J26" i="1" s="1"/>
  <c r="G44" i="1"/>
  <c r="I44" i="1"/>
  <c r="K44" i="1"/>
  <c r="E44" i="1"/>
  <c r="I45" i="1"/>
  <c r="K45" i="1"/>
  <c r="E45" i="1"/>
  <c r="G45" i="1"/>
  <c r="K46" i="1"/>
  <c r="E46" i="1"/>
  <c r="G46" i="1"/>
  <c r="I46" i="1"/>
  <c r="E43" i="1" l="1"/>
  <c r="H72" i="1"/>
  <c r="H68" i="1"/>
  <c r="H69" i="1"/>
  <c r="H73" i="1"/>
  <c r="F68" i="1"/>
  <c r="F72" i="1"/>
  <c r="H70" i="1"/>
  <c r="H74" i="1"/>
  <c r="F69" i="1"/>
  <c r="F73" i="1"/>
  <c r="F70" i="1"/>
  <c r="F74" i="1"/>
  <c r="I34" i="1"/>
  <c r="J14" i="1"/>
  <c r="K34" i="1"/>
  <c r="L14" i="1"/>
  <c r="K33" i="1"/>
  <c r="L13" i="1"/>
  <c r="I33" i="1"/>
  <c r="G34" i="1"/>
  <c r="E33" i="1"/>
  <c r="E34" i="1"/>
  <c r="G33" i="1"/>
  <c r="M25" i="1"/>
  <c r="M17" i="1"/>
  <c r="M24" i="1"/>
  <c r="M16" i="1"/>
  <c r="M26" i="1"/>
  <c r="M18" i="1"/>
  <c r="I61" i="1" l="1"/>
  <c r="I57" i="1"/>
  <c r="E58" i="1"/>
  <c r="E62" i="1"/>
  <c r="G57" i="1"/>
  <c r="G61" i="1"/>
  <c r="K62" i="1"/>
  <c r="K58" i="1"/>
  <c r="K60" i="1"/>
  <c r="I58" i="1"/>
  <c r="I62" i="1"/>
  <c r="I56" i="1"/>
  <c r="I60" i="1"/>
  <c r="E61" i="1"/>
  <c r="E57" i="1"/>
  <c r="E56" i="1"/>
  <c r="E60" i="1"/>
  <c r="G60" i="1"/>
  <c r="G56" i="1"/>
  <c r="K57" i="1"/>
  <c r="K61" i="1"/>
  <c r="G58" i="1"/>
  <c r="G62" i="1"/>
  <c r="K51" i="1"/>
  <c r="I51" i="1"/>
  <c r="E51" i="1"/>
  <c r="G51" i="1"/>
  <c r="M41" i="1"/>
  <c r="M45" i="1"/>
  <c r="M42" i="1"/>
  <c r="M40" i="1"/>
  <c r="M46" i="1"/>
  <c r="M44" i="1"/>
  <c r="N72" i="1" l="1"/>
  <c r="N68" i="1"/>
  <c r="N73" i="1"/>
  <c r="N69" i="1"/>
  <c r="N74" i="1"/>
  <c r="N70" i="1"/>
  <c r="M22" i="1"/>
  <c r="M21" i="1"/>
  <c r="M20" i="1"/>
  <c r="M13" i="1"/>
  <c r="M14" i="1"/>
  <c r="M60" i="1" l="1"/>
  <c r="M56" i="1"/>
  <c r="M61" i="1"/>
  <c r="M57" i="1"/>
  <c r="M62" i="1"/>
  <c r="M58" i="1"/>
  <c r="M51" i="1"/>
  <c r="M33" i="1"/>
  <c r="M34" i="1"/>
  <c r="K47" i="1"/>
  <c r="G47" i="1"/>
  <c r="M43" i="1"/>
  <c r="I43" i="1"/>
  <c r="E19" i="1" l="1"/>
  <c r="E15" i="1"/>
  <c r="M19" i="1"/>
  <c r="G15" i="1"/>
  <c r="I15" i="1"/>
  <c r="I19" i="1"/>
  <c r="G43" i="1"/>
  <c r="K43" i="1"/>
  <c r="E47" i="1"/>
  <c r="I47" i="1"/>
  <c r="M47" i="1"/>
  <c r="M15" i="1"/>
  <c r="K19" i="1"/>
  <c r="L16" i="1" s="1"/>
  <c r="K23" i="1"/>
  <c r="L20" i="1" s="1"/>
  <c r="K27" i="1"/>
  <c r="E23" i="1"/>
  <c r="M23" i="1"/>
  <c r="E27" i="1"/>
  <c r="M27" i="1"/>
  <c r="K15" i="1"/>
  <c r="G19" i="1"/>
  <c r="G23" i="1"/>
  <c r="G27" i="1"/>
  <c r="I23" i="1"/>
  <c r="J21" i="1" s="1"/>
  <c r="I27" i="1"/>
  <c r="J25" i="1" s="1"/>
  <c r="K35" i="1" l="1"/>
  <c r="L12" i="1"/>
  <c r="L15" i="1" s="1"/>
  <c r="L24" i="1"/>
  <c r="L27" i="1" s="1"/>
  <c r="J17" i="1"/>
  <c r="J19" i="1" s="1"/>
  <c r="I35" i="1"/>
  <c r="J13" i="1"/>
  <c r="J15" i="1" s="1"/>
  <c r="H75" i="1"/>
  <c r="H71" i="1"/>
  <c r="F75" i="1"/>
  <c r="F71" i="1"/>
  <c r="N71" i="1"/>
  <c r="N75" i="1"/>
  <c r="H24" i="1"/>
  <c r="H26" i="1"/>
  <c r="H25" i="1"/>
  <c r="N24" i="1"/>
  <c r="N25" i="1"/>
  <c r="N26" i="1"/>
  <c r="N16" i="1"/>
  <c r="N18" i="1"/>
  <c r="N17" i="1"/>
  <c r="F26" i="1"/>
  <c r="F24" i="1"/>
  <c r="F25" i="1"/>
  <c r="H12" i="1"/>
  <c r="H14" i="1"/>
  <c r="H13" i="1"/>
  <c r="N21" i="1"/>
  <c r="N22" i="1"/>
  <c r="N20" i="1"/>
  <c r="H21" i="1"/>
  <c r="H22" i="1"/>
  <c r="H20" i="1"/>
  <c r="F22" i="1"/>
  <c r="F20" i="1"/>
  <c r="F21" i="1"/>
  <c r="F12" i="1"/>
  <c r="F13" i="1"/>
  <c r="F14" i="1"/>
  <c r="H16" i="1"/>
  <c r="H17" i="1"/>
  <c r="H18" i="1"/>
  <c r="N14" i="1"/>
  <c r="N13" i="1"/>
  <c r="N12" i="1"/>
  <c r="F18" i="1"/>
  <c r="F16" i="1"/>
  <c r="F17" i="1"/>
  <c r="G35" i="1"/>
  <c r="E35" i="1"/>
  <c r="M35" i="1"/>
  <c r="J27" i="1"/>
  <c r="L23" i="1"/>
  <c r="J23" i="1"/>
  <c r="L19" i="1"/>
  <c r="F27" i="1" l="1"/>
  <c r="F19" i="1"/>
  <c r="H23" i="1"/>
  <c r="F23" i="1"/>
  <c r="H27" i="1"/>
  <c r="N27" i="1"/>
  <c r="N23" i="1"/>
  <c r="H19" i="1"/>
  <c r="N19" i="1"/>
  <c r="N15" i="1"/>
  <c r="H15" i="1"/>
  <c r="F15" i="1"/>
</calcChain>
</file>

<file path=xl/comments1.xml><?xml version="1.0" encoding="utf-8"?>
<comments xmlns="http://schemas.openxmlformats.org/spreadsheetml/2006/main">
  <authors>
    <author>Gootjes, Rasmin</author>
  </authors>
  <commentList>
    <comment ref="D12" authorId="0" shapeId="0">
      <text>
        <r>
          <rPr>
            <sz val="9"/>
            <color indexed="81"/>
            <rFont val="Tahoma"/>
            <family val="2"/>
          </rPr>
          <t xml:space="preserve">
GEBRUIK CTRL+SHIFT+ENTER om matrixformule te bevestigen</t>
        </r>
      </text>
    </comment>
  </commentList>
</comments>
</file>

<file path=xl/sharedStrings.xml><?xml version="1.0" encoding="utf-8"?>
<sst xmlns="http://schemas.openxmlformats.org/spreadsheetml/2006/main" count="355" uniqueCount="185">
  <si>
    <t>Q1</t>
  </si>
  <si>
    <t>Q2</t>
  </si>
  <si>
    <t>Q3</t>
  </si>
  <si>
    <t>Q4</t>
  </si>
  <si>
    <t>TOTAAL</t>
  </si>
  <si>
    <t>Uren</t>
  </si>
  <si>
    <t>Totaal</t>
  </si>
  <si>
    <t>Omzet vergoedingen</t>
  </si>
  <si>
    <t>Aantal krachten</t>
  </si>
  <si>
    <t>Ziekte %</t>
  </si>
  <si>
    <t>Totaal (Maximaal)</t>
  </si>
  <si>
    <t>Ingetrokken vacatures</t>
  </si>
  <si>
    <t xml:space="preserve">Beschrijving </t>
  </si>
  <si>
    <t>Definitie</t>
  </si>
  <si>
    <t>Omschrijving</t>
  </si>
  <si>
    <t>Factuurbedrag totaal</t>
  </si>
  <si>
    <t>Ziekte%</t>
  </si>
  <si>
    <t>Perceel</t>
  </si>
  <si>
    <t>Omzet vergoeding</t>
  </si>
  <si>
    <t>Leverancier</t>
  </si>
  <si>
    <t>Tempo-Team</t>
  </si>
  <si>
    <t>Randstad</t>
  </si>
  <si>
    <t>Perceel 1</t>
  </si>
  <si>
    <t>Perceel 2</t>
  </si>
  <si>
    <t>Ministerie van Algemene Zaken</t>
  </si>
  <si>
    <t>Perceel 3</t>
  </si>
  <si>
    <t>Ministerie van Binnenlandse Zaken en Koninkrijkrelaties</t>
  </si>
  <si>
    <t>Perceel 4</t>
  </si>
  <si>
    <t>Ministerie van Buitenlandse Zaken</t>
  </si>
  <si>
    <t>Perceel 5</t>
  </si>
  <si>
    <t>Kwartaal</t>
  </si>
  <si>
    <t>Leverancier 1</t>
  </si>
  <si>
    <t>Leverancier 2</t>
  </si>
  <si>
    <t>Leverancier 3</t>
  </si>
  <si>
    <t>Opleveringsquote</t>
  </si>
  <si>
    <t>TARGET</t>
  </si>
  <si>
    <t xml:space="preserve">- Selecteer Perceel - </t>
  </si>
  <si>
    <t>Leveranciers</t>
  </si>
  <si>
    <t>Ministerie van Financiën</t>
  </si>
  <si>
    <t>Ministerie van Onderwijs, Cultuur en Wetenschap</t>
  </si>
  <si>
    <t>Ministerie van Sociale Zaken en Werkgelegenheid</t>
  </si>
  <si>
    <t>Ministerie van Volksgezondheid, Welzijn en Sport</t>
  </si>
  <si>
    <t>Perceel 6</t>
  </si>
  <si>
    <t>Perceel 7</t>
  </si>
  <si>
    <t>Perceel 8</t>
  </si>
  <si>
    <t>n.v.t.</t>
  </si>
  <si>
    <t>Ziekteuren</t>
  </si>
  <si>
    <t>Jaar</t>
  </si>
  <si>
    <t xml:space="preserve">- Selecteer Raamovereenkomst - </t>
  </si>
  <si>
    <t>VENJ-DJI/MEDISCHE DIENSTEN</t>
  </si>
  <si>
    <t>OCW-DUO</t>
  </si>
  <si>
    <t>EZ-VENJ</t>
  </si>
  <si>
    <t>IFAR 2014</t>
  </si>
  <si>
    <t>VENJ/OM-RECHTSPRAAK-RVR-RVDK-RECL.</t>
  </si>
  <si>
    <t>Raamovereenkomst</t>
  </si>
  <si>
    <t xml:space="preserve">- Selecteer Jaar - </t>
  </si>
  <si>
    <t>IFAR 2018</t>
  </si>
  <si>
    <t>Uitstroom</t>
  </si>
  <si>
    <t>Ongewenste uitstroom</t>
  </si>
  <si>
    <t>Deelnemer</t>
  </si>
  <si>
    <t xml:space="preserve">- Selecteer Deelnemer - </t>
  </si>
  <si>
    <t>Belastingdienst</t>
  </si>
  <si>
    <t>Rijkswaterstaat</t>
  </si>
  <si>
    <t>RIVM</t>
  </si>
  <si>
    <t>Omzet uren</t>
  </si>
  <si>
    <t>Openstaande vacatures</t>
  </si>
  <si>
    <t>Bruto vacatures</t>
  </si>
  <si>
    <t>Netto vacatures</t>
  </si>
  <si>
    <t>Voorbeeld/toelichting</t>
  </si>
  <si>
    <t>Methodiek opleveren (dataregel)</t>
  </si>
  <si>
    <t>Zie voorbeelden</t>
  </si>
  <si>
    <t xml:space="preserve">Het omzettotaal van het in het desbetreffende kwartaal totaal aantal gefactureerde uren,  exclusief btw. </t>
  </si>
  <si>
    <t>Toeslag onregelmatige dienst (TOD), terugwerkende kracht verrekeningen (TWK), dienstreizen  etc.</t>
  </si>
  <si>
    <t>De som van omzet uren en omzet vergoedingen, excl. btw</t>
  </si>
  <si>
    <t xml:space="preserve">Het totaal aantal unieke Flexibele Arbeidskrachten waarvan uren zijn gefactureerd in het desbetreffende kwartaal. </t>
  </si>
  <si>
    <t xml:space="preserve">Het ziektepercentage in het desbetreffende kwartaal. 
Let op: dit wordt aangeleverd o.b.v. het totaal aantal ziekte uren dat verwerkt is in desbetreffende kwartaal. </t>
  </si>
  <si>
    <t xml:space="preserve">Het totaal aantal vacactures in het desbetreffende kwartaal waarvan de aanvraagprocedure nog loopt.  </t>
  </si>
  <si>
    <t xml:space="preserve">Het totaal aantal ontvangen vacatures in het desbetreffende kwartaal. 
</t>
  </si>
  <si>
    <t xml:space="preserve">Netto vacatures  </t>
  </si>
  <si>
    <t xml:space="preserve">De (K)PI scores worden berekend over het netto aantal vacatures. </t>
  </si>
  <si>
    <t xml:space="preserve">No-bid verklaringen
</t>
  </si>
  <si>
    <t xml:space="preserve">Het totaal behaalde vervullingspercentage in het desbetreffende kwartaal. 
</t>
  </si>
  <si>
    <t xml:space="preserve">Het totale percentage dat uitstroomt ('gewenst' + 'ongewenst' </t>
  </si>
  <si>
    <t>Dit percentage heeft betrekking op de totale uitstroom t.o.v. het totaal aantal unieke personen dat werkzaam was in het desbetreffende kwartaal. 
Oorzaken 'gewenste' uitstroom':  
1) In dienst bij Opdrachtgever/het Rijk
2) Einde opdracht/werk.</t>
  </si>
  <si>
    <t xml:space="preserve">Het totale percentage dat ongewenst uitstroomt in het desbetreffende kwartaal.  </t>
  </si>
  <si>
    <t>KPI match</t>
  </si>
  <si>
    <t>No-bid verklaringen</t>
  </si>
  <si>
    <t>Stel je hebt 2 medewerkers, waarvan ieder normaliter 32 uur per week werken. 1 van de medewerkers is de hele week ziek (32 uur) en de andere werkt de volle 32 uur.
Wanneer je de ziekte uren zou delen door de gefactureerde uren (32/32) kom je uit op 100% ziekte. Dat is niet correct.
De berekening is als volgt:
32 ziekteuren / (32 gefactureerde uren + 32 ziekteuren)
= 50% ziekte</t>
  </si>
  <si>
    <t>Dienst Justitiële Inrichtingen</t>
  </si>
  <si>
    <t>Ministerie van Infrastructuur en Waterstaat</t>
  </si>
  <si>
    <t>Algemene Rekenkamer</t>
  </si>
  <si>
    <t>Nationale Ombudsman</t>
  </si>
  <si>
    <t>Eerste Kamer</t>
  </si>
  <si>
    <t>Tweede Kamer</t>
  </si>
  <si>
    <t>Raad van State</t>
  </si>
  <si>
    <t>Ministerie van Defensie</t>
  </si>
  <si>
    <t>Openbaar Ministerie</t>
  </si>
  <si>
    <t>Unique</t>
  </si>
  <si>
    <t>Reclassering Nederland</t>
  </si>
  <si>
    <t xml:space="preserve">de Rechtspraak </t>
  </si>
  <si>
    <t>Raad vd Kinderbescherming</t>
  </si>
  <si>
    <t>Raad v Rechtsbijstand</t>
  </si>
  <si>
    <t>DUO</t>
  </si>
  <si>
    <t>IND</t>
  </si>
  <si>
    <t>RVO</t>
  </si>
  <si>
    <t>EZK Overige</t>
  </si>
  <si>
    <t>CJIB</t>
  </si>
  <si>
    <t>Ministerie van Economische Zaken en Klimaat</t>
  </si>
  <si>
    <t>Ministerie van Justitie en Veiligheid</t>
  </si>
  <si>
    <t>Ministerie van Landbouw en Visserij</t>
  </si>
  <si>
    <t>IFA DEFENSIE 2019</t>
  </si>
  <si>
    <t>VWS-CBG</t>
  </si>
  <si>
    <t>VWS-College Bescherming Geneesmiddelen</t>
  </si>
  <si>
    <t>Rapportdefinities Scorecard</t>
  </si>
  <si>
    <t>Instroom</t>
  </si>
  <si>
    <t>Start</t>
  </si>
  <si>
    <t>Adecco</t>
  </si>
  <si>
    <t xml:space="preserve">Het aantal uniek ingestroomde medewerkers. </t>
  </si>
  <si>
    <t>Het totaal aantal ziekte uren gedeeld door het totaal aantal gefactureerde uren + het aantal ziekteuren in het desbetreffende kwartaal.</t>
  </si>
  <si>
    <t xml:space="preserve">Het totaal aantal ingetrokken vacatures (posities). </t>
  </si>
  <si>
    <t>OP DE INGEVULDE DATA DIENT VÓÓR OPLEVERING ALTIJD EERST EEN ZORGVULDIGHEIDSCHECK GEDAAN TE WORDEN.</t>
  </si>
  <si>
    <t xml:space="preserve">Goed voorbeeld: </t>
  </si>
  <si>
    <t>Fout voorbeeld:</t>
  </si>
  <si>
    <t>Conclusie:</t>
  </si>
  <si>
    <t>Perceel' ontbreekt</t>
  </si>
  <si>
    <t xml:space="preserve">Indien er in de waardetabel is gekozen om op organisatieonderdeel-niveau te rapporteren, kan het departement achterwege gelaten worden. Bijvoorbeeld: </t>
  </si>
  <si>
    <t>DIT DOE JE DOOR DE DATA EXACT IN TE VULLEN VOLGEND DE BIJBEHORENDE DEFINITIES/METHODIEK (TABBLAD 2).</t>
  </si>
  <si>
    <t>TEST HET TABBLAD 'SCORECARD' (TABBLAD 1) ALTIJD EERST ALVORENS DE DATAREGEL AAN CATEGORIEMANAGEMENT WORDT OPGELEVERD.</t>
  </si>
  <si>
    <t>LET OP: DE DATA DIENT ALTIJD EXACT OVEREEN TE KOMEN MET DE WAARDETABEL (TABBLAD 4)</t>
  </si>
  <si>
    <t>EZK-LNV-JenV</t>
  </si>
  <si>
    <t>JenV Bestuursdepartement, NFI, DT&amp;V</t>
  </si>
  <si>
    <t>(KPI)
Indicatoren</t>
  </si>
  <si>
    <t>Overzicht van alle afgesproken (K)PI's verdeeld naar de diverse onderdelen</t>
  </si>
  <si>
    <t>BD Massaal</t>
  </si>
  <si>
    <t>n.t.b.</t>
  </si>
  <si>
    <t>Belastingdienst Toeslagen P2 en SSO CFD-IHH P3</t>
  </si>
  <si>
    <t>KPI Match</t>
  </si>
  <si>
    <t>Aantal Flexibele Arbeidskrachten</t>
  </si>
  <si>
    <t>Openstaan</t>
  </si>
  <si>
    <t>IUR 2021</t>
  </si>
  <si>
    <t>IFAR 2022</t>
  </si>
  <si>
    <t>(K)PI Opleveringsquote</t>
  </si>
  <si>
    <t>Paresto -ministerie van Defensie</t>
  </si>
  <si>
    <t>N.v.t.</t>
  </si>
  <si>
    <t>Europese aanbesteding IFA RSO 2021, kenmerk IUC DJI/INEA/NA/2021-2</t>
  </si>
  <si>
    <t>Bovengenoemde data is fictief.</t>
  </si>
  <si>
    <t>RSO schoonmaakpersoneel</t>
  </si>
  <si>
    <t>KPI 'Opkomstpercentage</t>
  </si>
  <si>
    <t>95% reguliere Aanvragen</t>
  </si>
  <si>
    <t>90% ad-hoc Aanvragen</t>
  </si>
  <si>
    <t>Rijksschoonmaakorganisatie / SZW</t>
  </si>
  <si>
    <t xml:space="preserve">(K)PI Match </t>
  </si>
  <si>
    <t>De KPI ‘Opkomstpercentage’ geeft de verhouding weer tussen 
a. het aantal uitgevraagde diensten (minus ingetrokken en geannuleerde diensten) en
b. het aantal daadwerkelijk uitgevoerde diensten.</t>
  </si>
  <si>
    <t>Specifiek voor RSO schoonmaakpersoneel.</t>
  </si>
  <si>
    <t>Reguliere Aanvragen</t>
  </si>
  <si>
    <t>Ad-hoc Aanvragen</t>
  </si>
  <si>
    <t>KPI Opkomstpercen-tage</t>
  </si>
  <si>
    <t xml:space="preserve">Ingetrokken vacatures </t>
  </si>
  <si>
    <t>Totaal overzicht (document wordt na gunning in overleg aangepast)</t>
  </si>
  <si>
    <t xml:space="preserve">Bijlage M. Format KPI scorecard </t>
  </si>
  <si>
    <t>EA IFA RSO 2021</t>
  </si>
  <si>
    <t>EA IFA  RSO Schoonmaakpersoneel</t>
  </si>
  <si>
    <t xml:space="preserve">KPI Match
</t>
  </si>
  <si>
    <t xml:space="preserve">Het totaal aantal in het desbetreffende kwartaal gefactureerde uren. Dit betreft normale uren, overwerk uren en ploeguren (mits de ploeguren niet al zijn meegeteld in de normale uren).  </t>
  </si>
  <si>
    <t>Het omzettotaal van het totaal aantal gefactureerde vergoedingen in het desbetreffende kwartaal, exclusief btw</t>
  </si>
  <si>
    <t xml:space="preserve">Er wordt 1 Offerteaanvraag voor 10 administratief medewerkers uitgezet. Per vacature/positie dient Opdrachtnemer 2 geschikte kandidaten/cv's aan te bieden.  In totaal dienen er 20 geschikte cv's aangeboden te worden binnen de overeengekomen opleveringstermijn, bijvoorbeeld binnen 48 uur. Lukt dat niet of er kunnen bijvorbeeld slechts 18 geschikte kandidaten/cv's aangeboden worden, dan heeft dat direct een negatieve invloed op de vastgelegde norm behorhend bij deze KPI. . </t>
  </si>
  <si>
    <t>KPI Opkomstpercentage
ALLEEN voor de RSO</t>
  </si>
  <si>
    <r>
      <t xml:space="preserve">Stel een flexkracht heeft in een week in totaal voor 8 uur recht op een ploegentoeslag van 25%.Het is dan  afhankelijk van hoe je dit in het verloningssysteem verwerkt of je dit uur wel of niet mee telt: 
Voorbeeld 1:
8 x Normaal uur 100%+
8 x Ploegentoeslag 25%
Dan dien je alleen het normale uur en </t>
    </r>
    <r>
      <rPr>
        <u/>
        <sz val="9"/>
        <rFont val="Verdana"/>
        <family val="2"/>
      </rPr>
      <t>niet</t>
    </r>
    <r>
      <rPr>
        <sz val="9"/>
        <rFont val="Verdana"/>
        <family val="2"/>
      </rPr>
      <t xml:space="preserve"> de ploegentoeslaguren mee te tellen;
Voorbeeld 2:
8 x 125% ploegentoeslag
Dan dien je de ploegentoeslaguren </t>
    </r>
    <r>
      <rPr>
        <u/>
        <sz val="9"/>
        <rFont val="Verdana"/>
        <family val="2"/>
      </rPr>
      <t>wel</t>
    </r>
    <r>
      <rPr>
        <sz val="9"/>
        <rFont val="Verdana"/>
        <family val="2"/>
      </rPr>
      <t xml:space="preserve"> mee te tellen.</t>
    </r>
  </si>
  <si>
    <r>
      <t xml:space="preserve">Vacature: de functie waarvoor Deelnemer een Flexibele Arbeidskracht wenst in te huren op basis van een onder de Raamovereenkomst af te sluiten Nadere Overeenkomst. 
</t>
    </r>
    <r>
      <rPr>
        <b/>
        <sz val="9"/>
        <rFont val="Verdana"/>
        <family val="2"/>
      </rPr>
      <t>Voorbeeld</t>
    </r>
    <r>
      <rPr>
        <sz val="9"/>
        <rFont val="Verdana"/>
        <family val="2"/>
      </rPr>
      <t xml:space="preserve">: 
Er wordt 1 Offerteaanvraag voor 10 administratief medewerkers uitgezet,  dan dient men 10 vacatures te tellen. 1 vacature is dus 1 positie. </t>
    </r>
  </si>
  <si>
    <r>
      <t xml:space="preserve">Het totaal aantal </t>
    </r>
    <r>
      <rPr>
        <u/>
        <sz val="9"/>
        <rFont val="Verdana"/>
        <family val="2"/>
      </rPr>
      <t>door Deelnemer</t>
    </r>
    <r>
      <rPr>
        <sz val="9"/>
        <rFont val="Verdana"/>
        <family val="2"/>
      </rPr>
      <t xml:space="preserve"> ingetrokken vacatures/posities in het desbetreffende kwartaal. 
</t>
    </r>
  </si>
  <si>
    <r>
      <rPr>
        <b/>
        <sz val="9"/>
        <rFont val="Verdana"/>
        <family val="2"/>
      </rPr>
      <t xml:space="preserve">Voorbeeld: 
</t>
    </r>
    <r>
      <rPr>
        <sz val="9"/>
        <rFont val="Verdana"/>
        <family val="2"/>
      </rPr>
      <t xml:space="preserve">Er wordt 1 Offerteaanvraag voor 10 administratief medewerkers ingetrokken, dan dient men dit als 10 ingetrokken vacatures te tellen. Indien men de aanvraag aanpast naar bijvoorbeeld 8 medewerkes, dan worden er 2 vacatures ingetrokken. </t>
    </r>
  </si>
  <si>
    <r>
      <t xml:space="preserve">Het verschil van het </t>
    </r>
    <r>
      <rPr>
        <b/>
        <sz val="9"/>
        <rFont val="Verdana"/>
        <family val="2"/>
      </rPr>
      <t>totaal</t>
    </r>
    <r>
      <rPr>
        <sz val="9"/>
        <rFont val="Verdana"/>
        <family val="2"/>
      </rPr>
      <t xml:space="preserve"> aantal bruto vacatures </t>
    </r>
    <r>
      <rPr>
        <u/>
        <sz val="9"/>
        <rFont val="Verdana"/>
        <family val="2"/>
      </rPr>
      <t xml:space="preserve">minus </t>
    </r>
    <r>
      <rPr>
        <sz val="9"/>
        <rFont val="Verdana"/>
        <family val="2"/>
      </rPr>
      <t xml:space="preserve">het totaal aantal </t>
    </r>
    <r>
      <rPr>
        <b/>
        <sz val="9"/>
        <rFont val="Verdana"/>
        <family val="2"/>
      </rPr>
      <t>ingetrokken</t>
    </r>
    <r>
      <rPr>
        <sz val="9"/>
        <rFont val="Verdana"/>
        <family val="2"/>
      </rPr>
      <t xml:space="preserve"> vacatures in het desbetreffende kwartaal. </t>
    </r>
  </si>
  <si>
    <r>
      <t xml:space="preserve">Het verschil van het </t>
    </r>
    <r>
      <rPr>
        <b/>
        <sz val="9"/>
        <rFont val="Verdana"/>
        <family val="2"/>
      </rPr>
      <t>totaal</t>
    </r>
    <r>
      <rPr>
        <sz val="9"/>
        <rFont val="Verdana"/>
        <family val="2"/>
      </rPr>
      <t xml:space="preserve"> aantal bruto vacatures </t>
    </r>
    <r>
      <rPr>
        <u/>
        <sz val="9"/>
        <rFont val="Verdana"/>
        <family val="2"/>
      </rPr>
      <t xml:space="preserve">minus </t>
    </r>
    <r>
      <rPr>
        <sz val="9"/>
        <rFont val="Verdana"/>
        <family val="2"/>
      </rPr>
      <t xml:space="preserve">het totaal aantal </t>
    </r>
    <r>
      <rPr>
        <b/>
        <sz val="9"/>
        <rFont val="Verdana"/>
        <family val="2"/>
      </rPr>
      <t>ingetrokken</t>
    </r>
    <r>
      <rPr>
        <sz val="9"/>
        <rFont val="Verdana"/>
        <family val="2"/>
      </rPr>
      <t xml:space="preserve"> vacatures in het desbetreffende kwartaal. 
Aanleveren als data. </t>
    </r>
  </si>
  <si>
    <r>
      <t>Het totaal</t>
    </r>
    <r>
      <rPr>
        <b/>
        <sz val="9"/>
        <rFont val="Verdana"/>
        <family val="2"/>
      </rPr>
      <t xml:space="preserve"> </t>
    </r>
    <r>
      <rPr>
        <b/>
        <i/>
        <sz val="9"/>
        <rFont val="Verdana"/>
        <family val="2"/>
      </rPr>
      <t>aantal</t>
    </r>
    <r>
      <rPr>
        <sz val="9"/>
        <rFont val="Verdana"/>
        <family val="2"/>
      </rPr>
      <t xml:space="preserve"> </t>
    </r>
    <r>
      <rPr>
        <u/>
        <sz val="9"/>
        <rFont val="Verdana"/>
        <family val="2"/>
      </rPr>
      <t>aangeboden</t>
    </r>
    <r>
      <rPr>
        <sz val="9"/>
        <rFont val="Verdana"/>
        <family val="2"/>
      </rPr>
      <t xml:space="preserve"> kandidaten, waarbij de Opdrachtnemer binnen de overeengekomen opleveringstermijn het overeengekomen aantal geschikte kandidaten heeft aangeboden.  
</t>
    </r>
  </si>
  <si>
    <r>
      <t>Let op: je levert alleen het totaal</t>
    </r>
    <r>
      <rPr>
        <b/>
        <sz val="9"/>
        <rFont val="Verdana"/>
        <family val="2"/>
      </rPr>
      <t xml:space="preserve"> aantal</t>
    </r>
    <r>
      <rPr>
        <sz val="9"/>
        <rFont val="Verdana"/>
        <family val="2"/>
      </rPr>
      <t xml:space="preserve"> aangeboden kandidaten op, dus </t>
    </r>
    <r>
      <rPr>
        <u/>
        <sz val="9"/>
        <rFont val="Verdana"/>
        <family val="2"/>
      </rPr>
      <t>niet</t>
    </r>
    <r>
      <rPr>
        <sz val="9"/>
        <rFont val="Verdana"/>
        <family val="2"/>
      </rPr>
      <t xml:space="preserve"> het percentage!</t>
    </r>
  </si>
  <si>
    <r>
      <rPr>
        <b/>
        <sz val="9"/>
        <rFont val="Verdana"/>
        <family val="2"/>
      </rPr>
      <t>Voorbeeld</t>
    </r>
    <r>
      <rPr>
        <sz val="9"/>
        <rFont val="Verdana"/>
        <family val="2"/>
      </rPr>
      <t xml:space="preserve">:
Er wordt 1 Offerteaanvraag voor 10 administratief medewerkers uitgezet. Per vacature/positie dient Opdrachtnemer 2 geschikte kandidaten/cv's aan te bieden
(= totaal 20) binnen 48 uur.
Volgen er 10 plaatsingen, dan is de score 100%. 
Lukt het om slechts 8 kandiaten te plaatsen, dan is de score 80% etc. </t>
    </r>
  </si>
  <si>
    <r>
      <t xml:space="preserve">Let op:je levert alleen het totaal </t>
    </r>
    <r>
      <rPr>
        <b/>
        <sz val="9"/>
        <rFont val="Verdana"/>
        <family val="2"/>
      </rPr>
      <t xml:space="preserve">aantal </t>
    </r>
    <r>
      <rPr>
        <sz val="9"/>
        <rFont val="Verdana"/>
        <family val="2"/>
      </rPr>
      <t xml:space="preserve">ingevulde vacatures op, dus </t>
    </r>
    <r>
      <rPr>
        <u/>
        <sz val="9"/>
        <rFont val="Verdana"/>
        <family val="2"/>
      </rPr>
      <t xml:space="preserve">niet </t>
    </r>
    <r>
      <rPr>
        <sz val="9"/>
        <rFont val="Verdana"/>
        <family val="2"/>
      </rPr>
      <t xml:space="preserve">het percentage! </t>
    </r>
  </si>
  <si>
    <r>
      <t xml:space="preserve">Het totaal aantal </t>
    </r>
    <r>
      <rPr>
        <u/>
        <sz val="9"/>
        <rFont val="Verdana"/>
        <family val="2"/>
      </rPr>
      <t>nieuwe</t>
    </r>
    <r>
      <rPr>
        <sz val="9"/>
        <rFont val="Verdana"/>
        <family val="2"/>
      </rPr>
      <t xml:space="preserve"> unieke Flexibele Arbeidskrachten ingestroomd in het desbetreffende kwartaal</t>
    </r>
  </si>
  <si>
    <r>
      <t xml:space="preserve">Let op: je levert het totaal </t>
    </r>
    <r>
      <rPr>
        <u/>
        <sz val="9"/>
        <rFont val="Verdana"/>
        <family val="2"/>
      </rPr>
      <t>aantal</t>
    </r>
    <r>
      <rPr>
        <sz val="9"/>
        <rFont val="Verdana"/>
        <family val="2"/>
      </rPr>
      <t xml:space="preserve"> uitgestroomde Flexibele Arbeidskrachten op.  </t>
    </r>
  </si>
  <si>
    <r>
      <t xml:space="preserve">Dit percentage heeft betrekking op de totale 'ongewenste' uitstroom t.o.v. het totaal aantal unieke personen dat werkzaam was in het desbetreffende kwartaal. 
</t>
    </r>
    <r>
      <rPr>
        <b/>
        <sz val="9"/>
        <rFont val="Verdana"/>
        <family val="2"/>
      </rPr>
      <t>Oorzaken 'ongewenste' uitstroom'</t>
    </r>
    <r>
      <rPr>
        <sz val="9"/>
        <rFont val="Verdana"/>
        <family val="2"/>
      </rPr>
      <t xml:space="preserve">: 
1) Kan het werk niet aan;
2) Klacht inlener (bijv. kwaliteit, houding en gedrag);
3) Klacht Flexibele Arbeidskracht;
4) Vroegtijdige uitstroom (voor einde opdracht) bijv. vanwege  baan elders. 
</t>
    </r>
  </si>
  <si>
    <r>
      <t xml:space="preserve">Let op: je levert het totaal </t>
    </r>
    <r>
      <rPr>
        <u/>
        <sz val="9"/>
        <rFont val="Verdana"/>
        <family val="2"/>
      </rPr>
      <t>aantal</t>
    </r>
    <r>
      <rPr>
        <sz val="9"/>
        <rFont val="Verdana"/>
        <family val="2"/>
      </rPr>
      <t xml:space="preserve"> ongewenst uitgestroomde Flexibele Arbeidskrachten gedeeld door het totaal aantal unieke personen op. </t>
    </r>
  </si>
  <si>
    <r>
      <t xml:space="preserve">Het totaal </t>
    </r>
    <r>
      <rPr>
        <b/>
        <i/>
        <sz val="9"/>
        <rFont val="Verdana"/>
        <family val="2"/>
      </rPr>
      <t>aantal</t>
    </r>
    <r>
      <rPr>
        <sz val="9"/>
        <rFont val="Verdana"/>
        <family val="2"/>
      </rPr>
      <t xml:space="preserve"> no-bid verklaringen dat door de Opdrachtnemer in het desbetreffende kwartaal is afgegeven. 
  </t>
    </r>
  </si>
  <si>
    <r>
      <t xml:space="preserve">Er is sprake van een no-bid verklaring wanneer Opdrachtnemer geen geschikte kandidaten/cv's aan kan bieden binnen de gestelde opleveringsquote/termijn.Zie onderstaande lijst 'motiveringen' obv een no-bid verklaring afgegeven dient te worden. Bij oplevering van 1 geschikte kanidaat ipv 2 is er geen sprake van een no-bid.Dit heeft echter doorwerking op de KPI 'opleveringsquote'. 
</t>
    </r>
    <r>
      <rPr>
        <b/>
        <sz val="9"/>
        <rFont val="Verdana"/>
        <family val="2"/>
      </rPr>
      <t>Oorzaken No-bid verklaring:</t>
    </r>
    <r>
      <rPr>
        <sz val="9"/>
        <rFont val="Verdana"/>
        <family val="2"/>
      </rPr>
      <t xml:space="preserve">
1) Te specifieke eisen vanuit Deelnemer;
2) Geen geschikte reacties op de vacature binnen overeengekomen opleveringstermijn;
3) Kandidaat trekt zich terug;
4) Te specifieke eisen om kandidaat binnen overeengekomen opleveringstermijn te hunten;
5) Weigering i.v.m. 'voorkeurskandidaat';
6) Herhalingsvacature;
7) De opgegeven salaristrede past niet bij het gevraagde opleidingsniveau/functie eisen.</t>
    </r>
  </si>
  <si>
    <r>
      <t xml:space="preserve">Aan te leveren als </t>
    </r>
    <r>
      <rPr>
        <b/>
        <sz val="9"/>
        <rFont val="Verdana"/>
        <family val="2"/>
      </rPr>
      <t>aantal,</t>
    </r>
    <r>
      <rPr>
        <sz val="9"/>
        <rFont val="Verdana"/>
        <family val="2"/>
      </rPr>
      <t xml:space="preserve"> inclusief een van de in C19 van toepassing zijnde motiveringen. De motivering kan als extra tekstveld toegevoegd worden in nieuwe kolom/cel, bijvoorbeeld in kolom W. </t>
    </r>
  </si>
  <si>
    <t>(K)PI scorecard inhuur Flexibele Arbeidskrachten, format m.i.v. 1 januari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</si>
</sst>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 #,##0_-;_-* #,##0\-;_-* &quot;-&quot;??_-;_-@_-"/>
    <numFmt numFmtId="165" formatCode="_-&quot;€&quot;\ * #,##0_-;_-&quot;€&quot;\ * #,##0\-;_-&quot;€&quot;\ * &quot;-&quot;??_-;_-@_-"/>
    <numFmt numFmtId="166" formatCode="_ &quot;€&quot;\ * #,##0_ ;_ &quot;€&quot;\ * \-#,##0_ ;_ &quot;€&quot;\ * &quot;-&quot;??_ ;_ @_ "/>
  </numFmts>
  <fonts count="18" x14ac:knownFonts="1">
    <font>
      <sz val="11"/>
      <color theme="1"/>
      <name val="Calibri"/>
      <family val="2"/>
      <scheme val="minor"/>
    </font>
    <font>
      <sz val="11"/>
      <color theme="1"/>
      <name val="Calibri"/>
      <family val="2"/>
      <scheme val="minor"/>
    </font>
    <font>
      <sz val="10"/>
      <name val="Arial"/>
      <family val="2"/>
    </font>
    <font>
      <sz val="10"/>
      <color theme="1"/>
      <name val="Tahoma"/>
      <family val="2"/>
    </font>
    <font>
      <sz val="10"/>
      <color rgb="FF000000"/>
      <name val="Arial"/>
      <family val="2"/>
    </font>
    <font>
      <sz val="9"/>
      <color indexed="81"/>
      <name val="Tahoma"/>
      <family val="2"/>
    </font>
    <font>
      <b/>
      <sz val="16"/>
      <name val="Verdana"/>
      <family val="2"/>
    </font>
    <font>
      <b/>
      <sz val="11"/>
      <color theme="1"/>
      <name val="Verdana"/>
      <family val="2"/>
    </font>
    <font>
      <b/>
      <sz val="9"/>
      <color theme="1"/>
      <name val="Verdana"/>
      <family val="2"/>
    </font>
    <font>
      <i/>
      <sz val="9"/>
      <color theme="1"/>
      <name val="Verdana"/>
      <family val="2"/>
    </font>
    <font>
      <sz val="9"/>
      <color theme="1"/>
      <name val="Verdana"/>
      <family val="2"/>
    </font>
    <font>
      <b/>
      <sz val="9"/>
      <name val="Verdana"/>
      <family val="2"/>
    </font>
    <font>
      <sz val="9"/>
      <name val="Verdana"/>
      <family val="2"/>
    </font>
    <font>
      <b/>
      <sz val="9"/>
      <color rgb="FFFF0000"/>
      <name val="Verdana"/>
      <family val="2"/>
    </font>
    <font>
      <sz val="9"/>
      <color rgb="FFFF0000"/>
      <name val="Verdana"/>
      <family val="2"/>
    </font>
    <font>
      <u/>
      <sz val="9"/>
      <name val="Verdana"/>
      <family val="2"/>
    </font>
    <font>
      <b/>
      <i/>
      <sz val="9"/>
      <name val="Verdana"/>
      <family val="2"/>
    </font>
    <font>
      <sz val="9"/>
      <color rgb="FF756C63"/>
      <name val="Verdana"/>
      <family val="2"/>
    </font>
  </fonts>
  <fills count="13">
    <fill>
      <patternFill patternType="none"/>
    </fill>
    <fill>
      <patternFill patternType="gray125"/>
    </fill>
    <fill>
      <patternFill patternType="solid">
        <fgColor rgb="FF756C6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FF00"/>
        <bgColor indexed="64"/>
      </patternFill>
    </fill>
    <fill>
      <patternFill patternType="solid">
        <fgColor theme="4" tint="0.79998168889431442"/>
        <bgColor indexed="0"/>
      </patternFill>
    </fill>
  </fills>
  <borders count="3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8"/>
      </bottom>
      <diagonal/>
    </border>
    <border>
      <left/>
      <right/>
      <top style="thin">
        <color indexed="8"/>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3" fillId="0" borderId="0"/>
    <xf numFmtId="0" fontId="4" fillId="0" borderId="0"/>
  </cellStyleXfs>
  <cellXfs count="136">
    <xf numFmtId="0" fontId="0" fillId="0" borderId="0" xfId="0"/>
    <xf numFmtId="0" fontId="6" fillId="5" borderId="0" xfId="0" applyFont="1" applyFill="1" applyAlignment="1">
      <alignment vertical="center"/>
    </xf>
    <xf numFmtId="0" fontId="8" fillId="8" borderId="0" xfId="0" quotePrefix="1" applyFont="1" applyFill="1"/>
    <xf numFmtId="0" fontId="9" fillId="8" borderId="0" xfId="0" quotePrefix="1" applyFont="1" applyFill="1"/>
    <xf numFmtId="0" fontId="10" fillId="8" borderId="0" xfId="0" applyFont="1" applyFill="1"/>
    <xf numFmtId="0" fontId="8" fillId="6" borderId="0" xfId="0" applyFont="1" applyFill="1"/>
    <xf numFmtId="0" fontId="8" fillId="6" borderId="0" xfId="0" quotePrefix="1" applyFont="1" applyFill="1"/>
    <xf numFmtId="0" fontId="10" fillId="6" borderId="0" xfId="0" applyFont="1" applyFill="1"/>
    <xf numFmtId="0" fontId="11" fillId="6" borderId="0" xfId="0" applyFont="1" applyFill="1"/>
    <xf numFmtId="0" fontId="10" fillId="0" borderId="0" xfId="0" applyFont="1" applyFill="1"/>
    <xf numFmtId="0" fontId="10" fillId="0" borderId="0" xfId="0" applyFont="1"/>
    <xf numFmtId="0" fontId="10" fillId="11" borderId="0" xfId="0" applyFont="1" applyFill="1"/>
    <xf numFmtId="0" fontId="8" fillId="11" borderId="0" xfId="0" applyFont="1" applyFill="1"/>
    <xf numFmtId="9" fontId="8" fillId="11" borderId="0" xfId="3" applyFont="1" applyFill="1"/>
    <xf numFmtId="9" fontId="10" fillId="6" borderId="0" xfId="0" applyNumberFormat="1" applyFont="1" applyFill="1"/>
    <xf numFmtId="9" fontId="10" fillId="6" borderId="0" xfId="3" applyFont="1" applyFill="1"/>
    <xf numFmtId="9" fontId="12" fillId="6" borderId="0" xfId="0" applyNumberFormat="1" applyFont="1" applyFill="1"/>
    <xf numFmtId="0" fontId="8" fillId="8" borderId="0" xfId="0" applyFont="1" applyFill="1"/>
    <xf numFmtId="0" fontId="12" fillId="6" borderId="0" xfId="0" applyFont="1" applyFill="1"/>
    <xf numFmtId="0" fontId="12" fillId="0" borderId="0" xfId="0" applyFont="1" applyFill="1"/>
    <xf numFmtId="0" fontId="8" fillId="0" borderId="0" xfId="0" applyFont="1" applyAlignment="1">
      <alignment vertical="top" wrapText="1"/>
    </xf>
    <xf numFmtId="3" fontId="8" fillId="0" borderId="0" xfId="0" applyNumberFormat="1" applyFont="1" applyAlignment="1">
      <alignment vertical="top" wrapText="1"/>
    </xf>
    <xf numFmtId="3" fontId="8" fillId="0" borderId="0" xfId="2" applyNumberFormat="1" applyFont="1" applyAlignment="1">
      <alignment vertical="top" wrapText="1"/>
    </xf>
    <xf numFmtId="1" fontId="8" fillId="0" borderId="0" xfId="3" applyNumberFormat="1" applyFont="1" applyAlignment="1">
      <alignment vertical="top" wrapText="1"/>
    </xf>
    <xf numFmtId="1" fontId="13" fillId="0" borderId="0" xfId="3" applyNumberFormat="1" applyFont="1" applyAlignment="1">
      <alignment vertical="top" wrapText="1"/>
    </xf>
    <xf numFmtId="0" fontId="13" fillId="0" borderId="0" xfId="0" applyFont="1" applyAlignment="1">
      <alignment vertical="top" wrapText="1"/>
    </xf>
    <xf numFmtId="166" fontId="10" fillId="0" borderId="0" xfId="2" applyNumberFormat="1" applyFont="1"/>
    <xf numFmtId="44" fontId="10" fillId="0" borderId="0" xfId="2" applyFont="1"/>
    <xf numFmtId="1" fontId="10" fillId="0" borderId="0" xfId="3" applyNumberFormat="1" applyFont="1"/>
    <xf numFmtId="1" fontId="10" fillId="0" borderId="0" xfId="3" applyNumberFormat="1" applyFont="1" applyFill="1"/>
    <xf numFmtId="166" fontId="10" fillId="0" borderId="0" xfId="2" applyNumberFormat="1" applyFont="1" applyFill="1"/>
    <xf numFmtId="44" fontId="10" fillId="0" borderId="0" xfId="2" applyFont="1" applyFill="1"/>
    <xf numFmtId="0" fontId="13" fillId="0" borderId="0" xfId="0" applyFont="1"/>
    <xf numFmtId="0" fontId="8" fillId="0" borderId="0" xfId="0" applyFont="1"/>
    <xf numFmtId="0" fontId="14" fillId="0" borderId="0" xfId="0" applyFont="1"/>
    <xf numFmtId="0" fontId="8" fillId="0" borderId="0" xfId="0" applyFont="1" applyFill="1"/>
    <xf numFmtId="0" fontId="11" fillId="0" borderId="30" xfId="5" applyFont="1" applyBorder="1" applyAlignment="1" applyProtection="1">
      <alignment horizontal="left" vertical="center"/>
    </xf>
    <xf numFmtId="0" fontId="12" fillId="0" borderId="0" xfId="5" applyFont="1" applyProtection="1"/>
    <xf numFmtId="0" fontId="12" fillId="0" borderId="31" xfId="5" applyFont="1" applyBorder="1" applyAlignment="1" applyProtection="1">
      <alignment horizontal="left" vertical="center"/>
    </xf>
    <xf numFmtId="0" fontId="12" fillId="0" borderId="0" xfId="5" applyFont="1" applyBorder="1" applyAlignment="1" applyProtection="1">
      <alignment horizontal="left" vertical="center"/>
    </xf>
    <xf numFmtId="0" fontId="11" fillId="12" borderId="15" xfId="5" applyFont="1" applyFill="1" applyBorder="1" applyAlignment="1" applyProtection="1">
      <alignment horizontal="left" vertical="center" wrapText="1" readingOrder="1"/>
    </xf>
    <xf numFmtId="0" fontId="11" fillId="5" borderId="15" xfId="5" applyFont="1" applyFill="1" applyBorder="1" applyAlignment="1" applyProtection="1">
      <alignment vertical="center" wrapText="1"/>
    </xf>
    <xf numFmtId="0" fontId="12" fillId="5" borderId="15" xfId="5" applyFont="1" applyFill="1" applyBorder="1" applyAlignment="1" applyProtection="1">
      <alignment vertical="center" wrapText="1"/>
    </xf>
    <xf numFmtId="0" fontId="12" fillId="0" borderId="0" xfId="5" applyFont="1" applyAlignment="1" applyProtection="1">
      <alignment vertical="center"/>
    </xf>
    <xf numFmtId="0" fontId="12" fillId="5" borderId="15" xfId="5" applyFont="1" applyFill="1" applyBorder="1" applyAlignment="1" applyProtection="1">
      <alignment vertical="center"/>
    </xf>
    <xf numFmtId="0" fontId="12" fillId="0" borderId="15" xfId="5" applyFont="1" applyFill="1" applyBorder="1" applyAlignment="1" applyProtection="1">
      <alignment vertical="center" wrapText="1"/>
    </xf>
    <xf numFmtId="0" fontId="12" fillId="5" borderId="15" xfId="5" applyFont="1" applyFill="1" applyBorder="1" applyAlignment="1" applyProtection="1">
      <alignment vertical="top" wrapText="1"/>
    </xf>
    <xf numFmtId="0" fontId="11" fillId="0" borderId="15" xfId="5" applyFont="1" applyFill="1" applyBorder="1" applyAlignment="1" applyProtection="1">
      <alignment vertical="center" wrapText="1"/>
    </xf>
    <xf numFmtId="0" fontId="12" fillId="0" borderId="15" xfId="0" applyFont="1" applyFill="1" applyBorder="1" applyAlignment="1">
      <alignment vertical="center" wrapText="1"/>
    </xf>
    <xf numFmtId="0" fontId="17" fillId="5" borderId="0" xfId="0" applyFont="1" applyFill="1" applyAlignment="1">
      <alignment vertical="center"/>
    </xf>
    <xf numFmtId="0" fontId="17" fillId="5" borderId="36" xfId="0" applyFont="1" applyFill="1" applyBorder="1" applyAlignment="1">
      <alignment vertical="center"/>
    </xf>
    <xf numFmtId="0" fontId="10" fillId="5" borderId="36" xfId="0" applyFont="1" applyFill="1" applyBorder="1"/>
    <xf numFmtId="0" fontId="17" fillId="0" borderId="0" xfId="0" applyFont="1" applyAlignment="1">
      <alignment vertical="center"/>
    </xf>
    <xf numFmtId="0" fontId="11" fillId="10" borderId="0" xfId="0" applyFont="1" applyFill="1" applyAlignment="1">
      <alignment horizontal="center" vertical="center"/>
    </xf>
    <xf numFmtId="0" fontId="11" fillId="9" borderId="0" xfId="0" applyFont="1" applyFill="1" applyAlignment="1">
      <alignment horizontal="center" vertical="center"/>
    </xf>
    <xf numFmtId="0" fontId="11" fillId="7" borderId="0" xfId="0" applyFont="1" applyFill="1" applyAlignment="1">
      <alignment horizontal="center" vertical="center"/>
    </xf>
    <xf numFmtId="0" fontId="11" fillId="6" borderId="0" xfId="0" applyFont="1" applyFill="1" applyBorder="1" applyAlignment="1">
      <alignment horizontal="center" vertical="center"/>
    </xf>
    <xf numFmtId="9" fontId="11" fillId="11" borderId="10" xfId="3" applyFont="1" applyFill="1" applyBorder="1" applyAlignment="1">
      <alignment vertical="center"/>
    </xf>
    <xf numFmtId="0" fontId="12" fillId="0" borderId="0" xfId="0" applyFont="1" applyAlignment="1">
      <alignment vertical="center"/>
    </xf>
    <xf numFmtId="0" fontId="17" fillId="0" borderId="0" xfId="0" applyFont="1" applyBorder="1" applyAlignment="1">
      <alignment vertical="center"/>
    </xf>
    <xf numFmtId="0" fontId="17" fillId="0" borderId="0" xfId="0" applyFont="1" applyAlignment="1">
      <alignment vertical="center" wrapText="1"/>
    </xf>
    <xf numFmtId="0" fontId="7" fillId="5" borderId="36" xfId="0" applyFont="1" applyFill="1" applyBorder="1" applyAlignment="1">
      <alignment horizontal="left" vertical="top"/>
    </xf>
    <xf numFmtId="0" fontId="11"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vertical="center"/>
    </xf>
    <xf numFmtId="0" fontId="11"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3" xfId="0" applyFont="1" applyFill="1" applyBorder="1" applyAlignment="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0" borderId="8"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7" xfId="0" applyFont="1" applyFill="1" applyBorder="1" applyAlignment="1">
      <alignment vertical="center"/>
    </xf>
    <xf numFmtId="164" fontId="12" fillId="3" borderId="8" xfId="1" applyNumberFormat="1" applyFont="1" applyFill="1" applyBorder="1" applyAlignment="1">
      <alignment vertical="center"/>
    </xf>
    <xf numFmtId="9" fontId="12" fillId="4" borderId="10" xfId="3" applyFont="1" applyFill="1" applyBorder="1" applyAlignment="1">
      <alignment vertical="center"/>
    </xf>
    <xf numFmtId="0" fontId="11" fillId="0" borderId="11" xfId="0" applyFont="1" applyBorder="1" applyAlignment="1">
      <alignment horizontal="center" vertical="center" wrapText="1"/>
    </xf>
    <xf numFmtId="0" fontId="12" fillId="0" borderId="23" xfId="0" applyFont="1" applyBorder="1" applyAlignment="1">
      <alignment horizontal="left" vertical="center" wrapText="1"/>
    </xf>
    <xf numFmtId="0" fontId="12" fillId="0" borderId="14" xfId="0" applyFont="1" applyFill="1" applyBorder="1" applyAlignment="1">
      <alignment vertical="center"/>
    </xf>
    <xf numFmtId="164" fontId="12" fillId="3" borderId="13" xfId="1" applyNumberFormat="1" applyFont="1" applyFill="1" applyBorder="1" applyAlignment="1">
      <alignment vertical="center"/>
    </xf>
    <xf numFmtId="9" fontId="12" fillId="4" borderId="14" xfId="3" applyFont="1" applyFill="1" applyBorder="1" applyAlignment="1">
      <alignment vertical="center"/>
    </xf>
    <xf numFmtId="0" fontId="11" fillId="0" borderId="13" xfId="0" applyFont="1" applyBorder="1" applyAlignment="1">
      <alignment horizontal="center" vertical="center"/>
    </xf>
    <xf numFmtId="0" fontId="11" fillId="0" borderId="16" xfId="0" applyFont="1" applyBorder="1" applyAlignment="1">
      <alignment horizontal="center" vertical="center"/>
    </xf>
    <xf numFmtId="0" fontId="12" fillId="0" borderId="25" xfId="0" applyFont="1" applyBorder="1" applyAlignment="1">
      <alignment horizontal="left" vertical="center" wrapText="1"/>
    </xf>
    <xf numFmtId="0" fontId="11" fillId="4" borderId="18" xfId="0" applyFont="1" applyFill="1" applyBorder="1" applyAlignment="1">
      <alignment vertical="center"/>
    </xf>
    <xf numFmtId="164" fontId="11" fillId="4" borderId="16" xfId="1" applyNumberFormat="1" applyFont="1" applyFill="1" applyBorder="1" applyAlignment="1">
      <alignment vertical="center"/>
    </xf>
    <xf numFmtId="9" fontId="11" fillId="4" borderId="19" xfId="3" applyFont="1" applyFill="1" applyBorder="1" applyAlignment="1">
      <alignment vertical="center"/>
    </xf>
    <xf numFmtId="9" fontId="11" fillId="4" borderId="17" xfId="3" applyFont="1" applyFill="1" applyBorder="1" applyAlignment="1">
      <alignment vertical="center"/>
    </xf>
    <xf numFmtId="0" fontId="11" fillId="0" borderId="20" xfId="0" applyFont="1" applyBorder="1" applyAlignment="1">
      <alignment horizontal="center" vertical="center" wrapText="1"/>
    </xf>
    <xf numFmtId="166" fontId="12" fillId="3" borderId="8" xfId="2" applyNumberFormat="1" applyFont="1" applyFill="1" applyBorder="1" applyAlignment="1">
      <alignment vertical="center"/>
    </xf>
    <xf numFmtId="0" fontId="11" fillId="0" borderId="22" xfId="0" applyFont="1" applyBorder="1" applyAlignment="1">
      <alignment horizontal="center" vertical="center" wrapText="1"/>
    </xf>
    <xf numFmtId="165" fontId="12" fillId="3" borderId="13" xfId="2" applyNumberFormat="1" applyFont="1" applyFill="1" applyBorder="1" applyAlignment="1">
      <alignment vertical="center"/>
    </xf>
    <xf numFmtId="166" fontId="12" fillId="3" borderId="13" xfId="2" applyNumberFormat="1" applyFont="1" applyFill="1" applyBorder="1" applyAlignment="1">
      <alignment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165" fontId="11" fillId="4" borderId="16" xfId="2" applyNumberFormat="1" applyFont="1" applyFill="1" applyBorder="1" applyAlignment="1">
      <alignment vertical="center"/>
    </xf>
    <xf numFmtId="0" fontId="12" fillId="0" borderId="9" xfId="0" applyFont="1" applyBorder="1" applyAlignment="1">
      <alignment horizontal="left" vertical="center" wrapText="1"/>
    </xf>
    <xf numFmtId="0" fontId="12" fillId="0" borderId="12" xfId="0" applyFont="1" applyBorder="1" applyAlignment="1">
      <alignment horizontal="left" vertical="center" wrapText="1"/>
    </xf>
    <xf numFmtId="0" fontId="12" fillId="0" borderId="15" xfId="0" applyFont="1" applyBorder="1" applyAlignment="1">
      <alignment horizontal="left" vertical="center" wrapText="1"/>
    </xf>
    <xf numFmtId="0" fontId="12" fillId="0" borderId="17" xfId="0" applyFont="1" applyBorder="1" applyAlignment="1">
      <alignment horizontal="left" vertical="center" wrapText="1"/>
    </xf>
    <xf numFmtId="0" fontId="11" fillId="0" borderId="24" xfId="0" applyFont="1" applyBorder="1" applyAlignment="1">
      <alignment horizontal="center" vertical="center" wrapText="1"/>
    </xf>
    <xf numFmtId="0" fontId="12" fillId="0" borderId="8" xfId="0" applyFont="1" applyBorder="1" applyAlignment="1">
      <alignment horizontal="center" vertical="center" wrapText="1"/>
    </xf>
    <xf numFmtId="9" fontId="12" fillId="3" borderId="32" xfId="3" applyFont="1" applyFill="1" applyBorder="1" applyAlignment="1">
      <alignment horizontal="right" vertical="center"/>
    </xf>
    <xf numFmtId="9" fontId="12" fillId="3" borderId="33" xfId="3" applyFont="1" applyFill="1" applyBorder="1" applyAlignment="1">
      <alignment horizontal="right" vertical="center"/>
    </xf>
    <xf numFmtId="0" fontId="12" fillId="0" borderId="11" xfId="0" applyFont="1" applyBorder="1" applyAlignment="1">
      <alignment horizontal="center" vertical="center" wrapText="1"/>
    </xf>
    <xf numFmtId="9" fontId="12" fillId="3" borderId="26" xfId="3" applyFont="1" applyFill="1" applyBorder="1" applyAlignment="1">
      <alignment horizontal="right" vertical="center"/>
    </xf>
    <xf numFmtId="9" fontId="12" fillId="3" borderId="27" xfId="3" applyFont="1" applyFill="1" applyBorder="1" applyAlignment="1">
      <alignment horizontal="right" vertical="center"/>
    </xf>
    <xf numFmtId="0" fontId="12" fillId="0" borderId="13" xfId="0" applyFont="1" applyBorder="1" applyAlignment="1">
      <alignment horizontal="center" vertical="center"/>
    </xf>
    <xf numFmtId="9" fontId="11" fillId="4" borderId="28" xfId="3" applyFont="1" applyFill="1" applyBorder="1" applyAlignment="1">
      <alignment horizontal="right" vertical="center"/>
    </xf>
    <xf numFmtId="9" fontId="11" fillId="4" borderId="29" xfId="3" applyFont="1" applyFill="1" applyBorder="1" applyAlignment="1">
      <alignment horizontal="right" vertical="center"/>
    </xf>
    <xf numFmtId="1" fontId="11" fillId="4" borderId="28" xfId="3" applyNumberFormat="1" applyFont="1" applyFill="1" applyBorder="1" applyAlignment="1">
      <alignment horizontal="right" vertical="center"/>
    </xf>
    <xf numFmtId="1" fontId="11" fillId="4" borderId="29" xfId="3" applyNumberFormat="1" applyFont="1" applyFill="1" applyBorder="1" applyAlignment="1">
      <alignment horizontal="right" vertical="center"/>
    </xf>
    <xf numFmtId="164" fontId="12" fillId="3" borderId="32" xfId="1" applyNumberFormat="1" applyFont="1" applyFill="1" applyBorder="1" applyAlignment="1">
      <alignment horizontal="center" vertical="center"/>
    </xf>
    <xf numFmtId="164" fontId="12" fillId="3" borderId="33" xfId="1" applyNumberFormat="1" applyFont="1" applyFill="1" applyBorder="1" applyAlignment="1">
      <alignment horizontal="center" vertical="center"/>
    </xf>
    <xf numFmtId="164" fontId="12" fillId="3" borderId="13" xfId="1" applyNumberFormat="1" applyFont="1" applyFill="1" applyBorder="1" applyAlignment="1">
      <alignment horizontal="center" vertical="center"/>
    </xf>
    <xf numFmtId="164" fontId="12" fillId="3" borderId="14" xfId="1" applyNumberFormat="1" applyFont="1" applyFill="1" applyBorder="1" applyAlignment="1">
      <alignment horizontal="center" vertical="center"/>
    </xf>
    <xf numFmtId="164" fontId="12" fillId="3" borderId="26" xfId="1" applyNumberFormat="1" applyFont="1" applyFill="1" applyBorder="1" applyAlignment="1">
      <alignment horizontal="center" vertical="center"/>
    </xf>
    <xf numFmtId="164" fontId="12" fillId="3" borderId="27" xfId="1" applyNumberFormat="1" applyFont="1" applyFill="1" applyBorder="1" applyAlignment="1">
      <alignment horizontal="center" vertical="center"/>
    </xf>
    <xf numFmtId="164" fontId="11" fillId="4" borderId="28" xfId="1" applyNumberFormat="1" applyFont="1" applyFill="1" applyBorder="1" applyAlignment="1">
      <alignment horizontal="center" vertical="center"/>
    </xf>
    <xf numFmtId="164" fontId="11" fillId="4" borderId="29" xfId="1" applyNumberFormat="1" applyFont="1" applyFill="1" applyBorder="1" applyAlignment="1">
      <alignment horizontal="center" vertical="center"/>
    </xf>
    <xf numFmtId="0" fontId="11" fillId="5" borderId="8" xfId="0" applyFont="1" applyFill="1" applyBorder="1" applyAlignment="1">
      <alignment horizontal="center" vertical="center" wrapText="1"/>
    </xf>
    <xf numFmtId="9" fontId="12" fillId="3" borderId="32" xfId="3" applyNumberFormat="1" applyFont="1" applyFill="1" applyBorder="1" applyAlignment="1">
      <alignment horizontal="center" vertical="center"/>
    </xf>
    <xf numFmtId="9" fontId="12" fillId="3" borderId="33" xfId="3" applyNumberFormat="1" applyFont="1" applyFill="1" applyBorder="1" applyAlignment="1">
      <alignment horizontal="center" vertical="center"/>
    </xf>
    <xf numFmtId="0" fontId="11" fillId="5" borderId="11" xfId="0" applyFont="1" applyFill="1" applyBorder="1" applyAlignment="1">
      <alignment horizontal="center" vertical="center" wrapText="1"/>
    </xf>
    <xf numFmtId="9" fontId="12" fillId="3" borderId="26" xfId="3" applyNumberFormat="1" applyFont="1" applyFill="1" applyBorder="1" applyAlignment="1">
      <alignment horizontal="center" vertical="center"/>
    </xf>
    <xf numFmtId="9" fontId="12" fillId="3" borderId="27" xfId="3" applyNumberFormat="1" applyFont="1" applyFill="1" applyBorder="1" applyAlignment="1">
      <alignment horizontal="center" vertical="center"/>
    </xf>
    <xf numFmtId="0" fontId="11" fillId="5" borderId="13" xfId="0" applyFont="1" applyFill="1" applyBorder="1" applyAlignment="1">
      <alignment horizontal="center" vertical="center"/>
    </xf>
    <xf numFmtId="9" fontId="11" fillId="4" borderId="34" xfId="3" applyFont="1" applyFill="1" applyBorder="1" applyAlignment="1">
      <alignment vertical="center"/>
    </xf>
    <xf numFmtId="9" fontId="12" fillId="4" borderId="35" xfId="3" applyFont="1" applyFill="1" applyBorder="1" applyAlignment="1">
      <alignment vertical="center"/>
    </xf>
    <xf numFmtId="9" fontId="11" fillId="4" borderId="28" xfId="3" applyFont="1" applyFill="1" applyBorder="1" applyAlignment="1">
      <alignment horizontal="center" vertical="center"/>
    </xf>
    <xf numFmtId="9" fontId="11" fillId="4" borderId="29" xfId="3" applyFont="1" applyFill="1" applyBorder="1" applyAlignment="1">
      <alignment horizontal="center" vertical="center"/>
    </xf>
    <xf numFmtId="0" fontId="12" fillId="0" borderId="0" xfId="0" applyFont="1" applyAlignment="1">
      <alignment vertical="top"/>
    </xf>
    <xf numFmtId="0" fontId="12" fillId="0" borderId="0" xfId="0" applyFont="1" applyBorder="1" applyAlignment="1">
      <alignment horizontal="left" vertical="top" wrapText="1"/>
    </xf>
    <xf numFmtId="0" fontId="12" fillId="0" borderId="0" xfId="0" applyFont="1" applyBorder="1" applyAlignment="1">
      <alignment vertical="center"/>
    </xf>
  </cellXfs>
  <cellStyles count="9">
    <cellStyle name="Komma" xfId="1" builtinId="3"/>
    <cellStyle name="Normal 2" xfId="5"/>
    <cellStyle name="Normal 3" xfId="7"/>
    <cellStyle name="Normal 4" xfId="8"/>
    <cellStyle name="Procent" xfId="3" builtinId="5"/>
    <cellStyle name="Standaard" xfId="0" builtinId="0"/>
    <cellStyle name="Standaard 2" xfId="6"/>
    <cellStyle name="Standaard 4" xfId="4"/>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80"/>
  <sheetViews>
    <sheetView showGridLines="0" tabSelected="1" zoomScaleNormal="100" workbookViewId="0"/>
  </sheetViews>
  <sheetFormatPr defaultColWidth="0" defaultRowHeight="11.25" zeroHeight="1" x14ac:dyDescent="0.25"/>
  <cols>
    <col min="1" max="1" width="2.28515625" style="52" customWidth="1"/>
    <col min="2" max="2" width="16.140625" style="52" customWidth="1"/>
    <col min="3" max="3" width="21.42578125" style="52" hidden="1" customWidth="1"/>
    <col min="4" max="4" width="17.7109375" style="52" customWidth="1"/>
    <col min="5" max="5" width="14" style="52" customWidth="1"/>
    <col min="6" max="6" width="7" style="52" customWidth="1"/>
    <col min="7" max="7" width="14" style="52" customWidth="1"/>
    <col min="8" max="8" width="7" style="52" customWidth="1"/>
    <col min="9" max="9" width="14" style="52" customWidth="1"/>
    <col min="10" max="10" width="7" style="52" customWidth="1"/>
    <col min="11" max="11" width="14" style="52" customWidth="1"/>
    <col min="12" max="12" width="7" style="52" customWidth="1"/>
    <col min="13" max="13" width="14" style="52" customWidth="1"/>
    <col min="14" max="14" width="7" style="52" customWidth="1"/>
    <col min="15" max="15" width="9" style="52" customWidth="1"/>
    <col min="16" max="16" width="1.5703125" style="52" customWidth="1"/>
    <col min="17" max="19" width="9" style="52" customWidth="1"/>
    <col min="20" max="16384" width="9" style="52" hidden="1"/>
  </cols>
  <sheetData>
    <row r="1" spans="1:19" s="49" customFormat="1" ht="29.25" customHeight="1" x14ac:dyDescent="0.25">
      <c r="A1" s="1" t="s">
        <v>159</v>
      </c>
    </row>
    <row r="2" spans="1:19" s="50" customFormat="1" ht="30" customHeight="1" x14ac:dyDescent="0.15">
      <c r="A2" s="61" t="s">
        <v>144</v>
      </c>
      <c r="C2" s="51"/>
      <c r="D2" s="51"/>
      <c r="E2" s="51"/>
      <c r="F2" s="51"/>
      <c r="G2" s="51"/>
      <c r="H2" s="51"/>
    </row>
    <row r="3" spans="1:19" x14ac:dyDescent="0.25"/>
    <row r="4" spans="1:19" s="58" customFormat="1" ht="33.75" customHeight="1" x14ac:dyDescent="0.25">
      <c r="B4" s="62" t="s">
        <v>184</v>
      </c>
      <c r="C4" s="62"/>
      <c r="D4" s="62"/>
      <c r="E4" s="62"/>
      <c r="F4" s="62"/>
      <c r="G4" s="62"/>
      <c r="H4" s="62"/>
      <c r="I4" s="62"/>
      <c r="J4" s="62"/>
      <c r="K4" s="62"/>
      <c r="L4" s="62"/>
      <c r="M4" s="62"/>
      <c r="N4" s="62"/>
      <c r="O4" s="62"/>
    </row>
    <row r="5" spans="1:19" s="58" customFormat="1" ht="21" customHeight="1" x14ac:dyDescent="0.25">
      <c r="B5" s="63" t="s">
        <v>158</v>
      </c>
      <c r="C5" s="63"/>
      <c r="D5" s="63"/>
      <c r="E5" s="63"/>
      <c r="F5" s="63"/>
      <c r="G5" s="63"/>
      <c r="H5" s="63"/>
      <c r="I5" s="63"/>
      <c r="J5" s="63"/>
      <c r="K5" s="63"/>
      <c r="L5" s="63"/>
      <c r="M5" s="63"/>
      <c r="N5" s="63"/>
      <c r="O5" s="63"/>
    </row>
    <row r="6" spans="1:19" s="58" customFormat="1" ht="10.5" customHeight="1" x14ac:dyDescent="0.25">
      <c r="B6" s="64"/>
      <c r="C6" s="64"/>
      <c r="D6" s="64"/>
      <c r="E6" s="64"/>
      <c r="F6" s="64"/>
      <c r="G6" s="64"/>
      <c r="H6" s="64"/>
      <c r="I6" s="64"/>
      <c r="J6" s="64"/>
      <c r="K6" s="64"/>
      <c r="L6" s="64"/>
      <c r="M6" s="64"/>
      <c r="N6" s="64"/>
      <c r="O6" s="64"/>
    </row>
    <row r="7" spans="1:19" s="58" customFormat="1" ht="21" customHeight="1" x14ac:dyDescent="0.25">
      <c r="B7" s="53">
        <v>2022</v>
      </c>
      <c r="C7" s="53"/>
      <c r="D7" s="53"/>
      <c r="E7" s="53"/>
      <c r="F7" s="53"/>
      <c r="G7" s="53"/>
      <c r="H7" s="53"/>
      <c r="I7" s="53"/>
      <c r="J7" s="53"/>
      <c r="K7" s="53"/>
      <c r="L7" s="53"/>
      <c r="M7" s="53"/>
      <c r="N7" s="53"/>
      <c r="O7" s="53"/>
    </row>
    <row r="8" spans="1:19" s="58" customFormat="1" ht="21" customHeight="1" x14ac:dyDescent="0.25">
      <c r="B8" s="54" t="s">
        <v>161</v>
      </c>
      <c r="C8" s="54"/>
      <c r="D8" s="54"/>
      <c r="E8" s="54"/>
      <c r="F8" s="54"/>
      <c r="G8" s="54"/>
      <c r="H8" s="54"/>
      <c r="I8" s="54"/>
      <c r="J8" s="54"/>
      <c r="K8" s="54"/>
      <c r="L8" s="54"/>
      <c r="M8" s="54"/>
      <c r="N8" s="54"/>
      <c r="O8" s="54"/>
    </row>
    <row r="9" spans="1:19" s="58" customFormat="1" ht="21.75" customHeight="1" x14ac:dyDescent="0.25">
      <c r="B9" s="55" t="s">
        <v>150</v>
      </c>
      <c r="C9" s="55"/>
      <c r="D9" s="55"/>
      <c r="E9" s="55"/>
      <c r="F9" s="55"/>
      <c r="G9" s="55"/>
      <c r="H9" s="55"/>
      <c r="I9" s="55"/>
      <c r="J9" s="55"/>
      <c r="K9" s="55"/>
      <c r="L9" s="55"/>
      <c r="M9" s="55"/>
      <c r="N9" s="55"/>
      <c r="O9" s="55"/>
    </row>
    <row r="10" spans="1:19" s="58" customFormat="1" ht="21" customHeight="1" thickBot="1" x14ac:dyDescent="0.3">
      <c r="B10" s="56" t="s">
        <v>143</v>
      </c>
      <c r="C10" s="56"/>
      <c r="D10" s="56"/>
      <c r="E10" s="56"/>
      <c r="F10" s="56"/>
      <c r="G10" s="56"/>
      <c r="H10" s="56"/>
      <c r="I10" s="56"/>
      <c r="J10" s="56"/>
      <c r="K10" s="56"/>
      <c r="L10" s="56"/>
      <c r="M10" s="56"/>
      <c r="N10" s="56"/>
      <c r="O10" s="56"/>
      <c r="S10" s="65"/>
    </row>
    <row r="11" spans="1:19" s="58" customFormat="1" ht="40.5" customHeight="1" thickBot="1" x14ac:dyDescent="0.3">
      <c r="B11" s="66" t="s">
        <v>131</v>
      </c>
      <c r="C11" s="67" t="s">
        <v>12</v>
      </c>
      <c r="D11" s="68" t="s">
        <v>37</v>
      </c>
      <c r="E11" s="69" t="s">
        <v>0</v>
      </c>
      <c r="F11" s="70"/>
      <c r="G11" s="69" t="s">
        <v>1</v>
      </c>
      <c r="H11" s="70"/>
      <c r="I11" s="69" t="s">
        <v>2</v>
      </c>
      <c r="J11" s="71"/>
      <c r="K11" s="72" t="s">
        <v>3</v>
      </c>
      <c r="L11" s="70"/>
      <c r="M11" s="69" t="s">
        <v>4</v>
      </c>
      <c r="N11" s="70"/>
      <c r="O11" s="67" t="s">
        <v>35</v>
      </c>
    </row>
    <row r="12" spans="1:19" s="58" customFormat="1" ht="21" customHeight="1" x14ac:dyDescent="0.25">
      <c r="B12" s="73" t="s">
        <v>5</v>
      </c>
      <c r="C12" s="74"/>
      <c r="D12" s="75" t="str">
        <f t="array" ref="D12">IFERROR(INDEX('4. Waardetabel'!F:K,MATCH(1,('4. Waardetabel'!F:F=$B$8)*('4. Waardetabel'!G:G=$B$9)*('4. Waardetabel'!H:H=$B$10),0),4),"")</f>
        <v/>
      </c>
      <c r="E12" s="76">
        <f>SUMIFS('3. Data'!$G:$G,'3. Data'!$A:$A,$D12,'3. Data'!$B:$B,$B$8,'3. Data'!$C:$C,$B$7,'3. Data'!$D:$D,E$11,'3. Data'!$E:$E,$B$10,'3. Data'!$F:$F,$B$9)</f>
        <v>0</v>
      </c>
      <c r="F12" s="77" t="str">
        <f>IF(E12=0,"",(E12/E$15))</f>
        <v/>
      </c>
      <c r="G12" s="76">
        <f>SUMIFS('3. Data'!$G:$G,'3. Data'!$A:$A,$D12,'3. Data'!$B:$B,$B$8,'3. Data'!$C:$C,$B$7,'3. Data'!$D:$D,G$11,'3. Data'!$E:$E,$B$10,'3. Data'!$F:$F,$B$9)</f>
        <v>0</v>
      </c>
      <c r="H12" s="77" t="str">
        <f>IF(G12=0,"",(G12/G$15))</f>
        <v/>
      </c>
      <c r="I12" s="76">
        <f>SUMIFS('3. Data'!$G:$G,'3. Data'!$A:$A,$D12,'3. Data'!$B:$B,$B$8,'3. Data'!$C:$C,$B$7,'3. Data'!$D:$D,I$11,'3. Data'!$E:$E,$B$10,'3. Data'!$F:$F,$B$9)</f>
        <v>0</v>
      </c>
      <c r="J12" s="77" t="str">
        <f>IF(I12=0,"",(I12/I$15))</f>
        <v/>
      </c>
      <c r="K12" s="76">
        <f>SUMIFS('3. Data'!$G:$G,'3. Data'!$A:$A,$D12,'3. Data'!$B:$B,$B$8,'3. Data'!$C:$C,$B$7,'3. Data'!$D:$D,K$11,'3. Data'!$E:$E,$B$10,'3. Data'!$F:$F,$B$9)</f>
        <v>0</v>
      </c>
      <c r="L12" s="77" t="str">
        <f>IF(K12=0,"",(K12/K$15))</f>
        <v/>
      </c>
      <c r="M12" s="76">
        <f>IFERROR(SUM(E12+G12+I12+K12),0)</f>
        <v>0</v>
      </c>
      <c r="N12" s="77" t="str">
        <f>IF(M12=0,"",(M12/M$15))</f>
        <v/>
      </c>
      <c r="O12" s="77"/>
    </row>
    <row r="13" spans="1:19" s="58" customFormat="1" ht="21" customHeight="1" x14ac:dyDescent="0.25">
      <c r="B13" s="78"/>
      <c r="C13" s="79"/>
      <c r="D13" s="80" t="str">
        <f t="array" ref="D13">IFERROR(INDEX('4. Waardetabel'!F:K,MATCH(1,('4. Waardetabel'!F:F=$B$8)*('4. Waardetabel'!G:G=$B$9)*('4. Waardetabel'!H:H=$B$10),0),5),"")</f>
        <v/>
      </c>
      <c r="E13" s="81">
        <f>SUMIFS('3. Data'!$G:$G,'3. Data'!$A:$A,$D13,'3. Data'!$B:$B,$B$8,'3. Data'!$C:$C,$B$7,'3. Data'!$D:$D,E$11,'3. Data'!$E:$E,$B$10,'3. Data'!$F:$F,$B$9)</f>
        <v>0</v>
      </c>
      <c r="F13" s="82" t="str">
        <f>IF(E13=0,"",(E13/E$15))</f>
        <v/>
      </c>
      <c r="G13" s="81">
        <f>SUMIFS('3. Data'!$G:$G,'3. Data'!$A:$A,$D13,'3. Data'!$B:$B,$B$8,'3. Data'!$C:$C,$B$7,'3. Data'!$D:$D,G$11,'3. Data'!$E:$E,$B$10,'3. Data'!$F:$F,$B$9)</f>
        <v>0</v>
      </c>
      <c r="H13" s="82" t="str">
        <f>IF(G13=0,"",(G13/G$15))</f>
        <v/>
      </c>
      <c r="I13" s="81">
        <f>SUMIFS('3. Data'!$G:$G,'3. Data'!$A:$A,$D13,'3. Data'!$B:$B,$B$8,'3. Data'!$C:$C,$B$7,'3. Data'!$D:$D,I$11,'3. Data'!$E:$E,$B$10,'3. Data'!$F:$F,$B$9)</f>
        <v>0</v>
      </c>
      <c r="J13" s="82" t="str">
        <f>IF(I13=0,"",(I13/I$15))</f>
        <v/>
      </c>
      <c r="K13" s="81">
        <f>SUMIFS('3. Data'!$G:$G,'3. Data'!$A:$A,$D13,'3. Data'!$B:$B,$B$8,'3. Data'!$C:$C,$B$7,'3. Data'!$D:$D,K$11,'3. Data'!$E:$E,$B$10,'3. Data'!$F:$F,$B$9)</f>
        <v>0</v>
      </c>
      <c r="L13" s="82" t="str">
        <f>IF(K13=0,"",(K13/K$15))</f>
        <v/>
      </c>
      <c r="M13" s="81">
        <f t="shared" ref="M13:M18" si="0">IFERROR(SUM(E13+G13+I13+K13),0)</f>
        <v>0</v>
      </c>
      <c r="N13" s="82" t="str">
        <f>IF(M13=0,"",(M13/M$15))</f>
        <v/>
      </c>
      <c r="O13" s="82"/>
    </row>
    <row r="14" spans="1:19" s="58" customFormat="1" ht="21" customHeight="1" x14ac:dyDescent="0.25">
      <c r="B14" s="83"/>
      <c r="C14" s="79"/>
      <c r="D14" s="80" t="str">
        <f t="array" ref="D14">IFERROR(INDEX('4. Waardetabel'!F:K,MATCH(1,('4. Waardetabel'!F:F=$B$8)*('4. Waardetabel'!G:G=$B$9)*('4. Waardetabel'!H:H=$B$10),0),6),"")</f>
        <v/>
      </c>
      <c r="E14" s="81">
        <f>SUMIFS('3. Data'!$G:$G,'3. Data'!$A:$A,$D14,'3. Data'!$B:$B,$B$8,'3. Data'!$C:$C,$B$7,'3. Data'!$D:$D,E$11,'3. Data'!$E:$E,$B$10,'3. Data'!$F:$F,$B$9)</f>
        <v>0</v>
      </c>
      <c r="F14" s="82" t="str">
        <f>IF(E14=0,"",(E14/E$15))</f>
        <v/>
      </c>
      <c r="G14" s="81">
        <f>SUMIFS('3. Data'!$G:$G,'3. Data'!$A:$A,$D14,'3. Data'!$B:$B,$B$8,'3. Data'!$C:$C,$B$7,'3. Data'!$D:$D,G$11,'3. Data'!$E:$E,$B$10,'3. Data'!$F:$F,$B$9)</f>
        <v>0</v>
      </c>
      <c r="H14" s="82" t="str">
        <f>IF(G14=0,"",(G14/G$15))</f>
        <v/>
      </c>
      <c r="I14" s="81">
        <f>SUMIFS('3. Data'!$G:$G,'3. Data'!$A:$A,$D14,'3. Data'!$B:$B,$B$8,'3. Data'!$C:$C,$B$7,'3. Data'!$D:$D,I$11,'3. Data'!$E:$E,$B$10,'3. Data'!$F:$F,$B$9)</f>
        <v>0</v>
      </c>
      <c r="J14" s="82" t="str">
        <f>IF(I14=0,"",(I14/I$15))</f>
        <v/>
      </c>
      <c r="K14" s="81">
        <f>SUMIFS('3. Data'!$G:$G,'3. Data'!$A:$A,$D14,'3. Data'!$B:$B,$B$8,'3. Data'!$C:$C,$B$7,'3. Data'!$D:$D,K$11,'3. Data'!$E:$E,$B$10,'3. Data'!$F:$F,$B$9)</f>
        <v>0</v>
      </c>
      <c r="L14" s="82" t="str">
        <f>IF(K14=0,"",(K14/K$15))</f>
        <v/>
      </c>
      <c r="M14" s="81">
        <f t="shared" si="0"/>
        <v>0</v>
      </c>
      <c r="N14" s="82" t="str">
        <f>IF(M14=0,"",(M14/M$15))</f>
        <v/>
      </c>
      <c r="O14" s="82"/>
    </row>
    <row r="15" spans="1:19" s="58" customFormat="1" ht="21" customHeight="1" thickBot="1" x14ac:dyDescent="0.3">
      <c r="B15" s="84"/>
      <c r="C15" s="85"/>
      <c r="D15" s="86" t="s">
        <v>6</v>
      </c>
      <c r="E15" s="87">
        <f>SUM(E12:E14)</f>
        <v>0</v>
      </c>
      <c r="F15" s="88" t="str">
        <f>IF(E15=0,"",(SUM(F12:F14)))</f>
        <v/>
      </c>
      <c r="G15" s="87">
        <f>SUM(G12:G14)</f>
        <v>0</v>
      </c>
      <c r="H15" s="88" t="str">
        <f>IF(G15=0,"",(SUM(H12:H14)))</f>
        <v/>
      </c>
      <c r="I15" s="87">
        <f>SUM(I12:I14)</f>
        <v>0</v>
      </c>
      <c r="J15" s="89" t="str">
        <f>IF(I15=0,"",(SUM(J12:J14)))</f>
        <v/>
      </c>
      <c r="K15" s="87">
        <f>SUM(K12:K14)</f>
        <v>0</v>
      </c>
      <c r="L15" s="88" t="str">
        <f>IF(K15=0,"",(SUM(L12:L14)))</f>
        <v/>
      </c>
      <c r="M15" s="87">
        <f>SUM(M12:M14)</f>
        <v>0</v>
      </c>
      <c r="N15" s="88" t="str">
        <f>IF(M15=0,"",(SUM(N12:N14)))</f>
        <v/>
      </c>
      <c r="O15" s="88"/>
    </row>
    <row r="16" spans="1:19" s="58" customFormat="1" ht="21" customHeight="1" x14ac:dyDescent="0.25">
      <c r="B16" s="90" t="s">
        <v>64</v>
      </c>
      <c r="C16" s="74"/>
      <c r="D16" s="75" t="str">
        <f t="array" ref="D16">IFERROR(INDEX('4. Waardetabel'!F:K,MATCH(1,('4. Waardetabel'!F:F=$B$8)*('4. Waardetabel'!G:G=$B$9)*('4. Waardetabel'!H:H=$B$10),0),4),"")</f>
        <v/>
      </c>
      <c r="E16" s="91">
        <f>SUMIFS('3. Data'!$H:$H,'3. Data'!$A:$A,$D16,'3. Data'!$B:$B,$B$8,'3. Data'!$C:$C,$B$7,'3. Data'!$D:$D,E$11,'3. Data'!$E:$E,$B$10,'3. Data'!$F:$F,$B$9)</f>
        <v>0</v>
      </c>
      <c r="F16" s="77" t="str">
        <f>IF(E16=0,"",(E16/E$19))</f>
        <v/>
      </c>
      <c r="G16" s="91">
        <f>SUMIFS('3. Data'!$H:$H,'3. Data'!$A:$A,$D16,'3. Data'!$B:$B,$B$8,'3. Data'!$C:$C,$B$7,'3. Data'!$D:$D,G$11,'3. Data'!$E:$E,$B$10,'3. Data'!$F:$F,$B$9)</f>
        <v>0</v>
      </c>
      <c r="H16" s="77" t="str">
        <f>IF(G16=0,"",(G16/G$19))</f>
        <v/>
      </c>
      <c r="I16" s="91">
        <f>SUMIFS('3. Data'!$H:$H,'3. Data'!$A:$A,$D16,'3. Data'!$B:$B,$B$8,'3. Data'!$C:$C,$B$7,'3. Data'!$D:$D,I$11,'3. Data'!$E:$E,$B$10,'3. Data'!$F:$F,$B$9)</f>
        <v>0</v>
      </c>
      <c r="J16" s="77" t="str">
        <f>IF(I16=0,"",(I16/I$19))</f>
        <v/>
      </c>
      <c r="K16" s="91">
        <f>SUMIFS('3. Data'!$H:$H,'3. Data'!$A:$A,$D16,'3. Data'!$B:$B,$B$8,'3. Data'!$C:$C,$B$7,'3. Data'!$D:$D,K$11,'3. Data'!$E:$E,$B$10,'3. Data'!$F:$F,$B$9)</f>
        <v>0</v>
      </c>
      <c r="L16" s="77" t="str">
        <f>IF(K16=0,"",(K16/K$19))</f>
        <v/>
      </c>
      <c r="M16" s="91">
        <f>IFERROR(SUM(E16+G16+I16+K16),0)</f>
        <v>0</v>
      </c>
      <c r="N16" s="77" t="str">
        <f>IF(M16=0,"",(M16/M$19))</f>
        <v/>
      </c>
      <c r="O16" s="77"/>
    </row>
    <row r="17" spans="2:15" s="58" customFormat="1" ht="21" customHeight="1" x14ac:dyDescent="0.25">
      <c r="B17" s="92"/>
      <c r="C17" s="79"/>
      <c r="D17" s="80" t="str">
        <f t="array" ref="D17">IFERROR(INDEX('4. Waardetabel'!F:K,MATCH(1,('4. Waardetabel'!F:F=$B$8)*('4. Waardetabel'!G:G=$B$9)*('4. Waardetabel'!H:H=$B$10),0),5),"")</f>
        <v/>
      </c>
      <c r="E17" s="93">
        <f>SUMIFS('3. Data'!$H:$H,'3. Data'!$A:$A,$D17,'3. Data'!$B:$B,$B$8,'3. Data'!$C:$C,$B$7,'3. Data'!$D:$D,E$11,'3. Data'!$E:$E,$B$10,'3. Data'!$F:$F,$B$9)</f>
        <v>0</v>
      </c>
      <c r="F17" s="82" t="str">
        <f>IF(E17=0,"",(E17/E$19))</f>
        <v/>
      </c>
      <c r="G17" s="93">
        <f>SUMIFS('3. Data'!$H:$H,'3. Data'!$A:$A,$D17,'3. Data'!$B:$B,$B$8,'3. Data'!$C:$C,$B$7,'3. Data'!$D:$D,G$11,'3. Data'!$E:$E,$B$10,'3. Data'!$F:$F,$B$9)</f>
        <v>0</v>
      </c>
      <c r="H17" s="82" t="str">
        <f>IF(G17=0,"",(G17/G$19))</f>
        <v/>
      </c>
      <c r="I17" s="93">
        <f>SUMIFS('3. Data'!$H:$H,'3. Data'!$A:$A,$D17,'3. Data'!$B:$B,$B$8,'3. Data'!$C:$C,$B$7,'3. Data'!$D:$D,I$11,'3. Data'!$E:$E,$B$10,'3. Data'!$F:$F,$B$9)</f>
        <v>0</v>
      </c>
      <c r="J17" s="82" t="str">
        <f>IF(I17=0,"",(I17/I$19))</f>
        <v/>
      </c>
      <c r="K17" s="93">
        <f>SUMIFS('3. Data'!$H:$H,'3. Data'!$A:$A,$D17,'3. Data'!$B:$B,$B$8,'3. Data'!$C:$C,$B$7,'3. Data'!$D:$D,K$11,'3. Data'!$E:$E,$B$10,'3. Data'!$F:$F,$B$9)</f>
        <v>0</v>
      </c>
      <c r="L17" s="82" t="str">
        <f>IF(K17=0,"",(K17/K$19))</f>
        <v/>
      </c>
      <c r="M17" s="94">
        <f t="shared" si="0"/>
        <v>0</v>
      </c>
      <c r="N17" s="82" t="str">
        <f>IF(M17=0,"",(M17/M$19))</f>
        <v/>
      </c>
      <c r="O17" s="82"/>
    </row>
    <row r="18" spans="2:15" s="58" customFormat="1" ht="21" customHeight="1" x14ac:dyDescent="0.25">
      <c r="B18" s="95"/>
      <c r="C18" s="79"/>
      <c r="D18" s="80" t="str">
        <f t="array" ref="D18">IFERROR(INDEX('4. Waardetabel'!F:K,MATCH(1,('4. Waardetabel'!F:F=$B$8)*('4. Waardetabel'!G:G=$B$9)*('4. Waardetabel'!H:H=$B$10),0),6),"")</f>
        <v/>
      </c>
      <c r="E18" s="93">
        <f>SUMIFS('3. Data'!$H:$H,'3. Data'!$A:$A,$D18,'3. Data'!$B:$B,$B$8,'3. Data'!$C:$C,$B$7,'3. Data'!$D:$D,E$11,'3. Data'!$E:$E,$B$10,'3. Data'!$F:$F,$B$9)</f>
        <v>0</v>
      </c>
      <c r="F18" s="82" t="str">
        <f>IF(E18=0,"",(E18/E$19))</f>
        <v/>
      </c>
      <c r="G18" s="93">
        <f>SUMIFS('3. Data'!$H:$H,'3. Data'!$A:$A,$D18,'3. Data'!$B:$B,$B$8,'3. Data'!$C:$C,$B$7,'3. Data'!$D:$D,G$11,'3. Data'!$E:$E,$B$10,'3. Data'!$F:$F,$B$9)</f>
        <v>0</v>
      </c>
      <c r="H18" s="82" t="str">
        <f>IF(G18=0,"",(G18/G$19))</f>
        <v/>
      </c>
      <c r="I18" s="93">
        <f>SUMIFS('3. Data'!$H:$H,'3. Data'!$A:$A,$D18,'3. Data'!$B:$B,$B$8,'3. Data'!$C:$C,$B$7,'3. Data'!$D:$D,I$11,'3. Data'!$E:$E,$B$10,'3. Data'!$F:$F,$B$9)</f>
        <v>0</v>
      </c>
      <c r="J18" s="82" t="str">
        <f>IF(I18=0,"",(I18/I$19))</f>
        <v/>
      </c>
      <c r="K18" s="93">
        <f>SUMIFS('3. Data'!$H:$H,'3. Data'!$A:$A,$D18,'3. Data'!$B:$B,$B$8,'3. Data'!$C:$C,$B$7,'3. Data'!$D:$D,K$11,'3. Data'!$E:$E,$B$10,'3. Data'!$F:$F,$B$9)</f>
        <v>0</v>
      </c>
      <c r="L18" s="82" t="str">
        <f>IF(K18=0,"",(K18/K$19))</f>
        <v/>
      </c>
      <c r="M18" s="94">
        <f t="shared" si="0"/>
        <v>0</v>
      </c>
      <c r="N18" s="82" t="str">
        <f>IF(M18=0,"",(M18/M$19))</f>
        <v/>
      </c>
      <c r="O18" s="82"/>
    </row>
    <row r="19" spans="2:15" s="58" customFormat="1" ht="21" customHeight="1" thickBot="1" x14ac:dyDescent="0.3">
      <c r="B19" s="96"/>
      <c r="C19" s="85"/>
      <c r="D19" s="86" t="s">
        <v>6</v>
      </c>
      <c r="E19" s="97">
        <f>SUM(E16:E18)</f>
        <v>0</v>
      </c>
      <c r="F19" s="88" t="str">
        <f>IF(E19=0,"",(SUM(F16:F18)))</f>
        <v/>
      </c>
      <c r="G19" s="97">
        <f>SUM(G16:G18)</f>
        <v>0</v>
      </c>
      <c r="H19" s="88" t="str">
        <f>IF(G19=0,"",(SUM(H16:H18)))</f>
        <v/>
      </c>
      <c r="I19" s="97">
        <f>SUM(I16:I18)</f>
        <v>0</v>
      </c>
      <c r="J19" s="89" t="str">
        <f>IF(I19=0,"",(SUM(J16:J18)))</f>
        <v/>
      </c>
      <c r="K19" s="97">
        <f>SUM(K16:K18)</f>
        <v>0</v>
      </c>
      <c r="L19" s="88" t="str">
        <f>IF(K19=0,"",(SUM(L16:L18)))</f>
        <v/>
      </c>
      <c r="M19" s="97">
        <f>SUM(M16:M18)</f>
        <v>0</v>
      </c>
      <c r="N19" s="88" t="str">
        <f>IF(M19=0,"",(SUM(N16:N18)))</f>
        <v/>
      </c>
      <c r="O19" s="88"/>
    </row>
    <row r="20" spans="2:15" s="58" customFormat="1" ht="21" customHeight="1" x14ac:dyDescent="0.25">
      <c r="B20" s="73" t="s">
        <v>7</v>
      </c>
      <c r="C20" s="98"/>
      <c r="D20" s="75" t="str">
        <f t="array" ref="D20">IFERROR(INDEX('4. Waardetabel'!F:K,MATCH(1,('4. Waardetabel'!F:F=$B$8)*('4. Waardetabel'!G:G=$B$9)*('4. Waardetabel'!H:H=$B$10),0),4),"")</f>
        <v/>
      </c>
      <c r="E20" s="91">
        <f>SUMIFS('3. Data'!$I:$I,'3. Data'!$A:$A,$D20,'3. Data'!$B:$B,$B$8,'3. Data'!$C:$C,$B$7,'3. Data'!$D:$D,E$11,'3. Data'!$E:$E,$B$10,'3. Data'!$F:$F,$B$9)</f>
        <v>0</v>
      </c>
      <c r="F20" s="77" t="str">
        <f>IF(E20=0,"",(E20/E$23))</f>
        <v/>
      </c>
      <c r="G20" s="91">
        <f>SUMIFS('3. Data'!$I:$I,'3. Data'!$A:$A,$D20,'3. Data'!$B:$B,$B$8,'3. Data'!$C:$C,$B$7,'3. Data'!$D:$D,G$11,'3. Data'!$E:$E,$B$10,'3. Data'!$F:$F,$B$9)</f>
        <v>0</v>
      </c>
      <c r="H20" s="77" t="str">
        <f>IF(G20=0,"",(G20/G$23))</f>
        <v/>
      </c>
      <c r="I20" s="91">
        <f>SUMIFS('3. Data'!$I:$I,'3. Data'!$A:$A,$D20,'3. Data'!$B:$B,$B$8,'3. Data'!$C:$C,$B$7,'3. Data'!$D:$D,I$11,'3. Data'!$E:$E,$B$10,'3. Data'!$F:$F,$B$9)</f>
        <v>0</v>
      </c>
      <c r="J20" s="77" t="str">
        <f>IF(I20=0,"",(I20/I$23))</f>
        <v/>
      </c>
      <c r="K20" s="91">
        <f>SUMIFS('3. Data'!$I:$I,'3. Data'!$A:$A,$D20,'3. Data'!$B:$B,$B$8,'3. Data'!$C:$C,$B$7,'3. Data'!$D:$D,K$11,'3. Data'!$E:$E,$B$10,'3. Data'!$F:$F,$B$9)</f>
        <v>0</v>
      </c>
      <c r="L20" s="77" t="str">
        <f>IF(K20=0,"",(K20/K$23))</f>
        <v/>
      </c>
      <c r="M20" s="91">
        <f>IFERROR(SUM(E20+G20+I20+K20),0)</f>
        <v>0</v>
      </c>
      <c r="N20" s="77" t="str">
        <f>IF(M20=0,"",(M20/M$23))</f>
        <v/>
      </c>
      <c r="O20" s="77"/>
    </row>
    <row r="21" spans="2:15" s="58" customFormat="1" ht="21" customHeight="1" x14ac:dyDescent="0.25">
      <c r="B21" s="78"/>
      <c r="C21" s="99"/>
      <c r="D21" s="80" t="str">
        <f t="array" ref="D21">IFERROR(INDEX('4. Waardetabel'!F:K,MATCH(1,('4. Waardetabel'!F:F=$B$8)*('4. Waardetabel'!G:G=$B$9)*('4. Waardetabel'!H:H=$B$10),0),5),"")</f>
        <v/>
      </c>
      <c r="E21" s="93">
        <f>SUMIFS('3. Data'!$I:$I,'3. Data'!$A:$A,$D21,'3. Data'!$B:$B,$B$8,'3. Data'!$C:$C,$B$7,'3. Data'!$D:$D,E$11,'3. Data'!$E:$E,$B$10,'3. Data'!$F:$F,$B$9)</f>
        <v>0</v>
      </c>
      <c r="F21" s="82" t="str">
        <f>IF(E21=0,"",(E21/E$23))</f>
        <v/>
      </c>
      <c r="G21" s="93">
        <f>SUMIFS('3. Data'!$I:$I,'3. Data'!$A:$A,$D21,'3. Data'!$B:$B,$B$8,'3. Data'!$C:$C,$B$7,'3. Data'!$D:$D,G$11,'3. Data'!$E:$E,$B$10,'3. Data'!$F:$F,$B$9)</f>
        <v>0</v>
      </c>
      <c r="H21" s="82" t="str">
        <f>IF(G21=0,"",(G21/G$23))</f>
        <v/>
      </c>
      <c r="I21" s="93">
        <f>SUMIFS('3. Data'!$I:$I,'3. Data'!$A:$A,$D21,'3. Data'!$B:$B,$B$8,'3. Data'!$C:$C,$B$7,'3. Data'!$D:$D,I$11,'3. Data'!$E:$E,$B$10,'3. Data'!$F:$F,$B$9)</f>
        <v>0</v>
      </c>
      <c r="J21" s="82" t="str">
        <f>IF(I21=0,"",(I21/I$23))</f>
        <v/>
      </c>
      <c r="K21" s="93">
        <f>SUMIFS('3. Data'!$I:$I,'3. Data'!$A:$A,$D21,'3. Data'!$B:$B,$B$8,'3. Data'!$C:$C,$B$7,'3. Data'!$D:$D,K$11,'3. Data'!$E:$E,$B$10,'3. Data'!$F:$F,$B$9)</f>
        <v>0</v>
      </c>
      <c r="L21" s="82" t="str">
        <f>IF(K21=0,"",(K21/K$23))</f>
        <v/>
      </c>
      <c r="M21" s="94">
        <f t="shared" ref="M21:M22" si="1">IFERROR(SUM(E21+G21+I21+K21),0)</f>
        <v>0</v>
      </c>
      <c r="N21" s="82" t="str">
        <f>IF(M21=0,"",(M21/M$23))</f>
        <v/>
      </c>
      <c r="O21" s="82"/>
    </row>
    <row r="22" spans="2:15" s="58" customFormat="1" ht="21" customHeight="1" x14ac:dyDescent="0.25">
      <c r="B22" s="83"/>
      <c r="C22" s="100"/>
      <c r="D22" s="80" t="str">
        <f t="array" ref="D22">IFERROR(INDEX('4. Waardetabel'!F:K,MATCH(1,('4. Waardetabel'!F:F=$B$8)*('4. Waardetabel'!G:G=$B$9)*('4. Waardetabel'!H:H=$B$10),0),6),"")</f>
        <v/>
      </c>
      <c r="E22" s="93">
        <f>SUMIFS('3. Data'!$I:$I,'3. Data'!$A:$A,$D22,'3. Data'!$B:$B,$B$8,'3. Data'!$C:$C,$B$7,'3. Data'!$D:$D,E$11,'3. Data'!$E:$E,$B$10,'3. Data'!$F:$F,$B$9)</f>
        <v>0</v>
      </c>
      <c r="F22" s="82" t="str">
        <f>IF(E22=0,"",(E22/E$23))</f>
        <v/>
      </c>
      <c r="G22" s="93">
        <f>SUMIFS('3. Data'!$I:$I,'3. Data'!$A:$A,$D22,'3. Data'!$B:$B,$B$8,'3. Data'!$C:$C,$B$7,'3. Data'!$D:$D,G$11,'3. Data'!$E:$E,$B$10,'3. Data'!$F:$F,$B$9)</f>
        <v>0</v>
      </c>
      <c r="H22" s="82" t="str">
        <f>IF(G22=0,"",(G22/G$23))</f>
        <v/>
      </c>
      <c r="I22" s="93">
        <f>SUMIFS('3. Data'!$I:$I,'3. Data'!$A:$A,$D22,'3. Data'!$B:$B,$B$8,'3. Data'!$C:$C,$B$7,'3. Data'!$D:$D,I$11,'3. Data'!$E:$E,$B$10,'3. Data'!$F:$F,$B$9)</f>
        <v>0</v>
      </c>
      <c r="J22" s="82" t="str">
        <f>IF(I22=0,"",(I22/I$23))</f>
        <v/>
      </c>
      <c r="K22" s="93">
        <f>SUMIFS('3. Data'!$I:$I,'3. Data'!$A:$A,$D22,'3. Data'!$B:$B,$B$8,'3. Data'!$C:$C,$B$7,'3. Data'!$D:$D,K$11,'3. Data'!$E:$E,$B$10,'3. Data'!$F:$F,$B$9)</f>
        <v>0</v>
      </c>
      <c r="L22" s="82" t="str">
        <f>IF(K22=0,"",(K22/K$23))</f>
        <v/>
      </c>
      <c r="M22" s="94">
        <f t="shared" si="1"/>
        <v>0</v>
      </c>
      <c r="N22" s="82" t="str">
        <f>IF(M22=0,"",(M22/M$23))</f>
        <v/>
      </c>
      <c r="O22" s="82"/>
    </row>
    <row r="23" spans="2:15" s="58" customFormat="1" ht="21" customHeight="1" thickBot="1" x14ac:dyDescent="0.3">
      <c r="B23" s="84"/>
      <c r="C23" s="101"/>
      <c r="D23" s="86" t="s">
        <v>6</v>
      </c>
      <c r="E23" s="97">
        <f>SUM(E20:E22)</f>
        <v>0</v>
      </c>
      <c r="F23" s="88" t="str">
        <f>IF(E23=0,"",(SUM(F20:F22)))</f>
        <v/>
      </c>
      <c r="G23" s="97">
        <f>SUM(G20:G22)</f>
        <v>0</v>
      </c>
      <c r="H23" s="88" t="str">
        <f>IF(G23=0,"",(SUM(H20:H22)))</f>
        <v/>
      </c>
      <c r="I23" s="97">
        <f>SUM(I20:I22)</f>
        <v>0</v>
      </c>
      <c r="J23" s="89" t="str">
        <f>IF(I23=0,"",(SUM(J20:J22)))</f>
        <v/>
      </c>
      <c r="K23" s="97">
        <f>SUM(K20:K22)</f>
        <v>0</v>
      </c>
      <c r="L23" s="88" t="str">
        <f>IF(K23=0,"",(SUM(L20:L22)))</f>
        <v/>
      </c>
      <c r="M23" s="97">
        <f>SUM(M20:M22)</f>
        <v>0</v>
      </c>
      <c r="N23" s="88" t="str">
        <f>IF(M23=0,"",(SUM(N20:N22)))</f>
        <v/>
      </c>
      <c r="O23" s="88"/>
    </row>
    <row r="24" spans="2:15" s="58" customFormat="1" ht="21" customHeight="1" x14ac:dyDescent="0.25">
      <c r="B24" s="73" t="s">
        <v>15</v>
      </c>
      <c r="C24" s="98"/>
      <c r="D24" s="75" t="str">
        <f t="array" ref="D24">IFERROR(INDEX('4. Waardetabel'!F:K,MATCH(1,('4. Waardetabel'!F:F=$B$8)*('4. Waardetabel'!G:G=$B$9)*('4. Waardetabel'!H:H=$B$10),0),4),"")</f>
        <v/>
      </c>
      <c r="E24" s="91">
        <f>SUMIFS('3. Data'!$J:$J,'3. Data'!$A:$A,$D24,'3. Data'!$B:$B,$B$8,'3. Data'!$C:$C,$B$7,'3. Data'!$D:$D,E$11,'3. Data'!$E:$E,$B$10,'3. Data'!$F:$F,$B$9)</f>
        <v>0</v>
      </c>
      <c r="F24" s="77" t="str">
        <f>IF(E24=0,"",(E24/E$27))</f>
        <v/>
      </c>
      <c r="G24" s="91">
        <f>SUMIFS('3. Data'!$J:$J,'3. Data'!$A:$A,$D24,'3. Data'!$B:$B,$B$8,'3. Data'!$C:$C,$B$7,'3. Data'!$D:$D,G$11,'3. Data'!$E:$E,$B$10,'3. Data'!$F:$F,$B$9)</f>
        <v>0</v>
      </c>
      <c r="H24" s="77" t="str">
        <f>IF(G24=0,"",(G24/G$27))</f>
        <v/>
      </c>
      <c r="I24" s="91">
        <f>SUMIFS('3. Data'!$J:$J,'3. Data'!$A:$A,$D24,'3. Data'!$B:$B,$B$8,'3. Data'!$C:$C,$B$7,'3. Data'!$D:$D,I$11,'3. Data'!$E:$E,$B$10,'3. Data'!$F:$F,$B$9)</f>
        <v>0</v>
      </c>
      <c r="J24" s="77" t="str">
        <f>IF(I24=0,"",(I24/I$27))</f>
        <v/>
      </c>
      <c r="K24" s="91">
        <f>SUMIFS('3. Data'!$J:$J,'3. Data'!$A:$A,$D24,'3. Data'!$B:$B,$B$8,'3. Data'!$C:$C,$B$7,'3. Data'!$D:$D,K$11,'3. Data'!$E:$E,$B$10,'3. Data'!$F:$F,$B$9)</f>
        <v>0</v>
      </c>
      <c r="L24" s="77" t="str">
        <f>IF(K24=0,"",(K24/K$27))</f>
        <v/>
      </c>
      <c r="M24" s="91">
        <f>IFERROR(SUM(E24+G24+I24+K24),0)</f>
        <v>0</v>
      </c>
      <c r="N24" s="77" t="str">
        <f>IF(M24=0,"",(M24/M$27))</f>
        <v/>
      </c>
      <c r="O24" s="77"/>
    </row>
    <row r="25" spans="2:15" s="58" customFormat="1" ht="21" customHeight="1" x14ac:dyDescent="0.25">
      <c r="B25" s="78"/>
      <c r="C25" s="99"/>
      <c r="D25" s="80" t="str">
        <f t="array" ref="D25">IFERROR(INDEX('4. Waardetabel'!F:K,MATCH(1,('4. Waardetabel'!F:F=$B$8)*('4. Waardetabel'!G:G=$B$9)*('4. Waardetabel'!H:H=$B$10),0),5),"")</f>
        <v/>
      </c>
      <c r="E25" s="93">
        <f>SUMIFS('3. Data'!$J:$J,'3. Data'!$A:$A,$D25,'3. Data'!$B:$B,$B$8,'3. Data'!$C:$C,$B$7,'3. Data'!$D:$D,E$11,'3. Data'!$E:$E,$B$10,'3. Data'!$F:$F,$B$9)</f>
        <v>0</v>
      </c>
      <c r="F25" s="82" t="str">
        <f>IF(E25=0,"",(E25/E$27))</f>
        <v/>
      </c>
      <c r="G25" s="93">
        <f>SUMIFS('3. Data'!$J:$J,'3. Data'!$A:$A,$D25,'3. Data'!$B:$B,$B$8,'3. Data'!$C:$C,$B$7,'3. Data'!$D:$D,G$11,'3. Data'!$E:$E,$B$10,'3. Data'!$F:$F,$B$9)</f>
        <v>0</v>
      </c>
      <c r="H25" s="82" t="str">
        <f>IF(G25=0,"",(G25/G$27))</f>
        <v/>
      </c>
      <c r="I25" s="93">
        <f>SUMIFS('3. Data'!$J:$J,'3. Data'!$A:$A,$D25,'3. Data'!$B:$B,$B$8,'3. Data'!$C:$C,$B$7,'3. Data'!$D:$D,I$11,'3. Data'!$E:$E,$B$10,'3. Data'!$F:$F,$B$9)</f>
        <v>0</v>
      </c>
      <c r="J25" s="82" t="str">
        <f>IF(I25=0,"",(I25/I$27))</f>
        <v/>
      </c>
      <c r="K25" s="93">
        <f>SUMIFS('3. Data'!$J:$J,'3. Data'!$A:$A,$D25,'3. Data'!$B:$B,$B$8,'3. Data'!$C:$C,$B$7,'3. Data'!$D:$D,K$11,'3. Data'!$E:$E,$B$10,'3. Data'!$F:$F,$B$9)</f>
        <v>0</v>
      </c>
      <c r="L25" s="82" t="str">
        <f>IF(K25=0,"",(K25/K$27))</f>
        <v/>
      </c>
      <c r="M25" s="94">
        <f t="shared" ref="M25:M26" si="2">IFERROR(SUM(E25+G25+I25+K25),0)</f>
        <v>0</v>
      </c>
      <c r="N25" s="82" t="str">
        <f>IF(M25=0,"",(M25/M$27))</f>
        <v/>
      </c>
      <c r="O25" s="82"/>
    </row>
    <row r="26" spans="2:15" s="58" customFormat="1" ht="21" customHeight="1" x14ac:dyDescent="0.25">
      <c r="B26" s="83"/>
      <c r="C26" s="100"/>
      <c r="D26" s="80" t="str">
        <f t="array" ref="D26">IFERROR(INDEX('4. Waardetabel'!F:K,MATCH(1,('4. Waardetabel'!F:F=$B$8)*('4. Waardetabel'!G:G=$B$9)*('4. Waardetabel'!H:H=$B$10),0),6),"")</f>
        <v/>
      </c>
      <c r="E26" s="93">
        <f>SUMIFS('3. Data'!$J:$J,'3. Data'!$A:$A,$D26,'3. Data'!$B:$B,$B$8,'3. Data'!$C:$C,$B$7,'3. Data'!$D:$D,E$11,'3. Data'!$E:$E,$B$10,'3. Data'!$F:$F,$B$9)</f>
        <v>0</v>
      </c>
      <c r="F26" s="82" t="str">
        <f>IF(E26=0,"",(E26/E$27))</f>
        <v/>
      </c>
      <c r="G26" s="93">
        <f>SUMIFS('3. Data'!$J:$J,'3. Data'!$A:$A,$D26,'3. Data'!$B:$B,$B$8,'3. Data'!$C:$C,$B$7,'3. Data'!$D:$D,G$11,'3. Data'!$E:$E,$B$10,'3. Data'!$F:$F,$B$9)</f>
        <v>0</v>
      </c>
      <c r="H26" s="82" t="str">
        <f>IF(G26=0,"",(G26/G$27))</f>
        <v/>
      </c>
      <c r="I26" s="93">
        <f>SUMIFS('3. Data'!$J:$J,'3. Data'!$A:$A,$D26,'3. Data'!$B:$B,$B$8,'3. Data'!$C:$C,$B$7,'3. Data'!$D:$D,I$11,'3. Data'!$E:$E,$B$10,'3. Data'!$F:$F,$B$9)</f>
        <v>0</v>
      </c>
      <c r="J26" s="82" t="str">
        <f>IF(I26=0,"",(I26/I$27))</f>
        <v/>
      </c>
      <c r="K26" s="93">
        <f>SUMIFS('3. Data'!$J:$J,'3. Data'!$A:$A,$D26,'3. Data'!$B:$B,$B$8,'3. Data'!$C:$C,$B$7,'3. Data'!$D:$D,K$11,'3. Data'!$E:$E,$B$10,'3. Data'!$F:$F,$B$9)</f>
        <v>0</v>
      </c>
      <c r="L26" s="82" t="str">
        <f>IF(K26=0,"",(K26/K$27))</f>
        <v/>
      </c>
      <c r="M26" s="94">
        <f t="shared" si="2"/>
        <v>0</v>
      </c>
      <c r="N26" s="82" t="str">
        <f>IF(M26=0,"",(M26/M$27))</f>
        <v/>
      </c>
      <c r="O26" s="82"/>
    </row>
    <row r="27" spans="2:15" s="58" customFormat="1" ht="21" customHeight="1" thickBot="1" x14ac:dyDescent="0.3">
      <c r="B27" s="84"/>
      <c r="C27" s="101"/>
      <c r="D27" s="86" t="s">
        <v>6</v>
      </c>
      <c r="E27" s="97">
        <f>SUM(E24:E26)</f>
        <v>0</v>
      </c>
      <c r="F27" s="88" t="str">
        <f>IF(E27=0,"",(SUM(F24:F26)))</f>
        <v/>
      </c>
      <c r="G27" s="97">
        <f>SUM(G24:G26)</f>
        <v>0</v>
      </c>
      <c r="H27" s="88" t="str">
        <f>IF(G27=0,"",(SUM(H24:H26)))</f>
        <v/>
      </c>
      <c r="I27" s="97">
        <f>SUM(I24:I26)</f>
        <v>0</v>
      </c>
      <c r="J27" s="89" t="str">
        <f>IF(I27=0,"",(SUM(J24:J26)))</f>
        <v/>
      </c>
      <c r="K27" s="97">
        <f>SUM(K24:K26)</f>
        <v>0</v>
      </c>
      <c r="L27" s="88" t="str">
        <f>IF(K27=0,"",(SUM(L24:L26)))</f>
        <v/>
      </c>
      <c r="M27" s="97">
        <f>SUM(M24:M26)</f>
        <v>0</v>
      </c>
      <c r="N27" s="88" t="str">
        <f>IF(M27=0,"",(SUM(N24:N26)))</f>
        <v/>
      </c>
      <c r="O27" s="88"/>
    </row>
    <row r="28" spans="2:15" s="58" customFormat="1" ht="21" customHeight="1" x14ac:dyDescent="0.25">
      <c r="B28" s="90" t="s">
        <v>137</v>
      </c>
      <c r="C28" s="74"/>
      <c r="D28" s="75" t="str">
        <f t="array" ref="D28">IFERROR(INDEX('4. Waardetabel'!F:K,MATCH(1,('4. Waardetabel'!F:F=$B$8)*('4. Waardetabel'!G:G=$B$9)*('4. Waardetabel'!H:H=$B$10),0),4),"")</f>
        <v/>
      </c>
      <c r="E28" s="76">
        <f>SUMIFS('3. Data'!$K:$K,'3. Data'!$A:$A,$D28,'3. Data'!$B:$B,$B$8,'3. Data'!$C:$C,$B$7,'3. Data'!$D:$D,E$11,'3. Data'!$E:$E,$B$10,'3. Data'!$F:$F,$B$9)</f>
        <v>0</v>
      </c>
      <c r="F28" s="77" t="str">
        <f>IF(E28=0,"",(E28/E$31))</f>
        <v/>
      </c>
      <c r="G28" s="76">
        <f>SUMIFS('3. Data'!$K:$K,'3. Data'!$A:$A,$D28,'3. Data'!$B:$B,$B$8,'3. Data'!$C:$C,$B$7,'3. Data'!$D:$D,G$11,'3. Data'!$E:$E,$B$10,'3. Data'!$F:$F,$B$9)</f>
        <v>0</v>
      </c>
      <c r="H28" s="77" t="str">
        <f>IF(G28=0,"",(G28/G$31))</f>
        <v/>
      </c>
      <c r="I28" s="76">
        <f>SUMIFS('3. Data'!$K:$K,'3. Data'!$A:$A,$D28,'3. Data'!$B:$B,$B$8,'3. Data'!$C:$C,$B$7,'3. Data'!$D:$D,I$11,'3. Data'!$E:$E,$B$10,'3. Data'!$F:$F,$B$9)</f>
        <v>0</v>
      </c>
      <c r="J28" s="77" t="str">
        <f>IF(I28=0,"",(I28/I$31))</f>
        <v/>
      </c>
      <c r="K28" s="76">
        <f>SUMIFS('3. Data'!$K:$K,'3. Data'!$A:$A,$D28,'3. Data'!$B:$B,$B$8,'3. Data'!$C:$C,$B$7,'3. Data'!$D:$D,K$11,'3. Data'!$E:$E,$B$10,'3. Data'!$F:$F,$B$9)</f>
        <v>0</v>
      </c>
      <c r="L28" s="77" t="str">
        <f>IF(K28=0,"",(K28/K$31))</f>
        <v/>
      </c>
      <c r="M28" s="76">
        <f>IFERROR(SUM(E28+G28+I28+K28),0)</f>
        <v>0</v>
      </c>
      <c r="N28" s="77" t="str">
        <f>IF(M28=0,"",(M28/M$31))</f>
        <v/>
      </c>
      <c r="O28" s="77"/>
    </row>
    <row r="29" spans="2:15" s="58" customFormat="1" ht="21" customHeight="1" x14ac:dyDescent="0.25">
      <c r="B29" s="92"/>
      <c r="C29" s="79"/>
      <c r="D29" s="80" t="str">
        <f t="array" ref="D29">IFERROR(INDEX('4. Waardetabel'!F:K,MATCH(1,('4. Waardetabel'!F:F=$B$8)*('4. Waardetabel'!G:G=$B$9)*('4. Waardetabel'!H:H=$B$10),0),5),"")</f>
        <v/>
      </c>
      <c r="E29" s="81">
        <f>SUMIFS('3. Data'!$K:$K,'3. Data'!$A:$A,$D29,'3. Data'!$B:$B,$B$8,'3. Data'!$C:$C,$B$7,'3. Data'!$D:$D,E$11,'3. Data'!$E:$E,$B$10,'3. Data'!$F:$F,$B$9)</f>
        <v>0</v>
      </c>
      <c r="F29" s="82" t="str">
        <f>IF(E29=0,"",(E29/E$31))</f>
        <v/>
      </c>
      <c r="G29" s="81">
        <f>SUMIFS('3. Data'!$K:$K,'3. Data'!$A:$A,$D29,'3. Data'!$B:$B,$B$8,'3. Data'!$C:$C,$B$7,'3. Data'!$D:$D,G$11,'3. Data'!$E:$E,$B$10,'3. Data'!$F:$F,$B$9)</f>
        <v>0</v>
      </c>
      <c r="H29" s="82" t="str">
        <f>IF(G29=0,"",(G29/G$31))</f>
        <v/>
      </c>
      <c r="I29" s="81">
        <f>SUMIFS('3. Data'!$K:$K,'3. Data'!$A:$A,$D29,'3. Data'!$B:$B,$B$8,'3. Data'!$C:$C,$B$7,'3. Data'!$D:$D,I$11,'3. Data'!$E:$E,$B$10,'3. Data'!$F:$F,$B$9)</f>
        <v>0</v>
      </c>
      <c r="J29" s="82" t="str">
        <f>IF(I29=0,"",(I29/I$31))</f>
        <v/>
      </c>
      <c r="K29" s="81">
        <f>SUMIFS('3. Data'!$K:$K,'3. Data'!$A:$A,$D29,'3. Data'!$B:$B,$B$8,'3. Data'!$C:$C,$B$7,'3. Data'!$D:$D,K$11,'3. Data'!$E:$E,$B$10,'3. Data'!$F:$F,$B$9)</f>
        <v>0</v>
      </c>
      <c r="L29" s="82" t="str">
        <f>IF(K29=0,"",(K29/K$31))</f>
        <v/>
      </c>
      <c r="M29" s="81">
        <f t="shared" ref="M29:M30" si="3">IFERROR(SUM(E29+G29+I29+K29),0)</f>
        <v>0</v>
      </c>
      <c r="N29" s="82" t="str">
        <f>IF(M29=0,"",(M29/M$31))</f>
        <v/>
      </c>
      <c r="O29" s="82"/>
    </row>
    <row r="30" spans="2:15" s="58" customFormat="1" ht="21" customHeight="1" x14ac:dyDescent="0.25">
      <c r="B30" s="92"/>
      <c r="C30" s="79"/>
      <c r="D30" s="80" t="str">
        <f t="array" ref="D30">IFERROR(INDEX('4. Waardetabel'!F:K,MATCH(1,('4. Waardetabel'!F:F=$B$8)*('4. Waardetabel'!G:G=$B$9)*('4. Waardetabel'!H:H=$B$10),0),6),"")</f>
        <v/>
      </c>
      <c r="E30" s="81">
        <f>SUMIFS('3. Data'!$K:$K,'3. Data'!$A:$A,$D30,'3. Data'!$B:$B,$B$8,'3. Data'!$C:$C,$B$7,'3. Data'!$D:$D,E$11,'3. Data'!$E:$E,$B$10,'3. Data'!$F:$F,$B$9)</f>
        <v>0</v>
      </c>
      <c r="F30" s="82" t="str">
        <f>IF(E30=0,"",(E30/E$31))</f>
        <v/>
      </c>
      <c r="G30" s="81">
        <f>SUMIFS('3. Data'!$K:$K,'3. Data'!$A:$A,$D30,'3. Data'!$B:$B,$B$8,'3. Data'!$C:$C,$B$7,'3. Data'!$D:$D,G$11,'3. Data'!$E:$E,$B$10,'3. Data'!$F:$F,$B$9)</f>
        <v>0</v>
      </c>
      <c r="H30" s="82" t="str">
        <f>IF(G30=0,"",(G30/G$31))</f>
        <v/>
      </c>
      <c r="I30" s="81">
        <f>SUMIFS('3. Data'!$K:$K,'3. Data'!$A:$A,$D30,'3. Data'!$B:$B,$B$8,'3. Data'!$C:$C,$B$7,'3. Data'!$D:$D,I$11,'3. Data'!$E:$E,$B$10,'3. Data'!$F:$F,$B$9)</f>
        <v>0</v>
      </c>
      <c r="J30" s="82" t="str">
        <f>IF(I30=0,"",(I30/I$31))</f>
        <v/>
      </c>
      <c r="K30" s="81">
        <f>SUMIFS('3. Data'!$K:$K,'3. Data'!$A:$A,$D30,'3. Data'!$B:$B,$B$8,'3. Data'!$C:$C,$B$7,'3. Data'!$D:$D,K$11,'3. Data'!$E:$E,$B$10,'3. Data'!$F:$F,$B$9)</f>
        <v>0</v>
      </c>
      <c r="L30" s="82" t="str">
        <f>IF(K30=0,"",(K30/K$31))</f>
        <v/>
      </c>
      <c r="M30" s="81">
        <f t="shared" si="3"/>
        <v>0</v>
      </c>
      <c r="N30" s="82" t="str">
        <f>IF(M30=0,"",(M30/M$31))</f>
        <v/>
      </c>
      <c r="O30" s="82"/>
    </row>
    <row r="31" spans="2:15" s="58" customFormat="1" ht="21" customHeight="1" thickBot="1" x14ac:dyDescent="0.3">
      <c r="B31" s="102"/>
      <c r="C31" s="85"/>
      <c r="D31" s="86" t="s">
        <v>6</v>
      </c>
      <c r="E31" s="87">
        <f>SUM(E28:E30)</f>
        <v>0</v>
      </c>
      <c r="F31" s="88" t="str">
        <f>IF(E31=0,"",(SUM(F28:F30)))</f>
        <v/>
      </c>
      <c r="G31" s="87">
        <f>SUM(G28:G30)</f>
        <v>0</v>
      </c>
      <c r="H31" s="88" t="str">
        <f>IF(G31=0,"",(SUM(H28:H30)))</f>
        <v/>
      </c>
      <c r="I31" s="87">
        <f>SUM(I28:I30)</f>
        <v>0</v>
      </c>
      <c r="J31" s="89" t="str">
        <f>IF(I31=0,"",(SUM(J28:J30)))</f>
        <v/>
      </c>
      <c r="K31" s="87">
        <f>SUM(K28:K30)</f>
        <v>0</v>
      </c>
      <c r="L31" s="88" t="str">
        <f>IF(K31=0,"",(SUM(L28:L30)))</f>
        <v/>
      </c>
      <c r="M31" s="87">
        <f>SUM(M28:M30)</f>
        <v>0</v>
      </c>
      <c r="N31" s="88" t="str">
        <f>IF(M31=0,"",(SUM(N28:N30)))</f>
        <v/>
      </c>
      <c r="O31" s="88"/>
    </row>
    <row r="32" spans="2:15" s="58" customFormat="1" ht="21" customHeight="1" x14ac:dyDescent="0.25">
      <c r="B32" s="103" t="s">
        <v>9</v>
      </c>
      <c r="C32" s="98"/>
      <c r="D32" s="75" t="str">
        <f t="array" ref="D32">IFERROR(INDEX('4. Waardetabel'!F:K,MATCH(1,('4. Waardetabel'!F:F=$B$8)*('4. Waardetabel'!G:G=$B$9)*('4. Waardetabel'!H:H=$B$10),0),4),"")</f>
        <v/>
      </c>
      <c r="E32" s="104" t="str">
        <f>IFERROR(SUM(SUMIFS('3. Data'!$L:$L,'3. Data'!$A:$A,$D32,'3. Data'!$B:$B,$B$8,'3. Data'!$C:$C,$B$7,'3. Data'!$D:$D,E$11,'3. Data'!$E:$E,$B$10,'3. Data'!F:F,$B$9)/E12),"")</f>
        <v/>
      </c>
      <c r="F32" s="105"/>
      <c r="G32" s="104" t="str">
        <f>IFERROR(SUM(SUMIFS('3. Data'!$L:$L,'3. Data'!$A:$A,$D32,'3. Data'!$B:$B,$B$8,'3. Data'!$C:$C,$B$7,'3. Data'!$D:$D,G$11,'3. Data'!$E:$E,$B$10,'3. Data'!H:H,$B$9)/G12),"")</f>
        <v/>
      </c>
      <c r="H32" s="105"/>
      <c r="I32" s="104" t="str">
        <f>IFERROR(SUM(SUMIFS('3. Data'!$L:$L,'3. Data'!$A:$A,$D32,'3. Data'!$B:$B,$B$8,'3. Data'!$C:$C,$B$7,'3. Data'!$D:$D,I$11,'3. Data'!$E:$E,$B$10,'3. Data'!J:J,$B$9)/I12),"")</f>
        <v/>
      </c>
      <c r="J32" s="105"/>
      <c r="K32" s="104" t="str">
        <f>IFERROR(SUM(SUMIFS('3. Data'!$L:$L,'3. Data'!$A:$A,$D32,'3. Data'!$B:$B,$B$8,'3. Data'!$C:$C,$B$7,'3. Data'!$D:$D,K$11,'3. Data'!$E:$E,$B$10,'3. Data'!L:L,$B$9)/K12),"")</f>
        <v/>
      </c>
      <c r="L32" s="105"/>
      <c r="M32" s="104">
        <f>IFERROR(SUM(SUMIFS('3. Data'!$L:$L,'3. Data'!$A:$A,$D32,'3. Data'!$B:$B,$B$8,'3. Data'!$C:$C,$B$7,'3. Data'!$E:$E,$B$10,'3. Data'!$F:$F,$B$9)/M12),0)</f>
        <v>0</v>
      </c>
      <c r="N32" s="105"/>
      <c r="O32" s="77"/>
    </row>
    <row r="33" spans="2:15" s="58" customFormat="1" ht="21" customHeight="1" x14ac:dyDescent="0.25">
      <c r="B33" s="106"/>
      <c r="C33" s="99"/>
      <c r="D33" s="80" t="str">
        <f t="array" ref="D33">IFERROR(INDEX('4. Waardetabel'!F:K,MATCH(1,('4. Waardetabel'!F:F=$B$8)*('4. Waardetabel'!G:G=$B$9)*('4. Waardetabel'!H:H=$B$10),0),5),"")</f>
        <v/>
      </c>
      <c r="E33" s="107" t="str">
        <f>IFERROR(SUM(SUMIFS('3. Data'!$L:$L,'3. Data'!$A:$A,$D33,'3. Data'!$B:$B,$B$8,'3. Data'!$C:$C,$B$7,'3. Data'!$D:$D,E$11,'3. Data'!$E:$E,$B$10,'3. Data'!F:F,$B$9)/E13),"")</f>
        <v/>
      </c>
      <c r="F33" s="108"/>
      <c r="G33" s="107" t="str">
        <f>IFERROR(SUM(SUMIFS('3. Data'!$L:$L,'3. Data'!$A:$A,$D33,'3. Data'!$B:$B,$B$8,'3. Data'!$C:$C,$B$7,'3. Data'!$D:$D,G$11,'3. Data'!$E:$E,$B$10,'3. Data'!H:H,$B$9)/G13),"")</f>
        <v/>
      </c>
      <c r="H33" s="108"/>
      <c r="I33" s="107" t="str">
        <f>IFERROR(SUM(SUMIFS('3. Data'!$L:$L,'3. Data'!$A:$A,$D33,'3. Data'!$B:$B,$B$8,'3. Data'!$C:$C,$B$7,'3. Data'!$D:$D,I$11,'3. Data'!$E:$E,$B$10,'3. Data'!J:J,$B$9)/I13),"")</f>
        <v/>
      </c>
      <c r="J33" s="108"/>
      <c r="K33" s="107" t="str">
        <f>IFERROR(SUM(SUMIFS('3. Data'!$L:$L,'3. Data'!$A:$A,$D33,'3. Data'!$B:$B,$B$8,'3. Data'!$C:$C,$B$7,'3. Data'!$D:$D,K$11,'3. Data'!$E:$E,$B$10,'3. Data'!L:L,$B$9)/K13),"")</f>
        <v/>
      </c>
      <c r="L33" s="108"/>
      <c r="M33" s="107">
        <f>IFERROR(SUM(SUMIFS('3. Data'!$L:$L,'3. Data'!$A:$A,$D33,'3. Data'!$B:$B,$B$8,'3. Data'!$C:$C,$B$7,'3. Data'!$E:$E,$B$10,'3. Data'!$F:$F,$B$9)/M13),0)</f>
        <v>0</v>
      </c>
      <c r="N33" s="108"/>
      <c r="O33" s="82"/>
    </row>
    <row r="34" spans="2:15" s="58" customFormat="1" ht="21" customHeight="1" x14ac:dyDescent="0.25">
      <c r="B34" s="109"/>
      <c r="C34" s="100"/>
      <c r="D34" s="80" t="str">
        <f t="array" ref="D34">IFERROR(INDEX('4. Waardetabel'!F:K,MATCH(1,('4. Waardetabel'!F:F=$B$8)*('4. Waardetabel'!G:G=$B$9)*('4. Waardetabel'!H:H=$B$10),0),6),"")</f>
        <v/>
      </c>
      <c r="E34" s="107" t="str">
        <f>IFERROR(SUM(SUMIFS('3. Data'!$L:$L,'3. Data'!$A:$A,$D34,'3. Data'!$B:$B,$B$8,'3. Data'!$C:$C,$B$7,'3. Data'!$D:$D,E$11,'3. Data'!$E:$E,$B$10,'3. Data'!F:F,$B$9)/E14),"")</f>
        <v/>
      </c>
      <c r="F34" s="108"/>
      <c r="G34" s="107" t="str">
        <f>IFERROR(SUM(SUMIFS('3. Data'!$L:$L,'3. Data'!$A:$A,$D34,'3. Data'!$B:$B,$B$8,'3. Data'!$C:$C,$B$7,'3. Data'!$D:$D,G$11,'3. Data'!$E:$E,$B$10,'3. Data'!H:H,$B$9)/G14),"")</f>
        <v/>
      </c>
      <c r="H34" s="108"/>
      <c r="I34" s="107" t="str">
        <f>IFERROR(SUM(SUMIFS('3. Data'!$L:$L,'3. Data'!$A:$A,$D34,'3. Data'!$B:$B,$B$8,'3. Data'!$C:$C,$B$7,'3. Data'!$D:$D,I$11,'3. Data'!$E:$E,$B$10,'3. Data'!J:J,$B$9)/I14),"")</f>
        <v/>
      </c>
      <c r="J34" s="108"/>
      <c r="K34" s="107" t="str">
        <f>IFERROR(SUM(SUMIFS('3. Data'!$L:$L,'3. Data'!$A:$A,$D34,'3. Data'!$B:$B,$B$8,'3. Data'!$C:$C,$B$7,'3. Data'!$D:$D,K$11,'3. Data'!$E:$E,$B$10,'3. Data'!L:L,$B$9)/K14),"")</f>
        <v/>
      </c>
      <c r="L34" s="108"/>
      <c r="M34" s="107">
        <f>IFERROR(SUM(SUMIFS('3. Data'!$L:$L,'3. Data'!$A:$A,$D34,'3. Data'!$B:$B,$B$8,'3. Data'!$C:$C,$B$7,'3. Data'!$E:$E,$B$10,'3. Data'!$F:$F,$B$9)/M14),0)</f>
        <v>0</v>
      </c>
      <c r="N34" s="108"/>
      <c r="O34" s="82"/>
    </row>
    <row r="35" spans="2:15" s="58" customFormat="1" ht="21" customHeight="1" thickBot="1" x14ac:dyDescent="0.3">
      <c r="B35" s="109"/>
      <c r="C35" s="100"/>
      <c r="D35" s="86" t="s">
        <v>6</v>
      </c>
      <c r="E35" s="110" t="str">
        <f>IFERROR(SUM((SUMIFS('3. Data'!$L:$L,'3. Data'!$A:$A,$D32,'3. Data'!$B:$B,$B$8,'3. Data'!$C:$C,$B$7,'3. Data'!$D:$D,E$11,'3. Data'!$E:$E,$B$10,'3. Data'!$F:$F,$B$9)+SUMIFS('3. Data'!$L:$L,'3. Data'!$A:$A,$D33,'3. Data'!$B:$B,$B$8,'3. Data'!$C:$C,$B$7,'3. Data'!$D:$D,E$11,'3. Data'!$E:$E,$B$10,'3. Data'!$F:$F,$B$9)+SUMIFS('3. Data'!$L:$L,'3. Data'!$A:$A,$D34,'3. Data'!$B:$B,$B$8,'3. Data'!$C:$C,$B$7,'3. Data'!$D:$D,E$11,'3. Data'!$E:$E,$B$10,'3. Data'!$F:$F,$B$9))/E15),"")</f>
        <v/>
      </c>
      <c r="F35" s="111"/>
      <c r="G35" s="110" t="str">
        <f>IFERROR(SUM((SUMIFS('3. Data'!$L:$L,'3. Data'!$A:$A,$D32,'3. Data'!$B:$B,$B$8,'3. Data'!$C:$C,$B$7,'3. Data'!$D:$D,G$11,'3. Data'!$E:$E,$B$10,'3. Data'!$F:$F,$B$9)+SUMIFS('3. Data'!$L:$L,'3. Data'!$A:$A,$D33,'3. Data'!$B:$B,$B$8,'3. Data'!$C:$C,$B$7,'3. Data'!$D:$D,G$11,'3. Data'!$E:$E,$B$10,'3. Data'!$F:$F,$B$9)+SUMIFS('3. Data'!$L:$L,'3. Data'!$A:$A,$D34,'3. Data'!$B:$B,$B$8,'3. Data'!$C:$C,$B$7,'3. Data'!$D:$D,G$11,'3. Data'!$E:$E,$B$10,'3. Data'!$F:$F,$B$9))/G15),"")</f>
        <v/>
      </c>
      <c r="H35" s="111"/>
      <c r="I35" s="110" t="str">
        <f>IFERROR(SUM((SUMIFS('3. Data'!$L:$L,'3. Data'!$A:$A,$D32,'3. Data'!$B:$B,$B$8,'3. Data'!$C:$C,$B$7,'3. Data'!$D:$D,I$11,'3. Data'!$E:$E,$B$10,'3. Data'!$F:$F,$B$9)+SUMIFS('3. Data'!$L:$L,'3. Data'!$A:$A,$D33,'3. Data'!$B:$B,$B$8,'3. Data'!$C:$C,$B$7,'3. Data'!$D:$D,I$11,'3. Data'!$E:$E,$B$10,'3. Data'!$F:$F,$B$9)+SUMIFS('3. Data'!$L:$L,'3. Data'!$A:$A,$D34,'3. Data'!$B:$B,$B$8,'3. Data'!$C:$C,$B$7,'3. Data'!$D:$D,I$11,'3. Data'!$E:$E,$B$10,'3. Data'!$F:$F,$B$9))/I15),"")</f>
        <v/>
      </c>
      <c r="J35" s="111"/>
      <c r="K35" s="110" t="str">
        <f>IFERROR(SUM((SUMIFS('3. Data'!$L:$L,'3. Data'!$A:$A,$D32,'3. Data'!$B:$B,$B$8,'3. Data'!$C:$C,$B$7,'3. Data'!$D:$D,K$11,'3. Data'!$E:$E,$B$10,'3. Data'!$F:$F,$B$9)+SUMIFS('3. Data'!$L:$L,'3. Data'!$A:$A,$D33,'3. Data'!$B:$B,$B$8,'3. Data'!$C:$C,$B$7,'3. Data'!$D:$D,K$11,'3. Data'!$E:$E,$B$10,'3. Data'!$F:$F,$B$9)+SUMIFS('3. Data'!$L:$L,'3. Data'!$A:$A,$D34,'3. Data'!$B:$B,$B$8,'3. Data'!$C:$C,$B$7,'3. Data'!$D:$D,K$11,'3. Data'!$E:$E,$B$10,'3. Data'!$F:$F,$B$9))/K15),"")</f>
        <v/>
      </c>
      <c r="L35" s="111"/>
      <c r="M35" s="112" t="str">
        <f>IFERROR(SUM((SUMIFS('3. Data'!$L:$L,'3. Data'!$A:$A,$D32,'3. Data'!$B:$B,$B$8,'3. Data'!$E:$E,$B$10,'3. Data'!$F:$F,$B$9)+SUMIFS('3. Data'!$L:$L,'3. Data'!$A:$A,$D33,'3. Data'!$B:$B,$B$8,'3. Data'!$E:$E,$B$10,'3. Data'!$F:$F,$B$9)+SUMIFS('3. Data'!$L:$L,'3. Data'!$A:$A,$D34,'3. Data'!$B:$B,$B$8,'3. Data'!$E:$E,$B$10,'3. Data'!$F:$F,$B$9))/M15),"")</f>
        <v/>
      </c>
      <c r="N35" s="113"/>
      <c r="O35" s="88"/>
    </row>
    <row r="36" spans="2:15" s="58" customFormat="1" ht="21" customHeight="1" x14ac:dyDescent="0.25">
      <c r="B36" s="103" t="s">
        <v>65</v>
      </c>
      <c r="C36" s="98"/>
      <c r="D36" s="75" t="str">
        <f t="array" ref="D36">IFERROR(INDEX('4. Waardetabel'!F:K,MATCH(1,('4. Waardetabel'!F:F=$B$8)*('4. Waardetabel'!G:G=$B$9)*('4. Waardetabel'!H:H=$B$10),0),4),"")</f>
        <v/>
      </c>
      <c r="E36" s="114">
        <f>SUMIFS('3. Data'!$M:$M,'3. Data'!$A:$A,$D36,'3. Data'!$B:$B,$B$8,'3. Data'!$C:$C,$B$7,'3. Data'!$D:$D,E$11,'3. Data'!$E:$E,$B$10,'3. Data'!$F:$F,$B$9)</f>
        <v>0</v>
      </c>
      <c r="F36" s="115"/>
      <c r="G36" s="114">
        <f>SUMIFS('3. Data'!$M:$M,'3. Data'!$A:$A,$D36,'3. Data'!$B:$B,$B$8,'3. Data'!$C:$C,$B$7,'3. Data'!$D:$D,G$11,'3. Data'!$E:$E,$B$10,'3. Data'!$F:$F,$B$9)</f>
        <v>0</v>
      </c>
      <c r="H36" s="115"/>
      <c r="I36" s="114">
        <f>SUMIFS('3. Data'!$M:$M,'3. Data'!$A:$A,$D36,'3. Data'!$B:$B,$B$8,'3. Data'!$C:$C,$B$7,'3. Data'!$D:$D,I$11,'3. Data'!$E:$E,$B$10,'3. Data'!$F:$F,$B$9)</f>
        <v>0</v>
      </c>
      <c r="J36" s="115"/>
      <c r="K36" s="114">
        <f>SUMIFS('3. Data'!$M:$M,'3. Data'!$A:$A,$D36,'3. Data'!$B:$B,$B$8,'3. Data'!$C:$C,$B$7,'3. Data'!$D:$D,K$11,'3. Data'!$E:$E,$B$10,'3. Data'!$F:$F,$B$9)</f>
        <v>0</v>
      </c>
      <c r="L36" s="115"/>
      <c r="M36" s="114">
        <f>IFERROR(SUM(E36+G36+I36+K36),0)</f>
        <v>0</v>
      </c>
      <c r="N36" s="115"/>
      <c r="O36" s="77"/>
    </row>
    <row r="37" spans="2:15" s="58" customFormat="1" ht="21" customHeight="1" x14ac:dyDescent="0.25">
      <c r="B37" s="106"/>
      <c r="C37" s="99"/>
      <c r="D37" s="80" t="str">
        <f t="array" ref="D37">IFERROR(INDEX('4. Waardetabel'!F:K,MATCH(1,('4. Waardetabel'!F:F=$B$8)*('4. Waardetabel'!G:G=$B$9)*('4. Waardetabel'!H:H=$B$10),0),5),"")</f>
        <v/>
      </c>
      <c r="E37" s="116">
        <f>SUMIFS('3. Data'!$M:$M,'3. Data'!$A:$A,$D37,'3. Data'!$B:$B,$B$8,'3. Data'!$C:$C,$B$7,'3. Data'!$D:$D,E$11,'3. Data'!$E:$E,$B$10,'3. Data'!$F:$F,$B$9)</f>
        <v>0</v>
      </c>
      <c r="F37" s="117"/>
      <c r="G37" s="116">
        <f>SUMIFS('3. Data'!$M:$M,'3. Data'!$A:$A,$D37,'3. Data'!$B:$B,$B$8,'3. Data'!$C:$C,$B$7,'3. Data'!$D:$D,G$11,'3. Data'!$E:$E,$B$10,'3. Data'!$F:$F,$B$9)</f>
        <v>0</v>
      </c>
      <c r="H37" s="117"/>
      <c r="I37" s="116">
        <f>SUMIFS('3. Data'!$M:$M,'3. Data'!$A:$A,$D37,'3. Data'!$B:$B,$B$8,'3. Data'!$C:$C,$B$7,'3. Data'!$D:$D,I$11,'3. Data'!$E:$E,$B$10,'3. Data'!$F:$F,$B$9)</f>
        <v>0</v>
      </c>
      <c r="J37" s="117"/>
      <c r="K37" s="116">
        <f>SUMIFS('3. Data'!$M:$M,'3. Data'!$A:$A,$D37,'3. Data'!$B:$B,$B$8,'3. Data'!$C:$C,$B$7,'3. Data'!$D:$D,K$11,'3. Data'!$E:$E,$B$10,'3. Data'!$F:$F,$B$9)</f>
        <v>0</v>
      </c>
      <c r="L37" s="117"/>
      <c r="M37" s="118">
        <f t="shared" ref="M37:M38" si="4">IFERROR(SUM(E37+G37+I37+K37),0)</f>
        <v>0</v>
      </c>
      <c r="N37" s="119"/>
      <c r="O37" s="82"/>
    </row>
    <row r="38" spans="2:15" s="58" customFormat="1" ht="21" customHeight="1" x14ac:dyDescent="0.25">
      <c r="B38" s="109"/>
      <c r="C38" s="100"/>
      <c r="D38" s="80" t="str">
        <f t="array" ref="D38">IFERROR(INDEX('4. Waardetabel'!F:K,MATCH(1,('4. Waardetabel'!F:F=$B$8)*('4. Waardetabel'!G:G=$B$9)*('4. Waardetabel'!H:H=$B$10),0),6),"")</f>
        <v/>
      </c>
      <c r="E38" s="116">
        <f>SUMIFS('3. Data'!$M:$M,'3. Data'!$A:$A,$D38,'3. Data'!$B:$B,$B$8,'3. Data'!$C:$C,$B$7,'3. Data'!$D:$D,E$11,'3. Data'!$E:$E,$B$10,'3. Data'!$F:$F,$B$9)</f>
        <v>0</v>
      </c>
      <c r="F38" s="117"/>
      <c r="G38" s="116">
        <f>SUMIFS('3. Data'!$M:$M,'3. Data'!$A:$A,$D38,'3. Data'!$B:$B,$B$8,'3. Data'!$C:$C,$B$7,'3. Data'!$D:$D,G$11,'3. Data'!$E:$E,$B$10,'3. Data'!$F:$F,$B$9)</f>
        <v>0</v>
      </c>
      <c r="H38" s="117"/>
      <c r="I38" s="116">
        <f>SUMIFS('3. Data'!$M:$M,'3. Data'!$A:$A,$D38,'3. Data'!$B:$B,$B$8,'3. Data'!$C:$C,$B$7,'3. Data'!$D:$D,I$11,'3. Data'!$E:$E,$B$10,'3. Data'!$F:$F,$B$9)</f>
        <v>0</v>
      </c>
      <c r="J38" s="117"/>
      <c r="K38" s="116">
        <f>SUMIFS('3. Data'!$M:$M,'3. Data'!$A:$A,$D38,'3. Data'!$B:$B,$B$8,'3. Data'!$C:$C,$B$7,'3. Data'!$D:$D,K$11,'3. Data'!$E:$E,$B$10,'3. Data'!$F:$F,$B$9)</f>
        <v>0</v>
      </c>
      <c r="L38" s="117"/>
      <c r="M38" s="118">
        <f t="shared" si="4"/>
        <v>0</v>
      </c>
      <c r="N38" s="119"/>
      <c r="O38" s="82"/>
    </row>
    <row r="39" spans="2:15" s="58" customFormat="1" ht="21" customHeight="1" thickBot="1" x14ac:dyDescent="0.3">
      <c r="B39" s="109"/>
      <c r="C39" s="100"/>
      <c r="D39" s="86" t="s">
        <v>6</v>
      </c>
      <c r="E39" s="120">
        <f>(MAX(E36:E38))</f>
        <v>0</v>
      </c>
      <c r="F39" s="121"/>
      <c r="G39" s="120">
        <f>(MAX(G36:G38))</f>
        <v>0</v>
      </c>
      <c r="H39" s="121"/>
      <c r="I39" s="120">
        <f>(MAX(I36:I38))</f>
        <v>0</v>
      </c>
      <c r="J39" s="121"/>
      <c r="K39" s="120">
        <f>(MAX(K36:K38))</f>
        <v>0</v>
      </c>
      <c r="L39" s="121"/>
      <c r="M39" s="120">
        <f>(MAX(M36:M38))</f>
        <v>0</v>
      </c>
      <c r="N39" s="121"/>
      <c r="O39" s="88"/>
    </row>
    <row r="40" spans="2:15" s="58" customFormat="1" ht="21" customHeight="1" x14ac:dyDescent="0.25">
      <c r="B40" s="103" t="s">
        <v>66</v>
      </c>
      <c r="C40" s="98"/>
      <c r="D40" s="75" t="str">
        <f t="array" ref="D40">IFERROR(INDEX('4. Waardetabel'!F:K,MATCH(1,('4. Waardetabel'!F:F=$B$8)*('4. Waardetabel'!G:G=$B$9)*('4. Waardetabel'!H:H=$B$10),0),4),"")</f>
        <v/>
      </c>
      <c r="E40" s="114">
        <f>SUMIFS('3. Data'!$N:$N,'3. Data'!$A:$A,$D40,'3. Data'!$B:$B,$B$8,'3. Data'!$C:$C,$B$7,'3. Data'!$D:$D,E$11,'3. Data'!$E:$E,$B$10,'3. Data'!$F:$F,$B$9)</f>
        <v>0</v>
      </c>
      <c r="F40" s="115"/>
      <c r="G40" s="114">
        <f>SUMIFS('3. Data'!$N:$N,'3. Data'!$A:$A,$D40,'3. Data'!$B:$B,$B$8,'3. Data'!$C:$C,$B$7,'3. Data'!$D:$D,G$11,'3. Data'!$E:$E,$B$10,'3. Data'!$F:$F,$B$9)</f>
        <v>0</v>
      </c>
      <c r="H40" s="115"/>
      <c r="I40" s="114">
        <f>SUMIFS('3. Data'!$N:$N,'3. Data'!$A:$A,$D40,'3. Data'!$B:$B,$B$8,'3. Data'!$C:$C,$B$7,'3. Data'!$D:$D,I$11,'3. Data'!$E:$E,$B$10,'3. Data'!$F:$F,$B$9)</f>
        <v>0</v>
      </c>
      <c r="J40" s="115"/>
      <c r="K40" s="114">
        <f>SUMIFS('3. Data'!$N:$N,'3. Data'!$A:$A,$D40,'3. Data'!$B:$B,$B$8,'3. Data'!$C:$C,$B$7,'3. Data'!$D:$D,K$11,'3. Data'!$E:$E,$B$10,'3. Data'!$F:$F,$B$9)</f>
        <v>0</v>
      </c>
      <c r="L40" s="115"/>
      <c r="M40" s="114">
        <f>IFERROR(SUM(E40+G40+I40+K40),0)</f>
        <v>0</v>
      </c>
      <c r="N40" s="115"/>
      <c r="O40" s="77"/>
    </row>
    <row r="41" spans="2:15" s="58" customFormat="1" ht="21" customHeight="1" x14ac:dyDescent="0.25">
      <c r="B41" s="106"/>
      <c r="C41" s="99"/>
      <c r="D41" s="80" t="str">
        <f t="array" ref="D41">IFERROR(INDEX('4. Waardetabel'!F:K,MATCH(1,('4. Waardetabel'!F:F=$B$8)*('4. Waardetabel'!G:G=$B$9)*('4. Waardetabel'!H:H=$B$10),0),5),"")</f>
        <v/>
      </c>
      <c r="E41" s="116">
        <f>SUMIFS('3. Data'!$N:$N,'3. Data'!$A:$A,$D41,'3. Data'!$B:$B,$B$8,'3. Data'!$C:$C,$B$7,'3. Data'!$D:$D,E$11,'3. Data'!$E:$E,$B$10,'3. Data'!$F:$F,$B$9)</f>
        <v>0</v>
      </c>
      <c r="F41" s="117"/>
      <c r="G41" s="116">
        <f>SUMIFS('3. Data'!$N:$N,'3. Data'!$A:$A,$D41,'3. Data'!$B:$B,$B$8,'3. Data'!$C:$C,$B$7,'3. Data'!$D:$D,G$11,'3. Data'!$E:$E,$B$10,'3. Data'!$F:$F,$B$9)</f>
        <v>0</v>
      </c>
      <c r="H41" s="117"/>
      <c r="I41" s="116">
        <f>SUMIFS('3. Data'!$N:$N,'3. Data'!$A:$A,$D41,'3. Data'!$B:$B,$B$8,'3. Data'!$C:$C,$B$7,'3. Data'!$D:$D,I$11,'3. Data'!$E:$E,$B$10,'3. Data'!$F:$F,$B$9)</f>
        <v>0</v>
      </c>
      <c r="J41" s="117"/>
      <c r="K41" s="116">
        <f>SUMIFS('3. Data'!$N:$N,'3. Data'!$A:$A,$D41,'3. Data'!$B:$B,$B$8,'3. Data'!$C:$C,$B$7,'3. Data'!$D:$D,K$11,'3. Data'!$E:$E,$B$10,'3. Data'!$F:$F,$B$9)</f>
        <v>0</v>
      </c>
      <c r="L41" s="117"/>
      <c r="M41" s="118">
        <f t="shared" ref="M41:M42" si="5">IFERROR(SUM(E41+G41+I41+K41),0)</f>
        <v>0</v>
      </c>
      <c r="N41" s="119"/>
      <c r="O41" s="82"/>
    </row>
    <row r="42" spans="2:15" s="58" customFormat="1" ht="21" customHeight="1" x14ac:dyDescent="0.25">
      <c r="B42" s="109"/>
      <c r="C42" s="100"/>
      <c r="D42" s="80" t="str">
        <f t="array" ref="D42">IFERROR(INDEX('4. Waardetabel'!F:K,MATCH(1,('4. Waardetabel'!F:F=$B$8)*('4. Waardetabel'!G:G=$B$9)*('4. Waardetabel'!H:H=$B$10),0),6),"")</f>
        <v/>
      </c>
      <c r="E42" s="116">
        <f>SUMIFS('3. Data'!$N:$N,'3. Data'!$A:$A,$D42,'3. Data'!$B:$B,$B$8,'3. Data'!$C:$C,$B$7,'3. Data'!$D:$D,E$11,'3. Data'!$E:$E,$B$10,'3. Data'!$F:$F,$B$9)</f>
        <v>0</v>
      </c>
      <c r="F42" s="117"/>
      <c r="G42" s="116">
        <f>SUMIFS('3. Data'!$N:$N,'3. Data'!$A:$A,$D42,'3. Data'!$B:$B,$B$8,'3. Data'!$C:$C,$B$7,'3. Data'!$D:$D,G$11,'3. Data'!$E:$E,$B$10,'3. Data'!$F:$F,$B$9)</f>
        <v>0</v>
      </c>
      <c r="H42" s="117"/>
      <c r="I42" s="116">
        <f>SUMIFS('3. Data'!$N:$N,'3. Data'!$A:$A,$D42,'3. Data'!$B:$B,$B$8,'3. Data'!$C:$C,$B$7,'3. Data'!$D:$D,I$11,'3. Data'!$E:$E,$B$10,'3. Data'!$F:$F,$B$9)</f>
        <v>0</v>
      </c>
      <c r="J42" s="117"/>
      <c r="K42" s="116">
        <f>SUMIFS('3. Data'!$N:$N,'3. Data'!$A:$A,$D42,'3. Data'!$B:$B,$B$8,'3. Data'!$C:$C,$B$7,'3. Data'!$D:$D,K$11,'3. Data'!$E:$E,$B$10,'3. Data'!$F:$F,$B$9)</f>
        <v>0</v>
      </c>
      <c r="L42" s="117"/>
      <c r="M42" s="118">
        <f t="shared" si="5"/>
        <v>0</v>
      </c>
      <c r="N42" s="119"/>
      <c r="O42" s="82"/>
    </row>
    <row r="43" spans="2:15" s="58" customFormat="1" ht="21" customHeight="1" thickBot="1" x14ac:dyDescent="0.3">
      <c r="B43" s="109"/>
      <c r="C43" s="100"/>
      <c r="D43" s="86" t="s">
        <v>10</v>
      </c>
      <c r="E43" s="120">
        <f>(MAX(E40:E42))</f>
        <v>0</v>
      </c>
      <c r="F43" s="121"/>
      <c r="G43" s="120">
        <f>(MAX(G40:G42))</f>
        <v>0</v>
      </c>
      <c r="H43" s="121"/>
      <c r="I43" s="120">
        <f>(MAX(I40:I42))</f>
        <v>0</v>
      </c>
      <c r="J43" s="121"/>
      <c r="K43" s="120">
        <f>(MAX(K40:K42))</f>
        <v>0</v>
      </c>
      <c r="L43" s="121"/>
      <c r="M43" s="120">
        <f>(MAX(M40:M42))</f>
        <v>0</v>
      </c>
      <c r="N43" s="121"/>
      <c r="O43" s="88"/>
    </row>
    <row r="44" spans="2:15" s="58" customFormat="1" ht="21" customHeight="1" x14ac:dyDescent="0.25">
      <c r="B44" s="103" t="s">
        <v>157</v>
      </c>
      <c r="C44" s="98"/>
      <c r="D44" s="75" t="str">
        <f t="array" ref="D44">IFERROR(INDEX('4. Waardetabel'!F:K,MATCH(1,('4. Waardetabel'!F:F=$B$8)*('4. Waardetabel'!G:G=$B$9)*('4. Waardetabel'!H:H=$B$10),0),4),"")</f>
        <v/>
      </c>
      <c r="E44" s="114">
        <f>SUMIFS('3. Data'!$O:$O,'3. Data'!$A:$A,$D44,'3. Data'!$B:$B,$B$8,'3. Data'!$C:$C,$B$7,'3. Data'!$D:$D,E$11,'3. Data'!$E:$E,$B$10,'3. Data'!$F:$F,$B$9)</f>
        <v>0</v>
      </c>
      <c r="F44" s="115"/>
      <c r="G44" s="114">
        <f>SUMIFS('3. Data'!$O:$O,'3. Data'!$A:$A,$D44,'3. Data'!$B:$B,$B$8,'3. Data'!$C:$C,$B$7,'3. Data'!$D:$D,G$11,'3. Data'!$E:$E,$B$10,'3. Data'!$F:$F,$B$9)</f>
        <v>0</v>
      </c>
      <c r="H44" s="115"/>
      <c r="I44" s="114">
        <f>SUMIFS('3. Data'!$O:$O,'3. Data'!$A:$A,$D44,'3. Data'!$B:$B,$B$8,'3. Data'!$C:$C,$B$7,'3. Data'!$D:$D,I$11,'3. Data'!$E:$E,$B$10,'3. Data'!$F:$F,$B$9)</f>
        <v>0</v>
      </c>
      <c r="J44" s="115"/>
      <c r="K44" s="114">
        <f>SUMIFS('3. Data'!$O:$O,'3. Data'!$A:$A,$D44,'3. Data'!$B:$B,$B$8,'3. Data'!$C:$C,$B$7,'3. Data'!$D:$D,K$11,'3. Data'!$E:$E,$B$10,'3. Data'!$F:$F,$B$9)</f>
        <v>0</v>
      </c>
      <c r="L44" s="115"/>
      <c r="M44" s="118">
        <f t="shared" ref="M44:M46" si="6">IFERROR(SUM(E44+G44+I44+K44),0)</f>
        <v>0</v>
      </c>
      <c r="N44" s="119"/>
      <c r="O44" s="77"/>
    </row>
    <row r="45" spans="2:15" s="58" customFormat="1" ht="21" customHeight="1" x14ac:dyDescent="0.25">
      <c r="B45" s="106"/>
      <c r="C45" s="99"/>
      <c r="D45" s="80" t="str">
        <f t="array" ref="D45">IFERROR(INDEX('4. Waardetabel'!F:K,MATCH(1,('4. Waardetabel'!F:F=$B$8)*('4. Waardetabel'!G:G=$B$9)*('4. Waardetabel'!H:H=$B$10),0),5),"")</f>
        <v/>
      </c>
      <c r="E45" s="118">
        <f>SUMIFS('3. Data'!$O:$O,'3. Data'!$A:$A,$D45,'3. Data'!$B:$B,$B$8,'3. Data'!$C:$C,$B$7,'3. Data'!$D:$D,E$11,'3. Data'!$E:$E,$B$10,'3. Data'!$F:$F,$B$9)</f>
        <v>0</v>
      </c>
      <c r="F45" s="119"/>
      <c r="G45" s="118">
        <f>SUMIFS('3. Data'!$O:$O,'3. Data'!$A:$A,$D45,'3. Data'!$B:$B,$B$8,'3. Data'!$C:$C,$B$7,'3. Data'!$D:$D,G$11,'3. Data'!$E:$E,$B$10,'3. Data'!$F:$F,$B$9)</f>
        <v>0</v>
      </c>
      <c r="H45" s="119"/>
      <c r="I45" s="118">
        <f>SUMIFS('3. Data'!$O:$O,'3. Data'!$A:$A,$D45,'3. Data'!$B:$B,$B$8,'3. Data'!$C:$C,$B$7,'3. Data'!$D:$D,I$11,'3. Data'!$E:$E,$B$10,'3. Data'!$F:$F,$B$9)</f>
        <v>0</v>
      </c>
      <c r="J45" s="119"/>
      <c r="K45" s="118">
        <f>SUMIFS('3. Data'!$O:$O,'3. Data'!$A:$A,$D45,'3. Data'!$B:$B,$B$8,'3. Data'!$C:$C,$B$7,'3. Data'!$D:$D,K$11,'3. Data'!$E:$E,$B$10,'3. Data'!$F:$F,$B$9)</f>
        <v>0</v>
      </c>
      <c r="L45" s="119"/>
      <c r="M45" s="118">
        <f t="shared" si="6"/>
        <v>0</v>
      </c>
      <c r="N45" s="119"/>
      <c r="O45" s="82"/>
    </row>
    <row r="46" spans="2:15" s="58" customFormat="1" ht="21" customHeight="1" x14ac:dyDescent="0.25">
      <c r="B46" s="109"/>
      <c r="C46" s="100"/>
      <c r="D46" s="80" t="str">
        <f t="array" ref="D46">IFERROR(INDEX('4. Waardetabel'!F:K,MATCH(1,('4. Waardetabel'!F:F=$B$8)*('4. Waardetabel'!G:G=$B$9)*('4. Waardetabel'!H:H=$B$10),0),6),"")</f>
        <v/>
      </c>
      <c r="E46" s="118">
        <f>SUMIFS('3. Data'!$O:$O,'3. Data'!$A:$A,$D46,'3. Data'!$B:$B,$B$8,'3. Data'!$C:$C,$B$7,'3. Data'!$D:$D,E$11,'3. Data'!$E:$E,$B$10,'3. Data'!$F:$F,$B$9)</f>
        <v>0</v>
      </c>
      <c r="F46" s="119"/>
      <c r="G46" s="118">
        <f>SUMIFS('3. Data'!$O:$O,'3. Data'!$A:$A,$D46,'3. Data'!$B:$B,$B$8,'3. Data'!$C:$C,$B$7,'3. Data'!$D:$D,G$11,'3. Data'!$E:$E,$B$10,'3. Data'!$F:$F,$B$9)</f>
        <v>0</v>
      </c>
      <c r="H46" s="119"/>
      <c r="I46" s="118">
        <f>SUMIFS('3. Data'!$O:$O,'3. Data'!$A:$A,$D46,'3. Data'!$B:$B,$B$8,'3. Data'!$C:$C,$B$7,'3. Data'!$D:$D,I$11,'3. Data'!$E:$E,$B$10,'3. Data'!$F:$F,$B$9)</f>
        <v>0</v>
      </c>
      <c r="J46" s="119"/>
      <c r="K46" s="118">
        <f>SUMIFS('3. Data'!$O:$O,'3. Data'!$A:$A,$D46,'3. Data'!$B:$B,$B$8,'3. Data'!$C:$C,$B$7,'3. Data'!$D:$D,K$11,'3. Data'!$E:$E,$B$10,'3. Data'!$F:$F,$B$9)</f>
        <v>0</v>
      </c>
      <c r="L46" s="119"/>
      <c r="M46" s="118">
        <f t="shared" si="6"/>
        <v>0</v>
      </c>
      <c r="N46" s="119"/>
      <c r="O46" s="82"/>
    </row>
    <row r="47" spans="2:15" s="58" customFormat="1" ht="21" customHeight="1" thickBot="1" x14ac:dyDescent="0.3">
      <c r="B47" s="109"/>
      <c r="C47" s="100"/>
      <c r="D47" s="86" t="s">
        <v>10</v>
      </c>
      <c r="E47" s="120">
        <f>(MAX(E44:E46))</f>
        <v>0</v>
      </c>
      <c r="F47" s="121"/>
      <c r="G47" s="120">
        <f>(MAX(G44:G46))</f>
        <v>0</v>
      </c>
      <c r="H47" s="121"/>
      <c r="I47" s="120">
        <f>(MAX(I44:I46))</f>
        <v>0</v>
      </c>
      <c r="J47" s="121"/>
      <c r="K47" s="120">
        <f>(MAX(K44:K46))</f>
        <v>0</v>
      </c>
      <c r="L47" s="121"/>
      <c r="M47" s="120">
        <f>(MAX(M44:M46))</f>
        <v>0</v>
      </c>
      <c r="N47" s="121"/>
      <c r="O47" s="88"/>
    </row>
    <row r="48" spans="2:15" s="58" customFormat="1" ht="21" customHeight="1" x14ac:dyDescent="0.25">
      <c r="B48" s="103" t="s">
        <v>67</v>
      </c>
      <c r="C48" s="98"/>
      <c r="D48" s="75" t="str">
        <f t="array" ref="D48">IFERROR(INDEX('4. Waardetabel'!F:K,MATCH(1,('4. Waardetabel'!F:F=$B$8)*('4. Waardetabel'!G:G=$B$9)*('4. Waardetabel'!H:H=$B$10),0),4),"")</f>
        <v/>
      </c>
      <c r="E48" s="114">
        <f>SUMIFS('3. Data'!$P:$P,'3. Data'!$A:$A,$D48,'3. Data'!$B:$B,$B$8,'3. Data'!$C:$C,$B$7,'3. Data'!$D:$D,E$11,'3. Data'!$E:$E,$B$10,'3. Data'!$F:$F,$B$9)</f>
        <v>0</v>
      </c>
      <c r="F48" s="115"/>
      <c r="G48" s="114">
        <f>SUMIFS('3. Data'!$P:$P,'3. Data'!$A:$A,$D48,'3. Data'!$B:$B,$B$8,'3. Data'!$C:$C,$B$7,'3. Data'!$D:$D,G$11,'3. Data'!$E:$E,$B$10,'3. Data'!$F:$F,$B$9)</f>
        <v>0</v>
      </c>
      <c r="H48" s="115"/>
      <c r="I48" s="114">
        <f>SUMIFS('3. Data'!$P:$P,'3. Data'!$A:$A,$D48,'3. Data'!$B:$B,$B$8,'3. Data'!$C:$C,$B$7,'3. Data'!$D:$D,I$11,'3. Data'!$E:$E,$B$10,'3. Data'!$F:$F,$B$9)</f>
        <v>0</v>
      </c>
      <c r="J48" s="115"/>
      <c r="K48" s="114">
        <f>SUMIFS('3. Data'!$P:$P,'3. Data'!$A:$A,$D48,'3. Data'!$B:$B,$B$8,'3. Data'!$C:$C,$B$7,'3. Data'!$D:$D,K$11,'3. Data'!$E:$E,$B$10,'3. Data'!$F:$F,$B$9)</f>
        <v>0</v>
      </c>
      <c r="L48" s="115"/>
      <c r="M48" s="114">
        <f t="shared" ref="M48" si="7">IFERROR(SUM(E48+G48+I48+K48),0)</f>
        <v>0</v>
      </c>
      <c r="N48" s="115"/>
      <c r="O48" s="77"/>
    </row>
    <row r="49" spans="2:17" s="58" customFormat="1" ht="21" customHeight="1" x14ac:dyDescent="0.25">
      <c r="B49" s="106"/>
      <c r="C49" s="99"/>
      <c r="D49" s="80" t="str">
        <f t="array" ref="D49">IFERROR(INDEX('4. Waardetabel'!F:K,MATCH(1,('4. Waardetabel'!F:F=$B$8)*('4. Waardetabel'!G:G=$B$9)*('4. Waardetabel'!H:H=$B$10),0),5),"")</f>
        <v/>
      </c>
      <c r="E49" s="118">
        <f>SUMIFS('3. Data'!$P:$P,'3. Data'!$A:$A,$D49,'3. Data'!$B:$B,$B$8,'3. Data'!$C:$C,$B$7,'3. Data'!$D:$D,E$11,'3. Data'!$E:$E,$B$10,'3. Data'!$F:$F,$B$9)</f>
        <v>0</v>
      </c>
      <c r="F49" s="119"/>
      <c r="G49" s="118">
        <f>SUMIFS('3. Data'!$P:$P,'3. Data'!$A:$A,$D49,'3. Data'!$B:$B,$B$8,'3. Data'!$C:$C,$B$7,'3. Data'!$D:$D,G$11,'3. Data'!$E:$E,$B$10,'3. Data'!$F:$F,$B$9)</f>
        <v>0</v>
      </c>
      <c r="H49" s="119"/>
      <c r="I49" s="118">
        <f>SUMIFS('3. Data'!$P:$P,'3. Data'!$A:$A,$D49,'3. Data'!$B:$B,$B$8,'3. Data'!$C:$C,$B$7,'3. Data'!$D:$D,I$11,'3. Data'!$E:$E,$B$10,'3. Data'!$F:$F,$B$9)</f>
        <v>0</v>
      </c>
      <c r="J49" s="119"/>
      <c r="K49" s="118">
        <f>SUMIFS('3. Data'!$P:$P,'3. Data'!$A:$A,$D49,'3. Data'!$B:$B,$B$8,'3. Data'!$C:$C,$B$7,'3. Data'!$D:$D,K$11,'3. Data'!$E:$E,$B$10,'3. Data'!$F:$F,$B$9)</f>
        <v>0</v>
      </c>
      <c r="L49" s="119"/>
      <c r="M49" s="118">
        <f t="shared" ref="M49:M50" si="8">IFERROR(SUM(E49+G49+I49+K49),0)</f>
        <v>0</v>
      </c>
      <c r="N49" s="119"/>
      <c r="O49" s="82"/>
    </row>
    <row r="50" spans="2:17" s="58" customFormat="1" ht="21" customHeight="1" x14ac:dyDescent="0.25">
      <c r="B50" s="109"/>
      <c r="C50" s="100"/>
      <c r="D50" s="80" t="str">
        <f t="array" ref="D50">IFERROR(INDEX('4. Waardetabel'!F:K,MATCH(1,('4. Waardetabel'!F:F=$B$8)*('4. Waardetabel'!G:G=$B$9)*('4. Waardetabel'!H:H=$B$10),0),6),"")</f>
        <v/>
      </c>
      <c r="E50" s="118">
        <f>SUMIFS('3. Data'!$P:$P,'3. Data'!$A:$A,$D50,'3. Data'!$B:$B,$B$8,'3. Data'!$C:$C,$B$7,'3. Data'!$D:$D,E$11,'3. Data'!$E:$E,$B$10,'3. Data'!$F:$F,$B$9)</f>
        <v>0</v>
      </c>
      <c r="F50" s="119"/>
      <c r="G50" s="118">
        <f>SUMIFS('3. Data'!$P:$P,'3. Data'!$A:$A,$D50,'3. Data'!$B:$B,$B$8,'3. Data'!$C:$C,$B$7,'3. Data'!$D:$D,G$11,'3. Data'!$E:$E,$B$10,'3. Data'!$F:$F,$B$9)</f>
        <v>0</v>
      </c>
      <c r="H50" s="119"/>
      <c r="I50" s="118">
        <f>SUMIFS('3. Data'!$P:$P,'3. Data'!$A:$A,$D50,'3. Data'!$B:$B,$B$8,'3. Data'!$C:$C,$B$7,'3. Data'!$D:$D,I$11,'3. Data'!$E:$E,$B$10,'3. Data'!$F:$F,$B$9)</f>
        <v>0</v>
      </c>
      <c r="J50" s="119"/>
      <c r="K50" s="118">
        <f>SUMIFS('3. Data'!$P:$P,'3. Data'!$A:$A,$D50,'3. Data'!$B:$B,$B$8,'3. Data'!$C:$C,$B$7,'3. Data'!$D:$D,K$11,'3. Data'!$E:$E,$B$10,'3. Data'!$F:$F,$B$9)</f>
        <v>0</v>
      </c>
      <c r="L50" s="119"/>
      <c r="M50" s="118">
        <f t="shared" si="8"/>
        <v>0</v>
      </c>
      <c r="N50" s="119"/>
      <c r="O50" s="82"/>
    </row>
    <row r="51" spans="2:17" s="58" customFormat="1" ht="21" customHeight="1" thickBot="1" x14ac:dyDescent="0.3">
      <c r="B51" s="109"/>
      <c r="C51" s="100"/>
      <c r="D51" s="86" t="s">
        <v>10</v>
      </c>
      <c r="E51" s="120">
        <f>(MAX(E48:E50))</f>
        <v>0</v>
      </c>
      <c r="F51" s="121"/>
      <c r="G51" s="120">
        <f>(MAX(G48:G50))</f>
        <v>0</v>
      </c>
      <c r="H51" s="121"/>
      <c r="I51" s="120">
        <f>(MAX(I48:I50))</f>
        <v>0</v>
      </c>
      <c r="J51" s="121"/>
      <c r="K51" s="120">
        <f>(MAX(K48:K50))</f>
        <v>0</v>
      </c>
      <c r="L51" s="121"/>
      <c r="M51" s="120">
        <f>(MAX(M48:M50))</f>
        <v>0</v>
      </c>
      <c r="N51" s="121"/>
      <c r="O51" s="88"/>
    </row>
    <row r="52" spans="2:17" s="58" customFormat="1" ht="21" customHeight="1" x14ac:dyDescent="0.25">
      <c r="B52" s="103" t="s">
        <v>86</v>
      </c>
      <c r="C52" s="98"/>
      <c r="D52" s="75" t="str">
        <f t="array" ref="D52">IFERROR(INDEX('4. Waardetabel'!F:K,MATCH(1,('4. Waardetabel'!F:F=$B$8)*('4. Waardetabel'!G:G=$B$9)*('4. Waardetabel'!H:H=$B$10),0),4),"")</f>
        <v/>
      </c>
      <c r="E52" s="114">
        <f>SUMIFS('3. Data'!$V:$V,'3. Data'!$A:$A,$D52,'3. Data'!$B:$B,$B$8,'3. Data'!$C:$C,$B$7,'3. Data'!$D:$D,E$11,'3. Data'!$E:$E,$B$10,'3. Data'!$F:$F,$B$9)</f>
        <v>0</v>
      </c>
      <c r="F52" s="115"/>
      <c r="G52" s="114">
        <f>SUMIFS('3. Data'!$V:$V,'3. Data'!$A:$A,$D52,'3. Data'!$B:$B,$B$8,'3. Data'!$C:$C,$B$7,'3. Data'!$D:$D,G$11,'3. Data'!$E:$E,$B$10,'3. Data'!$F:$F,$B$9)</f>
        <v>0</v>
      </c>
      <c r="H52" s="115"/>
      <c r="I52" s="114">
        <f>SUMIFS('3. Data'!$V:$V,'3. Data'!$A:$A,$D52,'3. Data'!$B:$B,$B$8,'3. Data'!$C:$C,$B$7,'3. Data'!$D:$D,I$11,'3. Data'!$E:$E,$B$10,'3. Data'!$F:$F,$B$9)</f>
        <v>0</v>
      </c>
      <c r="J52" s="115"/>
      <c r="K52" s="114">
        <f>SUMIFS('3. Data'!$V:$V,'3. Data'!$A:$A,$D52,'3. Data'!$B:$B,$B$8,'3. Data'!$C:$C,$B$7,'3. Data'!$D:$D,K$11,'3. Data'!$E:$E,$B$10,'3. Data'!$F:$F,$B$9)</f>
        <v>0</v>
      </c>
      <c r="L52" s="115"/>
      <c r="M52" s="118">
        <f t="shared" ref="M52:M54" si="9">IFERROR(SUM(E52+G52+I52+K52),0)</f>
        <v>0</v>
      </c>
      <c r="N52" s="119"/>
      <c r="O52" s="77"/>
    </row>
    <row r="53" spans="2:17" s="58" customFormat="1" ht="21" customHeight="1" x14ac:dyDescent="0.25">
      <c r="B53" s="106"/>
      <c r="C53" s="99"/>
      <c r="D53" s="80" t="str">
        <f t="array" ref="D53">IFERROR(INDEX('4. Waardetabel'!F:K,MATCH(1,('4. Waardetabel'!F:F=$B$8)*('4. Waardetabel'!G:G=$B$9)*('4. Waardetabel'!H:H=$B$10),0),5),"")</f>
        <v/>
      </c>
      <c r="E53" s="118">
        <f>SUMIFS('3. Data'!$V:$V,'3. Data'!$A:$A,$D53,'3. Data'!$B:$B,$B$8,'3. Data'!$C:$C,$B$7,'3. Data'!$D:$D,E$11,'3. Data'!$E:$E,$B$10,'3. Data'!$F:$F,$B$9)</f>
        <v>0</v>
      </c>
      <c r="F53" s="119"/>
      <c r="G53" s="118">
        <f>SUMIFS('3. Data'!$V:$V,'3. Data'!$A:$A,$D53,'3. Data'!$B:$B,$B$8,'3. Data'!$C:$C,$B$7,'3. Data'!$D:$D,G$11,'3. Data'!$E:$E,$B$10,'3. Data'!$F:$F,$B$9)</f>
        <v>0</v>
      </c>
      <c r="H53" s="119"/>
      <c r="I53" s="118">
        <f>SUMIFS('3. Data'!$V:$V,'3. Data'!$A:$A,$D53,'3. Data'!$B:$B,$B$8,'3. Data'!$C:$C,$B$7,'3. Data'!$D:$D,I$11,'3. Data'!$E:$E,$B$10,'3. Data'!$F:$F,$B$9)</f>
        <v>0</v>
      </c>
      <c r="J53" s="119"/>
      <c r="K53" s="118">
        <f>SUMIFS('3. Data'!$V:$V,'3. Data'!$A:$A,$D53,'3. Data'!$B:$B,$B$8,'3. Data'!$C:$C,$B$7,'3. Data'!$D:$D,K$11,'3. Data'!$E:$E,$B$10,'3. Data'!$F:$F,$B$9)</f>
        <v>0</v>
      </c>
      <c r="L53" s="119"/>
      <c r="M53" s="118">
        <f t="shared" si="9"/>
        <v>0</v>
      </c>
      <c r="N53" s="119"/>
      <c r="O53" s="82"/>
    </row>
    <row r="54" spans="2:17" s="58" customFormat="1" ht="21" customHeight="1" x14ac:dyDescent="0.25">
      <c r="B54" s="109"/>
      <c r="C54" s="100"/>
      <c r="D54" s="80" t="str">
        <f t="array" ref="D54">IFERROR(INDEX('4. Waardetabel'!F:K,MATCH(1,('4. Waardetabel'!F:F=$B$8)*('4. Waardetabel'!G:G=$B$9)*('4. Waardetabel'!H:H=$B$10),0),6),"")</f>
        <v/>
      </c>
      <c r="E54" s="118">
        <f>SUMIFS('3. Data'!$V:$V,'3. Data'!$A:$A,$D54,'3. Data'!$B:$B,$B$8,'3. Data'!$C:$C,$B$7,'3. Data'!$D:$D,E$11,'3. Data'!$E:$E,$B$10,'3. Data'!$F:$F,$B$9)</f>
        <v>0</v>
      </c>
      <c r="F54" s="119"/>
      <c r="G54" s="118">
        <f>SUMIFS('3. Data'!$V:$V,'3. Data'!$A:$A,$D54,'3. Data'!$B:$B,$B$8,'3. Data'!$C:$C,$B$7,'3. Data'!$D:$D,G$11,'3. Data'!$E:$E,$B$10,'3. Data'!$F:$F,$B$9)</f>
        <v>0</v>
      </c>
      <c r="H54" s="119"/>
      <c r="I54" s="118">
        <f>SUMIFS('3. Data'!$V:$V,'3. Data'!$A:$A,$D54,'3. Data'!$B:$B,$B$8,'3. Data'!$C:$C,$B$7,'3. Data'!$D:$D,I$11,'3. Data'!$E:$E,$B$10,'3. Data'!$F:$F,$B$9)</f>
        <v>0</v>
      </c>
      <c r="J54" s="119"/>
      <c r="K54" s="118">
        <f>SUMIFS('3. Data'!$V:$V,'3. Data'!$A:$A,$D54,'3. Data'!$B:$B,$B$8,'3. Data'!$C:$C,$B$7,'3. Data'!$D:$D,K$11,'3. Data'!$E:$E,$B$10,'3. Data'!$F:$F,$B$9)</f>
        <v>0</v>
      </c>
      <c r="L54" s="119"/>
      <c r="M54" s="118">
        <f t="shared" si="9"/>
        <v>0</v>
      </c>
      <c r="N54" s="119"/>
      <c r="O54" s="82"/>
    </row>
    <row r="55" spans="2:17" s="58" customFormat="1" ht="21" customHeight="1" thickBot="1" x14ac:dyDescent="0.3">
      <c r="B55" s="109"/>
      <c r="C55" s="100"/>
      <c r="D55" s="86" t="s">
        <v>6</v>
      </c>
      <c r="E55" s="120">
        <f>SUM(E52:F54)</f>
        <v>0</v>
      </c>
      <c r="F55" s="121"/>
      <c r="G55" s="120">
        <f>SUM(G52:H54)</f>
        <v>0</v>
      </c>
      <c r="H55" s="121"/>
      <c r="I55" s="120">
        <f>SUM(I52:J54)</f>
        <v>0</v>
      </c>
      <c r="J55" s="121"/>
      <c r="K55" s="120">
        <f>SUM(K52:L54)</f>
        <v>0</v>
      </c>
      <c r="L55" s="121"/>
      <c r="M55" s="120">
        <f>SUM(M52:N54)</f>
        <v>0</v>
      </c>
      <c r="N55" s="121"/>
      <c r="O55" s="88"/>
    </row>
    <row r="56" spans="2:17" s="58" customFormat="1" ht="21" customHeight="1" thickBot="1" x14ac:dyDescent="0.3">
      <c r="B56" s="122" t="s">
        <v>156</v>
      </c>
      <c r="C56" s="98"/>
      <c r="D56" s="75" t="str">
        <f t="array" ref="D56">IFERROR(INDEX('4. Waardetabel'!F:K,MATCH(1,('4. Waardetabel'!F:F=$B$8)*('4. Waardetabel'!G:G=$B$9)*('4. Waardetabel'!H:H=$B$10),0),4),"")</f>
        <v/>
      </c>
      <c r="E56" s="123" t="str">
        <f>IFERROR(SUMIFS('3. Data'!$Q:$Q,'3. Data'!$A:$A,$D56,'3. Data'!$B:$B,$B$8,'3. Data'!$C:$C,$B$7,'3. Data'!$D:$D,E$11,'3. Data'!$E:$E,$B$10,'3. Data'!$F:$F,$B$9)/E48,"")</f>
        <v/>
      </c>
      <c r="F56" s="124"/>
      <c r="G56" s="123" t="str">
        <f>IFERROR(SUMIFS('3. Data'!$Q:$Q,'3. Data'!$A:$A,$D56,'3. Data'!$B:$B,$B$8,'3. Data'!$C:$C,$B$7,'3. Data'!$D:$D,G$11,'3. Data'!$E:$E,$B$10,'3. Data'!$F:$F,$B$9)/G48,"")</f>
        <v/>
      </c>
      <c r="H56" s="124"/>
      <c r="I56" s="123" t="str">
        <f>IFERROR(SUMIFS('3. Data'!$Q:$Q,'3. Data'!$A:$A,$D56,'3. Data'!$B:$B,$B$8,'3. Data'!$C:$C,$B$7,'3. Data'!$D:$D,I$11,'3. Data'!$E:$E,$B$10,'3. Data'!$F:$F,$B$9)/I48,"")</f>
        <v/>
      </c>
      <c r="J56" s="124"/>
      <c r="K56" s="123" t="str">
        <f>IFERROR(SUMIFS('3. Data'!$Q:$Q,'3. Data'!$A:$A,$D56,'3. Data'!$B:$B,$B$8,'3. Data'!$C:$C,$B$7,'3. Data'!$D:$D,K$11,'3. Data'!$E:$E,$B$10,'3. Data'!$F:$F,$B$9)/K48,"")</f>
        <v/>
      </c>
      <c r="L56" s="124"/>
      <c r="M56" s="123" t="str">
        <f>IFERROR(SUMIFS('3. Data'!$Q:$Q,'3. Data'!$A:$A,$D56,'3. Data'!$B:$B,$B$8,'3. Data'!$C:$C,$B$7,'3. Data'!$E:$E,$B$10,'3. Data'!$F:$F,$B$9)/M48,"")</f>
        <v/>
      </c>
      <c r="N56" s="124"/>
      <c r="O56" s="57">
        <v>0.95</v>
      </c>
      <c r="Q56" s="58" t="s">
        <v>154</v>
      </c>
    </row>
    <row r="57" spans="2:17" s="58" customFormat="1" ht="21" customHeight="1" x14ac:dyDescent="0.25">
      <c r="B57" s="125"/>
      <c r="C57" s="99"/>
      <c r="D57" s="80" t="str">
        <f t="array" ref="D57">IFERROR(INDEX('4. Waardetabel'!F:K,MATCH(1,('4. Waardetabel'!F:F=$B$8)*('4. Waardetabel'!G:G=$B$9)*('4. Waardetabel'!H:H=$B$10),0),5),"")</f>
        <v/>
      </c>
      <c r="E57" s="126" t="str">
        <f>IFERROR(SUMIFS('3. Data'!$Q:$Q,'3. Data'!$A:$A,$D57,'3. Data'!$B:$B,$B$8,'3. Data'!$C:$C,$B$7,'3. Data'!$D:$D,E$11,'3. Data'!$E:$E,$B$10,'3. Data'!$F:$F,$B$9)/E49,"")</f>
        <v/>
      </c>
      <c r="F57" s="127"/>
      <c r="G57" s="126" t="str">
        <f>IFERROR(SUMIFS('3. Data'!$Q:$Q,'3. Data'!$A:$A,$D57,'3. Data'!$B:$B,$B$8,'3. Data'!$C:$C,$B$7,'3. Data'!$D:$D,G$11,'3. Data'!$E:$E,$B$10,'3. Data'!$F:$F,$B$9)/G49,"")</f>
        <v/>
      </c>
      <c r="H57" s="127"/>
      <c r="I57" s="126" t="str">
        <f>IFERROR(SUMIFS('3. Data'!$Q:$Q,'3. Data'!$A:$A,$D57,'3. Data'!$B:$B,$B$8,'3. Data'!$C:$C,$B$7,'3. Data'!$D:$D,I$11,'3. Data'!$E:$E,$B$10,'3. Data'!$F:$F,$B$9)/I49,"")</f>
        <v/>
      </c>
      <c r="J57" s="127"/>
      <c r="K57" s="126" t="str">
        <f>IFERROR(SUMIFS('3. Data'!$Q:$Q,'3. Data'!$A:$A,$D57,'3. Data'!$B:$B,$B$8,'3. Data'!$C:$C,$B$7,'3. Data'!$D:$D,K$11,'3. Data'!$E:$E,$B$10,'3. Data'!$F:$F,$B$9)/K49,"")</f>
        <v/>
      </c>
      <c r="L57" s="127"/>
      <c r="M57" s="126" t="str">
        <f>IFERROR(SUMIFS('3. Data'!$Q:$Q,'3. Data'!$A:$A,$D57,'3. Data'!$B:$B,$B$8,'3. Data'!$C:$C,$B$7,'3. Data'!$E:$E,$B$10,'3. Data'!$F:$F,$B$9)/M49,"")</f>
        <v/>
      </c>
      <c r="N57" s="127"/>
      <c r="O57" s="57">
        <v>0.9</v>
      </c>
      <c r="Q57" s="58" t="s">
        <v>155</v>
      </c>
    </row>
    <row r="58" spans="2:17" s="58" customFormat="1" ht="21" customHeight="1" x14ac:dyDescent="0.25">
      <c r="B58" s="128"/>
      <c r="C58" s="100"/>
      <c r="D58" s="80" t="str">
        <f t="array" ref="D58">IFERROR(INDEX('4. Waardetabel'!F:K,MATCH(1,('4. Waardetabel'!F:F=$B$8)*('4. Waardetabel'!G:G=$B$9)*('4. Waardetabel'!H:H=$B$10),0),6),"")</f>
        <v/>
      </c>
      <c r="E58" s="126" t="str">
        <f>IFERROR(SUMIFS('3. Data'!$Q:$Q,'3. Data'!$A:$A,$D58,'3. Data'!$B:$B,$B$8,'3. Data'!$C:$C,$B$7,'3. Data'!$D:$D,E$11,'3. Data'!$E:$E,$B$10,'3. Data'!$F:$F,$B$9)/E50,"")</f>
        <v/>
      </c>
      <c r="F58" s="127"/>
      <c r="G58" s="126" t="str">
        <f>IFERROR(SUMIFS('3. Data'!$Q:$Q,'3. Data'!$A:$A,$D58,'3. Data'!$B:$B,$B$8,'3. Data'!$C:$C,$B$7,'3. Data'!$D:$D,G$11,'3. Data'!$E:$E,$B$10,'3. Data'!$F:$F,$B$9)/G50,"")</f>
        <v/>
      </c>
      <c r="H58" s="127"/>
      <c r="I58" s="126" t="str">
        <f>IFERROR(SUMIFS('3. Data'!$Q:$Q,'3. Data'!$A:$A,$D58,'3. Data'!$B:$B,$B$8,'3. Data'!$C:$C,$B$7,'3. Data'!$D:$D,I$11,'3. Data'!$E:$E,$B$10,'3. Data'!$F:$F,$B$9)/I50,"")</f>
        <v/>
      </c>
      <c r="J58" s="127"/>
      <c r="K58" s="126" t="str">
        <f>IFERROR(SUMIFS('3. Data'!$Q:$Q,'3. Data'!$A:$A,$D58,'3. Data'!$B:$B,$B$8,'3. Data'!$C:$C,$B$7,'3. Data'!$D:$D,K$11,'3. Data'!$E:$E,$B$10,'3. Data'!$F:$F,$B$9)/K50,"")</f>
        <v/>
      </c>
      <c r="L58" s="127"/>
      <c r="M58" s="126" t="str">
        <f>IFERROR(SUMIFS('3. Data'!$Q:$Q,'3. Data'!$A:$A,$D58,'3. Data'!$B:$B,$B$8,'3. Data'!$C:$C,$B$7,'3. Data'!$E:$E,$B$10,'3. Data'!$F:$F,$B$9)/M50,"")</f>
        <v/>
      </c>
      <c r="N58" s="127"/>
      <c r="O58" s="82" t="str">
        <f t="array" ref="O58">IFERROR(INDEX('4. Waardetabel'!G:M,MATCH(1,('4. Waardetabel'!G:G=$B$9)*('4. Waardetabel'!H:H=$B$10),0),6),"")</f>
        <v/>
      </c>
    </row>
    <row r="59" spans="2:17" s="58" customFormat="1" ht="21" customHeight="1" thickBot="1" x14ac:dyDescent="0.3">
      <c r="B59" s="128"/>
      <c r="C59" s="100"/>
      <c r="D59" s="86" t="s">
        <v>10</v>
      </c>
      <c r="E59" s="120"/>
      <c r="F59" s="121"/>
      <c r="G59" s="120"/>
      <c r="H59" s="121"/>
      <c r="I59" s="120"/>
      <c r="J59" s="121"/>
      <c r="K59" s="120"/>
      <c r="L59" s="121"/>
      <c r="M59" s="120"/>
      <c r="N59" s="121"/>
      <c r="O59" s="88" t="str">
        <f t="array" ref="O59">IFERROR(INDEX('4. Waardetabel'!G:M,MATCH(1,('4. Waardetabel'!G:G=$B$9)*('4. Waardetabel'!H:H=$B$10),0),6),"")</f>
        <v/>
      </c>
    </row>
    <row r="60" spans="2:17" s="58" customFormat="1" ht="21" customHeight="1" x14ac:dyDescent="0.25">
      <c r="B60" s="103" t="s">
        <v>162</v>
      </c>
      <c r="C60" s="98"/>
      <c r="D60" s="75" t="str">
        <f t="array" ref="D60">IFERROR(INDEX('4. Waardetabel'!F:K,MATCH(1,('4. Waardetabel'!F:F=$B$8)*('4. Waardetabel'!G:G=$B$9)*('4. Waardetabel'!H:H=$B$10),0),4),"")</f>
        <v/>
      </c>
      <c r="E60" s="123" t="str">
        <f>IFERROR(SUMIFS('3. Data'!$R:$R,'3. Data'!$A:$A,$D60,'3. Data'!$B:$B,$B$8,'3. Data'!$C:$C,$B$7,'3. Data'!$D:$D,E$11,'3. Data'!$E:$E,$B$10,'3. Data'!$F:$F,$B$9)/E48,"")</f>
        <v/>
      </c>
      <c r="F60" s="124"/>
      <c r="G60" s="123" t="str">
        <f>IFERROR(SUMIFS('3. Data'!$R:$R,'3. Data'!$A:$A,$D60,'3. Data'!$B:$B,$B$8,'3. Data'!$C:$C,$B$7,'3. Data'!$D:$D,G$11,'3. Data'!$E:$E,$B$10,'3. Data'!$F:$F,$B$9)/G48,"")</f>
        <v/>
      </c>
      <c r="H60" s="124"/>
      <c r="I60" s="123" t="str">
        <f>IFERROR(SUMIFS('3. Data'!$R:$R,'3. Data'!$A:$A,$D60,'3. Data'!$B:$B,$B$8,'3. Data'!$C:$C,$B$7,'3. Data'!$D:$D,I$11,'3. Data'!$E:$E,$B$10,'3. Data'!$F:$F,$B$9)/I48,"")</f>
        <v/>
      </c>
      <c r="J60" s="124"/>
      <c r="K60" s="123" t="str">
        <f>IFERROR(SUMIFS('3. Data'!$R:$R,'3. Data'!$A:$A,$D60,'3. Data'!$B:$B,$B$8,'3. Data'!$C:$C,$B$7,'3. Data'!$D:$D,K$11,'3. Data'!$E:$E,$B$10,'3. Data'!$F:$F,$B$9)/K48,"")</f>
        <v/>
      </c>
      <c r="L60" s="124"/>
      <c r="M60" s="123" t="str">
        <f>IFERROR(SUMIFS('3. Data'!$R:$R,'3. Data'!$A:$A,$D60,'3. Data'!$B:$B,$B$8,'3. Data'!$C:$C,$B$7,'3. Data'!$E:$E,$B$10,'3. Data'!$F:$F,$B$9)/M48,"")</f>
        <v/>
      </c>
      <c r="N60" s="124"/>
      <c r="O60" s="129"/>
    </row>
    <row r="61" spans="2:17" s="58" customFormat="1" ht="21" customHeight="1" x14ac:dyDescent="0.25">
      <c r="B61" s="106"/>
      <c r="C61" s="99"/>
      <c r="D61" s="80" t="str">
        <f t="array" ref="D61">IFERROR(INDEX('4. Waardetabel'!F:K,MATCH(1,('4. Waardetabel'!F:F=$B$8)*('4. Waardetabel'!G:G=$B$9)*('4. Waardetabel'!H:H=$B$10),0),5),"")</f>
        <v/>
      </c>
      <c r="E61" s="126" t="str">
        <f>IFERROR(SUMIFS('3. Data'!$R:$R,'3. Data'!$A:$A,$D61,'3. Data'!$B:$B,$B$8,'3. Data'!$C:$C,$B$7,'3. Data'!$D:$D,E$11,'3. Data'!$E:$E,$B$10,'3. Data'!$F:$F,$B$9)/E49,"")</f>
        <v/>
      </c>
      <c r="F61" s="127"/>
      <c r="G61" s="126" t="str">
        <f>IFERROR(SUMIFS('3. Data'!$R:$R,'3. Data'!$A:$A,$D61,'3. Data'!$B:$B,$B$8,'3. Data'!$C:$C,$B$7,'3. Data'!$D:$D,G$11,'3. Data'!$E:$E,$B$10,'3. Data'!$F:$F,$B$9)/G49,"")</f>
        <v/>
      </c>
      <c r="H61" s="127"/>
      <c r="I61" s="126" t="str">
        <f>IFERROR(SUMIFS('3. Data'!$R:$R,'3. Data'!$A:$A,$D61,'3. Data'!$B:$B,$B$8,'3. Data'!$C:$C,$B$7,'3. Data'!$D:$D,I$11,'3. Data'!$E:$E,$B$10,'3. Data'!$F:$F,$B$9)/I49,"")</f>
        <v/>
      </c>
      <c r="J61" s="127"/>
      <c r="K61" s="126" t="str">
        <f>IFERROR(SUMIFS('3. Data'!$R:$R,'3. Data'!$A:$A,$D61,'3. Data'!$B:$B,$B$8,'3. Data'!$C:$C,$B$7,'3. Data'!$D:$D,K$11,'3. Data'!$E:$E,$B$10,'3. Data'!$F:$F,$B$9)/K49,"")</f>
        <v/>
      </c>
      <c r="L61" s="127"/>
      <c r="M61" s="126" t="str">
        <f>IFERROR(SUMIFS('3. Data'!$R:$R,'3. Data'!$A:$A,$D61,'3. Data'!$B:$B,$B$8,'3. Data'!$C:$C,$B$7,'3. Data'!$E:$E,$B$10,'3. Data'!$F:$F,$B$9)/M49,"")</f>
        <v/>
      </c>
      <c r="N61" s="127"/>
      <c r="O61" s="130" t="str">
        <f t="array" ref="O61">IFERROR(INDEX('4. Waardetabel'!G:M,MATCH(1,('4. Waardetabel'!G:G=$B$9)*('4. Waardetabel'!H:H=$B$10),0),7),"")</f>
        <v/>
      </c>
    </row>
    <row r="62" spans="2:17" s="58" customFormat="1" ht="21" customHeight="1" x14ac:dyDescent="0.25">
      <c r="B62" s="109"/>
      <c r="C62" s="100"/>
      <c r="D62" s="80" t="str">
        <f t="array" ref="D62">IFERROR(INDEX('4. Waardetabel'!F:K,MATCH(1,('4. Waardetabel'!F:F=$B$8)*('4. Waardetabel'!G:G=$B$9)*('4. Waardetabel'!H:H=$B$10),0),6),"")</f>
        <v/>
      </c>
      <c r="E62" s="126" t="str">
        <f>IFERROR(SUMIFS('3. Data'!$R:$R,'3. Data'!$A:$A,$D62,'3. Data'!$B:$B,$B$8,'3. Data'!$C:$C,$B$7,'3. Data'!$D:$D,E$11,'3. Data'!$E:$E,$B$10,'3. Data'!$F:$F,$B$9)/E50,"")</f>
        <v/>
      </c>
      <c r="F62" s="127"/>
      <c r="G62" s="126" t="str">
        <f>IFERROR(SUMIFS('3. Data'!$R:$R,'3. Data'!$A:$A,$D62,'3. Data'!$B:$B,$B$8,'3. Data'!$C:$C,$B$7,'3. Data'!$D:$D,G$11,'3. Data'!$E:$E,$B$10,'3. Data'!$F:$F,$B$9)/G50,"")</f>
        <v/>
      </c>
      <c r="H62" s="127"/>
      <c r="I62" s="126" t="str">
        <f>IFERROR(SUMIFS('3. Data'!$R:$R,'3. Data'!$A:$A,$D62,'3. Data'!$B:$B,$B$8,'3. Data'!$C:$C,$B$7,'3. Data'!$D:$D,I$11,'3. Data'!$E:$E,$B$10,'3. Data'!$F:$F,$B$9)/I50,"")</f>
        <v/>
      </c>
      <c r="J62" s="127"/>
      <c r="K62" s="126" t="str">
        <f>IFERROR(SUMIFS('3. Data'!$R:$R,'3. Data'!$A:$A,$D62,'3. Data'!$B:$B,$B$8,'3. Data'!$C:$C,$B$7,'3. Data'!$D:$D,K$11,'3. Data'!$E:$E,$B$10,'3. Data'!$F:$F,$B$9)/K50,"")</f>
        <v/>
      </c>
      <c r="L62" s="127"/>
      <c r="M62" s="126" t="str">
        <f>IFERROR(SUMIFS('3. Data'!$R:$R,'3. Data'!$A:$A,$D62,'3. Data'!$B:$B,$B$8,'3. Data'!$C:$C,$B$7,'3. Data'!$E:$E,$B$10,'3. Data'!$F:$F,$B$9)/M50,"")</f>
        <v/>
      </c>
      <c r="N62" s="127"/>
      <c r="O62" s="82" t="str">
        <f t="array" ref="O62">IFERROR(INDEX('4. Waardetabel'!G:M,MATCH(1,('4. Waardetabel'!G:G=$B$9)*('4. Waardetabel'!H:H=$B$10),0),7),"")</f>
        <v/>
      </c>
    </row>
    <row r="63" spans="2:17" s="58" customFormat="1" ht="21" customHeight="1" thickBot="1" x14ac:dyDescent="0.3">
      <c r="B63" s="109"/>
      <c r="C63" s="100"/>
      <c r="D63" s="86" t="s">
        <v>6</v>
      </c>
      <c r="E63" s="131"/>
      <c r="F63" s="132"/>
      <c r="G63" s="131"/>
      <c r="H63" s="132"/>
      <c r="I63" s="131"/>
      <c r="J63" s="132"/>
      <c r="K63" s="131"/>
      <c r="L63" s="132"/>
      <c r="M63" s="131"/>
      <c r="N63" s="132"/>
      <c r="O63" s="88" t="str">
        <f t="array" ref="O63">IFERROR(INDEX('4. Waardetabel'!G:M,MATCH(1,('4. Waardetabel'!G:G=$B$9)*('4. Waardetabel'!H:H=$B$10),0),7),"")</f>
        <v/>
      </c>
    </row>
    <row r="64" spans="2:17" s="58" customFormat="1" ht="21" customHeight="1" x14ac:dyDescent="0.25">
      <c r="B64" s="103" t="s">
        <v>114</v>
      </c>
      <c r="C64" s="98"/>
      <c r="D64" s="75" t="str">
        <f t="array" ref="D64">IFERROR(INDEX('4. Waardetabel'!F:K,MATCH(1,('4. Waardetabel'!F:F=$B$8)*('4. Waardetabel'!G:G=$B$9)*('4. Waardetabel'!H:H=$B$10),0),4),"")</f>
        <v/>
      </c>
      <c r="E64" s="76">
        <f>SUMIFS('3. Data'!$S:$S,'3. Data'!$A:$A,$D64,'3. Data'!$B:$B,$B$8,'3. Data'!$C:$C,$B$7,'3. Data'!$D:$D,E$11,'3. Data'!$E:$E,$B$10,'3. Data'!$F:$F,$B$9)</f>
        <v>0</v>
      </c>
      <c r="F64" s="77" t="str">
        <f>IF(E64=0,"",(E64/E$28))</f>
        <v/>
      </c>
      <c r="G64" s="76">
        <f>SUMIFS('3. Data'!$S:$S,'3. Data'!$A:$A,$D64,'3. Data'!$B:$B,$B$8,'3. Data'!$C:$C,$B$7,'3. Data'!$D:$D,G$11,'3. Data'!$E:$E,$B$10,'3. Data'!$F:$F,$B$9)</f>
        <v>0</v>
      </c>
      <c r="H64" s="77" t="str">
        <f>IF(G64=0,"",(G64/G$28))</f>
        <v/>
      </c>
      <c r="I64" s="76">
        <f>SUMIFS('3. Data'!$S:$S,'3. Data'!$A:$A,$D64,'3. Data'!$B:$B,$B$8,'3. Data'!$C:$C,$B$7,'3. Data'!$D:$D,I$11,'3. Data'!$E:$E,$B$10,'3. Data'!$F:$F,$B$9)</f>
        <v>0</v>
      </c>
      <c r="J64" s="77" t="str">
        <f>IF(I64=0,"",(I64/I$28))</f>
        <v/>
      </c>
      <c r="K64" s="76">
        <f>SUMIFS('3. Data'!$S:$S,'3. Data'!$A:$A,$D64,'3. Data'!$B:$B,$B$8,'3. Data'!$C:$C,$B$7,'3. Data'!$D:$D,K$11,'3. Data'!$E:$E,$B$10,'3. Data'!$F:$F,$B$9)</f>
        <v>0</v>
      </c>
      <c r="L64" s="77" t="str">
        <f>IF(K64=0,"",(K64/K$28))</f>
        <v/>
      </c>
      <c r="M64" s="76">
        <f>IFERROR(SUM(E64+G64+I64+K64),0)</f>
        <v>0</v>
      </c>
      <c r="N64" s="77" t="str">
        <f>IF(M64=0,"",(M64/M$28))</f>
        <v/>
      </c>
      <c r="O64" s="77"/>
    </row>
    <row r="65" spans="2:15" s="58" customFormat="1" ht="21" customHeight="1" x14ac:dyDescent="0.25">
      <c r="B65" s="106"/>
      <c r="C65" s="99"/>
      <c r="D65" s="80" t="str">
        <f t="array" ref="D65">IFERROR(INDEX('4. Waardetabel'!F:K,MATCH(1,('4. Waardetabel'!F:F=$B$8)*('4. Waardetabel'!G:G=$B$9)*('4. Waardetabel'!H:H=$B$10),0),5),"")</f>
        <v/>
      </c>
      <c r="E65" s="81">
        <f>SUMIFS('3. Data'!$S:$S,'3. Data'!$A:$A,$D65,'3. Data'!$B:$B,$B$8,'3. Data'!$C:$C,$B$7,'3. Data'!$D:$D,E$11,'3. Data'!$E:$E,$B$10,'3. Data'!$F:$F,$B$9)</f>
        <v>0</v>
      </c>
      <c r="F65" s="82" t="str">
        <f>IF(E65=0,"",(E65/E$29))</f>
        <v/>
      </c>
      <c r="G65" s="81">
        <f>SUMIFS('3. Data'!$S:$S,'3. Data'!$A:$A,$D65,'3. Data'!$B:$B,$B$8,'3. Data'!$C:$C,$B$7,'3. Data'!$D:$D,G$11,'3. Data'!$E:$E,$B$10,'3. Data'!$F:$F,$B$9)</f>
        <v>0</v>
      </c>
      <c r="H65" s="82" t="str">
        <f>IF(G65=0,"",(G65/G$29))</f>
        <v/>
      </c>
      <c r="I65" s="81">
        <f>SUMIFS('3. Data'!$S:$S,'3. Data'!$A:$A,$D65,'3. Data'!$B:$B,$B$8,'3. Data'!$C:$C,$B$7,'3. Data'!$D:$D,I$11,'3. Data'!$E:$E,$B$10,'3. Data'!$F:$F,$B$9)</f>
        <v>0</v>
      </c>
      <c r="J65" s="82" t="str">
        <f>IF(I65=0,"",(I65/I$29))</f>
        <v/>
      </c>
      <c r="K65" s="81">
        <f>SUMIFS('3. Data'!$S:$S,'3. Data'!$A:$A,$D65,'3. Data'!$B:$B,$B$8,'3. Data'!$C:$C,$B$7,'3. Data'!$D:$D,K$11,'3. Data'!$E:$E,$B$10,'3. Data'!$F:$F,$B$9)</f>
        <v>0</v>
      </c>
      <c r="L65" s="82" t="str">
        <f>IF(K65=0,"",(K65/K$29))</f>
        <v/>
      </c>
      <c r="M65" s="81">
        <f t="shared" ref="M65:M66" si="10">IFERROR(SUM(E65+G65+I65+K65),0)</f>
        <v>0</v>
      </c>
      <c r="N65" s="82" t="str">
        <f>IF(M65=0,"",(M65/M$29))</f>
        <v/>
      </c>
      <c r="O65" s="82"/>
    </row>
    <row r="66" spans="2:15" s="58" customFormat="1" ht="21" customHeight="1" x14ac:dyDescent="0.25">
      <c r="B66" s="109"/>
      <c r="C66" s="100"/>
      <c r="D66" s="80" t="str">
        <f t="array" ref="D66">IFERROR(INDEX('4. Waardetabel'!F:K,MATCH(1,('4. Waardetabel'!F:F=$B$8)*('4. Waardetabel'!G:G=$B$9)*('4. Waardetabel'!H:H=$B$10),0),6),"")</f>
        <v/>
      </c>
      <c r="E66" s="81">
        <f>SUMIFS('3. Data'!$S:$S,'3. Data'!$A:$A,$D66,'3. Data'!$B:$B,$B$8,'3. Data'!$C:$C,$B$7,'3. Data'!$D:$D,E$11,'3. Data'!$E:$E,$B$10,'3. Data'!$F:$F,$B$9)</f>
        <v>0</v>
      </c>
      <c r="F66" s="82" t="str">
        <f>IF(E66=0,"",(E66/E$30))</f>
        <v/>
      </c>
      <c r="G66" s="81">
        <f>SUMIFS('3. Data'!$S:$S,'3. Data'!$A:$A,$D66,'3. Data'!$B:$B,$B$8,'3. Data'!$C:$C,$B$7,'3. Data'!$D:$D,G$11,'3. Data'!$E:$E,$B$10,'3. Data'!$F:$F,$B$9)</f>
        <v>0</v>
      </c>
      <c r="H66" s="82" t="str">
        <f>IF(G66=0,"",(G66/G$30))</f>
        <v/>
      </c>
      <c r="I66" s="81">
        <f>SUMIFS('3. Data'!$S:$S,'3. Data'!$A:$A,$D66,'3. Data'!$B:$B,$B$8,'3. Data'!$C:$C,$B$7,'3. Data'!$D:$D,I$11,'3. Data'!$E:$E,$B$10,'3. Data'!$F:$F,$B$9)</f>
        <v>0</v>
      </c>
      <c r="J66" s="82" t="str">
        <f>IF(I66=0,"",(I66/I$30))</f>
        <v/>
      </c>
      <c r="K66" s="81">
        <f>SUMIFS('3. Data'!$S:$S,'3. Data'!$A:$A,$D66,'3. Data'!$B:$B,$B$8,'3. Data'!$C:$C,$B$7,'3. Data'!$D:$D,K$11,'3. Data'!$E:$E,$B$10,'3. Data'!$F:$F,$B$9)</f>
        <v>0</v>
      </c>
      <c r="L66" s="82" t="str">
        <f>IF(K66=0,"",(K66/K$30))</f>
        <v/>
      </c>
      <c r="M66" s="81">
        <f t="shared" si="10"/>
        <v>0</v>
      </c>
      <c r="N66" s="82" t="str">
        <f>IF(M66=0,"",(M66/M$30))</f>
        <v/>
      </c>
      <c r="O66" s="82"/>
    </row>
    <row r="67" spans="2:15" s="58" customFormat="1" ht="21" customHeight="1" thickBot="1" x14ac:dyDescent="0.3">
      <c r="B67" s="109"/>
      <c r="C67" s="100"/>
      <c r="D67" s="86" t="s">
        <v>6</v>
      </c>
      <c r="E67" s="87">
        <f>SUM(E64:E66)</f>
        <v>0</v>
      </c>
      <c r="F67" s="88" t="str">
        <f>IF(E67=0,"",(E67/E$31))</f>
        <v/>
      </c>
      <c r="G67" s="87">
        <f>SUM(G64:G66)</f>
        <v>0</v>
      </c>
      <c r="H67" s="88" t="str">
        <f>IF(G67=0,"",(G67/G$31))</f>
        <v/>
      </c>
      <c r="I67" s="87">
        <f>SUM(I64:I66)</f>
        <v>0</v>
      </c>
      <c r="J67" s="88" t="str">
        <f>IF(I67=0,"",(I67/I$31))</f>
        <v/>
      </c>
      <c r="K67" s="87">
        <f>SUM(K64:K66)</f>
        <v>0</v>
      </c>
      <c r="L67" s="88" t="str">
        <f>IF(K67=0,"",(K67/K$31))</f>
        <v/>
      </c>
      <c r="M67" s="87">
        <f>SUM(M64:M66)</f>
        <v>0</v>
      </c>
      <c r="N67" s="88" t="str">
        <f>IF(M67=0,"",(M67/M$31))</f>
        <v/>
      </c>
      <c r="O67" s="88"/>
    </row>
    <row r="68" spans="2:15" s="58" customFormat="1" ht="21" customHeight="1" x14ac:dyDescent="0.25">
      <c r="B68" s="103" t="s">
        <v>57</v>
      </c>
      <c r="C68" s="98"/>
      <c r="D68" s="75" t="str">
        <f t="array" ref="D68">IFERROR(INDEX('4. Waardetabel'!F:K,MATCH(1,('4. Waardetabel'!F:F=$B$8)*('4. Waardetabel'!G:G=$B$9)*('4. Waardetabel'!H:H=$B$10),0),4),"")</f>
        <v/>
      </c>
      <c r="E68" s="76">
        <f>SUMIFS('3. Data'!$T:$T,'3. Data'!$A:$A,$D68,'3. Data'!$B:$B,$B$8,'3. Data'!$C:$C,$B$7,'3. Data'!$D:$D,E$11,'3. Data'!$E:$E,$B$10,'3. Data'!$F:$F,$B$9)</f>
        <v>0</v>
      </c>
      <c r="F68" s="77" t="str">
        <f>IF(E68=0,"",(E68/E$28))</f>
        <v/>
      </c>
      <c r="G68" s="76">
        <f>SUMIFS('3. Data'!$T:$T,'3. Data'!$A:$A,$D68,'3. Data'!$B:$B,$B$8,'3. Data'!$C:$C,$B$7,'3. Data'!$D:$D,G$11,'3. Data'!$E:$E,$B$10,'3. Data'!$F:$F,$B$9)</f>
        <v>0</v>
      </c>
      <c r="H68" s="77" t="str">
        <f>IF(G68=0,"",(G68/G$28))</f>
        <v/>
      </c>
      <c r="I68" s="76">
        <f>SUMIFS('3. Data'!$T:$T,'3. Data'!$A:$A,$D68,'3. Data'!$B:$B,$B$8,'3. Data'!$C:$C,$B$7,'3. Data'!$D:$D,I$11,'3. Data'!$E:$E,$B$10,'3. Data'!$F:$F,$B$9)</f>
        <v>0</v>
      </c>
      <c r="J68" s="77" t="str">
        <f>IF(I68=0,"",(I68/I$28))</f>
        <v/>
      </c>
      <c r="K68" s="76">
        <f>SUMIFS('3. Data'!$T:$T,'3. Data'!$A:$A,$D68,'3. Data'!$B:$B,$B$8,'3. Data'!$C:$C,$B$7,'3. Data'!$D:$D,K$11,'3. Data'!$E:$E,$B$10,'3. Data'!$F:$F,$B$9)</f>
        <v>0</v>
      </c>
      <c r="L68" s="77" t="str">
        <f>IF(K68=0,"",(K68/K$28))</f>
        <v/>
      </c>
      <c r="M68" s="76">
        <f>IFERROR(SUM(E68+G68+I68+K68),0)</f>
        <v>0</v>
      </c>
      <c r="N68" s="77" t="str">
        <f>IF(M68=0,"",(M68/M$28))</f>
        <v/>
      </c>
      <c r="O68" s="77"/>
    </row>
    <row r="69" spans="2:15" s="58" customFormat="1" ht="21" customHeight="1" x14ac:dyDescent="0.25">
      <c r="B69" s="106"/>
      <c r="C69" s="99"/>
      <c r="D69" s="80" t="str">
        <f t="array" ref="D69">IFERROR(INDEX('4. Waardetabel'!F:K,MATCH(1,('4. Waardetabel'!F:F=$B$8)*('4. Waardetabel'!G:G=$B$9)*('4. Waardetabel'!H:H=$B$10),0),5),"")</f>
        <v/>
      </c>
      <c r="E69" s="81">
        <f>SUMIFS('3. Data'!$T:$T,'3. Data'!$A:$A,$D69,'3. Data'!$B:$B,$B$8,'3. Data'!$C:$C,$B$7,'3. Data'!$D:$D,E$11,'3. Data'!$E:$E,$B$10,'3. Data'!$F:$F,$B$9)</f>
        <v>0</v>
      </c>
      <c r="F69" s="82" t="str">
        <f>IF(E69=0,"",(E69/E$29))</f>
        <v/>
      </c>
      <c r="G69" s="81">
        <f>SUMIFS('3. Data'!$T:$T,'3. Data'!$A:$A,$D69,'3. Data'!$B:$B,$B$8,'3. Data'!$C:$C,$B$7,'3. Data'!$D:$D,G$11,'3. Data'!$E:$E,$B$10,'3. Data'!$F:$F,$B$9)</f>
        <v>0</v>
      </c>
      <c r="H69" s="82" t="str">
        <f>IF(G69=0,"",(G69/G$29))</f>
        <v/>
      </c>
      <c r="I69" s="81">
        <f>SUMIFS('3. Data'!$T:$T,'3. Data'!$A:$A,$D69,'3. Data'!$B:$B,$B$8,'3. Data'!$C:$C,$B$7,'3. Data'!$D:$D,I$11,'3. Data'!$E:$E,$B$10,'3. Data'!$F:$F,$B$9)</f>
        <v>0</v>
      </c>
      <c r="J69" s="82" t="str">
        <f>IF(I69=0,"",(I69/I$29))</f>
        <v/>
      </c>
      <c r="K69" s="81">
        <f>SUMIFS('3. Data'!$T:$T,'3. Data'!$A:$A,$D69,'3. Data'!$B:$B,$B$8,'3. Data'!$C:$C,$B$7,'3. Data'!$D:$D,K$11,'3. Data'!$E:$E,$B$10,'3. Data'!$F:$F,$B$9)</f>
        <v>0</v>
      </c>
      <c r="L69" s="82" t="str">
        <f>IF(K69=0,"",(K69/K$29))</f>
        <v/>
      </c>
      <c r="M69" s="81">
        <f t="shared" ref="M69:M70" si="11">IFERROR(SUM(E69+G69+I69+K69),0)</f>
        <v>0</v>
      </c>
      <c r="N69" s="82" t="str">
        <f>IF(M69=0,"",(M69/M$29))</f>
        <v/>
      </c>
      <c r="O69" s="82"/>
    </row>
    <row r="70" spans="2:15" s="58" customFormat="1" ht="21" customHeight="1" x14ac:dyDescent="0.25">
      <c r="B70" s="109"/>
      <c r="C70" s="100"/>
      <c r="D70" s="80" t="str">
        <f t="array" ref="D70">IFERROR(INDEX('4. Waardetabel'!F:K,MATCH(1,('4. Waardetabel'!F:F=$B$8)*('4. Waardetabel'!G:G=$B$9)*('4. Waardetabel'!H:H=$B$10),0),6),"")</f>
        <v/>
      </c>
      <c r="E70" s="81">
        <f>SUMIFS('3. Data'!$T:$T,'3. Data'!$A:$A,$D70,'3. Data'!$B:$B,$B$8,'3. Data'!$C:$C,$B$7,'3. Data'!$D:$D,E$11,'3. Data'!$E:$E,$B$10,'3. Data'!$F:$F,$B$9)</f>
        <v>0</v>
      </c>
      <c r="F70" s="82" t="str">
        <f>IF(E70=0,"",(E70/E$30))</f>
        <v/>
      </c>
      <c r="G70" s="81">
        <f>SUMIFS('3. Data'!$T:$T,'3. Data'!$A:$A,$D70,'3. Data'!$B:$B,$B$8,'3. Data'!$C:$C,$B$7,'3. Data'!$D:$D,G$11,'3. Data'!$E:$E,$B$10,'3. Data'!$F:$F,$B$9)</f>
        <v>0</v>
      </c>
      <c r="H70" s="82" t="str">
        <f>IF(G70=0,"",(G70/G$30))</f>
        <v/>
      </c>
      <c r="I70" s="81">
        <f>SUMIFS('3. Data'!$T:$T,'3. Data'!$A:$A,$D70,'3. Data'!$B:$B,$B$8,'3. Data'!$C:$C,$B$7,'3. Data'!$D:$D,I$11,'3. Data'!$E:$E,$B$10,'3. Data'!$F:$F,$B$9)</f>
        <v>0</v>
      </c>
      <c r="J70" s="82" t="str">
        <f>IF(I70=0,"",(I70/I$30))</f>
        <v/>
      </c>
      <c r="K70" s="81">
        <f>SUMIFS('3. Data'!$T:$T,'3. Data'!$A:$A,$D70,'3. Data'!$B:$B,$B$8,'3. Data'!$C:$C,$B$7,'3. Data'!$D:$D,K$11,'3. Data'!$E:$E,$B$10,'3. Data'!$F:$F,$B$9)</f>
        <v>0</v>
      </c>
      <c r="L70" s="82" t="str">
        <f>IF(K70=0,"",(K70/K$30))</f>
        <v/>
      </c>
      <c r="M70" s="81">
        <f t="shared" si="11"/>
        <v>0</v>
      </c>
      <c r="N70" s="82" t="str">
        <f>IF(M70=0,"",(M70/M$30))</f>
        <v/>
      </c>
      <c r="O70" s="82"/>
    </row>
    <row r="71" spans="2:15" s="58" customFormat="1" ht="21" customHeight="1" thickBot="1" x14ac:dyDescent="0.3">
      <c r="B71" s="109"/>
      <c r="C71" s="100"/>
      <c r="D71" s="86" t="s">
        <v>6</v>
      </c>
      <c r="E71" s="87">
        <f>SUM(E68:E70)</f>
        <v>0</v>
      </c>
      <c r="F71" s="88" t="str">
        <f>IF(E71=0,"",(E71/E$31))</f>
        <v/>
      </c>
      <c r="G71" s="87">
        <f>SUM(G68:G70)</f>
        <v>0</v>
      </c>
      <c r="H71" s="88" t="str">
        <f>IF(G71=0,"",(G71/G$31))</f>
        <v/>
      </c>
      <c r="I71" s="87">
        <f>SUM(I68:I70)</f>
        <v>0</v>
      </c>
      <c r="J71" s="88" t="str">
        <f>IF(I71=0,"",(I71/I$31))</f>
        <v/>
      </c>
      <c r="K71" s="87">
        <f>SUM(K68:K70)</f>
        <v>0</v>
      </c>
      <c r="L71" s="88" t="str">
        <f>IF(K71=0,"",(K71/K$31))</f>
        <v/>
      </c>
      <c r="M71" s="87">
        <f>SUM(M68:M70)</f>
        <v>0</v>
      </c>
      <c r="N71" s="88" t="str">
        <f>IF(M71=0,"",(M71/M$31))</f>
        <v/>
      </c>
      <c r="O71" s="88"/>
    </row>
    <row r="72" spans="2:15" s="58" customFormat="1" ht="21" customHeight="1" x14ac:dyDescent="0.25">
      <c r="B72" s="103" t="s">
        <v>58</v>
      </c>
      <c r="C72" s="98"/>
      <c r="D72" s="75" t="str">
        <f t="array" ref="D72">IFERROR(INDEX('4. Waardetabel'!F:K,MATCH(1,('4. Waardetabel'!F:F=$B$8)*('4. Waardetabel'!G:G=$B$9)*('4. Waardetabel'!H:H=$B$10),0),4),"")</f>
        <v/>
      </c>
      <c r="E72" s="76">
        <f>SUMIFS('3. Data'!$U:$U,'3. Data'!$A:$A,$D72,'3. Data'!$B:$B,$B$8,'3. Data'!$C:$C,$B$7,'3. Data'!$D:$D,E$11,'3. Data'!$E:$E,$B$10,'3. Data'!$F:$F,$B$9)</f>
        <v>0</v>
      </c>
      <c r="F72" s="77" t="str">
        <f>IF(E72=0,"",(E72/E$28))</f>
        <v/>
      </c>
      <c r="G72" s="76">
        <f>SUMIFS('3. Data'!$U:$U,'3. Data'!$A:$A,$D72,'3. Data'!$B:$B,$B$8,'3. Data'!$C:$C,$B$7,'3. Data'!$D:$D,G$11,'3. Data'!$E:$E,$B$10,'3. Data'!$F:$F,$B$9)</f>
        <v>0</v>
      </c>
      <c r="H72" s="77" t="str">
        <f>IF(G72=0,"",(G72/G$28))</f>
        <v/>
      </c>
      <c r="I72" s="76">
        <f>SUMIFS('3. Data'!$U:$U,'3. Data'!$A:$A,$D72,'3. Data'!$B:$B,$B$8,'3. Data'!$C:$C,$B$7,'3. Data'!$D:$D,I$11,'3. Data'!$E:$E,$B$10,'3. Data'!$F:$F,$B$9)</f>
        <v>0</v>
      </c>
      <c r="J72" s="77" t="str">
        <f>IF(I72=0,"",(I72/I$28))</f>
        <v/>
      </c>
      <c r="K72" s="76">
        <f>SUMIFS('3. Data'!$U:$U,'3. Data'!$A:$A,$D72,'3. Data'!$B:$B,$B$8,'3. Data'!$C:$C,$B$7,'3. Data'!$D:$D,K$11,'3. Data'!$E:$E,$B$10,'3. Data'!$F:$F,$B$9)</f>
        <v>0</v>
      </c>
      <c r="L72" s="77" t="str">
        <f>IF(K72=0,"",(K72/K$28))</f>
        <v/>
      </c>
      <c r="M72" s="76">
        <f>IFERROR(SUM(E72+G72+I72+K72),0)</f>
        <v>0</v>
      </c>
      <c r="N72" s="77" t="str">
        <f>IF(M72=0,"",(M72/M$28))</f>
        <v/>
      </c>
      <c r="O72" s="77" t="str">
        <f t="array" ref="O72">IFERROR(INDEX('4. Waardetabel'!G:L,MATCH(1,('4. Waardetabel'!G:G=$B$9)*('4. Waardetabel'!H:H=$B$10),0),9),"")</f>
        <v/>
      </c>
    </row>
    <row r="73" spans="2:15" s="58" customFormat="1" ht="21" customHeight="1" x14ac:dyDescent="0.25">
      <c r="B73" s="106"/>
      <c r="C73" s="99"/>
      <c r="D73" s="80" t="str">
        <f t="array" ref="D73">IFERROR(INDEX('4. Waardetabel'!F:K,MATCH(1,('4. Waardetabel'!F:F=$B$8)*('4. Waardetabel'!G:G=$B$9)*('4. Waardetabel'!H:H=$B$10),0),5),"")</f>
        <v/>
      </c>
      <c r="E73" s="81">
        <f>SUMIFS('3. Data'!$U:$U,'3. Data'!$A:$A,$D73,'3. Data'!$B:$B,$B$8,'3. Data'!$C:$C,$B$7,'3. Data'!$D:$D,E$11,'3. Data'!$E:$E,$B$10,'3. Data'!$F:$F,$B$9)</f>
        <v>0</v>
      </c>
      <c r="F73" s="82" t="str">
        <f>IF(E73=0,"",(E73/E$29))</f>
        <v/>
      </c>
      <c r="G73" s="81">
        <f>SUMIFS('3. Data'!$U:$U,'3. Data'!$A:$A,$D73,'3. Data'!$B:$B,$B$8,'3. Data'!$C:$C,$B$7,'3. Data'!$D:$D,G$11,'3. Data'!$E:$E,$B$10,'3. Data'!$F:$F,$B$9)</f>
        <v>0</v>
      </c>
      <c r="H73" s="82" t="str">
        <f>IF(G73=0,"",(G73/G$29))</f>
        <v/>
      </c>
      <c r="I73" s="81">
        <f>SUMIFS('3. Data'!$U:$U,'3. Data'!$A:$A,$D73,'3. Data'!$B:$B,$B$8,'3. Data'!$C:$C,$B$7,'3. Data'!$D:$D,I$11,'3. Data'!$E:$E,$B$10,'3. Data'!$F:$F,$B$9)</f>
        <v>0</v>
      </c>
      <c r="J73" s="82" t="str">
        <f>IF(I73=0,"",(I73/I$29))</f>
        <v/>
      </c>
      <c r="K73" s="81">
        <f>SUMIFS('3. Data'!$U:$U,'3. Data'!$A:$A,$D73,'3. Data'!$B:$B,$B$8,'3. Data'!$C:$C,$B$7,'3. Data'!$D:$D,K$11,'3. Data'!$E:$E,$B$10,'3. Data'!$F:$F,$B$9)</f>
        <v>0</v>
      </c>
      <c r="L73" s="82" t="str">
        <f>IF(K73=0,"",(K73/K$29))</f>
        <v/>
      </c>
      <c r="M73" s="81">
        <f t="shared" ref="M73:M74" si="12">IFERROR(SUM(E73+G73+I73+K73),0)</f>
        <v>0</v>
      </c>
      <c r="N73" s="82" t="str">
        <f>IF(M73=0,"",(M73/M$29))</f>
        <v/>
      </c>
      <c r="O73" s="82"/>
    </row>
    <row r="74" spans="2:15" s="58" customFormat="1" ht="21" customHeight="1" x14ac:dyDescent="0.25">
      <c r="B74" s="109"/>
      <c r="C74" s="100"/>
      <c r="D74" s="80" t="str">
        <f t="array" ref="D74">IFERROR(INDEX('4. Waardetabel'!F:K,MATCH(1,('4. Waardetabel'!F:F=$B$8)*('4. Waardetabel'!G:G=$B$9)*('4. Waardetabel'!H:H=$B$10),0),6),"")</f>
        <v/>
      </c>
      <c r="E74" s="81">
        <f>SUMIFS('3. Data'!$U:$U,'3. Data'!$A:$A,$D74,'3. Data'!$B:$B,$B$8,'3. Data'!$C:$C,$B$7,'3. Data'!$D:$D,E$11,'3. Data'!$E:$E,$B$10,'3. Data'!$F:$F,$B$9)</f>
        <v>0</v>
      </c>
      <c r="F74" s="82" t="str">
        <f>IF(E74=0,"",(E74/E$30))</f>
        <v/>
      </c>
      <c r="G74" s="81">
        <f>SUMIFS('3. Data'!$U:$U,'3. Data'!$A:$A,$D74,'3. Data'!$B:$B,$B$8,'3. Data'!$C:$C,$B$7,'3. Data'!$D:$D,G$11,'3. Data'!$E:$E,$B$10,'3. Data'!$F:$F,$B$9)</f>
        <v>0</v>
      </c>
      <c r="H74" s="82" t="str">
        <f>IF(G74=0,"",(G74/G$30))</f>
        <v/>
      </c>
      <c r="I74" s="81">
        <f>SUMIFS('3. Data'!$U:$U,'3. Data'!$A:$A,$D74,'3. Data'!$B:$B,$B$8,'3. Data'!$C:$C,$B$7,'3. Data'!$D:$D,I$11,'3. Data'!$E:$E,$B$10,'3. Data'!$F:$F,$B$9)</f>
        <v>0</v>
      </c>
      <c r="J74" s="82" t="str">
        <f>IF(I74=0,"",(I74/I$30))</f>
        <v/>
      </c>
      <c r="K74" s="81">
        <f>SUMIFS('3. Data'!$U:$U,'3. Data'!$A:$A,$D74,'3. Data'!$B:$B,$B$8,'3. Data'!$C:$C,$B$7,'3. Data'!$D:$D,K$11,'3. Data'!$E:$E,$B$10,'3. Data'!$F:$F,$B$9)</f>
        <v>0</v>
      </c>
      <c r="L74" s="82" t="str">
        <f>IF(K74=0,"",(K74/K$30))</f>
        <v/>
      </c>
      <c r="M74" s="81">
        <f t="shared" si="12"/>
        <v>0</v>
      </c>
      <c r="N74" s="82" t="str">
        <f>IF(M74=0,"",(M74/M$30))</f>
        <v/>
      </c>
      <c r="O74" s="82"/>
    </row>
    <row r="75" spans="2:15" s="58" customFormat="1" ht="21" customHeight="1" thickBot="1" x14ac:dyDescent="0.3">
      <c r="B75" s="109"/>
      <c r="C75" s="100"/>
      <c r="D75" s="86" t="s">
        <v>6</v>
      </c>
      <c r="E75" s="87">
        <f>SUM(E72:E74)</f>
        <v>0</v>
      </c>
      <c r="F75" s="88" t="str">
        <f>IF(E75=0,"",(E75/E$31))</f>
        <v/>
      </c>
      <c r="G75" s="87">
        <f>SUM(G72:G74)</f>
        <v>0</v>
      </c>
      <c r="H75" s="88" t="str">
        <f>IF(G75=0,"",(G75/G$31))</f>
        <v/>
      </c>
      <c r="I75" s="87">
        <f>SUM(I72:I74)</f>
        <v>0</v>
      </c>
      <c r="J75" s="88" t="str">
        <f>IF(I75=0,"",(I75/I$31))</f>
        <v/>
      </c>
      <c r="K75" s="87">
        <f>SUM(K72:K74)</f>
        <v>0</v>
      </c>
      <c r="L75" s="88" t="str">
        <f>IF(K75=0,"",(K75/K$31))</f>
        <v/>
      </c>
      <c r="M75" s="87">
        <f>SUM(M72:M74)</f>
        <v>0</v>
      </c>
      <c r="N75" s="88" t="str">
        <f>IF(M75=0,"",(M75/M$31))</f>
        <v/>
      </c>
      <c r="O75" s="88"/>
    </row>
    <row r="76" spans="2:15" s="58" customFormat="1" x14ac:dyDescent="0.25">
      <c r="B76" s="133"/>
      <c r="C76" s="134"/>
      <c r="D76" s="135"/>
      <c r="E76" s="135"/>
      <c r="F76" s="135"/>
      <c r="G76" s="135"/>
      <c r="H76" s="135"/>
      <c r="I76" s="135"/>
      <c r="J76" s="135"/>
      <c r="K76" s="135"/>
      <c r="L76" s="135"/>
      <c r="M76" s="135"/>
      <c r="N76" s="135"/>
    </row>
    <row r="77" spans="2:15" x14ac:dyDescent="0.25">
      <c r="D77" s="59"/>
      <c r="E77" s="59"/>
      <c r="F77" s="59"/>
      <c r="G77" s="59"/>
      <c r="H77" s="59"/>
      <c r="I77" s="59"/>
      <c r="J77" s="59"/>
      <c r="K77" s="59"/>
      <c r="L77" s="59"/>
      <c r="M77" s="59"/>
      <c r="N77" s="59"/>
    </row>
    <row r="78" spans="2:15" ht="42" hidden="1" customHeight="1" x14ac:dyDescent="0.25">
      <c r="D78" s="59"/>
      <c r="E78" s="59"/>
      <c r="F78" s="59"/>
      <c r="G78" s="59"/>
      <c r="H78" s="59"/>
      <c r="I78" s="59"/>
      <c r="J78" s="59"/>
      <c r="K78" s="59"/>
      <c r="L78" s="59"/>
      <c r="M78" s="59"/>
      <c r="N78" s="59"/>
    </row>
    <row r="79" spans="2:15" hidden="1" x14ac:dyDescent="0.25">
      <c r="C79" s="60"/>
    </row>
    <row r="80" spans="2:15" hidden="1" x14ac:dyDescent="0.25">
      <c r="G80" s="58"/>
    </row>
  </sheetData>
  <dataConsolidate/>
  <mergeCells count="203">
    <mergeCell ref="K58:L58"/>
    <mergeCell ref="B56:B59"/>
    <mergeCell ref="C56:C59"/>
    <mergeCell ref="K54:L54"/>
    <mergeCell ref="B52:B55"/>
    <mergeCell ref="C52:C55"/>
    <mergeCell ref="K32:L32"/>
    <mergeCell ref="K33:L33"/>
    <mergeCell ref="K34:L34"/>
    <mergeCell ref="K35:L35"/>
    <mergeCell ref="I58:J58"/>
    <mergeCell ref="G52:H52"/>
    <mergeCell ref="I52:J52"/>
    <mergeCell ref="G54:H54"/>
    <mergeCell ref="I54:J54"/>
    <mergeCell ref="G44:H44"/>
    <mergeCell ref="I44:J44"/>
    <mergeCell ref="K42:L42"/>
    <mergeCell ref="E58:F58"/>
    <mergeCell ref="G58:H58"/>
    <mergeCell ref="K56:L56"/>
    <mergeCell ref="G36:H36"/>
    <mergeCell ref="G57:H57"/>
    <mergeCell ref="I57:J57"/>
    <mergeCell ref="B68:B71"/>
    <mergeCell ref="C68:C71"/>
    <mergeCell ref="B72:B75"/>
    <mergeCell ref="C72:C75"/>
    <mergeCell ref="E32:F32"/>
    <mergeCell ref="E33:F33"/>
    <mergeCell ref="E34:F34"/>
    <mergeCell ref="E35:F35"/>
    <mergeCell ref="E52:F52"/>
    <mergeCell ref="E54:F54"/>
    <mergeCell ref="B44:B47"/>
    <mergeCell ref="C44:C47"/>
    <mergeCell ref="E44:F44"/>
    <mergeCell ref="B32:B35"/>
    <mergeCell ref="C32:C35"/>
    <mergeCell ref="B40:B43"/>
    <mergeCell ref="C40:C43"/>
    <mergeCell ref="B36:B39"/>
    <mergeCell ref="C36:C39"/>
    <mergeCell ref="E36:F36"/>
    <mergeCell ref="E37:F37"/>
    <mergeCell ref="E38:F38"/>
    <mergeCell ref="E53:F53"/>
    <mergeCell ref="E57:F57"/>
    <mergeCell ref="B4:O4"/>
    <mergeCell ref="B5:O5"/>
    <mergeCell ref="B9:O9"/>
    <mergeCell ref="B8:O8"/>
    <mergeCell ref="E11:F11"/>
    <mergeCell ref="G11:H11"/>
    <mergeCell ref="M56:N56"/>
    <mergeCell ref="G32:H32"/>
    <mergeCell ref="G33:H33"/>
    <mergeCell ref="G34:H34"/>
    <mergeCell ref="I32:J32"/>
    <mergeCell ref="I33:J33"/>
    <mergeCell ref="I34:J34"/>
    <mergeCell ref="B7:O7"/>
    <mergeCell ref="B10:O10"/>
    <mergeCell ref="B24:B27"/>
    <mergeCell ref="C24:C27"/>
    <mergeCell ref="B28:B31"/>
    <mergeCell ref="C28:C31"/>
    <mergeCell ref="M32:N32"/>
    <mergeCell ref="M33:N33"/>
    <mergeCell ref="M34:N34"/>
    <mergeCell ref="G37:H37"/>
    <mergeCell ref="I35:J35"/>
    <mergeCell ref="K57:L57"/>
    <mergeCell ref="M57:N57"/>
    <mergeCell ref="E56:F56"/>
    <mergeCell ref="G56:H56"/>
    <mergeCell ref="I56:J56"/>
    <mergeCell ref="M35:N35"/>
    <mergeCell ref="G35:H35"/>
    <mergeCell ref="M42:N42"/>
    <mergeCell ref="G53:H53"/>
    <mergeCell ref="I53:J53"/>
    <mergeCell ref="K53:L53"/>
    <mergeCell ref="M53:N53"/>
    <mergeCell ref="M40:N40"/>
    <mergeCell ref="M46:N46"/>
    <mergeCell ref="E47:F47"/>
    <mergeCell ref="G47:H47"/>
    <mergeCell ref="I47:J47"/>
    <mergeCell ref="K47:L47"/>
    <mergeCell ref="M47:N47"/>
    <mergeCell ref="K46:L46"/>
    <mergeCell ref="G43:H43"/>
    <mergeCell ref="K52:L52"/>
    <mergeCell ref="E39:F39"/>
    <mergeCell ref="K40:L40"/>
    <mergeCell ref="I11:J11"/>
    <mergeCell ref="K11:L11"/>
    <mergeCell ref="M11:N11"/>
    <mergeCell ref="B12:B15"/>
    <mergeCell ref="C12:C15"/>
    <mergeCell ref="B16:B19"/>
    <mergeCell ref="C16:C19"/>
    <mergeCell ref="B20:B23"/>
    <mergeCell ref="C20:C23"/>
    <mergeCell ref="G38:H38"/>
    <mergeCell ref="M41:N41"/>
    <mergeCell ref="E43:F43"/>
    <mergeCell ref="M43:N43"/>
    <mergeCell ref="K59:L59"/>
    <mergeCell ref="M59:N59"/>
    <mergeCell ref="M44:N44"/>
    <mergeCell ref="E45:F45"/>
    <mergeCell ref="G45:H45"/>
    <mergeCell ref="I45:J45"/>
    <mergeCell ref="K45:L45"/>
    <mergeCell ref="M45:N45"/>
    <mergeCell ref="K44:L44"/>
    <mergeCell ref="I46:J46"/>
    <mergeCell ref="E46:F46"/>
    <mergeCell ref="G46:H46"/>
    <mergeCell ref="M58:N58"/>
    <mergeCell ref="E59:F59"/>
    <mergeCell ref="G59:H59"/>
    <mergeCell ref="I59:J59"/>
    <mergeCell ref="M54:N54"/>
    <mergeCell ref="E55:F55"/>
    <mergeCell ref="G55:H55"/>
    <mergeCell ref="I55:J55"/>
    <mergeCell ref="I40:J40"/>
    <mergeCell ref="E42:F42"/>
    <mergeCell ref="G42:H42"/>
    <mergeCell ref="I42:J42"/>
    <mergeCell ref="E41:F41"/>
    <mergeCell ref="G41:H41"/>
    <mergeCell ref="I41:J41"/>
    <mergeCell ref="K41:L41"/>
    <mergeCell ref="I43:J43"/>
    <mergeCell ref="K43:L43"/>
    <mergeCell ref="M62:N62"/>
    <mergeCell ref="E63:F63"/>
    <mergeCell ref="G63:H63"/>
    <mergeCell ref="I63:J63"/>
    <mergeCell ref="M36:N36"/>
    <mergeCell ref="M37:N37"/>
    <mergeCell ref="M38:N38"/>
    <mergeCell ref="M39:N39"/>
    <mergeCell ref="M52:N52"/>
    <mergeCell ref="M55:N55"/>
    <mergeCell ref="M50:N50"/>
    <mergeCell ref="E51:F51"/>
    <mergeCell ref="G39:H39"/>
    <mergeCell ref="I36:J36"/>
    <mergeCell ref="I37:J37"/>
    <mergeCell ref="I38:J38"/>
    <mergeCell ref="I39:J39"/>
    <mergeCell ref="K36:L36"/>
    <mergeCell ref="K37:L37"/>
    <mergeCell ref="K38:L38"/>
    <mergeCell ref="K39:L39"/>
    <mergeCell ref="E40:F40"/>
    <mergeCell ref="K55:L55"/>
    <mergeCell ref="G40:H40"/>
    <mergeCell ref="B48:B51"/>
    <mergeCell ref="C48:C51"/>
    <mergeCell ref="E48:F48"/>
    <mergeCell ref="G48:H48"/>
    <mergeCell ref="I48:J48"/>
    <mergeCell ref="K48:L48"/>
    <mergeCell ref="M48:N48"/>
    <mergeCell ref="E49:F49"/>
    <mergeCell ref="G49:H49"/>
    <mergeCell ref="I49:J49"/>
    <mergeCell ref="K49:L49"/>
    <mergeCell ref="M49:N49"/>
    <mergeCell ref="E50:F50"/>
    <mergeCell ref="G50:H50"/>
    <mergeCell ref="I50:J50"/>
    <mergeCell ref="K50:L50"/>
    <mergeCell ref="B64:B67"/>
    <mergeCell ref="C64:C67"/>
    <mergeCell ref="K63:L63"/>
    <mergeCell ref="M63:N63"/>
    <mergeCell ref="G51:H51"/>
    <mergeCell ref="I51:J51"/>
    <mergeCell ref="K51:L51"/>
    <mergeCell ref="M51:N51"/>
    <mergeCell ref="B60:B63"/>
    <mergeCell ref="C60:C63"/>
    <mergeCell ref="E60:F60"/>
    <mergeCell ref="G60:H60"/>
    <mergeCell ref="I60:J60"/>
    <mergeCell ref="K60:L60"/>
    <mergeCell ref="M60:N60"/>
    <mergeCell ref="E61:F61"/>
    <mergeCell ref="G61:H61"/>
    <mergeCell ref="I61:J61"/>
    <mergeCell ref="K61:L61"/>
    <mergeCell ref="M61:N61"/>
    <mergeCell ref="E62:F62"/>
    <mergeCell ref="G62:H62"/>
    <mergeCell ref="I62:J62"/>
    <mergeCell ref="K62:L62"/>
  </mergeCells>
  <dataValidations count="1">
    <dataValidation type="list" allowBlank="1" showInputMessage="1" showErrorMessage="1" sqref="C10:O10">
      <formula1>$D:$D</formula1>
    </dataValidation>
  </dataValidations>
  <pageMargins left="0.7" right="0.7" top="0.75" bottom="0.75" header="0.3" footer="0.3"/>
  <pageSetup paperSize="9" scale="58" orientation="portrait" r:id="rId1"/>
  <ignoredErrors>
    <ignoredError sqref="M51" formula="1"/>
  </ignoredError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EA IFA RSO 2021">
          <x14:formula1>
            <xm:f>'4. Waardetabel'!$A$2:$A$15</xm:f>
          </x14:formula1>
          <xm:sqref>B8:O8</xm:sqref>
        </x14:dataValidation>
        <x14:dataValidation type="list" allowBlank="1" showInputMessage="1" showErrorMessage="1">
          <x14:formula1>
            <xm:f>'4. Waardetabel'!$B:$B</xm:f>
          </x14:formula1>
          <xm:sqref>B9:O9</xm:sqref>
        </x14:dataValidation>
        <x14:dataValidation type="list" allowBlank="1" showInputMessage="1" showErrorMessage="1">
          <x14:formula1>
            <xm:f>'4. Waardetabel'!$C:$C</xm:f>
          </x14:formula1>
          <xm:sqref>B10</xm:sqref>
        </x14:dataValidation>
        <x14:dataValidation type="list" allowBlank="1" showInputMessage="1" showErrorMessage="1">
          <x14:formula1>
            <xm:f>'4. Waardetabel'!$D:D</xm:f>
          </x14:formula1>
          <xm:sqref>B7:O7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showGridLines="0" zoomScaleNormal="100" workbookViewId="0">
      <pane ySplit="1" topLeftCell="A2" activePane="bottomLeft" state="frozenSplit"/>
      <selection activeCell="A16" sqref="A16"/>
      <selection pane="bottomLeft" activeCell="A16" sqref="A16"/>
    </sheetView>
  </sheetViews>
  <sheetFormatPr defaultRowHeight="11.25" x14ac:dyDescent="0.15"/>
  <cols>
    <col min="1" max="1" width="23.7109375" style="37" customWidth="1"/>
    <col min="2" max="2" width="59.28515625" style="37" customWidth="1"/>
    <col min="3" max="3" width="72.7109375" style="37" customWidth="1"/>
    <col min="4" max="4" width="37.28515625" style="37" customWidth="1"/>
    <col min="5" max="16384" width="9.140625" style="37"/>
  </cols>
  <sheetData>
    <row r="1" spans="1:4" x14ac:dyDescent="0.15">
      <c r="A1" s="36" t="s">
        <v>113</v>
      </c>
      <c r="B1" s="36"/>
    </row>
    <row r="2" spans="1:4" x14ac:dyDescent="0.15">
      <c r="A2" s="38" t="s">
        <v>132</v>
      </c>
      <c r="B2" s="38"/>
    </row>
    <row r="3" spans="1:4" x14ac:dyDescent="0.15">
      <c r="A3" s="39"/>
      <c r="B3" s="39"/>
    </row>
    <row r="4" spans="1:4" x14ac:dyDescent="0.15">
      <c r="A4" s="40" t="s">
        <v>13</v>
      </c>
      <c r="B4" s="40" t="s">
        <v>14</v>
      </c>
      <c r="C4" s="40" t="s">
        <v>68</v>
      </c>
      <c r="D4" s="40" t="s">
        <v>69</v>
      </c>
    </row>
    <row r="5" spans="1:4" s="43" customFormat="1" ht="146.25" x14ac:dyDescent="0.25">
      <c r="A5" s="41" t="s">
        <v>5</v>
      </c>
      <c r="B5" s="42" t="s">
        <v>163</v>
      </c>
      <c r="C5" s="42" t="s">
        <v>167</v>
      </c>
      <c r="D5" s="42" t="s">
        <v>70</v>
      </c>
    </row>
    <row r="6" spans="1:4" s="43" customFormat="1" ht="22.5" x14ac:dyDescent="0.25">
      <c r="A6" s="41" t="s">
        <v>64</v>
      </c>
      <c r="B6" s="42" t="s">
        <v>71</v>
      </c>
      <c r="C6" s="42"/>
      <c r="D6" s="44"/>
    </row>
    <row r="7" spans="1:4" s="43" customFormat="1" ht="22.5" x14ac:dyDescent="0.25">
      <c r="A7" s="41" t="s">
        <v>7</v>
      </c>
      <c r="B7" s="42" t="s">
        <v>164</v>
      </c>
      <c r="C7" s="42" t="s">
        <v>72</v>
      </c>
      <c r="D7" s="44"/>
    </row>
    <row r="8" spans="1:4" s="43" customFormat="1" x14ac:dyDescent="0.25">
      <c r="A8" s="41" t="s">
        <v>15</v>
      </c>
      <c r="B8" s="42" t="s">
        <v>73</v>
      </c>
      <c r="C8" s="42"/>
      <c r="D8" s="44"/>
    </row>
    <row r="9" spans="1:4" s="43" customFormat="1" ht="22.5" x14ac:dyDescent="0.25">
      <c r="A9" s="41" t="s">
        <v>8</v>
      </c>
      <c r="B9" s="42" t="s">
        <v>74</v>
      </c>
      <c r="C9" s="42"/>
      <c r="D9" s="44"/>
    </row>
    <row r="10" spans="1:4" s="43" customFormat="1" ht="133.5" customHeight="1" x14ac:dyDescent="0.25">
      <c r="A10" s="41" t="s">
        <v>16</v>
      </c>
      <c r="B10" s="42" t="s">
        <v>75</v>
      </c>
      <c r="C10" s="42" t="s">
        <v>87</v>
      </c>
      <c r="D10" s="42" t="s">
        <v>118</v>
      </c>
    </row>
    <row r="11" spans="1:4" s="43" customFormat="1" ht="22.5" x14ac:dyDescent="0.25">
      <c r="A11" s="41" t="s">
        <v>138</v>
      </c>
      <c r="B11" s="42" t="s">
        <v>76</v>
      </c>
      <c r="C11" s="42"/>
      <c r="D11" s="42"/>
    </row>
    <row r="12" spans="1:4" s="43" customFormat="1" ht="78.75" x14ac:dyDescent="0.25">
      <c r="A12" s="41" t="s">
        <v>66</v>
      </c>
      <c r="B12" s="42" t="s">
        <v>77</v>
      </c>
      <c r="C12" s="42" t="s">
        <v>168</v>
      </c>
      <c r="D12" s="42" t="s">
        <v>77</v>
      </c>
    </row>
    <row r="13" spans="1:4" s="43" customFormat="1" ht="56.25" x14ac:dyDescent="0.25">
      <c r="A13" s="41" t="s">
        <v>11</v>
      </c>
      <c r="B13" s="42" t="s">
        <v>169</v>
      </c>
      <c r="C13" s="42" t="s">
        <v>170</v>
      </c>
      <c r="D13" s="42" t="s">
        <v>119</v>
      </c>
    </row>
    <row r="14" spans="1:4" s="43" customFormat="1" ht="56.25" x14ac:dyDescent="0.25">
      <c r="A14" s="41" t="s">
        <v>78</v>
      </c>
      <c r="B14" s="42" t="s">
        <v>171</v>
      </c>
      <c r="C14" s="42" t="s">
        <v>79</v>
      </c>
      <c r="D14" s="42" t="s">
        <v>172</v>
      </c>
    </row>
    <row r="15" spans="1:4" s="43" customFormat="1" ht="93" customHeight="1" x14ac:dyDescent="0.25">
      <c r="A15" s="41" t="s">
        <v>141</v>
      </c>
      <c r="B15" s="42" t="s">
        <v>173</v>
      </c>
      <c r="C15" s="42" t="s">
        <v>165</v>
      </c>
      <c r="D15" s="42" t="s">
        <v>174</v>
      </c>
    </row>
    <row r="16" spans="1:4" ht="90" x14ac:dyDescent="0.15">
      <c r="A16" s="41" t="s">
        <v>151</v>
      </c>
      <c r="B16" s="42" t="s">
        <v>81</v>
      </c>
      <c r="C16" s="45" t="s">
        <v>175</v>
      </c>
      <c r="D16" s="42" t="s">
        <v>176</v>
      </c>
    </row>
    <row r="17" spans="1:4" ht="64.5" customHeight="1" x14ac:dyDescent="0.15">
      <c r="A17" s="41" t="s">
        <v>166</v>
      </c>
      <c r="B17" s="42" t="s">
        <v>152</v>
      </c>
      <c r="C17" s="45" t="s">
        <v>153</v>
      </c>
      <c r="D17" s="42"/>
    </row>
    <row r="18" spans="1:4" ht="22.5" x14ac:dyDescent="0.15">
      <c r="A18" s="41" t="s">
        <v>114</v>
      </c>
      <c r="B18" s="42" t="s">
        <v>177</v>
      </c>
      <c r="C18" s="45"/>
      <c r="D18" s="42" t="s">
        <v>117</v>
      </c>
    </row>
    <row r="19" spans="1:4" ht="67.5" x14ac:dyDescent="0.15">
      <c r="A19" s="41" t="s">
        <v>57</v>
      </c>
      <c r="B19" s="42" t="s">
        <v>82</v>
      </c>
      <c r="C19" s="42" t="s">
        <v>83</v>
      </c>
      <c r="D19" s="42" t="s">
        <v>178</v>
      </c>
    </row>
    <row r="20" spans="1:4" ht="112.5" x14ac:dyDescent="0.15">
      <c r="A20" s="41" t="s">
        <v>58</v>
      </c>
      <c r="B20" s="42" t="s">
        <v>84</v>
      </c>
      <c r="C20" s="46" t="s">
        <v>179</v>
      </c>
      <c r="D20" s="42" t="s">
        <v>180</v>
      </c>
    </row>
    <row r="21" spans="1:4" s="43" customFormat="1" ht="202.5" x14ac:dyDescent="0.25">
      <c r="A21" s="47" t="s">
        <v>80</v>
      </c>
      <c r="B21" s="48" t="s">
        <v>181</v>
      </c>
      <c r="C21" s="45" t="s">
        <v>182</v>
      </c>
      <c r="D21" s="42" t="s">
        <v>183</v>
      </c>
    </row>
  </sheetData>
  <mergeCells count="2">
    <mergeCell ref="A1:B1"/>
    <mergeCell ref="A2:B2"/>
  </mergeCells>
  <pageMargins left="0.23622047244094491" right="0.23622047244094491" top="0.74803149606299213" bottom="0.74803149606299213" header="0.31496062992125984" footer="0.31496062992125984"/>
  <pageSetup paperSize="9" scale="91" orientation="portrait" r:id="rId1"/>
  <headerFooter alignWithMargins="0">
    <oddFooter xml:space="preserve">&amp;L&amp;F - &amp;A&amp;R&amp;8Pagina &amp;P van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zoomScaleNormal="100" workbookViewId="0">
      <selection activeCell="A16" sqref="A16"/>
    </sheetView>
  </sheetViews>
  <sheetFormatPr defaultRowHeight="11.25" x14ac:dyDescent="0.15"/>
  <cols>
    <col min="1" max="1" width="18.7109375" style="10" customWidth="1"/>
    <col min="2" max="2" width="26" style="10" customWidth="1"/>
    <col min="3" max="3" width="9.5703125" style="10" bestFit="1" customWidth="1"/>
    <col min="4" max="4" width="15.140625" style="10" customWidth="1"/>
    <col min="5" max="5" width="13.42578125" style="10" customWidth="1"/>
    <col min="6" max="6" width="17.42578125" style="10" customWidth="1"/>
    <col min="7" max="7" width="10.140625" style="10" customWidth="1"/>
    <col min="8" max="8" width="12.140625" style="26" customWidth="1"/>
    <col min="9" max="9" width="17.85546875" style="27" customWidth="1"/>
    <col min="10" max="10" width="18.85546875" style="27" customWidth="1"/>
    <col min="11" max="11" width="14.85546875" style="10" customWidth="1"/>
    <col min="12" max="13" width="17.140625" style="28" customWidth="1"/>
    <col min="14" max="14" width="16" style="28" customWidth="1"/>
    <col min="15" max="15" width="18.42578125" style="10" customWidth="1"/>
    <col min="16" max="16" width="16" style="10" customWidth="1"/>
    <col min="17" max="17" width="25.7109375" style="10" customWidth="1"/>
    <col min="18" max="18" width="16.5703125" style="10" customWidth="1"/>
    <col min="19" max="19" width="15.140625" style="10" customWidth="1"/>
    <col min="20" max="20" width="16" style="10" customWidth="1"/>
    <col min="21" max="21" width="19.42578125" style="10" bestFit="1" customWidth="1"/>
    <col min="22" max="22" width="19.5703125" style="10" bestFit="1" customWidth="1"/>
    <col min="23" max="16384" width="9.140625" style="10"/>
  </cols>
  <sheetData>
    <row r="1" spans="1:22" s="20" customFormat="1" ht="45.75" customHeight="1" x14ac:dyDescent="0.25">
      <c r="A1" s="20" t="s">
        <v>19</v>
      </c>
      <c r="B1" s="20" t="s">
        <v>54</v>
      </c>
      <c r="C1" s="20" t="s">
        <v>47</v>
      </c>
      <c r="D1" s="20" t="s">
        <v>30</v>
      </c>
      <c r="E1" s="20" t="s">
        <v>17</v>
      </c>
      <c r="F1" s="20" t="s">
        <v>59</v>
      </c>
      <c r="G1" s="21" t="s">
        <v>5</v>
      </c>
      <c r="H1" s="22" t="s">
        <v>64</v>
      </c>
      <c r="I1" s="22" t="s">
        <v>18</v>
      </c>
      <c r="J1" s="22" t="s">
        <v>15</v>
      </c>
      <c r="K1" s="20" t="s">
        <v>8</v>
      </c>
      <c r="L1" s="23" t="s">
        <v>46</v>
      </c>
      <c r="M1" s="24" t="s">
        <v>65</v>
      </c>
      <c r="N1" s="24" t="s">
        <v>66</v>
      </c>
      <c r="O1" s="20" t="s">
        <v>11</v>
      </c>
      <c r="P1" s="25" t="s">
        <v>67</v>
      </c>
      <c r="Q1" s="20" t="s">
        <v>34</v>
      </c>
      <c r="R1" s="20" t="s">
        <v>85</v>
      </c>
      <c r="S1" s="20" t="s">
        <v>114</v>
      </c>
      <c r="T1" s="20" t="s">
        <v>57</v>
      </c>
      <c r="U1" s="20" t="s">
        <v>58</v>
      </c>
      <c r="V1" s="20" t="s">
        <v>86</v>
      </c>
    </row>
    <row r="2" spans="1:22" x14ac:dyDescent="0.15">
      <c r="A2" s="7" t="s">
        <v>20</v>
      </c>
      <c r="B2" s="10" t="s">
        <v>56</v>
      </c>
      <c r="C2" s="10">
        <v>2019</v>
      </c>
      <c r="D2" s="7" t="s">
        <v>3</v>
      </c>
      <c r="E2" s="10" t="s">
        <v>22</v>
      </c>
      <c r="F2" s="10" t="s">
        <v>24</v>
      </c>
      <c r="G2" s="10">
        <v>10</v>
      </c>
      <c r="H2" s="26">
        <v>100</v>
      </c>
      <c r="I2" s="27">
        <v>10</v>
      </c>
      <c r="J2" s="27">
        <v>110</v>
      </c>
      <c r="K2" s="10">
        <v>5</v>
      </c>
      <c r="L2" s="28">
        <v>1</v>
      </c>
      <c r="M2" s="28">
        <v>1</v>
      </c>
      <c r="N2" s="10">
        <v>2</v>
      </c>
      <c r="O2" s="10">
        <v>0</v>
      </c>
      <c r="P2" s="9">
        <v>2</v>
      </c>
      <c r="Q2" s="10">
        <v>1</v>
      </c>
      <c r="R2" s="10">
        <v>1</v>
      </c>
      <c r="S2" s="10">
        <v>2</v>
      </c>
      <c r="T2" s="10">
        <v>2</v>
      </c>
      <c r="U2" s="10">
        <v>0</v>
      </c>
      <c r="V2" s="10">
        <v>1</v>
      </c>
    </row>
    <row r="3" spans="1:22" x14ac:dyDescent="0.15">
      <c r="A3" s="10" t="s">
        <v>20</v>
      </c>
      <c r="B3" s="10" t="s">
        <v>56</v>
      </c>
      <c r="C3" s="10">
        <v>2019</v>
      </c>
      <c r="D3" s="10" t="s">
        <v>3</v>
      </c>
      <c r="E3" s="10" t="s">
        <v>23</v>
      </c>
      <c r="F3" s="10" t="s">
        <v>28</v>
      </c>
      <c r="G3" s="10">
        <v>10</v>
      </c>
      <c r="H3" s="26">
        <v>100</v>
      </c>
      <c r="I3" s="27">
        <v>10</v>
      </c>
      <c r="J3" s="27">
        <v>110</v>
      </c>
      <c r="K3" s="10">
        <v>6</v>
      </c>
      <c r="L3" s="28">
        <v>1</v>
      </c>
      <c r="M3" s="28">
        <v>0</v>
      </c>
      <c r="N3" s="10">
        <v>3</v>
      </c>
      <c r="O3" s="10">
        <v>1</v>
      </c>
      <c r="P3" s="9">
        <v>2</v>
      </c>
      <c r="Q3" s="10">
        <v>2</v>
      </c>
      <c r="R3" s="10">
        <v>2</v>
      </c>
      <c r="S3" s="10">
        <v>2</v>
      </c>
      <c r="T3" s="10">
        <v>2</v>
      </c>
      <c r="U3" s="10">
        <v>0</v>
      </c>
      <c r="V3" s="10">
        <v>1</v>
      </c>
    </row>
    <row r="4" spans="1:22" x14ac:dyDescent="0.15">
      <c r="A4" s="10" t="s">
        <v>20</v>
      </c>
      <c r="B4" s="10" t="s">
        <v>56</v>
      </c>
      <c r="C4" s="10">
        <v>2019</v>
      </c>
      <c r="D4" s="10" t="s">
        <v>3</v>
      </c>
      <c r="E4" s="10" t="s">
        <v>25</v>
      </c>
      <c r="F4" s="10" t="s">
        <v>26</v>
      </c>
      <c r="G4" s="10">
        <v>10</v>
      </c>
      <c r="H4" s="26">
        <v>100</v>
      </c>
      <c r="I4" s="27">
        <v>10</v>
      </c>
      <c r="J4" s="27">
        <v>110</v>
      </c>
      <c r="K4" s="10">
        <v>3</v>
      </c>
      <c r="L4" s="29">
        <v>1</v>
      </c>
      <c r="M4" s="28">
        <v>0</v>
      </c>
      <c r="N4" s="10">
        <v>4</v>
      </c>
      <c r="O4" s="10">
        <v>2</v>
      </c>
      <c r="P4" s="9">
        <v>2</v>
      </c>
      <c r="Q4" s="10">
        <v>3</v>
      </c>
      <c r="R4" s="10">
        <v>3</v>
      </c>
      <c r="S4" s="10">
        <v>2</v>
      </c>
      <c r="T4" s="10">
        <v>2</v>
      </c>
      <c r="U4" s="10">
        <v>0</v>
      </c>
      <c r="V4" s="10">
        <v>1</v>
      </c>
    </row>
    <row r="5" spans="1:22" x14ac:dyDescent="0.15">
      <c r="A5" s="10" t="s">
        <v>20</v>
      </c>
      <c r="B5" s="10" t="s">
        <v>56</v>
      </c>
      <c r="C5" s="10">
        <v>2019</v>
      </c>
      <c r="D5" s="10" t="s">
        <v>3</v>
      </c>
      <c r="E5" s="10" t="s">
        <v>27</v>
      </c>
      <c r="F5" s="10" t="s">
        <v>107</v>
      </c>
      <c r="G5" s="10">
        <v>10</v>
      </c>
      <c r="H5" s="26">
        <v>100</v>
      </c>
      <c r="I5" s="27">
        <v>10</v>
      </c>
      <c r="J5" s="27">
        <v>110</v>
      </c>
      <c r="K5" s="10">
        <v>4</v>
      </c>
      <c r="L5" s="29">
        <v>1</v>
      </c>
      <c r="M5" s="28">
        <v>0</v>
      </c>
      <c r="N5" s="10">
        <v>5</v>
      </c>
      <c r="O5" s="10">
        <v>1</v>
      </c>
      <c r="P5" s="9">
        <v>4</v>
      </c>
      <c r="Q5" s="10">
        <v>4</v>
      </c>
      <c r="R5" s="10">
        <v>4</v>
      </c>
      <c r="S5" s="10">
        <v>1</v>
      </c>
      <c r="T5" s="10">
        <v>2</v>
      </c>
      <c r="U5" s="10">
        <v>1</v>
      </c>
      <c r="V5" s="10">
        <v>1</v>
      </c>
    </row>
    <row r="6" spans="1:22" s="9" customFormat="1" x14ac:dyDescent="0.15">
      <c r="A6" s="9" t="s">
        <v>20</v>
      </c>
      <c r="B6" s="9" t="s">
        <v>56</v>
      </c>
      <c r="C6" s="9">
        <v>2019</v>
      </c>
      <c r="D6" s="9" t="s">
        <v>3</v>
      </c>
      <c r="E6" s="9" t="s">
        <v>42</v>
      </c>
      <c r="F6" s="9" t="s">
        <v>41</v>
      </c>
      <c r="G6" s="9">
        <v>10</v>
      </c>
      <c r="H6" s="30">
        <v>100</v>
      </c>
      <c r="I6" s="31">
        <v>10</v>
      </c>
      <c r="J6" s="31">
        <v>110</v>
      </c>
      <c r="K6" s="9">
        <v>6</v>
      </c>
      <c r="L6" s="29">
        <v>1</v>
      </c>
      <c r="M6" s="29">
        <v>2</v>
      </c>
      <c r="N6" s="9">
        <v>6</v>
      </c>
      <c r="O6" s="9">
        <v>2</v>
      </c>
      <c r="P6" s="9">
        <v>4</v>
      </c>
      <c r="Q6" s="9">
        <v>4</v>
      </c>
      <c r="R6" s="9">
        <v>3</v>
      </c>
      <c r="S6" s="9">
        <v>3</v>
      </c>
      <c r="T6" s="9">
        <v>4</v>
      </c>
      <c r="U6" s="9">
        <v>1</v>
      </c>
      <c r="V6" s="9">
        <v>1</v>
      </c>
    </row>
    <row r="7" spans="1:22" x14ac:dyDescent="0.15">
      <c r="A7" s="10" t="s">
        <v>21</v>
      </c>
      <c r="B7" s="10" t="s">
        <v>56</v>
      </c>
      <c r="C7" s="10">
        <v>2019</v>
      </c>
      <c r="D7" s="10" t="s">
        <v>3</v>
      </c>
      <c r="E7" s="10" t="s">
        <v>22</v>
      </c>
      <c r="F7" s="10" t="s">
        <v>109</v>
      </c>
      <c r="G7" s="10">
        <v>10</v>
      </c>
      <c r="H7" s="26">
        <v>100</v>
      </c>
      <c r="I7" s="27">
        <v>10</v>
      </c>
      <c r="J7" s="27">
        <v>110</v>
      </c>
      <c r="K7" s="10">
        <v>5</v>
      </c>
      <c r="L7" s="28">
        <v>1</v>
      </c>
      <c r="M7" s="28">
        <v>1</v>
      </c>
      <c r="N7" s="10">
        <v>2</v>
      </c>
      <c r="O7" s="10">
        <v>0</v>
      </c>
      <c r="P7" s="9">
        <v>2</v>
      </c>
      <c r="Q7" s="10">
        <v>1</v>
      </c>
      <c r="R7" s="10">
        <v>1</v>
      </c>
      <c r="S7" s="10">
        <v>2</v>
      </c>
      <c r="T7" s="10">
        <v>2</v>
      </c>
      <c r="U7" s="10">
        <v>0</v>
      </c>
      <c r="V7" s="10">
        <v>1</v>
      </c>
    </row>
    <row r="8" spans="1:22" x14ac:dyDescent="0.15">
      <c r="A8" s="10" t="s">
        <v>21</v>
      </c>
      <c r="B8" s="10" t="s">
        <v>56</v>
      </c>
      <c r="C8" s="10">
        <v>2019</v>
      </c>
      <c r="D8" s="10" t="s">
        <v>3</v>
      </c>
      <c r="E8" s="10" t="s">
        <v>23</v>
      </c>
      <c r="F8" s="10" t="s">
        <v>88</v>
      </c>
      <c r="G8" s="10">
        <v>10</v>
      </c>
      <c r="H8" s="26">
        <v>100</v>
      </c>
      <c r="I8" s="27">
        <v>10</v>
      </c>
      <c r="J8" s="27">
        <v>110</v>
      </c>
      <c r="K8" s="10">
        <v>6</v>
      </c>
      <c r="L8" s="28">
        <v>1</v>
      </c>
      <c r="M8" s="28">
        <v>1.2666666666666699</v>
      </c>
      <c r="N8" s="10">
        <v>3</v>
      </c>
      <c r="O8" s="10">
        <v>1</v>
      </c>
      <c r="P8" s="9">
        <v>2</v>
      </c>
      <c r="Q8" s="10">
        <v>2</v>
      </c>
      <c r="R8" s="10">
        <v>2</v>
      </c>
      <c r="S8" s="10">
        <v>2</v>
      </c>
      <c r="T8" s="10">
        <v>2</v>
      </c>
      <c r="U8" s="10">
        <v>0</v>
      </c>
      <c r="V8" s="10">
        <v>1</v>
      </c>
    </row>
    <row r="9" spans="1:22" x14ac:dyDescent="0.15">
      <c r="A9" s="10" t="s">
        <v>21</v>
      </c>
      <c r="B9" s="10" t="s">
        <v>56</v>
      </c>
      <c r="C9" s="10">
        <v>2019</v>
      </c>
      <c r="D9" s="10" t="s">
        <v>3</v>
      </c>
      <c r="E9" s="10" t="s">
        <v>25</v>
      </c>
      <c r="F9" s="10" t="s">
        <v>38</v>
      </c>
      <c r="G9" s="10">
        <v>10</v>
      </c>
      <c r="H9" s="26">
        <v>100</v>
      </c>
      <c r="I9" s="27">
        <v>10</v>
      </c>
      <c r="J9" s="27">
        <v>110</v>
      </c>
      <c r="K9" s="10">
        <v>3</v>
      </c>
      <c r="L9" s="29">
        <v>1</v>
      </c>
      <c r="M9" s="28">
        <v>1.4380952380952401</v>
      </c>
      <c r="N9" s="10">
        <v>4</v>
      </c>
      <c r="O9" s="10">
        <v>2</v>
      </c>
      <c r="P9" s="9">
        <v>2</v>
      </c>
      <c r="Q9" s="10">
        <v>3</v>
      </c>
      <c r="R9" s="10">
        <v>3</v>
      </c>
      <c r="S9" s="10">
        <v>2</v>
      </c>
      <c r="T9" s="10">
        <v>2</v>
      </c>
      <c r="U9" s="10">
        <v>0</v>
      </c>
      <c r="V9" s="10">
        <v>1</v>
      </c>
    </row>
    <row r="10" spans="1:22" x14ac:dyDescent="0.15">
      <c r="A10" s="10" t="s">
        <v>21</v>
      </c>
      <c r="B10" s="10" t="s">
        <v>56</v>
      </c>
      <c r="C10" s="10">
        <v>2019</v>
      </c>
      <c r="D10" s="10" t="s">
        <v>3</v>
      </c>
      <c r="E10" s="10" t="s">
        <v>27</v>
      </c>
      <c r="F10" s="10" t="s">
        <v>61</v>
      </c>
      <c r="G10" s="10">
        <v>10</v>
      </c>
      <c r="H10" s="26">
        <v>100</v>
      </c>
      <c r="I10" s="27">
        <v>10</v>
      </c>
      <c r="J10" s="27">
        <v>110</v>
      </c>
      <c r="K10" s="10">
        <v>4</v>
      </c>
      <c r="L10" s="29">
        <v>1</v>
      </c>
      <c r="M10" s="28">
        <v>2</v>
      </c>
      <c r="N10" s="10">
        <v>5</v>
      </c>
      <c r="O10" s="10">
        <v>1</v>
      </c>
      <c r="P10" s="9">
        <v>4</v>
      </c>
      <c r="Q10" s="10">
        <v>4</v>
      </c>
      <c r="R10" s="10">
        <v>4</v>
      </c>
      <c r="S10" s="10">
        <v>1</v>
      </c>
      <c r="T10" s="10">
        <v>2</v>
      </c>
      <c r="U10" s="10">
        <v>1</v>
      </c>
      <c r="V10" s="10">
        <v>1</v>
      </c>
    </row>
    <row r="11" spans="1:22" x14ac:dyDescent="0.15">
      <c r="A11" s="10" t="s">
        <v>21</v>
      </c>
      <c r="B11" s="10" t="s">
        <v>56</v>
      </c>
      <c r="C11" s="10">
        <v>2019</v>
      </c>
      <c r="D11" s="10" t="s">
        <v>3</v>
      </c>
      <c r="E11" s="10" t="s">
        <v>29</v>
      </c>
      <c r="F11" s="10" t="s">
        <v>89</v>
      </c>
      <c r="G11" s="10">
        <v>10</v>
      </c>
      <c r="H11" s="26">
        <v>100</v>
      </c>
      <c r="I11" s="27">
        <v>10</v>
      </c>
      <c r="J11" s="27">
        <v>110</v>
      </c>
      <c r="K11" s="10">
        <v>6</v>
      </c>
      <c r="L11" s="29">
        <v>1</v>
      </c>
      <c r="M11" s="28">
        <v>1</v>
      </c>
      <c r="N11" s="10">
        <v>6</v>
      </c>
      <c r="O11" s="10">
        <v>2</v>
      </c>
      <c r="P11" s="9">
        <v>4</v>
      </c>
      <c r="Q11" s="10">
        <v>5</v>
      </c>
      <c r="R11" s="10">
        <v>5</v>
      </c>
      <c r="S11" s="10">
        <v>3</v>
      </c>
      <c r="T11" s="10">
        <v>4</v>
      </c>
      <c r="U11" s="10">
        <v>2</v>
      </c>
      <c r="V11" s="10">
        <v>1</v>
      </c>
    </row>
    <row r="12" spans="1:22" x14ac:dyDescent="0.15">
      <c r="A12" s="10" t="s">
        <v>97</v>
      </c>
      <c r="B12" s="10" t="s">
        <v>56</v>
      </c>
      <c r="C12" s="10">
        <v>2019</v>
      </c>
      <c r="D12" s="10" t="s">
        <v>3</v>
      </c>
      <c r="E12" s="10" t="s">
        <v>22</v>
      </c>
      <c r="F12" s="10" t="s">
        <v>39</v>
      </c>
      <c r="G12" s="10">
        <v>20</v>
      </c>
      <c r="H12" s="26">
        <v>200</v>
      </c>
      <c r="I12" s="27">
        <v>40</v>
      </c>
      <c r="J12" s="27">
        <v>240</v>
      </c>
      <c r="K12" s="10">
        <v>5</v>
      </c>
      <c r="L12" s="28">
        <v>2</v>
      </c>
      <c r="M12" s="28">
        <v>1</v>
      </c>
      <c r="N12" s="10">
        <v>2</v>
      </c>
      <c r="O12" s="10">
        <v>0</v>
      </c>
      <c r="P12" s="9">
        <v>2</v>
      </c>
      <c r="Q12" s="10">
        <v>1</v>
      </c>
      <c r="R12" s="10">
        <v>1</v>
      </c>
      <c r="S12" s="10">
        <v>2</v>
      </c>
      <c r="T12" s="10">
        <v>2</v>
      </c>
      <c r="U12" s="10">
        <v>0</v>
      </c>
      <c r="V12" s="10">
        <v>1</v>
      </c>
    </row>
    <row r="13" spans="1:22" x14ac:dyDescent="0.15">
      <c r="A13" s="10" t="s">
        <v>97</v>
      </c>
      <c r="B13" s="10" t="s">
        <v>56</v>
      </c>
      <c r="C13" s="10">
        <v>2019</v>
      </c>
      <c r="D13" s="10" t="s">
        <v>3</v>
      </c>
      <c r="E13" s="10" t="s">
        <v>23</v>
      </c>
      <c r="F13" s="10" t="s">
        <v>40</v>
      </c>
      <c r="G13" s="10">
        <v>20</v>
      </c>
      <c r="H13" s="26">
        <v>200</v>
      </c>
      <c r="I13" s="27">
        <v>40</v>
      </c>
      <c r="J13" s="27">
        <v>240</v>
      </c>
      <c r="K13" s="10">
        <v>6</v>
      </c>
      <c r="L13" s="28">
        <v>2</v>
      </c>
      <c r="M13" s="28">
        <v>1</v>
      </c>
      <c r="N13" s="10">
        <v>3</v>
      </c>
      <c r="O13" s="10">
        <v>1</v>
      </c>
      <c r="P13" s="9">
        <v>2</v>
      </c>
      <c r="Q13" s="10">
        <v>2</v>
      </c>
      <c r="R13" s="10">
        <v>2</v>
      </c>
      <c r="S13" s="10">
        <v>2</v>
      </c>
      <c r="T13" s="10">
        <v>2</v>
      </c>
      <c r="U13" s="10">
        <v>0</v>
      </c>
      <c r="V13" s="10">
        <v>1</v>
      </c>
    </row>
    <row r="14" spans="1:22" x14ac:dyDescent="0.15">
      <c r="A14" s="10" t="s">
        <v>97</v>
      </c>
      <c r="B14" s="10" t="s">
        <v>56</v>
      </c>
      <c r="C14" s="10">
        <v>2019</v>
      </c>
      <c r="D14" s="10" t="s">
        <v>3</v>
      </c>
      <c r="E14" s="10" t="s">
        <v>42</v>
      </c>
      <c r="F14" s="10" t="s">
        <v>41</v>
      </c>
      <c r="G14" s="10">
        <v>20</v>
      </c>
      <c r="H14" s="26">
        <v>200</v>
      </c>
      <c r="I14" s="27">
        <v>40</v>
      </c>
      <c r="J14" s="27">
        <v>240</v>
      </c>
      <c r="K14" s="10">
        <v>3</v>
      </c>
      <c r="L14" s="28">
        <v>2</v>
      </c>
      <c r="M14" s="28">
        <v>1</v>
      </c>
      <c r="N14" s="10">
        <v>4</v>
      </c>
      <c r="O14" s="10">
        <v>2</v>
      </c>
      <c r="P14" s="9">
        <v>2</v>
      </c>
      <c r="Q14" s="10">
        <v>3</v>
      </c>
      <c r="R14" s="10">
        <v>3</v>
      </c>
      <c r="S14" s="10">
        <v>2</v>
      </c>
      <c r="T14" s="10">
        <v>2</v>
      </c>
      <c r="U14" s="10">
        <v>0</v>
      </c>
      <c r="V14" s="10">
        <v>1</v>
      </c>
    </row>
    <row r="15" spans="1:22" x14ac:dyDescent="0.15">
      <c r="A15" s="10" t="s">
        <v>97</v>
      </c>
      <c r="B15" s="10" t="s">
        <v>56</v>
      </c>
      <c r="C15" s="10">
        <v>2019</v>
      </c>
      <c r="D15" s="10" t="s">
        <v>3</v>
      </c>
      <c r="E15" s="10" t="s">
        <v>27</v>
      </c>
      <c r="F15" s="10" t="s">
        <v>62</v>
      </c>
      <c r="G15" s="10">
        <v>20</v>
      </c>
      <c r="H15" s="26">
        <v>200</v>
      </c>
      <c r="I15" s="27">
        <v>40</v>
      </c>
      <c r="J15" s="27">
        <v>240</v>
      </c>
      <c r="K15" s="10">
        <v>4</v>
      </c>
      <c r="L15" s="29">
        <v>2</v>
      </c>
      <c r="M15" s="28">
        <v>2.4666666666666699</v>
      </c>
      <c r="N15" s="10">
        <v>5</v>
      </c>
      <c r="O15" s="10">
        <v>1</v>
      </c>
      <c r="P15" s="9">
        <v>4</v>
      </c>
      <c r="Q15" s="10">
        <v>4</v>
      </c>
      <c r="R15" s="10">
        <v>4</v>
      </c>
      <c r="S15" s="10">
        <v>1</v>
      </c>
      <c r="T15" s="10">
        <v>2</v>
      </c>
      <c r="U15" s="10">
        <v>1</v>
      </c>
      <c r="V15" s="10">
        <v>1</v>
      </c>
    </row>
    <row r="16" spans="1:22" x14ac:dyDescent="0.15">
      <c r="A16" s="10" t="s">
        <v>97</v>
      </c>
      <c r="B16" s="10" t="s">
        <v>56</v>
      </c>
      <c r="C16" s="10">
        <v>2019</v>
      </c>
      <c r="D16" s="10" t="s">
        <v>3</v>
      </c>
      <c r="E16" s="10" t="s">
        <v>29</v>
      </c>
      <c r="F16" s="10" t="s">
        <v>63</v>
      </c>
      <c r="G16" s="10">
        <v>20</v>
      </c>
      <c r="H16" s="26">
        <v>200</v>
      </c>
      <c r="I16" s="27">
        <v>40</v>
      </c>
      <c r="J16" s="27">
        <v>240</v>
      </c>
      <c r="K16" s="10">
        <v>6</v>
      </c>
      <c r="L16" s="29">
        <v>2</v>
      </c>
      <c r="M16" s="28">
        <v>2.6380952380952398</v>
      </c>
      <c r="N16" s="10">
        <v>6</v>
      </c>
      <c r="O16" s="10">
        <v>2</v>
      </c>
      <c r="P16" s="9">
        <v>4</v>
      </c>
      <c r="Q16" s="10">
        <v>5</v>
      </c>
      <c r="R16" s="10">
        <v>5</v>
      </c>
      <c r="S16" s="10">
        <v>3</v>
      </c>
      <c r="T16" s="10">
        <v>4</v>
      </c>
      <c r="U16" s="10">
        <v>1</v>
      </c>
      <c r="V16" s="10">
        <v>1</v>
      </c>
    </row>
    <row r="17" spans="1:22" x14ac:dyDescent="0.15">
      <c r="A17" s="10" t="s">
        <v>115</v>
      </c>
      <c r="B17" s="10" t="s">
        <v>56</v>
      </c>
      <c r="C17" s="10">
        <v>2019</v>
      </c>
      <c r="D17" s="10" t="s">
        <v>3</v>
      </c>
      <c r="E17" s="10" t="s">
        <v>22</v>
      </c>
      <c r="F17" s="10" t="s">
        <v>90</v>
      </c>
      <c r="G17" s="10">
        <v>40</v>
      </c>
      <c r="H17" s="26">
        <v>400</v>
      </c>
      <c r="I17" s="27">
        <v>100</v>
      </c>
      <c r="J17" s="27">
        <v>500</v>
      </c>
      <c r="K17" s="10">
        <v>5</v>
      </c>
      <c r="L17" s="29">
        <v>4</v>
      </c>
      <c r="M17" s="28">
        <v>0</v>
      </c>
      <c r="N17" s="10">
        <v>2</v>
      </c>
      <c r="O17" s="10">
        <v>0</v>
      </c>
      <c r="P17" s="9">
        <v>2</v>
      </c>
      <c r="Q17" s="10">
        <v>1</v>
      </c>
      <c r="R17" s="10">
        <v>1</v>
      </c>
      <c r="S17" s="10">
        <v>2</v>
      </c>
      <c r="T17" s="10">
        <v>2</v>
      </c>
      <c r="U17" s="10">
        <v>0</v>
      </c>
      <c r="V17" s="10">
        <v>1</v>
      </c>
    </row>
    <row r="18" spans="1:22" x14ac:dyDescent="0.15">
      <c r="A18" s="10" t="s">
        <v>115</v>
      </c>
      <c r="B18" s="10" t="s">
        <v>56</v>
      </c>
      <c r="C18" s="10">
        <v>2019</v>
      </c>
      <c r="D18" s="10" t="s">
        <v>3</v>
      </c>
      <c r="E18" s="10" t="s">
        <v>23</v>
      </c>
      <c r="F18" s="10" t="s">
        <v>91</v>
      </c>
      <c r="G18" s="10">
        <v>40</v>
      </c>
      <c r="H18" s="26">
        <v>400</v>
      </c>
      <c r="I18" s="27">
        <v>100</v>
      </c>
      <c r="J18" s="27">
        <v>500</v>
      </c>
      <c r="K18" s="10">
        <v>6</v>
      </c>
      <c r="L18" s="28">
        <v>4</v>
      </c>
      <c r="M18" s="28">
        <v>2</v>
      </c>
      <c r="N18" s="10">
        <v>3</v>
      </c>
      <c r="O18" s="10">
        <v>1</v>
      </c>
      <c r="P18" s="9">
        <v>2</v>
      </c>
      <c r="Q18" s="10">
        <v>2</v>
      </c>
      <c r="R18" s="10">
        <v>2</v>
      </c>
      <c r="S18" s="10">
        <v>2</v>
      </c>
      <c r="T18" s="10">
        <v>2</v>
      </c>
      <c r="U18" s="10">
        <v>0</v>
      </c>
      <c r="V18" s="10">
        <v>1</v>
      </c>
    </row>
    <row r="19" spans="1:22" x14ac:dyDescent="0.15">
      <c r="A19" s="10" t="s">
        <v>115</v>
      </c>
      <c r="B19" s="10" t="s">
        <v>56</v>
      </c>
      <c r="C19" s="10">
        <v>2019</v>
      </c>
      <c r="D19" s="10" t="s">
        <v>3</v>
      </c>
      <c r="E19" s="10" t="s">
        <v>25</v>
      </c>
      <c r="F19" s="10" t="s">
        <v>92</v>
      </c>
      <c r="G19" s="10">
        <v>40</v>
      </c>
      <c r="H19" s="26">
        <v>400</v>
      </c>
      <c r="I19" s="27">
        <v>100</v>
      </c>
      <c r="J19" s="27">
        <v>500</v>
      </c>
      <c r="K19" s="10">
        <v>3</v>
      </c>
      <c r="L19" s="28">
        <v>4</v>
      </c>
      <c r="M19" s="28">
        <v>2</v>
      </c>
      <c r="N19" s="10">
        <v>4</v>
      </c>
      <c r="O19" s="10">
        <v>2</v>
      </c>
      <c r="P19" s="9">
        <v>2</v>
      </c>
      <c r="Q19" s="10">
        <v>3</v>
      </c>
      <c r="R19" s="10">
        <v>3</v>
      </c>
      <c r="S19" s="10">
        <v>2</v>
      </c>
      <c r="T19" s="10">
        <v>2</v>
      </c>
      <c r="U19" s="10">
        <v>0</v>
      </c>
      <c r="V19" s="10">
        <v>1</v>
      </c>
    </row>
    <row r="20" spans="1:22" x14ac:dyDescent="0.15">
      <c r="A20" s="10" t="s">
        <v>115</v>
      </c>
      <c r="B20" s="10" t="s">
        <v>56</v>
      </c>
      <c r="C20" s="10">
        <v>2019</v>
      </c>
      <c r="D20" s="10" t="s">
        <v>3</v>
      </c>
      <c r="E20" s="10" t="s">
        <v>27</v>
      </c>
      <c r="F20" s="10" t="s">
        <v>93</v>
      </c>
      <c r="G20" s="10">
        <v>40</v>
      </c>
      <c r="H20" s="26">
        <v>400</v>
      </c>
      <c r="I20" s="27">
        <v>100</v>
      </c>
      <c r="J20" s="27">
        <v>500</v>
      </c>
      <c r="K20" s="10">
        <v>4</v>
      </c>
      <c r="L20" s="29">
        <v>4</v>
      </c>
      <c r="M20" s="28">
        <v>1</v>
      </c>
      <c r="N20" s="10">
        <v>5</v>
      </c>
      <c r="O20" s="10">
        <v>1</v>
      </c>
      <c r="P20" s="9">
        <v>4</v>
      </c>
      <c r="Q20" s="10">
        <v>4</v>
      </c>
      <c r="R20" s="10">
        <v>4</v>
      </c>
      <c r="S20" s="10">
        <v>1</v>
      </c>
      <c r="T20" s="10">
        <v>2</v>
      </c>
      <c r="U20" s="10">
        <v>1</v>
      </c>
      <c r="V20" s="10">
        <v>1</v>
      </c>
    </row>
    <row r="21" spans="1:22" x14ac:dyDescent="0.15">
      <c r="A21" s="10" t="s">
        <v>115</v>
      </c>
      <c r="B21" s="10" t="s">
        <v>56</v>
      </c>
      <c r="C21" s="10">
        <v>2019</v>
      </c>
      <c r="D21" s="10" t="s">
        <v>3</v>
      </c>
      <c r="E21" s="10" t="s">
        <v>29</v>
      </c>
      <c r="F21" s="10" t="s">
        <v>94</v>
      </c>
      <c r="G21" s="10">
        <v>40</v>
      </c>
      <c r="H21" s="26">
        <v>400</v>
      </c>
      <c r="I21" s="27">
        <v>100</v>
      </c>
      <c r="J21" s="27">
        <v>500</v>
      </c>
      <c r="K21" s="10">
        <v>6</v>
      </c>
      <c r="L21" s="29">
        <v>4</v>
      </c>
      <c r="M21" s="28">
        <v>0</v>
      </c>
      <c r="N21" s="10">
        <v>6</v>
      </c>
      <c r="O21" s="10">
        <v>2</v>
      </c>
      <c r="P21" s="9">
        <v>4</v>
      </c>
      <c r="Q21" s="10">
        <v>5</v>
      </c>
      <c r="R21" s="10">
        <v>5</v>
      </c>
      <c r="S21" s="10">
        <v>3</v>
      </c>
      <c r="T21" s="10">
        <v>4</v>
      </c>
      <c r="U21" s="10">
        <v>2</v>
      </c>
      <c r="V21" s="10">
        <v>1</v>
      </c>
    </row>
    <row r="22" spans="1:22" x14ac:dyDescent="0.15">
      <c r="A22" s="10" t="s">
        <v>116</v>
      </c>
      <c r="B22" s="10" t="s">
        <v>56</v>
      </c>
      <c r="C22" s="10">
        <v>2019</v>
      </c>
      <c r="D22" s="10" t="s">
        <v>3</v>
      </c>
      <c r="E22" s="10" t="s">
        <v>22</v>
      </c>
      <c r="F22" s="10" t="s">
        <v>96</v>
      </c>
      <c r="G22" s="10">
        <v>10</v>
      </c>
      <c r="H22" s="26">
        <v>100</v>
      </c>
      <c r="I22" s="27">
        <v>10</v>
      </c>
      <c r="J22" s="27">
        <v>110</v>
      </c>
      <c r="K22" s="10">
        <v>5</v>
      </c>
      <c r="L22" s="29">
        <v>1</v>
      </c>
      <c r="M22" s="28">
        <v>0</v>
      </c>
      <c r="N22" s="10">
        <v>2</v>
      </c>
      <c r="O22" s="10">
        <v>0</v>
      </c>
      <c r="P22" s="9">
        <v>2</v>
      </c>
      <c r="Q22" s="10">
        <v>1</v>
      </c>
      <c r="R22" s="10">
        <v>1</v>
      </c>
      <c r="S22" s="10">
        <v>2</v>
      </c>
      <c r="T22" s="10">
        <v>2</v>
      </c>
      <c r="U22" s="10">
        <v>0</v>
      </c>
      <c r="V22" s="10">
        <v>1</v>
      </c>
    </row>
    <row r="23" spans="1:22" x14ac:dyDescent="0.15">
      <c r="A23" s="10" t="s">
        <v>116</v>
      </c>
      <c r="B23" s="10" t="s">
        <v>56</v>
      </c>
      <c r="C23" s="10">
        <v>2019</v>
      </c>
      <c r="D23" s="10" t="s">
        <v>3</v>
      </c>
      <c r="E23" s="10" t="s">
        <v>23</v>
      </c>
      <c r="F23" s="10" t="s">
        <v>99</v>
      </c>
      <c r="G23" s="10">
        <v>10</v>
      </c>
      <c r="H23" s="26">
        <v>100</v>
      </c>
      <c r="I23" s="27">
        <v>10</v>
      </c>
      <c r="J23" s="27">
        <v>110</v>
      </c>
      <c r="K23" s="10">
        <v>6</v>
      </c>
      <c r="L23" s="28">
        <v>1</v>
      </c>
      <c r="M23" s="28">
        <v>0</v>
      </c>
      <c r="N23" s="10">
        <v>3</v>
      </c>
      <c r="O23" s="10">
        <v>1</v>
      </c>
      <c r="P23" s="9">
        <v>2</v>
      </c>
      <c r="Q23" s="10">
        <v>2</v>
      </c>
      <c r="R23" s="10">
        <v>2</v>
      </c>
      <c r="S23" s="10">
        <v>2</v>
      </c>
      <c r="T23" s="10">
        <v>2</v>
      </c>
      <c r="U23" s="10">
        <v>0</v>
      </c>
      <c r="V23" s="10">
        <v>1</v>
      </c>
    </row>
    <row r="24" spans="1:22" x14ac:dyDescent="0.15">
      <c r="A24" s="10" t="s">
        <v>116</v>
      </c>
      <c r="B24" s="10" t="s">
        <v>56</v>
      </c>
      <c r="C24" s="10">
        <v>2019</v>
      </c>
      <c r="D24" s="10" t="s">
        <v>3</v>
      </c>
      <c r="E24" s="10" t="s">
        <v>25</v>
      </c>
      <c r="F24" s="10" t="s">
        <v>100</v>
      </c>
      <c r="G24" s="10">
        <v>10</v>
      </c>
      <c r="H24" s="26">
        <v>100</v>
      </c>
      <c r="I24" s="27">
        <v>10</v>
      </c>
      <c r="J24" s="27">
        <v>110</v>
      </c>
      <c r="K24" s="10">
        <v>3</v>
      </c>
      <c r="L24" s="28">
        <v>1</v>
      </c>
      <c r="M24" s="28">
        <v>0</v>
      </c>
      <c r="N24" s="10">
        <v>4</v>
      </c>
      <c r="O24" s="10">
        <v>2</v>
      </c>
      <c r="P24" s="9">
        <v>2</v>
      </c>
      <c r="Q24" s="10">
        <v>3</v>
      </c>
      <c r="R24" s="10">
        <v>3</v>
      </c>
      <c r="S24" s="10">
        <v>2</v>
      </c>
      <c r="T24" s="10">
        <v>2</v>
      </c>
      <c r="U24" s="10">
        <v>0</v>
      </c>
      <c r="V24" s="10">
        <v>1</v>
      </c>
    </row>
    <row r="25" spans="1:22" x14ac:dyDescent="0.15">
      <c r="A25" s="10" t="s">
        <v>116</v>
      </c>
      <c r="B25" s="10" t="s">
        <v>56</v>
      </c>
      <c r="C25" s="10">
        <v>2019</v>
      </c>
      <c r="D25" s="10" t="s">
        <v>3</v>
      </c>
      <c r="E25" s="10" t="s">
        <v>27</v>
      </c>
      <c r="F25" s="10" t="s">
        <v>101</v>
      </c>
      <c r="G25" s="10">
        <v>10</v>
      </c>
      <c r="H25" s="26">
        <v>100</v>
      </c>
      <c r="I25" s="27">
        <v>10</v>
      </c>
      <c r="J25" s="27">
        <v>110</v>
      </c>
      <c r="K25" s="10">
        <v>4</v>
      </c>
      <c r="L25" s="28">
        <v>1</v>
      </c>
      <c r="M25" s="28">
        <v>2</v>
      </c>
      <c r="N25" s="10">
        <v>5</v>
      </c>
      <c r="O25" s="10">
        <v>1</v>
      </c>
      <c r="P25" s="9">
        <v>4</v>
      </c>
      <c r="Q25" s="10">
        <v>4</v>
      </c>
      <c r="R25" s="10">
        <v>4</v>
      </c>
      <c r="S25" s="10">
        <v>1</v>
      </c>
      <c r="T25" s="10">
        <v>2</v>
      </c>
      <c r="U25" s="10">
        <v>1</v>
      </c>
      <c r="V25" s="10">
        <v>1</v>
      </c>
    </row>
    <row r="26" spans="1:22" x14ac:dyDescent="0.15">
      <c r="A26" s="10" t="s">
        <v>116</v>
      </c>
      <c r="B26" s="10" t="s">
        <v>56</v>
      </c>
      <c r="C26" s="10">
        <v>2019</v>
      </c>
      <c r="D26" s="10" t="s">
        <v>3</v>
      </c>
      <c r="E26" s="10" t="s">
        <v>29</v>
      </c>
      <c r="F26" s="10" t="s">
        <v>98</v>
      </c>
      <c r="G26" s="10">
        <v>10</v>
      </c>
      <c r="H26" s="26">
        <v>100</v>
      </c>
      <c r="I26" s="27">
        <v>10</v>
      </c>
      <c r="J26" s="27">
        <v>110</v>
      </c>
      <c r="K26" s="10">
        <v>6</v>
      </c>
      <c r="L26" s="28">
        <v>1</v>
      </c>
      <c r="M26" s="28">
        <v>4.3523809523809502</v>
      </c>
      <c r="N26" s="10">
        <v>6</v>
      </c>
      <c r="O26" s="10">
        <v>2</v>
      </c>
      <c r="P26" s="9">
        <v>4</v>
      </c>
      <c r="Q26" s="10">
        <v>5</v>
      </c>
      <c r="R26" s="10">
        <v>5</v>
      </c>
      <c r="S26" s="10">
        <v>3</v>
      </c>
      <c r="T26" s="10">
        <v>4</v>
      </c>
      <c r="U26" s="10">
        <v>1</v>
      </c>
      <c r="V26" s="10">
        <v>1</v>
      </c>
    </row>
    <row r="28" spans="1:22" x14ac:dyDescent="0.15">
      <c r="A28" s="32" t="s">
        <v>145</v>
      </c>
      <c r="B28" s="33"/>
    </row>
    <row r="33" spans="1:6" x14ac:dyDescent="0.15">
      <c r="A33" s="34" t="s">
        <v>120</v>
      </c>
    </row>
    <row r="34" spans="1:6" x14ac:dyDescent="0.15">
      <c r="A34" s="34" t="s">
        <v>126</v>
      </c>
    </row>
    <row r="35" spans="1:6" x14ac:dyDescent="0.15">
      <c r="A35" s="34" t="s">
        <v>127</v>
      </c>
    </row>
    <row r="36" spans="1:6" x14ac:dyDescent="0.15">
      <c r="A36" s="34" t="s">
        <v>128</v>
      </c>
    </row>
    <row r="38" spans="1:6" x14ac:dyDescent="0.15">
      <c r="A38" s="34" t="s">
        <v>121</v>
      </c>
      <c r="C38" s="34" t="s">
        <v>122</v>
      </c>
      <c r="F38" s="34" t="s">
        <v>123</v>
      </c>
    </row>
    <row r="39" spans="1:6" x14ac:dyDescent="0.15">
      <c r="A39" s="34" t="s">
        <v>22</v>
      </c>
      <c r="C39" s="34">
        <v>1</v>
      </c>
      <c r="F39" s="34" t="s">
        <v>124</v>
      </c>
    </row>
    <row r="41" spans="1:6" x14ac:dyDescent="0.15">
      <c r="A41" s="34" t="s">
        <v>125</v>
      </c>
    </row>
    <row r="42" spans="1:6" x14ac:dyDescent="0.15">
      <c r="A42" s="35" t="s">
        <v>96</v>
      </c>
    </row>
    <row r="43" spans="1:6" x14ac:dyDescent="0.15">
      <c r="A43" s="35" t="s">
        <v>99</v>
      </c>
    </row>
    <row r="44" spans="1:6" x14ac:dyDescent="0.15">
      <c r="A44" s="35" t="s">
        <v>100</v>
      </c>
    </row>
    <row r="45" spans="1:6" x14ac:dyDescent="0.15">
      <c r="A45" s="35" t="s">
        <v>101</v>
      </c>
    </row>
    <row r="46" spans="1:6" x14ac:dyDescent="0.15">
      <c r="A46" s="35" t="s">
        <v>98</v>
      </c>
    </row>
    <row r="47" spans="1:6" x14ac:dyDescent="0.15">
      <c r="A47" s="35" t="s">
        <v>102</v>
      </c>
    </row>
  </sheetData>
  <autoFilter ref="A1:V2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A16" sqref="A16"/>
    </sheetView>
  </sheetViews>
  <sheetFormatPr defaultRowHeight="11.25" x14ac:dyDescent="0.15"/>
  <cols>
    <col min="1" max="1" width="39" style="4" bestFit="1" customWidth="1"/>
    <col min="2" max="2" width="52.28515625" style="4" bestFit="1" customWidth="1"/>
    <col min="3" max="3" width="19.5703125" style="4" bestFit="1" customWidth="1"/>
    <col min="4" max="5" width="9.140625" style="4"/>
    <col min="6" max="6" width="26.85546875" style="7" customWidth="1"/>
    <col min="7" max="7" width="52.28515625" style="7" bestFit="1" customWidth="1"/>
    <col min="8" max="8" width="11.5703125" style="7" customWidth="1"/>
    <col min="9" max="9" width="12.7109375" style="7" bestFit="1" customWidth="1"/>
    <col min="10" max="10" width="16" style="7" customWidth="1"/>
    <col min="11" max="11" width="12.7109375" style="7" bestFit="1" customWidth="1"/>
    <col min="12" max="12" width="24.140625" style="7" customWidth="1"/>
    <col min="13" max="13" width="13.5703125" style="7" bestFit="1" customWidth="1"/>
    <col min="14" max="15" width="9.140625" style="9"/>
    <col min="16" max="16384" width="9.140625" style="10"/>
  </cols>
  <sheetData>
    <row r="1" spans="1:13" x14ac:dyDescent="0.15">
      <c r="A1" s="2" t="s">
        <v>48</v>
      </c>
      <c r="B1" s="2" t="s">
        <v>60</v>
      </c>
      <c r="C1" s="3" t="s">
        <v>36</v>
      </c>
      <c r="D1" s="2" t="s">
        <v>55</v>
      </c>
      <c r="F1" s="5" t="s">
        <v>54</v>
      </c>
      <c r="G1" s="6" t="s">
        <v>59</v>
      </c>
      <c r="H1" s="6" t="s">
        <v>17</v>
      </c>
      <c r="I1" s="5" t="s">
        <v>31</v>
      </c>
      <c r="J1" s="7" t="s">
        <v>32</v>
      </c>
      <c r="K1" s="7" t="s">
        <v>33</v>
      </c>
      <c r="L1" s="8" t="s">
        <v>147</v>
      </c>
      <c r="M1" s="8" t="s">
        <v>136</v>
      </c>
    </row>
    <row r="2" spans="1:13" x14ac:dyDescent="0.15">
      <c r="A2" s="11" t="s">
        <v>161</v>
      </c>
      <c r="B2" s="4" t="s">
        <v>24</v>
      </c>
      <c r="D2" s="4">
        <v>2016</v>
      </c>
      <c r="F2" s="11" t="s">
        <v>160</v>
      </c>
      <c r="G2" s="11" t="s">
        <v>146</v>
      </c>
      <c r="H2" s="7" t="s">
        <v>45</v>
      </c>
      <c r="I2" s="12" t="s">
        <v>134</v>
      </c>
      <c r="J2" s="7" t="s">
        <v>45</v>
      </c>
      <c r="K2" s="7" t="s">
        <v>45</v>
      </c>
      <c r="L2" s="13" t="s">
        <v>148</v>
      </c>
      <c r="M2" s="14" t="s">
        <v>143</v>
      </c>
    </row>
    <row r="3" spans="1:13" x14ac:dyDescent="0.15">
      <c r="A3" s="4" t="s">
        <v>51</v>
      </c>
      <c r="B3" s="4" t="s">
        <v>28</v>
      </c>
      <c r="C3" s="4" t="s">
        <v>22</v>
      </c>
      <c r="D3" s="4">
        <v>2017</v>
      </c>
      <c r="L3" s="13" t="s">
        <v>149</v>
      </c>
      <c r="M3" s="14"/>
    </row>
    <row r="4" spans="1:13" x14ac:dyDescent="0.15">
      <c r="A4" s="4" t="s">
        <v>52</v>
      </c>
      <c r="B4" s="4" t="s">
        <v>26</v>
      </c>
      <c r="C4" s="4" t="s">
        <v>23</v>
      </c>
      <c r="D4" s="4">
        <v>2018</v>
      </c>
      <c r="L4" s="15"/>
      <c r="M4" s="14"/>
    </row>
    <row r="5" spans="1:13" x14ac:dyDescent="0.15">
      <c r="A5" s="4" t="s">
        <v>56</v>
      </c>
      <c r="B5" s="4" t="s">
        <v>107</v>
      </c>
      <c r="C5" s="4" t="s">
        <v>25</v>
      </c>
      <c r="D5" s="4">
        <v>2019</v>
      </c>
      <c r="L5" s="15"/>
      <c r="M5" s="14"/>
    </row>
    <row r="6" spans="1:13" x14ac:dyDescent="0.15">
      <c r="A6" s="4" t="s">
        <v>50</v>
      </c>
      <c r="B6" s="4" t="s">
        <v>108</v>
      </c>
      <c r="C6" s="4" t="s">
        <v>27</v>
      </c>
      <c r="D6" s="4">
        <v>2020</v>
      </c>
      <c r="L6" s="16"/>
      <c r="M6" s="14"/>
    </row>
    <row r="7" spans="1:13" x14ac:dyDescent="0.15">
      <c r="A7" s="4" t="s">
        <v>53</v>
      </c>
      <c r="B7" s="4" t="s">
        <v>109</v>
      </c>
      <c r="C7" s="4" t="s">
        <v>29</v>
      </c>
      <c r="D7" s="4">
        <v>2021</v>
      </c>
      <c r="L7" s="14"/>
      <c r="M7" s="14"/>
    </row>
    <row r="8" spans="1:13" x14ac:dyDescent="0.15">
      <c r="A8" s="4" t="s">
        <v>49</v>
      </c>
      <c r="B8" s="4" t="s">
        <v>88</v>
      </c>
      <c r="C8" s="4" t="s">
        <v>42</v>
      </c>
      <c r="D8" s="17">
        <v>2022</v>
      </c>
      <c r="L8" s="14"/>
      <c r="M8" s="14"/>
    </row>
    <row r="9" spans="1:13" x14ac:dyDescent="0.15">
      <c r="A9" s="4" t="s">
        <v>139</v>
      </c>
      <c r="B9" s="4" t="s">
        <v>38</v>
      </c>
      <c r="C9" s="4" t="s">
        <v>43</v>
      </c>
      <c r="D9" s="17">
        <v>2023</v>
      </c>
      <c r="L9" s="14"/>
      <c r="M9" s="14"/>
    </row>
    <row r="10" spans="1:13" x14ac:dyDescent="0.15">
      <c r="A10" s="4" t="s">
        <v>110</v>
      </c>
      <c r="B10" s="4" t="s">
        <v>135</v>
      </c>
      <c r="C10" s="4" t="s">
        <v>44</v>
      </c>
      <c r="D10" s="17">
        <v>2024</v>
      </c>
      <c r="L10" s="14"/>
      <c r="M10" s="14"/>
    </row>
    <row r="11" spans="1:13" x14ac:dyDescent="0.15">
      <c r="A11" s="4" t="s">
        <v>129</v>
      </c>
      <c r="B11" s="4" t="s">
        <v>89</v>
      </c>
      <c r="C11" s="11" t="s">
        <v>45</v>
      </c>
      <c r="D11" s="17">
        <v>2025</v>
      </c>
      <c r="L11" s="14"/>
      <c r="M11" s="14"/>
    </row>
    <row r="12" spans="1:13" x14ac:dyDescent="0.15">
      <c r="A12" s="4" t="s">
        <v>111</v>
      </c>
      <c r="B12" s="4" t="s">
        <v>39</v>
      </c>
      <c r="D12" s="17">
        <v>2026</v>
      </c>
      <c r="L12" s="14"/>
      <c r="M12" s="14"/>
    </row>
    <row r="13" spans="1:13" x14ac:dyDescent="0.15">
      <c r="A13" s="4" t="s">
        <v>133</v>
      </c>
      <c r="B13" s="4" t="s">
        <v>40</v>
      </c>
      <c r="D13" s="17">
        <v>2027</v>
      </c>
      <c r="L13" s="14"/>
      <c r="M13" s="14"/>
    </row>
    <row r="14" spans="1:13" x14ac:dyDescent="0.15">
      <c r="A14" s="4" t="s">
        <v>140</v>
      </c>
      <c r="B14" s="4" t="s">
        <v>41</v>
      </c>
      <c r="D14" s="17">
        <v>2028</v>
      </c>
      <c r="L14" s="14"/>
      <c r="M14" s="14"/>
    </row>
    <row r="15" spans="1:13" x14ac:dyDescent="0.15">
      <c r="B15" s="4" t="s">
        <v>62</v>
      </c>
      <c r="D15" s="17">
        <v>2029</v>
      </c>
      <c r="L15" s="14"/>
      <c r="M15" s="14"/>
    </row>
    <row r="16" spans="1:13" x14ac:dyDescent="0.15">
      <c r="B16" s="4" t="s">
        <v>63</v>
      </c>
      <c r="D16" s="17">
        <v>2030</v>
      </c>
      <c r="L16" s="14"/>
      <c r="M16" s="14"/>
    </row>
    <row r="17" spans="2:14" x14ac:dyDescent="0.15">
      <c r="B17" s="4" t="s">
        <v>90</v>
      </c>
      <c r="D17" s="17"/>
      <c r="L17" s="14"/>
      <c r="M17" s="14"/>
    </row>
    <row r="18" spans="2:14" x14ac:dyDescent="0.15">
      <c r="B18" s="11" t="s">
        <v>150</v>
      </c>
      <c r="D18" s="17"/>
      <c r="L18" s="14"/>
      <c r="M18" s="14"/>
    </row>
    <row r="19" spans="2:14" x14ac:dyDescent="0.15">
      <c r="B19" s="4" t="s">
        <v>91</v>
      </c>
      <c r="D19" s="17"/>
      <c r="L19" s="14"/>
      <c r="M19" s="14"/>
    </row>
    <row r="20" spans="2:14" x14ac:dyDescent="0.15">
      <c r="B20" s="4" t="s">
        <v>92</v>
      </c>
      <c r="L20" s="14"/>
      <c r="M20" s="14"/>
    </row>
    <row r="21" spans="2:14" x14ac:dyDescent="0.15">
      <c r="B21" s="4" t="s">
        <v>93</v>
      </c>
      <c r="I21" s="18"/>
      <c r="L21" s="16"/>
      <c r="M21" s="16"/>
      <c r="N21" s="19"/>
    </row>
    <row r="22" spans="2:14" x14ac:dyDescent="0.15">
      <c r="B22" s="4" t="s">
        <v>94</v>
      </c>
      <c r="I22" s="18"/>
      <c r="L22" s="16"/>
      <c r="M22" s="16"/>
      <c r="N22" s="19"/>
    </row>
    <row r="23" spans="2:14" x14ac:dyDescent="0.15">
      <c r="B23" s="4" t="s">
        <v>96</v>
      </c>
      <c r="I23" s="18"/>
      <c r="L23" s="16"/>
      <c r="M23" s="16"/>
      <c r="N23" s="19"/>
    </row>
    <row r="24" spans="2:14" x14ac:dyDescent="0.15">
      <c r="B24" s="4" t="s">
        <v>99</v>
      </c>
      <c r="I24" s="18"/>
      <c r="L24" s="16"/>
      <c r="M24" s="16"/>
      <c r="N24" s="19"/>
    </row>
    <row r="25" spans="2:14" x14ac:dyDescent="0.15">
      <c r="B25" s="4" t="s">
        <v>100</v>
      </c>
      <c r="I25" s="18"/>
      <c r="L25" s="16"/>
      <c r="M25" s="16"/>
      <c r="N25" s="19"/>
    </row>
    <row r="26" spans="2:14" x14ac:dyDescent="0.15">
      <c r="B26" s="4" t="s">
        <v>101</v>
      </c>
      <c r="I26" s="18"/>
      <c r="N26" s="19"/>
    </row>
    <row r="27" spans="2:14" x14ac:dyDescent="0.15">
      <c r="B27" s="4" t="s">
        <v>98</v>
      </c>
      <c r="I27" s="18"/>
      <c r="N27" s="19"/>
    </row>
    <row r="28" spans="2:14" x14ac:dyDescent="0.15">
      <c r="B28" s="4" t="s">
        <v>102</v>
      </c>
      <c r="I28" s="18"/>
      <c r="N28" s="19"/>
    </row>
    <row r="29" spans="2:14" x14ac:dyDescent="0.15">
      <c r="B29" s="4" t="s">
        <v>95</v>
      </c>
      <c r="L29" s="14"/>
      <c r="M29" s="14"/>
      <c r="N29" s="19"/>
    </row>
    <row r="30" spans="2:14" x14ac:dyDescent="0.15">
      <c r="B30" s="4" t="s">
        <v>130</v>
      </c>
      <c r="L30" s="14"/>
      <c r="M30" s="14"/>
      <c r="N30" s="19"/>
    </row>
    <row r="31" spans="2:14" x14ac:dyDescent="0.15">
      <c r="B31" s="4" t="s">
        <v>103</v>
      </c>
      <c r="L31" s="14"/>
      <c r="M31" s="14"/>
    </row>
    <row r="32" spans="2:14" x14ac:dyDescent="0.15">
      <c r="B32" s="4" t="s">
        <v>104</v>
      </c>
      <c r="L32" s="14"/>
      <c r="M32" s="14"/>
    </row>
    <row r="33" spans="2:13" x14ac:dyDescent="0.15">
      <c r="B33" s="4" t="s">
        <v>105</v>
      </c>
      <c r="L33" s="14"/>
      <c r="M33" s="14"/>
    </row>
    <row r="34" spans="2:13" x14ac:dyDescent="0.15">
      <c r="B34" s="4" t="s">
        <v>106</v>
      </c>
      <c r="L34" s="14"/>
      <c r="M34" s="14"/>
    </row>
    <row r="35" spans="2:13" x14ac:dyDescent="0.15">
      <c r="B35" s="4" t="s">
        <v>112</v>
      </c>
      <c r="L35" s="14"/>
      <c r="M35" s="14"/>
    </row>
    <row r="36" spans="2:13" x14ac:dyDescent="0.15">
      <c r="B36" s="4" t="s">
        <v>142</v>
      </c>
      <c r="L36" s="14"/>
      <c r="M36" s="14"/>
    </row>
  </sheetData>
  <sortState ref="B2:B14">
    <sortCondition ref="B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1. Scorecard</vt:lpstr>
      <vt:lpstr>2. Definities</vt:lpstr>
      <vt:lpstr>3. Data</vt:lpstr>
      <vt:lpstr>4. Waardetabel</vt:lpstr>
      <vt:lpstr>Perceel</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Poort, van der, Nicole</dc:creator>
  <cp:lastModifiedBy>Alting, Niels</cp:lastModifiedBy>
  <cp:lastPrinted>2016-05-19T09:41:19Z</cp:lastPrinted>
  <dcterms:created xsi:type="dcterms:W3CDTF">2016-01-13T18:23:37Z</dcterms:created>
  <dcterms:modified xsi:type="dcterms:W3CDTF">2021-09-20T12:32:41Z</dcterms:modified>
</cp:coreProperties>
</file>