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T:\Samenwerking\SB_Openbare_Verlichting\01 Algemeen Beheer\04 Aanbesteding_Bestek_Contracten\000 Inkoop led 2021\def stukken 2 sept\"/>
    </mc:Choice>
  </mc:AlternateContent>
  <bookViews>
    <workbookView xWindow="0" yWindow="0" windowWidth="28770" windowHeight="12090" tabRatio="500"/>
  </bookViews>
  <sheets>
    <sheet name="Perceel 1 - Fietspad" sheetId="6" r:id="rId1"/>
    <sheet name="Perceel 2 - Wijkontsluiting" sheetId="1" r:id="rId2"/>
    <sheet name="Perceel 3 - Woonerf" sheetId="4" r:id="rId3"/>
    <sheet name="Perceel 4 - Woonstraat" sheetId="5" r:id="rId4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4" l="1"/>
  <c r="O20" i="4" s="1"/>
  <c r="O19" i="4" l="1"/>
  <c r="O16" i="4"/>
  <c r="O18" i="4"/>
  <c r="C6" i="6"/>
  <c r="C5" i="6"/>
  <c r="L21" i="6" s="1"/>
  <c r="C4" i="6"/>
  <c r="I21" i="6" s="1"/>
  <c r="C3" i="6"/>
  <c r="F18" i="6" s="1"/>
  <c r="C6" i="5"/>
  <c r="O20" i="5" s="1"/>
  <c r="C5" i="5"/>
  <c r="C4" i="5"/>
  <c r="C3" i="5"/>
  <c r="F18" i="5" s="1"/>
  <c r="C5" i="4"/>
  <c r="L17" i="4" s="1"/>
  <c r="C4" i="4"/>
  <c r="C3" i="4"/>
  <c r="O19" i="5" l="1"/>
  <c r="O17" i="5"/>
  <c r="O21" i="5"/>
  <c r="O21" i="6"/>
  <c r="O19" i="6"/>
  <c r="O20" i="6"/>
  <c r="O17" i="6"/>
  <c r="L21" i="5"/>
  <c r="L18" i="5"/>
  <c r="I21" i="5"/>
  <c r="I18" i="5"/>
  <c r="O18" i="5"/>
  <c r="L18" i="6"/>
  <c r="L20" i="6"/>
  <c r="I18" i="6"/>
  <c r="I20" i="6"/>
  <c r="I20" i="5"/>
  <c r="F17" i="6"/>
  <c r="F21" i="6"/>
  <c r="F19" i="6"/>
  <c r="I17" i="6"/>
  <c r="O18" i="6"/>
  <c r="I19" i="6"/>
  <c r="F20" i="6"/>
  <c r="L17" i="6"/>
  <c r="L19" i="6"/>
  <c r="L20" i="5"/>
  <c r="F17" i="5"/>
  <c r="F19" i="5"/>
  <c r="F21" i="5"/>
  <c r="I17" i="5"/>
  <c r="I19" i="5"/>
  <c r="F20" i="5"/>
  <c r="L17" i="5"/>
  <c r="L19" i="5"/>
  <c r="I18" i="4"/>
  <c r="I16" i="4"/>
  <c r="I20" i="4"/>
  <c r="L20" i="4"/>
  <c r="L16" i="4"/>
  <c r="L18" i="4"/>
  <c r="O17" i="4"/>
  <c r="F16" i="4"/>
  <c r="I17" i="4"/>
  <c r="F18" i="4"/>
  <c r="I19" i="4"/>
  <c r="F20" i="4"/>
  <c r="F17" i="4"/>
  <c r="F19" i="4"/>
  <c r="L19" i="4"/>
  <c r="C6" i="1"/>
  <c r="C5" i="1"/>
  <c r="C4" i="1"/>
  <c r="C3" i="1"/>
  <c r="Q19" i="4" l="1"/>
  <c r="Q16" i="4"/>
  <c r="Q21" i="6"/>
  <c r="Q20" i="4"/>
  <c r="Q17" i="4"/>
  <c r="Q18" i="4"/>
  <c r="P18" i="5"/>
  <c r="P20" i="5"/>
  <c r="P21" i="5"/>
  <c r="P17" i="5"/>
  <c r="P19" i="5"/>
  <c r="L17" i="1"/>
  <c r="L18" i="1"/>
  <c r="O17" i="1"/>
  <c r="O21" i="1"/>
  <c r="O20" i="1"/>
  <c r="O19" i="1"/>
  <c r="Q19" i="6"/>
  <c r="Q17" i="6"/>
  <c r="Q20" i="6"/>
  <c r="Q18" i="6"/>
  <c r="I19" i="1"/>
  <c r="I20" i="1"/>
  <c r="I17" i="1"/>
  <c r="I21" i="1"/>
  <c r="I18" i="1"/>
  <c r="F18" i="1"/>
  <c r="F19" i="1"/>
  <c r="F20" i="1"/>
  <c r="F17" i="1"/>
  <c r="F21" i="1"/>
  <c r="L20" i="1"/>
  <c r="L19" i="1"/>
  <c r="L21" i="1"/>
  <c r="O18" i="1"/>
  <c r="Q21" i="1" l="1"/>
  <c r="Q20" i="1"/>
  <c r="Q19" i="1"/>
  <c r="Q18" i="1"/>
  <c r="Q17" i="1"/>
  <c r="C11" i="6"/>
  <c r="C11" i="5"/>
  <c r="C11" i="4"/>
  <c r="C11" i="1" l="1"/>
</calcChain>
</file>

<file path=xl/sharedStrings.xml><?xml version="1.0" encoding="utf-8"?>
<sst xmlns="http://schemas.openxmlformats.org/spreadsheetml/2006/main" count="132" uniqueCount="40">
  <si>
    <t>Lichtkwaliteit</t>
  </si>
  <si>
    <t>Prijs</t>
  </si>
  <si>
    <t>Gelijkmatigheid</t>
  </si>
  <si>
    <t>Wattage</t>
  </si>
  <si>
    <t>Max €400,-</t>
  </si>
  <si>
    <t>Min 0,40</t>
  </si>
  <si>
    <t>Fabrikant/armatuur</t>
  </si>
  <si>
    <t>Hoogste gelijkmatigheid</t>
  </si>
  <si>
    <t>Laagste prijs</t>
  </si>
  <si>
    <t>Laagste wattage</t>
  </si>
  <si>
    <t>Punten lichtkwaliteit</t>
  </si>
  <si>
    <t>Punten prijs</t>
  </si>
  <si>
    <t>Punten vermogen</t>
  </si>
  <si>
    <t>LCA</t>
  </si>
  <si>
    <t>150 punten</t>
  </si>
  <si>
    <t xml:space="preserve"> Vermogen</t>
  </si>
  <si>
    <t>Beste LCA</t>
  </si>
  <si>
    <t>Punten LCA</t>
  </si>
  <si>
    <t>Hoogste TOTAAL score</t>
  </si>
  <si>
    <t>Prijs Kwaliteitsverhouding</t>
  </si>
  <si>
    <t>30/70</t>
  </si>
  <si>
    <t>300 punten</t>
  </si>
  <si>
    <t>Min 0,27</t>
  </si>
  <si>
    <t>Max €250,-</t>
  </si>
  <si>
    <t>Min 0,30</t>
  </si>
  <si>
    <t>Winnaar Perceel 1: Fietspad</t>
  </si>
  <si>
    <t>Winnaar Perceel 4: Woonstraat</t>
  </si>
  <si>
    <t>Winnaar Perceel 2: Wijkontsluiting</t>
  </si>
  <si>
    <t>Winnaar Perceel 3: Woonerf</t>
  </si>
  <si>
    <t>Perceel 4 - Woonstraat</t>
  </si>
  <si>
    <t>Perceel 1 - Fietspad</t>
  </si>
  <si>
    <t>Perceel 2 - Wijkontsluiting</t>
  </si>
  <si>
    <t>Perceel 3 - Woonerf</t>
  </si>
  <si>
    <t>250 punten</t>
  </si>
  <si>
    <t>Som A1tm A4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</si>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</sst>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0.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theme="0" tint="-0.249977111117893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Protection="1"/>
    <xf numFmtId="0" fontId="0" fillId="2" borderId="0" xfId="0" applyFill="1" applyProtection="1"/>
    <xf numFmtId="0" fontId="4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/>
    </xf>
    <xf numFmtId="0" fontId="0" fillId="0" borderId="0" xfId="0" applyFill="1" applyProtection="1"/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5" fillId="0" borderId="0" xfId="0" applyFont="1" applyFill="1"/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horizontal="center"/>
      <protection locked="0"/>
    </xf>
    <xf numFmtId="164" fontId="0" fillId="0" borderId="1" xfId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0" fillId="3" borderId="1" xfId="0" applyFill="1" applyBorder="1" applyAlignment="1" applyProtection="1">
      <alignment horizontal="center"/>
    </xf>
    <xf numFmtId="165" fontId="0" fillId="3" borderId="1" xfId="1" applyNumberFormat="1" applyFont="1" applyFill="1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1" fontId="0" fillId="0" borderId="0" xfId="0" applyNumberFormat="1" applyFill="1" applyAlignment="1" applyProtection="1">
      <alignment horizontal="center"/>
    </xf>
    <xf numFmtId="164" fontId="0" fillId="0" borderId="0" xfId="1" applyFont="1" applyFill="1" applyAlignment="1" applyProtection="1">
      <alignment horizontal="center"/>
    </xf>
    <xf numFmtId="1" fontId="0" fillId="0" borderId="0" xfId="0" applyNumberFormat="1" applyFill="1" applyProtection="1"/>
    <xf numFmtId="2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1" xfId="0" applyBorder="1" applyAlignment="1" applyProtection="1">
      <alignment horizontal="center" vertical="top"/>
      <protection locked="0"/>
    </xf>
    <xf numFmtId="2" fontId="0" fillId="0" borderId="1" xfId="0" applyNumberFormat="1" applyBorder="1" applyAlignment="1" applyProtection="1">
      <alignment horizontal="center" vertical="top"/>
    </xf>
    <xf numFmtId="164" fontId="0" fillId="0" borderId="1" xfId="1" applyFont="1" applyBorder="1" applyAlignment="1" applyProtection="1">
      <alignment horizontal="center" vertical="top"/>
      <protection locked="0"/>
    </xf>
    <xf numFmtId="0" fontId="0" fillId="0" borderId="0" xfId="0" applyFill="1" applyAlignment="1">
      <alignment vertical="top"/>
    </xf>
    <xf numFmtId="0" fontId="0" fillId="0" borderId="1" xfId="0" applyFill="1" applyBorder="1" applyAlignment="1" applyProtection="1">
      <alignment horizontal="center" vertical="top"/>
      <protection locked="0"/>
    </xf>
    <xf numFmtId="164" fontId="0" fillId="0" borderId="1" xfId="1" applyFont="1" applyFill="1" applyBorder="1" applyAlignment="1" applyProtection="1">
      <alignment horizontal="center" vertical="top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0" fillId="0" borderId="6" xfId="0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 vertical="top"/>
    </xf>
    <xf numFmtId="2" fontId="0" fillId="0" borderId="1" xfId="0" applyNumberFormat="1" applyBorder="1" applyAlignment="1" applyProtection="1">
      <alignment horizontal="center" vertical="center"/>
    </xf>
    <xf numFmtId="0" fontId="0" fillId="2" borderId="0" xfId="0" applyFill="1" applyAlignment="1">
      <alignment vertical="center"/>
    </xf>
    <xf numFmtId="164" fontId="0" fillId="0" borderId="1" xfId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164" fontId="0" fillId="0" borderId="0" xfId="1" applyFont="1" applyFill="1" applyAlignment="1">
      <alignment vertical="top"/>
    </xf>
    <xf numFmtId="44" fontId="0" fillId="0" borderId="0" xfId="0" applyNumberFormat="1" applyFill="1" applyAlignment="1">
      <alignment vertical="top"/>
    </xf>
    <xf numFmtId="1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/>
    </xf>
    <xf numFmtId="164" fontId="0" fillId="0" borderId="0" xfId="1" applyFont="1" applyFill="1" applyAlignment="1" applyProtection="1">
      <alignment horizontal="center" vertical="center"/>
    </xf>
    <xf numFmtId="164" fontId="0" fillId="0" borderId="1" xfId="1" applyFont="1" applyFill="1" applyBorder="1" applyAlignment="1" applyProtection="1">
      <alignment horizontal="center" vertical="center"/>
      <protection locked="0"/>
    </xf>
    <xf numFmtId="1" fontId="0" fillId="0" borderId="0" xfId="0" applyNumberFormat="1" applyFill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2" fontId="0" fillId="3" borderId="1" xfId="0" applyNumberFormat="1" applyFill="1" applyBorder="1" applyAlignment="1" applyProtection="1">
      <alignment horizontal="center"/>
    </xf>
    <xf numFmtId="166" fontId="0" fillId="3" borderId="1" xfId="0" applyNumberFormat="1" applyFill="1" applyBorder="1" applyAlignment="1" applyProtection="1">
      <alignment horizontal="center"/>
    </xf>
    <xf numFmtId="166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/>
    </xf>
    <xf numFmtId="1" fontId="0" fillId="2" borderId="0" xfId="0" applyNumberFormat="1" applyFill="1" applyAlignment="1">
      <alignment horizontal="center"/>
    </xf>
    <xf numFmtId="1" fontId="0" fillId="2" borderId="0" xfId="0" applyNumberFormat="1" applyFill="1"/>
    <xf numFmtId="1" fontId="0" fillId="2" borderId="0" xfId="0" applyNumberFormat="1" applyFill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  <xf numFmtId="0" fontId="3" fillId="0" borderId="5" xfId="0" applyFont="1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left"/>
    </xf>
  </cellXfs>
  <cellStyles count="6">
    <cellStyle name="Gevolgde hyperlink" xfId="3" builtinId="9" hidden="1"/>
    <cellStyle name="Gevolgde hyperlink" xfId="5" builtinId="9" hidden="1"/>
    <cellStyle name="Hyperlink" xfId="2" builtinId="8" hidden="1"/>
    <cellStyle name="Hyperlink" xfId="4" builtinId="8" hidden="1"/>
    <cellStyle name="Standaard" xfId="0" builtinId="0"/>
    <cellStyle name="Valuta" xfId="1" builtinId="4"/>
  </cellStyles>
  <dxfs count="41"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60"/>
  <sheetViews>
    <sheetView tabSelected="1" zoomScaleNormal="100" zoomScalePageLayoutView="116" workbookViewId="0">
      <selection activeCell="E17" sqref="E17"/>
    </sheetView>
  </sheetViews>
  <sheetFormatPr defaultColWidth="11" defaultRowHeight="15.75" zeroHeight="1" x14ac:dyDescent="0.25"/>
  <cols>
    <col min="1" max="1" width="28.875" customWidth="1"/>
    <col min="2" max="2" width="1.5" style="1" customWidth="1"/>
    <col min="3" max="3" width="35.625" customWidth="1"/>
    <col min="4" max="4" width="1.5" style="1" customWidth="1"/>
    <col min="5" max="6" width="15.5" style="3" customWidth="1"/>
    <col min="7" max="7" width="1.5" style="1" customWidth="1"/>
    <col min="8" max="9" width="15.375" style="2" customWidth="1"/>
    <col min="10" max="10" width="1.5" style="1" customWidth="1"/>
    <col min="11" max="11" width="15.5" customWidth="1"/>
    <col min="12" max="12" width="15.5" style="66" customWidth="1"/>
    <col min="13" max="13" width="1.5" style="1" customWidth="1"/>
    <col min="14" max="15" width="15.375" customWidth="1"/>
    <col min="16" max="16" width="1.5" style="1" customWidth="1"/>
    <col min="17" max="17" width="15.375" customWidth="1"/>
    <col min="18" max="18" width="1.5" style="1" customWidth="1"/>
    <col min="19" max="189" width="11" style="4"/>
  </cols>
  <sheetData>
    <row r="1" spans="1:20" s="4" customFormat="1" x14ac:dyDescent="0.25">
      <c r="A1" s="11"/>
      <c r="B1" s="11"/>
      <c r="C1" s="11"/>
      <c r="D1" s="11"/>
      <c r="E1" s="12"/>
      <c r="F1" s="61"/>
      <c r="G1" s="11"/>
      <c r="H1" s="29"/>
      <c r="I1" s="28"/>
      <c r="J1" s="11"/>
      <c r="K1" s="12"/>
      <c r="L1" s="61"/>
      <c r="M1" s="11"/>
      <c r="N1" s="12"/>
      <c r="O1" s="28"/>
      <c r="P1" s="11"/>
      <c r="Q1" s="30"/>
    </row>
    <row r="2" spans="1:20" s="4" customFormat="1" ht="11.1" customHeight="1" x14ac:dyDescent="0.25">
      <c r="A2" s="7"/>
      <c r="B2" s="8"/>
      <c r="C2" s="8"/>
      <c r="D2" s="8"/>
      <c r="E2" s="11"/>
      <c r="F2" s="12"/>
      <c r="G2" s="11"/>
      <c r="H2" s="13"/>
      <c r="I2" s="13"/>
      <c r="J2" s="11"/>
      <c r="K2" s="11"/>
      <c r="L2" s="62"/>
      <c r="M2" s="11"/>
      <c r="N2" s="11"/>
      <c r="O2" s="11"/>
      <c r="P2" s="11"/>
      <c r="Q2" s="11"/>
    </row>
    <row r="3" spans="1:20" s="4" customFormat="1" x14ac:dyDescent="0.25">
      <c r="A3" s="22" t="s">
        <v>7</v>
      </c>
      <c r="B3" s="8"/>
      <c r="C3" s="73">
        <f>MAX(E16:E24)</f>
        <v>0.3</v>
      </c>
      <c r="D3" s="8"/>
      <c r="E3" s="12"/>
      <c r="F3" s="12"/>
      <c r="G3" s="11"/>
      <c r="H3" s="13"/>
      <c r="I3" s="13"/>
      <c r="J3" s="11"/>
      <c r="K3" s="11"/>
      <c r="L3" s="62"/>
      <c r="M3" s="11"/>
      <c r="N3" s="11"/>
      <c r="O3" s="11"/>
      <c r="P3" s="11"/>
      <c r="Q3" s="11"/>
      <c r="R3" s="11"/>
    </row>
    <row r="4" spans="1:20" x14ac:dyDescent="0.25">
      <c r="A4" s="22" t="s">
        <v>8</v>
      </c>
      <c r="B4" s="8"/>
      <c r="C4" s="24">
        <f>MIN(H16:H22)</f>
        <v>250</v>
      </c>
      <c r="D4" s="8"/>
      <c r="E4" s="12"/>
      <c r="F4" s="12"/>
      <c r="G4" s="11"/>
      <c r="H4" s="13"/>
      <c r="I4" s="13"/>
      <c r="J4" s="11"/>
      <c r="K4" s="11"/>
      <c r="L4" s="62"/>
      <c r="M4" s="11"/>
      <c r="N4" s="11"/>
      <c r="O4" s="11"/>
      <c r="P4" s="11"/>
      <c r="Q4" s="11"/>
      <c r="R4" s="11"/>
      <c r="S4" s="14"/>
      <c r="T4" s="14"/>
    </row>
    <row r="5" spans="1:20" s="4" customFormat="1" ht="16.5" thickBot="1" x14ac:dyDescent="0.3">
      <c r="A5" s="22" t="s">
        <v>9</v>
      </c>
      <c r="B5" s="8"/>
      <c r="C5" s="74">
        <f>MIN(K16:K24)</f>
        <v>10</v>
      </c>
      <c r="D5" s="8"/>
      <c r="E5" s="12"/>
      <c r="F5" s="12"/>
      <c r="G5" s="11"/>
      <c r="H5" s="90" t="s">
        <v>19</v>
      </c>
      <c r="I5" s="90"/>
      <c r="J5" s="11"/>
      <c r="K5" s="11"/>
      <c r="L5" s="62"/>
      <c r="M5" s="11"/>
      <c r="N5" s="11"/>
      <c r="O5" s="11"/>
      <c r="P5" s="11"/>
      <c r="Q5" s="11"/>
      <c r="R5" s="11"/>
    </row>
    <row r="6" spans="1:20" s="4" customFormat="1" x14ac:dyDescent="0.25">
      <c r="A6" s="22" t="s">
        <v>16</v>
      </c>
      <c r="B6" s="8"/>
      <c r="C6" s="73">
        <f>MIN(N16:N22)</f>
        <v>100</v>
      </c>
      <c r="D6" s="8"/>
      <c r="E6" s="12"/>
      <c r="F6" s="12"/>
      <c r="G6" s="11"/>
      <c r="H6" s="91" t="s">
        <v>20</v>
      </c>
      <c r="I6" s="92"/>
      <c r="J6" s="11"/>
      <c r="K6" s="11"/>
      <c r="L6" s="62"/>
      <c r="M6" s="11"/>
      <c r="N6" s="11"/>
      <c r="O6" s="11"/>
      <c r="P6" s="11"/>
      <c r="Q6" s="11"/>
      <c r="R6" s="11"/>
    </row>
    <row r="7" spans="1:20" s="4" customFormat="1" ht="16.5" thickBot="1" x14ac:dyDescent="0.3">
      <c r="A7" s="22" t="s">
        <v>10</v>
      </c>
      <c r="B7" s="8"/>
      <c r="C7" s="26">
        <v>250</v>
      </c>
      <c r="D7" s="8"/>
      <c r="E7" s="12"/>
      <c r="F7" s="12"/>
      <c r="G7" s="11"/>
      <c r="H7" s="93"/>
      <c r="I7" s="94"/>
      <c r="J7" s="11"/>
      <c r="K7" s="11"/>
      <c r="L7" s="62"/>
      <c r="M7" s="11"/>
      <c r="N7" s="11"/>
      <c r="O7" s="11"/>
      <c r="P7" s="11"/>
      <c r="Q7" s="11"/>
      <c r="R7" s="11"/>
    </row>
    <row r="8" spans="1:20" s="4" customFormat="1" x14ac:dyDescent="0.25">
      <c r="A8" s="22" t="s">
        <v>11</v>
      </c>
      <c r="B8" s="8"/>
      <c r="C8" s="26">
        <v>300</v>
      </c>
      <c r="D8" s="8"/>
      <c r="E8" s="12"/>
      <c r="F8" s="12"/>
      <c r="G8" s="11"/>
      <c r="H8" s="13"/>
      <c r="I8" s="13"/>
      <c r="J8" s="11"/>
      <c r="K8" s="11"/>
      <c r="L8" s="62"/>
      <c r="M8" s="11"/>
      <c r="N8" s="11"/>
      <c r="O8" s="11"/>
      <c r="P8" s="11"/>
      <c r="Q8" s="11"/>
      <c r="R8" s="11"/>
    </row>
    <row r="9" spans="1:20" s="4" customFormat="1" x14ac:dyDescent="0.25">
      <c r="A9" s="22" t="s">
        <v>12</v>
      </c>
      <c r="B9" s="8"/>
      <c r="C9" s="26">
        <v>300</v>
      </c>
      <c r="D9" s="8"/>
      <c r="E9" s="12"/>
      <c r="F9" s="67"/>
      <c r="G9" s="11"/>
      <c r="H9" s="13"/>
      <c r="I9" s="13"/>
      <c r="J9" s="11"/>
      <c r="K9" s="11"/>
      <c r="L9" s="62"/>
      <c r="M9" s="11"/>
      <c r="N9" s="11"/>
      <c r="O9" s="11"/>
      <c r="P9" s="11"/>
      <c r="Q9" s="11"/>
      <c r="R9" s="11"/>
    </row>
    <row r="10" spans="1:20" s="4" customFormat="1" x14ac:dyDescent="0.25">
      <c r="A10" s="22" t="s">
        <v>17</v>
      </c>
      <c r="B10" s="8"/>
      <c r="C10" s="26">
        <v>150</v>
      </c>
      <c r="D10" s="8"/>
      <c r="E10" s="12"/>
      <c r="F10" s="12"/>
      <c r="G10" s="11"/>
      <c r="H10" s="13"/>
      <c r="I10" s="13"/>
      <c r="J10" s="11"/>
      <c r="K10" s="11"/>
      <c r="L10" s="62"/>
      <c r="M10" s="11"/>
      <c r="N10" s="11"/>
      <c r="O10" s="11"/>
      <c r="P10" s="11"/>
      <c r="Q10" s="11"/>
      <c r="R10" s="11"/>
    </row>
    <row r="11" spans="1:20" s="4" customFormat="1" x14ac:dyDescent="0.25">
      <c r="A11" s="22" t="s">
        <v>18</v>
      </c>
      <c r="B11" s="8"/>
      <c r="C11" s="25">
        <f>MAX(Q16:Q24)</f>
        <v>1000</v>
      </c>
      <c r="D11" s="8"/>
      <c r="E11" s="12"/>
      <c r="F11" s="12"/>
      <c r="G11" s="11"/>
      <c r="H11" s="13"/>
      <c r="I11" s="13"/>
      <c r="J11" s="11"/>
      <c r="K11" s="11"/>
      <c r="L11" s="62"/>
      <c r="M11" s="11"/>
      <c r="N11" s="11"/>
      <c r="O11" s="11"/>
      <c r="P11" s="11"/>
      <c r="Q11" s="11"/>
      <c r="R11" s="11"/>
    </row>
    <row r="12" spans="1:20" s="4" customFormat="1" ht="12" customHeight="1" x14ac:dyDescent="0.25">
      <c r="A12" s="8"/>
      <c r="B12" s="8"/>
      <c r="C12" s="8"/>
      <c r="D12" s="8"/>
      <c r="E12" s="8"/>
      <c r="F12" s="63"/>
      <c r="G12" s="8"/>
      <c r="H12" s="8"/>
      <c r="I12" s="8"/>
      <c r="J12" s="8"/>
      <c r="K12" s="8"/>
      <c r="L12" s="63"/>
      <c r="M12" s="8"/>
      <c r="N12" s="8"/>
      <c r="O12" s="8"/>
      <c r="P12" s="8"/>
      <c r="Q12" s="8"/>
      <c r="R12" s="8"/>
    </row>
    <row r="13" spans="1:20" s="4" customFormat="1" x14ac:dyDescent="0.25">
      <c r="A13" s="82" t="s">
        <v>30</v>
      </c>
      <c r="B13" s="8"/>
      <c r="C13" s="82" t="s">
        <v>6</v>
      </c>
      <c r="D13" s="8"/>
      <c r="E13" s="95" t="s">
        <v>0</v>
      </c>
      <c r="F13" s="96"/>
      <c r="G13" s="8"/>
      <c r="H13" s="95" t="s">
        <v>1</v>
      </c>
      <c r="I13" s="96"/>
      <c r="J13" s="8"/>
      <c r="K13" s="84" t="s">
        <v>15</v>
      </c>
      <c r="L13" s="85"/>
      <c r="M13" s="8"/>
      <c r="N13" s="86" t="s">
        <v>13</v>
      </c>
      <c r="O13" s="87"/>
      <c r="P13" s="8"/>
      <c r="Q13" s="88" t="s">
        <v>25</v>
      </c>
      <c r="R13" s="8"/>
    </row>
    <row r="14" spans="1:20" s="4" customFormat="1" x14ac:dyDescent="0.25">
      <c r="A14" s="83"/>
      <c r="B14" s="8"/>
      <c r="C14" s="83"/>
      <c r="D14" s="8"/>
      <c r="E14" s="19" t="s">
        <v>2</v>
      </c>
      <c r="F14" s="64" t="s">
        <v>33</v>
      </c>
      <c r="G14" s="8"/>
      <c r="H14" s="21" t="s">
        <v>1</v>
      </c>
      <c r="I14" s="20" t="s">
        <v>21</v>
      </c>
      <c r="J14" s="8"/>
      <c r="K14" s="21" t="s">
        <v>3</v>
      </c>
      <c r="L14" s="64" t="s">
        <v>21</v>
      </c>
      <c r="M14" s="8"/>
      <c r="N14" s="21" t="s">
        <v>34</v>
      </c>
      <c r="O14" s="52" t="s">
        <v>14</v>
      </c>
      <c r="P14" s="8"/>
      <c r="Q14" s="89"/>
      <c r="R14" s="8"/>
    </row>
    <row r="15" spans="1:20" s="4" customFormat="1" ht="11.1" customHeight="1" x14ac:dyDescent="0.25">
      <c r="A15" s="8"/>
      <c r="B15" s="8"/>
      <c r="C15" s="8"/>
      <c r="D15" s="8"/>
      <c r="E15" s="9" t="s">
        <v>24</v>
      </c>
      <c r="F15" s="68">
        <v>0.3</v>
      </c>
      <c r="G15" s="8"/>
      <c r="H15" s="9" t="s">
        <v>23</v>
      </c>
      <c r="I15" s="10">
        <v>250</v>
      </c>
      <c r="J15" s="8"/>
      <c r="K15" s="8"/>
      <c r="L15" s="63"/>
      <c r="M15" s="8"/>
      <c r="N15" s="8"/>
      <c r="O15" s="8"/>
      <c r="P15" s="8"/>
      <c r="Q15" s="8"/>
      <c r="R15" s="8"/>
    </row>
    <row r="16" spans="1:20" s="4" customFormat="1" ht="30.75" customHeight="1" x14ac:dyDescent="0.25">
      <c r="A16"/>
      <c r="B16" s="1"/>
      <c r="C16" s="32"/>
      <c r="D16" s="1"/>
      <c r="E16" s="15"/>
      <c r="F16" s="54"/>
      <c r="G16" s="1"/>
      <c r="H16" s="17"/>
      <c r="I16" s="31"/>
      <c r="J16" s="1"/>
      <c r="K16" s="15"/>
      <c r="L16" s="54"/>
      <c r="M16" s="1"/>
      <c r="N16" s="16"/>
      <c r="O16" s="31"/>
      <c r="P16" s="1"/>
      <c r="Q16" s="31"/>
      <c r="R16" s="1"/>
    </row>
    <row r="17" spans="1:18" s="4" customFormat="1" ht="123.75" customHeight="1" x14ac:dyDescent="0.25">
      <c r="A17"/>
      <c r="B17" s="1"/>
      <c r="C17" s="72" t="s">
        <v>35</v>
      </c>
      <c r="D17" s="1"/>
      <c r="E17" s="41">
        <v>0.3</v>
      </c>
      <c r="F17" s="77">
        <f>IF(E17&lt;$F$15,"ongeldig",E17/$C$3*$C$7)</f>
        <v>250</v>
      </c>
      <c r="G17" s="55"/>
      <c r="H17" s="56">
        <v>251</v>
      </c>
      <c r="I17" s="77" t="str">
        <f>IF(H17&gt;$I$15,"ongeldig",$C$4/H17*$C$8)</f>
        <v>ongeldig</v>
      </c>
      <c r="J17" s="1"/>
      <c r="K17" s="75">
        <v>10</v>
      </c>
      <c r="L17" s="77">
        <f>$C$5/K17*$C$9</f>
        <v>300</v>
      </c>
      <c r="M17" s="1"/>
      <c r="N17" s="76">
        <v>100</v>
      </c>
      <c r="O17" s="78">
        <f>$C$6/N17*$C$10</f>
        <v>150</v>
      </c>
      <c r="P17" s="81"/>
      <c r="Q17" s="77" t="str">
        <f>IF(E17&lt;0.3,"0",IF(H17&gt;250,"0",L17+I17+F17+O17))</f>
        <v>0</v>
      </c>
      <c r="R17" s="1"/>
    </row>
    <row r="18" spans="1:18" s="4" customFormat="1" ht="65.25" customHeight="1" x14ac:dyDescent="0.25">
      <c r="A18"/>
      <c r="B18" s="1"/>
      <c r="C18" s="72" t="s">
        <v>36</v>
      </c>
      <c r="D18" s="1"/>
      <c r="E18" s="41">
        <v>0.28999999999999998</v>
      </c>
      <c r="F18" s="77" t="str">
        <f>IF(E18&lt;$F$15,"ongeldig",E18/$C$3*$C$7)</f>
        <v>ongeldig</v>
      </c>
      <c r="G18" s="1"/>
      <c r="H18" s="56">
        <v>250</v>
      </c>
      <c r="I18" s="77">
        <f>IF(H18&gt;$I$15,"ongeldig",$C$4/H18*$C$8)</f>
        <v>300</v>
      </c>
      <c r="J18" s="1"/>
      <c r="K18" s="75">
        <v>10</v>
      </c>
      <c r="L18" s="77">
        <f>$C$5/K18*$C$9</f>
        <v>300</v>
      </c>
      <c r="M18" s="1"/>
      <c r="N18" s="76">
        <v>100</v>
      </c>
      <c r="O18" s="78">
        <f>$C$6/N18*$C$10</f>
        <v>150</v>
      </c>
      <c r="P18" s="81"/>
      <c r="Q18" s="77" t="str">
        <f>IF(E18&lt;0.3,"0",IF(H18&gt;250,"0",L18+I18+F18+O18))</f>
        <v>0</v>
      </c>
      <c r="R18" s="1"/>
    </row>
    <row r="19" spans="1:18" s="4" customFormat="1" ht="82.5" customHeight="1" x14ac:dyDescent="0.25">
      <c r="A19"/>
      <c r="B19" s="1"/>
      <c r="C19" s="72" t="s">
        <v>37</v>
      </c>
      <c r="D19" s="1"/>
      <c r="E19" s="41">
        <v>0.3</v>
      </c>
      <c r="F19" s="77">
        <f>IF(E19&lt;$F$15,"ongeldig",E19/$C$3*$C$7)</f>
        <v>250</v>
      </c>
      <c r="G19" s="1"/>
      <c r="H19" s="56">
        <v>250</v>
      </c>
      <c r="I19" s="77">
        <f>IF(H19&gt;$I$15,"ongeldig",$C$4/H19*$C$8)</f>
        <v>300</v>
      </c>
      <c r="J19" s="1"/>
      <c r="K19" s="75">
        <v>10</v>
      </c>
      <c r="L19" s="77">
        <f>$C$5/K19*$C$9</f>
        <v>300</v>
      </c>
      <c r="M19" s="1"/>
      <c r="N19" s="76">
        <v>100</v>
      </c>
      <c r="O19" s="78">
        <f>$C$6/N19*$C$10</f>
        <v>150</v>
      </c>
      <c r="P19" s="81"/>
      <c r="Q19" s="77">
        <f>IF(E19&lt;0.3,"0",IF(H19&gt;250,"0",L19+I19+F19+O19))</f>
        <v>1000</v>
      </c>
      <c r="R19" s="1"/>
    </row>
    <row r="20" spans="1:18" s="4" customFormat="1" ht="51.75" customHeight="1" x14ac:dyDescent="0.25">
      <c r="A20"/>
      <c r="B20" s="1"/>
      <c r="C20" s="72" t="s">
        <v>38</v>
      </c>
      <c r="D20" s="1"/>
      <c r="E20" s="41">
        <v>0.3</v>
      </c>
      <c r="F20" s="77">
        <f>IF(E20&lt;$F$15,"ongeldig",E20/$C$3*$C$7)</f>
        <v>250</v>
      </c>
      <c r="G20" s="1"/>
      <c r="H20" s="56">
        <v>250</v>
      </c>
      <c r="I20" s="77">
        <f>IF(H20&gt;$I$15,"ongeldig",$C$4/H20*$C$8)</f>
        <v>300</v>
      </c>
      <c r="J20" s="1"/>
      <c r="K20" s="75">
        <v>10</v>
      </c>
      <c r="L20" s="77">
        <f>$C$5/K20*$C$9</f>
        <v>300</v>
      </c>
      <c r="M20" s="1"/>
      <c r="N20" s="76">
        <v>100</v>
      </c>
      <c r="O20" s="78">
        <f>$C$6/N20*$C$10</f>
        <v>150</v>
      </c>
      <c r="P20" s="81"/>
      <c r="Q20" s="77">
        <f>IF(E20&lt;0.3,"0",IF(H20&gt;250,"0",L20+I20+F20+O20))</f>
        <v>1000</v>
      </c>
      <c r="R20" s="1"/>
    </row>
    <row r="21" spans="1:18" s="4" customFormat="1" ht="104.25" customHeight="1" x14ac:dyDescent="0.25">
      <c r="A21"/>
      <c r="B21" s="1"/>
      <c r="C21" s="72" t="s">
        <v>39</v>
      </c>
      <c r="D21" s="1"/>
      <c r="E21" s="41">
        <v>0.3</v>
      </c>
      <c r="F21" s="77">
        <f>IF(E21&lt;$F$15,"ongeldig",E21/$C$3*$C$7)</f>
        <v>250</v>
      </c>
      <c r="G21" s="1"/>
      <c r="H21" s="56">
        <v>250</v>
      </c>
      <c r="I21" s="77">
        <f>IF(H21&gt;$I$15,"ongeldig",$C$4/H21*$C$8)</f>
        <v>300</v>
      </c>
      <c r="J21" s="1"/>
      <c r="K21" s="75">
        <v>10</v>
      </c>
      <c r="L21" s="77">
        <f>$C$5/K21*$C$9</f>
        <v>300</v>
      </c>
      <c r="M21" s="1"/>
      <c r="N21" s="76">
        <v>100</v>
      </c>
      <c r="O21" s="78">
        <f>$C$6/N21*$C$10</f>
        <v>150</v>
      </c>
      <c r="P21" s="81"/>
      <c r="Q21" s="77">
        <f>IF(E21&lt;0.3,"0",IF(H21&gt;250,"0",L21+I21+F21+O21))</f>
        <v>1000</v>
      </c>
      <c r="R21" s="1"/>
    </row>
    <row r="22" spans="1:18" s="4" customFormat="1" ht="30.75" customHeight="1" x14ac:dyDescent="0.25">
      <c r="A22"/>
      <c r="B22" s="1"/>
      <c r="C22" s="32"/>
      <c r="D22" s="1"/>
      <c r="E22" s="16"/>
      <c r="F22" s="54"/>
      <c r="G22" s="1"/>
      <c r="H22" s="18"/>
      <c r="I22" s="31"/>
      <c r="J22" s="1"/>
      <c r="K22" s="15"/>
      <c r="L22" s="54"/>
      <c r="M22" s="1"/>
      <c r="N22" s="16"/>
      <c r="O22" s="31"/>
      <c r="P22" s="1"/>
      <c r="Q22" s="31"/>
      <c r="R22" s="1"/>
    </row>
    <row r="23" spans="1:18" s="4" customFormat="1" ht="12" customHeight="1" x14ac:dyDescent="0.25">
      <c r="A23" s="7"/>
      <c r="B23" s="8"/>
      <c r="C23" s="8"/>
      <c r="D23" s="8"/>
      <c r="E23" s="8"/>
      <c r="F23" s="63"/>
      <c r="G23" s="8"/>
      <c r="H23" s="8"/>
      <c r="I23" s="8"/>
      <c r="J23" s="8"/>
      <c r="K23" s="8"/>
      <c r="L23" s="63"/>
      <c r="M23" s="8"/>
      <c r="N23" s="8"/>
      <c r="O23" s="8"/>
      <c r="P23" s="8"/>
      <c r="Q23" s="8"/>
      <c r="R23" s="8"/>
    </row>
    <row r="24" spans="1:18" s="4" customFormat="1" x14ac:dyDescent="0.25">
      <c r="E24" s="5"/>
      <c r="F24" s="5"/>
      <c r="H24" s="6"/>
      <c r="I24" s="6"/>
      <c r="L24" s="65"/>
    </row>
    <row r="25" spans="1:18" s="4" customFormat="1" x14ac:dyDescent="0.25">
      <c r="E25" s="5"/>
      <c r="F25" s="5"/>
      <c r="H25" s="6"/>
      <c r="I25" s="6"/>
      <c r="L25" s="65"/>
    </row>
    <row r="26" spans="1:18" s="4" customFormat="1" x14ac:dyDescent="0.25">
      <c r="E26" s="5"/>
      <c r="F26" s="5"/>
      <c r="L26" s="65"/>
    </row>
    <row r="27" spans="1:18" s="4" customFormat="1" x14ac:dyDescent="0.25">
      <c r="E27" s="5"/>
      <c r="F27" s="5"/>
      <c r="H27" s="6"/>
      <c r="I27" s="6"/>
      <c r="L27" s="65"/>
    </row>
    <row r="28" spans="1:18" s="4" customFormat="1" x14ac:dyDescent="0.25">
      <c r="E28" s="5"/>
      <c r="F28" s="5"/>
      <c r="H28" s="6"/>
      <c r="I28" s="6"/>
      <c r="L28" s="65"/>
    </row>
    <row r="29" spans="1:18" s="4" customFormat="1" x14ac:dyDescent="0.25">
      <c r="E29" s="5"/>
      <c r="F29" s="5"/>
      <c r="H29" s="42"/>
      <c r="I29" s="6"/>
      <c r="L29" s="65"/>
    </row>
    <row r="30" spans="1:18" s="4" customFormat="1" x14ac:dyDescent="0.25">
      <c r="E30" s="5"/>
      <c r="F30" s="5"/>
      <c r="H30" s="6"/>
      <c r="I30" s="6"/>
      <c r="K30" s="49"/>
      <c r="L30" s="65"/>
    </row>
    <row r="31" spans="1:18" s="4" customFormat="1" x14ac:dyDescent="0.25">
      <c r="E31" s="5"/>
      <c r="F31" s="5"/>
      <c r="H31" s="50"/>
      <c r="I31" s="51"/>
      <c r="J31" s="48"/>
      <c r="L31" s="65"/>
    </row>
    <row r="32" spans="1:18" s="4" customFormat="1" x14ac:dyDescent="0.25">
      <c r="E32" s="5"/>
      <c r="F32" s="5"/>
      <c r="H32" s="6"/>
      <c r="I32" s="6"/>
      <c r="L32" s="65"/>
    </row>
    <row r="33" spans="5:12" s="4" customFormat="1" x14ac:dyDescent="0.25">
      <c r="E33" s="5"/>
      <c r="F33" s="5"/>
      <c r="H33" s="6"/>
      <c r="I33" s="6"/>
      <c r="L33" s="65"/>
    </row>
    <row r="34" spans="5:12" s="4" customFormat="1" x14ac:dyDescent="0.25">
      <c r="E34" s="5"/>
      <c r="F34" s="5"/>
      <c r="H34" s="6"/>
      <c r="I34" s="6"/>
      <c r="L34" s="65"/>
    </row>
    <row r="35" spans="5:12" s="4" customFormat="1" x14ac:dyDescent="0.25">
      <c r="E35" s="5"/>
      <c r="F35" s="5"/>
      <c r="H35" s="6"/>
      <c r="I35" s="6"/>
      <c r="L35" s="65"/>
    </row>
    <row r="36" spans="5:12" s="4" customFormat="1" x14ac:dyDescent="0.25">
      <c r="E36" s="5"/>
      <c r="F36" s="5"/>
      <c r="H36" s="6"/>
      <c r="I36" s="6"/>
      <c r="L36" s="65"/>
    </row>
    <row r="37" spans="5:12" s="4" customFormat="1" x14ac:dyDescent="0.25">
      <c r="E37" s="5"/>
      <c r="F37" s="5"/>
      <c r="H37" s="6"/>
      <c r="I37" s="6"/>
      <c r="L37" s="65"/>
    </row>
    <row r="38" spans="5:12" s="4" customFormat="1" x14ac:dyDescent="0.25">
      <c r="E38" s="5"/>
      <c r="F38" s="5"/>
      <c r="H38" s="6"/>
      <c r="I38" s="6"/>
      <c r="L38" s="65"/>
    </row>
    <row r="39" spans="5:12" s="4" customFormat="1" x14ac:dyDescent="0.25">
      <c r="E39" s="5"/>
      <c r="F39" s="5"/>
      <c r="H39" s="6"/>
      <c r="I39" s="6"/>
      <c r="L39" s="65"/>
    </row>
    <row r="40" spans="5:12" s="4" customFormat="1" x14ac:dyDescent="0.25">
      <c r="E40" s="5"/>
      <c r="F40" s="5"/>
      <c r="H40" s="6"/>
      <c r="I40" s="6"/>
      <c r="L40" s="65"/>
    </row>
    <row r="41" spans="5:12" s="4" customFormat="1" x14ac:dyDescent="0.25">
      <c r="E41" s="5"/>
      <c r="F41" s="5"/>
      <c r="H41" s="6"/>
      <c r="I41" s="6"/>
      <c r="L41" s="65"/>
    </row>
    <row r="42" spans="5:12" s="4" customFormat="1" x14ac:dyDescent="0.25">
      <c r="E42" s="5"/>
      <c r="F42" s="5"/>
      <c r="H42" s="6"/>
      <c r="I42" s="6"/>
      <c r="L42" s="65"/>
    </row>
    <row r="43" spans="5:12" s="4" customFormat="1" x14ac:dyDescent="0.25">
      <c r="E43" s="5"/>
      <c r="F43" s="5"/>
      <c r="H43" s="6"/>
      <c r="I43" s="6"/>
      <c r="L43" s="65"/>
    </row>
    <row r="44" spans="5:12" s="4" customFormat="1" x14ac:dyDescent="0.25">
      <c r="E44" s="5"/>
      <c r="F44" s="5"/>
      <c r="H44" s="6"/>
      <c r="I44" s="6"/>
      <c r="L44" s="65"/>
    </row>
    <row r="45" spans="5:12" s="4" customFormat="1" x14ac:dyDescent="0.25">
      <c r="E45" s="5"/>
      <c r="F45" s="5"/>
      <c r="H45" s="6"/>
      <c r="I45" s="6"/>
      <c r="L45" s="65"/>
    </row>
    <row r="46" spans="5:12" s="4" customFormat="1" x14ac:dyDescent="0.25">
      <c r="E46" s="5"/>
      <c r="F46" s="5"/>
      <c r="H46" s="6"/>
      <c r="I46" s="6"/>
      <c r="L46" s="65"/>
    </row>
    <row r="47" spans="5:12" s="4" customFormat="1" x14ac:dyDescent="0.25">
      <c r="E47" s="5"/>
      <c r="F47" s="5"/>
      <c r="H47" s="6"/>
      <c r="I47" s="6"/>
      <c r="L47" s="65"/>
    </row>
    <row r="48" spans="5:12" s="4" customFormat="1" x14ac:dyDescent="0.25">
      <c r="E48" s="5"/>
      <c r="F48" s="5"/>
      <c r="H48" s="6"/>
      <c r="I48" s="6"/>
      <c r="L48" s="65"/>
    </row>
    <row r="49" spans="5:12" s="4" customFormat="1" x14ac:dyDescent="0.25">
      <c r="E49" s="5"/>
      <c r="F49" s="5"/>
      <c r="H49" s="6"/>
      <c r="I49" s="6"/>
      <c r="L49" s="65"/>
    </row>
    <row r="50" spans="5:12" s="4" customFormat="1" x14ac:dyDescent="0.25">
      <c r="E50" s="5"/>
      <c r="F50" s="5"/>
      <c r="H50" s="6"/>
      <c r="I50" s="6"/>
      <c r="L50" s="65"/>
    </row>
    <row r="51" spans="5:12" s="4" customFormat="1" x14ac:dyDescent="0.25">
      <c r="E51" s="5"/>
      <c r="F51" s="5"/>
      <c r="H51" s="6"/>
      <c r="I51" s="6"/>
      <c r="L51" s="65"/>
    </row>
    <row r="52" spans="5:12" s="4" customFormat="1" x14ac:dyDescent="0.25">
      <c r="E52" s="5"/>
      <c r="F52" s="5"/>
      <c r="H52" s="6"/>
      <c r="I52" s="6"/>
      <c r="L52" s="65"/>
    </row>
    <row r="53" spans="5:12" s="4" customFormat="1" x14ac:dyDescent="0.25">
      <c r="E53" s="5"/>
      <c r="F53" s="5"/>
      <c r="H53" s="6"/>
      <c r="I53" s="6"/>
      <c r="L53" s="65"/>
    </row>
    <row r="54" spans="5:12" s="4" customFormat="1" x14ac:dyDescent="0.25">
      <c r="E54" s="5"/>
      <c r="F54" s="5"/>
      <c r="H54" s="6"/>
      <c r="I54" s="6"/>
      <c r="L54" s="65"/>
    </row>
    <row r="55" spans="5:12" s="4" customFormat="1" x14ac:dyDescent="0.25">
      <c r="E55" s="5"/>
      <c r="F55" s="5"/>
      <c r="H55" s="6"/>
      <c r="I55" s="6"/>
      <c r="L55" s="65"/>
    </row>
    <row r="56" spans="5:12" s="4" customFormat="1" x14ac:dyDescent="0.25">
      <c r="E56" s="5"/>
      <c r="F56" s="5"/>
      <c r="H56" s="6"/>
      <c r="I56" s="6"/>
      <c r="L56" s="65"/>
    </row>
    <row r="57" spans="5:12" s="4" customFormat="1" x14ac:dyDescent="0.25">
      <c r="E57" s="5"/>
      <c r="F57" s="5"/>
      <c r="H57" s="6"/>
      <c r="I57" s="6"/>
      <c r="L57" s="65"/>
    </row>
    <row r="58" spans="5:12" s="4" customFormat="1" x14ac:dyDescent="0.25">
      <c r="E58" s="5"/>
      <c r="F58" s="5"/>
      <c r="H58" s="6"/>
      <c r="I58" s="6"/>
      <c r="L58" s="65"/>
    </row>
    <row r="59" spans="5:12" x14ac:dyDescent="0.25"/>
    <row r="60" spans="5:12" x14ac:dyDescent="0.25"/>
  </sheetData>
  <sheetProtection algorithmName="SHA-512" hashValue="S9VEA+GkwqRmzy+JP4/1O0P9Bom4+cSgPdYCqzM2D63f2A/FVWbtPA60fu2pa6EYy1+0WcsPzV0bT4Xv7gRleA==" saltValue="1FrL8WY1X3uSZxYWF5On1A==" spinCount="100000" sheet="1" selectLockedCells="1"/>
  <mergeCells count="9">
    <mergeCell ref="A13:A14"/>
    <mergeCell ref="K13:L13"/>
    <mergeCell ref="N13:O13"/>
    <mergeCell ref="Q13:Q14"/>
    <mergeCell ref="H5:I5"/>
    <mergeCell ref="H6:I7"/>
    <mergeCell ref="C13:C14"/>
    <mergeCell ref="E13:F13"/>
    <mergeCell ref="H13:I13"/>
  </mergeCells>
  <conditionalFormatting sqref="Q16:Q22">
    <cfRule type="top10" dxfId="40" priority="15" rank="1"/>
  </conditionalFormatting>
  <conditionalFormatting sqref="E16:E22">
    <cfRule type="top10" dxfId="39" priority="8" rank="1"/>
    <cfRule type="cellIs" dxfId="38" priority="13" operator="lessThan">
      <formula>#REF!</formula>
    </cfRule>
    <cfRule type="cellIs" dxfId="37" priority="14" stopIfTrue="1" operator="equal">
      <formula>#REF!</formula>
    </cfRule>
  </conditionalFormatting>
  <conditionalFormatting sqref="H16:H22">
    <cfRule type="top10" dxfId="36" priority="7" bottom="1" rank="1"/>
    <cfRule type="cellIs" dxfId="35" priority="11" operator="equal">
      <formula>#REF!</formula>
    </cfRule>
  </conditionalFormatting>
  <conditionalFormatting sqref="K16:K22">
    <cfRule type="top10" dxfId="34" priority="6" bottom="1" rank="1"/>
    <cfRule type="cellIs" dxfId="33" priority="10" operator="equal">
      <formula>#REF!</formula>
    </cfRule>
  </conditionalFormatting>
  <conditionalFormatting sqref="N16 N22">
    <cfRule type="top10" dxfId="32" priority="3" bottom="1" rank="1"/>
    <cfRule type="cellIs" dxfId="31" priority="4" operator="equal">
      <formula>#REF!</formula>
    </cfRule>
  </conditionalFormatting>
  <conditionalFormatting sqref="N17:N21">
    <cfRule type="top10" dxfId="30" priority="1" bottom="1" rank="1"/>
    <cfRule type="cellIs" dxfId="29" priority="2" operator="equal">
      <formula>#REF!</formula>
    </cfRule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60"/>
  <sheetViews>
    <sheetView zoomScaleNormal="100" zoomScalePageLayoutView="116" workbookViewId="0">
      <selection activeCell="C18" sqref="C18"/>
    </sheetView>
  </sheetViews>
  <sheetFormatPr defaultColWidth="11" defaultRowHeight="15.75" zeroHeight="1" x14ac:dyDescent="0.25"/>
  <cols>
    <col min="1" max="1" width="28.875" customWidth="1"/>
    <col min="2" max="2" width="1.5" style="1" customWidth="1"/>
    <col min="3" max="3" width="35.625" customWidth="1"/>
    <col min="4" max="4" width="1.5" style="1" customWidth="1"/>
    <col min="5" max="5" width="15.125" style="3" customWidth="1"/>
    <col min="6" max="6" width="15.125" style="2" customWidth="1"/>
    <col min="7" max="7" width="1.5" style="1" customWidth="1"/>
    <col min="8" max="9" width="15.375" style="3" customWidth="1"/>
    <col min="10" max="10" width="1.5" style="1" customWidth="1"/>
    <col min="11" max="12" width="15.375" customWidth="1"/>
    <col min="13" max="13" width="1.5" style="1" customWidth="1"/>
    <col min="14" max="15" width="15.375" customWidth="1"/>
    <col min="16" max="16" width="1.5" style="1" customWidth="1"/>
    <col min="17" max="17" width="15.375" style="66" customWidth="1"/>
    <col min="18" max="18" width="1.5" style="1" customWidth="1"/>
    <col min="19" max="189" width="11" style="4"/>
  </cols>
  <sheetData>
    <row r="1" spans="1:20" s="4" customFormat="1" x14ac:dyDescent="0.25">
      <c r="A1" s="11"/>
      <c r="B1" s="11"/>
      <c r="C1" s="11"/>
      <c r="D1" s="11"/>
      <c r="E1" s="12"/>
      <c r="F1" s="28"/>
      <c r="G1" s="11"/>
      <c r="H1" s="69"/>
      <c r="I1" s="61"/>
      <c r="J1" s="11"/>
      <c r="K1" s="12"/>
      <c r="L1" s="28"/>
      <c r="M1" s="11"/>
      <c r="N1" s="12"/>
      <c r="O1" s="28"/>
      <c r="P1" s="11"/>
      <c r="Q1" s="71"/>
    </row>
    <row r="2" spans="1:20" s="4" customFormat="1" ht="11.1" customHeight="1" x14ac:dyDescent="0.25">
      <c r="A2" s="7"/>
      <c r="B2" s="8"/>
      <c r="C2" s="8"/>
      <c r="D2" s="8"/>
      <c r="E2" s="11"/>
      <c r="F2" s="13"/>
      <c r="G2" s="11"/>
      <c r="H2" s="12"/>
      <c r="I2" s="12"/>
      <c r="J2" s="11"/>
      <c r="K2" s="11"/>
      <c r="L2" s="11"/>
      <c r="M2" s="11"/>
      <c r="N2" s="11"/>
      <c r="O2" s="11"/>
      <c r="P2" s="11"/>
      <c r="Q2" s="62"/>
    </row>
    <row r="3" spans="1:20" s="4" customFormat="1" x14ac:dyDescent="0.25">
      <c r="A3" s="22" t="s">
        <v>7</v>
      </c>
      <c r="B3" s="8"/>
      <c r="C3" s="73">
        <f>MAX(E16:E24)</f>
        <v>0.4</v>
      </c>
      <c r="D3" s="8"/>
      <c r="E3" s="12"/>
      <c r="F3" s="13"/>
      <c r="G3" s="11"/>
      <c r="H3" s="12"/>
      <c r="I3" s="12"/>
      <c r="J3" s="11"/>
      <c r="K3" s="11"/>
      <c r="L3" s="11"/>
      <c r="M3" s="11"/>
      <c r="N3" s="11"/>
      <c r="O3" s="11"/>
      <c r="P3" s="11"/>
      <c r="Q3" s="62"/>
      <c r="R3" s="11"/>
    </row>
    <row r="4" spans="1:20" x14ac:dyDescent="0.25">
      <c r="A4" s="22" t="s">
        <v>8</v>
      </c>
      <c r="B4" s="8"/>
      <c r="C4" s="24">
        <f>MIN(H16:H22)</f>
        <v>400</v>
      </c>
      <c r="D4" s="8"/>
      <c r="E4" s="12"/>
      <c r="F4" s="13"/>
      <c r="G4" s="11"/>
      <c r="H4" s="12"/>
      <c r="I4" s="12"/>
      <c r="J4" s="11"/>
      <c r="K4" s="11"/>
      <c r="L4" s="11"/>
      <c r="M4" s="11"/>
      <c r="N4" s="11"/>
      <c r="O4" s="11"/>
      <c r="P4" s="11"/>
      <c r="Q4" s="62"/>
      <c r="R4" s="11"/>
      <c r="S4" s="14"/>
      <c r="T4" s="14"/>
    </row>
    <row r="5" spans="1:20" s="4" customFormat="1" ht="16.5" thickBot="1" x14ac:dyDescent="0.3">
      <c r="A5" s="22" t="s">
        <v>9</v>
      </c>
      <c r="B5" s="8"/>
      <c r="C5" s="74">
        <f>MIN(K16:K24)</f>
        <v>40</v>
      </c>
      <c r="D5" s="8"/>
      <c r="E5" s="12"/>
      <c r="F5" s="13"/>
      <c r="G5" s="11"/>
      <c r="H5" s="90" t="s">
        <v>19</v>
      </c>
      <c r="I5" s="90"/>
      <c r="J5" s="11"/>
      <c r="K5" s="11"/>
      <c r="L5" s="11"/>
      <c r="M5" s="11"/>
      <c r="N5" s="11"/>
      <c r="O5" s="11"/>
      <c r="P5" s="11"/>
      <c r="Q5" s="62"/>
      <c r="R5" s="11"/>
    </row>
    <row r="6" spans="1:20" s="4" customFormat="1" x14ac:dyDescent="0.25">
      <c r="A6" s="22" t="s">
        <v>16</v>
      </c>
      <c r="B6" s="8"/>
      <c r="C6" s="73">
        <f>MIN(N16:N22)</f>
        <v>100</v>
      </c>
      <c r="D6" s="8"/>
      <c r="E6" s="12"/>
      <c r="F6" s="13"/>
      <c r="G6" s="11"/>
      <c r="H6" s="91" t="s">
        <v>20</v>
      </c>
      <c r="I6" s="92"/>
      <c r="J6" s="11"/>
      <c r="K6" s="11"/>
      <c r="L6" s="11"/>
      <c r="M6" s="11"/>
      <c r="N6" s="11"/>
      <c r="O6" s="11"/>
      <c r="P6" s="11"/>
      <c r="Q6" s="62"/>
      <c r="R6" s="11"/>
    </row>
    <row r="7" spans="1:20" s="4" customFormat="1" ht="16.5" thickBot="1" x14ac:dyDescent="0.3">
      <c r="A7" s="22" t="s">
        <v>10</v>
      </c>
      <c r="B7" s="8"/>
      <c r="C7" s="26">
        <v>250</v>
      </c>
      <c r="D7" s="8"/>
      <c r="E7" s="12"/>
      <c r="F7" s="13"/>
      <c r="G7" s="11"/>
      <c r="H7" s="93"/>
      <c r="I7" s="94"/>
      <c r="J7" s="11"/>
      <c r="K7" s="11"/>
      <c r="L7" s="11"/>
      <c r="M7" s="11"/>
      <c r="N7" s="11"/>
      <c r="O7" s="11"/>
      <c r="P7" s="11"/>
      <c r="Q7" s="62"/>
      <c r="R7" s="11"/>
    </row>
    <row r="8" spans="1:20" s="4" customFormat="1" x14ac:dyDescent="0.25">
      <c r="A8" s="22" t="s">
        <v>11</v>
      </c>
      <c r="B8" s="8"/>
      <c r="C8" s="26">
        <v>300</v>
      </c>
      <c r="D8" s="8"/>
      <c r="E8" s="12"/>
      <c r="F8" s="13"/>
      <c r="G8" s="11"/>
      <c r="H8" s="12"/>
      <c r="I8" s="12"/>
      <c r="J8" s="11"/>
      <c r="K8" s="11"/>
      <c r="L8" s="11"/>
      <c r="M8" s="11"/>
      <c r="N8" s="11"/>
      <c r="O8" s="11"/>
      <c r="P8" s="11"/>
      <c r="Q8" s="62"/>
      <c r="R8" s="11"/>
    </row>
    <row r="9" spans="1:20" s="4" customFormat="1" x14ac:dyDescent="0.25">
      <c r="A9" s="22" t="s">
        <v>12</v>
      </c>
      <c r="B9" s="8"/>
      <c r="C9" s="26">
        <v>300</v>
      </c>
      <c r="D9" s="8"/>
      <c r="E9" s="12"/>
      <c r="F9" s="27"/>
      <c r="G9" s="11"/>
      <c r="H9" s="12"/>
      <c r="I9" s="12"/>
      <c r="J9" s="11"/>
      <c r="K9" s="11"/>
      <c r="L9" s="11"/>
      <c r="M9" s="11"/>
      <c r="N9" s="11"/>
      <c r="O9" s="11"/>
      <c r="P9" s="11"/>
      <c r="Q9" s="62"/>
      <c r="R9" s="11"/>
    </row>
    <row r="10" spans="1:20" s="4" customFormat="1" x14ac:dyDescent="0.25">
      <c r="A10" s="22" t="s">
        <v>17</v>
      </c>
      <c r="B10" s="8"/>
      <c r="C10" s="26">
        <v>150</v>
      </c>
      <c r="D10" s="8"/>
      <c r="E10" s="12"/>
      <c r="F10" s="13"/>
      <c r="G10" s="11"/>
      <c r="H10" s="12"/>
      <c r="I10" s="12"/>
      <c r="J10" s="11"/>
      <c r="K10" s="11"/>
      <c r="L10" s="11"/>
      <c r="M10" s="11"/>
      <c r="N10" s="11"/>
      <c r="O10" s="11"/>
      <c r="P10" s="11"/>
      <c r="Q10" s="62"/>
      <c r="R10" s="11"/>
    </row>
    <row r="11" spans="1:20" s="4" customFormat="1" x14ac:dyDescent="0.25">
      <c r="A11" s="22" t="s">
        <v>18</v>
      </c>
      <c r="B11" s="8"/>
      <c r="C11" s="25">
        <f>MAX(Q16:Q24)</f>
        <v>1000</v>
      </c>
      <c r="D11" s="8"/>
      <c r="E11" s="12"/>
      <c r="F11" s="13"/>
      <c r="G11" s="11"/>
      <c r="H11" s="12"/>
      <c r="I11" s="12"/>
      <c r="J11" s="11"/>
      <c r="K11" s="11"/>
      <c r="L11" s="11"/>
      <c r="M11" s="11"/>
      <c r="N11" s="11"/>
      <c r="O11" s="11"/>
      <c r="P11" s="11"/>
      <c r="Q11" s="62"/>
      <c r="R11" s="11"/>
    </row>
    <row r="12" spans="1:20" s="4" customFormat="1" ht="12" customHeight="1" x14ac:dyDescent="0.25">
      <c r="A12" s="8"/>
      <c r="B12" s="8"/>
      <c r="C12" s="8"/>
      <c r="D12" s="8"/>
      <c r="E12" s="8"/>
      <c r="F12" s="8"/>
      <c r="G12" s="8"/>
      <c r="H12" s="63"/>
      <c r="I12" s="63"/>
      <c r="J12" s="8"/>
      <c r="K12" s="8"/>
      <c r="L12" s="8"/>
      <c r="M12" s="8"/>
      <c r="N12" s="8"/>
      <c r="O12" s="8"/>
      <c r="P12" s="8"/>
      <c r="Q12" s="63"/>
      <c r="R12" s="8"/>
    </row>
    <row r="13" spans="1:20" s="4" customFormat="1" x14ac:dyDescent="0.25">
      <c r="A13" s="82" t="s">
        <v>31</v>
      </c>
      <c r="B13" s="8"/>
      <c r="C13" s="82" t="s">
        <v>6</v>
      </c>
      <c r="D13" s="8"/>
      <c r="E13" s="95" t="s">
        <v>0</v>
      </c>
      <c r="F13" s="96"/>
      <c r="G13" s="8"/>
      <c r="H13" s="95" t="s">
        <v>1</v>
      </c>
      <c r="I13" s="96"/>
      <c r="J13" s="8"/>
      <c r="K13" s="84" t="s">
        <v>15</v>
      </c>
      <c r="L13" s="85"/>
      <c r="M13" s="8"/>
      <c r="N13" s="86" t="s">
        <v>13</v>
      </c>
      <c r="O13" s="87"/>
      <c r="P13" s="8"/>
      <c r="Q13" s="88" t="s">
        <v>27</v>
      </c>
      <c r="R13" s="8"/>
    </row>
    <row r="14" spans="1:20" s="4" customFormat="1" x14ac:dyDescent="0.25">
      <c r="A14" s="83"/>
      <c r="B14" s="8"/>
      <c r="C14" s="83"/>
      <c r="D14" s="8"/>
      <c r="E14" s="19" t="s">
        <v>2</v>
      </c>
      <c r="F14" s="20" t="s">
        <v>33</v>
      </c>
      <c r="G14" s="8"/>
      <c r="H14" s="19" t="s">
        <v>1</v>
      </c>
      <c r="I14" s="64" t="s">
        <v>21</v>
      </c>
      <c r="J14" s="8"/>
      <c r="K14" s="21" t="s">
        <v>3</v>
      </c>
      <c r="L14" s="20" t="s">
        <v>21</v>
      </c>
      <c r="M14" s="8"/>
      <c r="N14" s="21" t="s">
        <v>34</v>
      </c>
      <c r="O14" s="52" t="s">
        <v>14</v>
      </c>
      <c r="P14" s="8"/>
      <c r="Q14" s="89"/>
      <c r="R14" s="8"/>
    </row>
    <row r="15" spans="1:20" s="4" customFormat="1" ht="11.1" customHeight="1" x14ac:dyDescent="0.25">
      <c r="A15" s="8"/>
      <c r="B15" s="8"/>
      <c r="C15" s="8"/>
      <c r="D15" s="8"/>
      <c r="E15" s="9" t="s">
        <v>5</v>
      </c>
      <c r="F15" s="10">
        <v>0.4</v>
      </c>
      <c r="G15" s="8"/>
      <c r="H15" s="9" t="s">
        <v>4</v>
      </c>
      <c r="I15" s="68">
        <v>400</v>
      </c>
      <c r="J15" s="8"/>
      <c r="K15" s="8"/>
      <c r="L15" s="8"/>
      <c r="M15" s="8"/>
      <c r="N15" s="8"/>
      <c r="O15" s="8"/>
      <c r="P15" s="8"/>
      <c r="Q15" s="63"/>
      <c r="R15" s="8"/>
    </row>
    <row r="16" spans="1:20" s="4" customFormat="1" ht="31.5" customHeight="1" x14ac:dyDescent="0.25">
      <c r="A16"/>
      <c r="B16" s="1"/>
      <c r="C16" s="32"/>
      <c r="D16" s="1"/>
      <c r="E16" s="15"/>
      <c r="F16" s="31"/>
      <c r="G16" s="1"/>
      <c r="H16" s="56"/>
      <c r="I16" s="54"/>
      <c r="J16" s="1"/>
      <c r="K16" s="15"/>
      <c r="L16" s="31"/>
      <c r="M16" s="1"/>
      <c r="N16" s="15"/>
      <c r="O16" s="31"/>
      <c r="P16" s="1"/>
      <c r="Q16" s="54"/>
      <c r="R16" s="1"/>
    </row>
    <row r="17" spans="1:18" s="4" customFormat="1" ht="129" customHeight="1" x14ac:dyDescent="0.25">
      <c r="A17"/>
      <c r="B17" s="1"/>
      <c r="C17" s="72" t="s">
        <v>35</v>
      </c>
      <c r="D17" s="1"/>
      <c r="E17" s="41">
        <v>0.4</v>
      </c>
      <c r="F17" s="77">
        <f>IF(E17&lt;$F$15,"ongeldig",E17/$C$3*$C$7)</f>
        <v>250</v>
      </c>
      <c r="G17" s="1"/>
      <c r="H17" s="56">
        <v>401</v>
      </c>
      <c r="I17" s="77" t="str">
        <f>IF(H17&gt;$I$15,"ongeldig",$C$4/H17*$C$8)</f>
        <v>ongeldig</v>
      </c>
      <c r="J17" s="1"/>
      <c r="K17" s="75">
        <v>40</v>
      </c>
      <c r="L17" s="77">
        <f>$C$5/K17*$C$9</f>
        <v>300</v>
      </c>
      <c r="M17" s="1"/>
      <c r="N17" s="76">
        <v>100</v>
      </c>
      <c r="O17" s="77">
        <f>$C$6/N17*$C$10</f>
        <v>150</v>
      </c>
      <c r="P17" s="80"/>
      <c r="Q17" s="77" t="str">
        <f>IF(E17&lt;0.4,"0",IF(H17&gt;400,"0",L17+I17+F17+O17))</f>
        <v>0</v>
      </c>
      <c r="R17" s="1"/>
    </row>
    <row r="18" spans="1:18" s="4" customFormat="1" ht="96.75" customHeight="1" x14ac:dyDescent="0.25">
      <c r="A18"/>
      <c r="B18" s="1"/>
      <c r="C18" s="72" t="s">
        <v>36</v>
      </c>
      <c r="D18" s="1"/>
      <c r="E18" s="41">
        <v>0.39</v>
      </c>
      <c r="F18" s="77" t="str">
        <f>IF(E18&lt;$F$15,"ongeldig",E18/$C$3*$C$7)</f>
        <v>ongeldig</v>
      </c>
      <c r="G18" s="1"/>
      <c r="H18" s="56">
        <v>400</v>
      </c>
      <c r="I18" s="77">
        <f>IF(H18&gt;$I$15,"ongeldig",$C$4/H18*$C$8)</f>
        <v>300</v>
      </c>
      <c r="J18" s="1"/>
      <c r="K18" s="75">
        <v>40</v>
      </c>
      <c r="L18" s="77">
        <f>$C$5/K18*$C$9</f>
        <v>300</v>
      </c>
      <c r="M18" s="1"/>
      <c r="N18" s="76">
        <v>100</v>
      </c>
      <c r="O18" s="77">
        <f>$C$6/N18*$C$10</f>
        <v>150</v>
      </c>
      <c r="P18" s="80"/>
      <c r="Q18" s="77" t="str">
        <f>IF(E18&lt;0.4,"0",IF(H18&gt;400,"0",L18+I18+F18+O18))</f>
        <v>0</v>
      </c>
      <c r="R18" s="1"/>
    </row>
    <row r="19" spans="1:18" s="4" customFormat="1" ht="144.75" customHeight="1" x14ac:dyDescent="0.25">
      <c r="A19"/>
      <c r="B19" s="1"/>
      <c r="C19" s="72" t="s">
        <v>37</v>
      </c>
      <c r="D19" s="1"/>
      <c r="E19" s="41">
        <v>0.4</v>
      </c>
      <c r="F19" s="77">
        <f>IF(E19&lt;$F$15,"ongeldig",E19/$C$3*$C$7)</f>
        <v>250</v>
      </c>
      <c r="G19" s="1"/>
      <c r="H19" s="56">
        <v>400</v>
      </c>
      <c r="I19" s="77">
        <f>IF(H19&gt;$I$15,"ongeldig",$C$4/H19*$C$8)</f>
        <v>300</v>
      </c>
      <c r="J19" s="1"/>
      <c r="K19" s="75">
        <v>40</v>
      </c>
      <c r="L19" s="77">
        <f>$C$5/K19*$C$9</f>
        <v>300</v>
      </c>
      <c r="M19" s="1"/>
      <c r="N19" s="76">
        <v>100</v>
      </c>
      <c r="O19" s="77">
        <f>$C$6/N19*$C$10</f>
        <v>150</v>
      </c>
      <c r="P19" s="80"/>
      <c r="Q19" s="77">
        <f>IF(E19&lt;0.4,"0",IF(H19&gt;400,"0",L19+I19+F19+O19))</f>
        <v>1000</v>
      </c>
      <c r="R19" s="1"/>
    </row>
    <row r="20" spans="1:18" s="4" customFormat="1" ht="139.5" customHeight="1" x14ac:dyDescent="0.25">
      <c r="A20"/>
      <c r="B20" s="1"/>
      <c r="C20" s="72" t="s">
        <v>38</v>
      </c>
      <c r="D20" s="1"/>
      <c r="E20" s="41">
        <v>0.4</v>
      </c>
      <c r="F20" s="77">
        <f>IF(E20&lt;$F$15,"ongeldig",E20/$C$3*$C$7)</f>
        <v>250</v>
      </c>
      <c r="G20" s="1"/>
      <c r="H20" s="56">
        <v>400</v>
      </c>
      <c r="I20" s="77">
        <f>IF(H20&gt;$I$15,"ongeldig",$C$4/H20*$C$8)</f>
        <v>300</v>
      </c>
      <c r="J20" s="1"/>
      <c r="K20" s="75">
        <v>40</v>
      </c>
      <c r="L20" s="77">
        <f>$C$5/K20*$C$9</f>
        <v>300</v>
      </c>
      <c r="M20" s="1"/>
      <c r="N20" s="76">
        <v>100</v>
      </c>
      <c r="O20" s="77">
        <f>$C$6/N20*$C$10</f>
        <v>150</v>
      </c>
      <c r="P20" s="80"/>
      <c r="Q20" s="77">
        <f>IF(E20&lt;0.4,"0",IF(H20&gt;400,"0",L20+I20+F20+O20))</f>
        <v>1000</v>
      </c>
      <c r="R20" s="1"/>
    </row>
    <row r="21" spans="1:18" s="4" customFormat="1" ht="96.75" customHeight="1" x14ac:dyDescent="0.25">
      <c r="A21"/>
      <c r="B21" s="1"/>
      <c r="C21" s="72" t="s">
        <v>39</v>
      </c>
      <c r="D21" s="1"/>
      <c r="E21" s="41">
        <v>0.4</v>
      </c>
      <c r="F21" s="77">
        <f>IF(E21&lt;$F$15,"ongeldig",E21/$C$3*$C$7)</f>
        <v>250</v>
      </c>
      <c r="G21" s="1"/>
      <c r="H21" s="56">
        <v>400</v>
      </c>
      <c r="I21" s="77">
        <f>IF(H21&gt;$I$15,"ongeldig",$C$4/H21*$C$8)</f>
        <v>300</v>
      </c>
      <c r="J21" s="1"/>
      <c r="K21" s="75">
        <v>40</v>
      </c>
      <c r="L21" s="77">
        <f>$C$5/K21*$C$9</f>
        <v>300</v>
      </c>
      <c r="M21" s="1"/>
      <c r="N21" s="76">
        <v>100</v>
      </c>
      <c r="O21" s="77">
        <f>$C$6/N21*$C$10</f>
        <v>150</v>
      </c>
      <c r="P21" s="80"/>
      <c r="Q21" s="77">
        <f>IF(E21&lt;0.4,"0",IF(H21&gt;400,"0",L21+I21+F21+O21))</f>
        <v>1000</v>
      </c>
      <c r="R21" s="1"/>
    </row>
    <row r="22" spans="1:18" s="4" customFormat="1" ht="31.5" customHeight="1" x14ac:dyDescent="0.25">
      <c r="A22"/>
      <c r="B22" s="1"/>
      <c r="C22" s="32"/>
      <c r="D22" s="1"/>
      <c r="E22" s="16"/>
      <c r="F22" s="54"/>
      <c r="G22" s="1"/>
      <c r="H22" s="70"/>
      <c r="I22" s="54"/>
      <c r="J22" s="1"/>
      <c r="K22" s="15"/>
      <c r="L22" s="31"/>
      <c r="M22" s="1"/>
      <c r="N22" s="15"/>
      <c r="O22" s="31"/>
      <c r="P22" s="1"/>
      <c r="Q22" s="54"/>
      <c r="R22" s="1"/>
    </row>
    <row r="23" spans="1:18" s="4" customFormat="1" ht="12" customHeight="1" x14ac:dyDescent="0.25">
      <c r="A23" s="7"/>
      <c r="B23" s="8"/>
      <c r="C23" s="8"/>
      <c r="D23" s="8"/>
      <c r="E23" s="8"/>
      <c r="F23" s="8"/>
      <c r="G23" s="8"/>
      <c r="H23" s="63"/>
      <c r="I23" s="63"/>
      <c r="J23" s="8"/>
      <c r="K23" s="8"/>
      <c r="L23" s="8"/>
      <c r="M23" s="8"/>
      <c r="N23" s="8"/>
      <c r="O23" s="8"/>
      <c r="P23" s="8"/>
      <c r="Q23" s="63"/>
      <c r="R23" s="8"/>
    </row>
    <row r="24" spans="1:18" s="4" customFormat="1" x14ac:dyDescent="0.25">
      <c r="E24" s="5"/>
      <c r="F24" s="6"/>
      <c r="H24" s="5"/>
      <c r="I24" s="5"/>
      <c r="K24" s="49"/>
      <c r="Q24" s="65"/>
    </row>
    <row r="25" spans="1:18" s="4" customFormat="1" x14ac:dyDescent="0.25">
      <c r="E25" s="5"/>
      <c r="F25" s="6"/>
      <c r="H25" s="5"/>
      <c r="I25" s="5"/>
      <c r="Q25" s="65"/>
    </row>
    <row r="26" spans="1:18" s="4" customFormat="1" x14ac:dyDescent="0.25">
      <c r="E26" s="5"/>
      <c r="F26" s="6"/>
      <c r="H26" s="50"/>
      <c r="I26" s="51"/>
      <c r="J26" s="48"/>
      <c r="Q26" s="65"/>
    </row>
    <row r="27" spans="1:18" s="4" customFormat="1" x14ac:dyDescent="0.25">
      <c r="E27" s="5"/>
      <c r="F27" s="6"/>
      <c r="H27" s="5"/>
      <c r="I27" s="5"/>
      <c r="K27" s="43"/>
      <c r="L27" s="44"/>
      <c r="M27" s="44"/>
      <c r="Q27" s="65"/>
    </row>
    <row r="28" spans="1:18" s="4" customFormat="1" x14ac:dyDescent="0.25">
      <c r="E28" s="5"/>
      <c r="F28" s="6"/>
      <c r="H28" s="5"/>
      <c r="I28" s="5"/>
      <c r="K28" s="45"/>
      <c r="L28" s="46"/>
      <c r="M28" s="48"/>
      <c r="Q28" s="65"/>
    </row>
    <row r="29" spans="1:18" s="4" customFormat="1" x14ac:dyDescent="0.25">
      <c r="E29" s="5"/>
      <c r="F29" s="6"/>
      <c r="H29" s="5"/>
      <c r="I29" s="5"/>
      <c r="K29" s="45"/>
      <c r="L29" s="46"/>
      <c r="M29" s="48"/>
      <c r="Q29" s="65"/>
    </row>
    <row r="30" spans="1:18" s="4" customFormat="1" x14ac:dyDescent="0.25">
      <c r="E30" s="5"/>
      <c r="F30" s="6"/>
      <c r="H30" s="5"/>
      <c r="I30" s="5"/>
      <c r="K30" s="45"/>
      <c r="L30" s="46"/>
      <c r="M30" s="48"/>
      <c r="Q30" s="65"/>
    </row>
    <row r="31" spans="1:18" s="4" customFormat="1" x14ac:dyDescent="0.25">
      <c r="E31" s="5"/>
      <c r="F31" s="6"/>
      <c r="H31" s="5"/>
      <c r="I31" s="5"/>
      <c r="K31" s="45"/>
      <c r="L31" s="46"/>
      <c r="M31" s="48"/>
      <c r="Q31" s="65"/>
    </row>
    <row r="32" spans="1:18" s="4" customFormat="1" x14ac:dyDescent="0.25">
      <c r="E32" s="5"/>
      <c r="F32" s="6"/>
      <c r="H32" s="5"/>
      <c r="I32" s="5"/>
      <c r="K32" s="47"/>
      <c r="L32"/>
      <c r="Q32" s="65"/>
    </row>
    <row r="33" spans="5:17" s="4" customFormat="1" x14ac:dyDescent="0.25">
      <c r="E33" s="5"/>
      <c r="F33" s="6"/>
      <c r="H33" s="5"/>
      <c r="I33" s="5"/>
      <c r="Q33" s="65"/>
    </row>
    <row r="34" spans="5:17" s="4" customFormat="1" x14ac:dyDescent="0.25">
      <c r="E34" s="5"/>
      <c r="F34" s="6"/>
      <c r="H34" s="5"/>
      <c r="I34" s="5"/>
      <c r="Q34" s="65"/>
    </row>
    <row r="35" spans="5:17" s="4" customFormat="1" x14ac:dyDescent="0.25">
      <c r="E35" s="5"/>
      <c r="F35" s="6"/>
      <c r="H35" s="5"/>
      <c r="I35" s="5"/>
      <c r="Q35" s="65"/>
    </row>
    <row r="36" spans="5:17" s="4" customFormat="1" x14ac:dyDescent="0.25">
      <c r="E36" s="5"/>
      <c r="F36" s="6"/>
      <c r="H36" s="5"/>
      <c r="I36" s="5"/>
      <c r="Q36" s="65"/>
    </row>
    <row r="37" spans="5:17" s="4" customFormat="1" x14ac:dyDescent="0.25">
      <c r="E37" s="5"/>
      <c r="F37" s="6"/>
      <c r="H37" s="5"/>
      <c r="I37" s="5"/>
      <c r="Q37" s="65"/>
    </row>
    <row r="38" spans="5:17" s="4" customFormat="1" x14ac:dyDescent="0.25">
      <c r="E38" s="5"/>
      <c r="F38" s="6"/>
      <c r="H38" s="5"/>
      <c r="I38" s="5"/>
      <c r="Q38" s="65"/>
    </row>
    <row r="39" spans="5:17" s="4" customFormat="1" x14ac:dyDescent="0.25">
      <c r="E39" s="5"/>
      <c r="F39" s="6"/>
      <c r="H39" s="5"/>
      <c r="I39" s="5"/>
      <c r="Q39" s="65"/>
    </row>
    <row r="40" spans="5:17" s="4" customFormat="1" x14ac:dyDescent="0.25">
      <c r="E40" s="5"/>
      <c r="F40" s="6"/>
      <c r="H40" s="5"/>
      <c r="I40" s="5"/>
      <c r="Q40" s="65"/>
    </row>
    <row r="41" spans="5:17" s="4" customFormat="1" x14ac:dyDescent="0.25">
      <c r="E41" s="5"/>
      <c r="F41" s="6"/>
      <c r="H41" s="5"/>
      <c r="I41" s="5"/>
      <c r="Q41" s="65"/>
    </row>
    <row r="42" spans="5:17" s="4" customFormat="1" x14ac:dyDescent="0.25">
      <c r="E42" s="5"/>
      <c r="F42" s="6"/>
      <c r="H42" s="5"/>
      <c r="I42" s="5"/>
      <c r="Q42" s="65"/>
    </row>
    <row r="43" spans="5:17" s="4" customFormat="1" x14ac:dyDescent="0.25">
      <c r="E43" s="5"/>
      <c r="F43" s="6"/>
      <c r="H43" s="5"/>
      <c r="I43" s="5"/>
      <c r="Q43" s="65"/>
    </row>
    <row r="44" spans="5:17" s="4" customFormat="1" x14ac:dyDescent="0.25">
      <c r="E44" s="5"/>
      <c r="F44" s="6"/>
      <c r="H44" s="5"/>
      <c r="I44" s="5"/>
      <c r="Q44" s="65"/>
    </row>
    <row r="45" spans="5:17" s="4" customFormat="1" x14ac:dyDescent="0.25">
      <c r="E45" s="5"/>
      <c r="F45" s="6"/>
      <c r="H45" s="5"/>
      <c r="I45" s="5"/>
      <c r="Q45" s="65"/>
    </row>
    <row r="46" spans="5:17" s="4" customFormat="1" x14ac:dyDescent="0.25">
      <c r="E46" s="5"/>
      <c r="F46" s="6"/>
      <c r="H46" s="5"/>
      <c r="I46" s="5"/>
      <c r="Q46" s="65"/>
    </row>
    <row r="47" spans="5:17" s="4" customFormat="1" x14ac:dyDescent="0.25">
      <c r="E47" s="5"/>
      <c r="F47" s="6"/>
      <c r="H47" s="5"/>
      <c r="I47" s="5"/>
      <c r="Q47" s="65"/>
    </row>
    <row r="48" spans="5:17" s="4" customFormat="1" x14ac:dyDescent="0.25">
      <c r="E48" s="5"/>
      <c r="F48" s="6"/>
      <c r="H48" s="5"/>
      <c r="I48" s="5"/>
      <c r="Q48" s="65"/>
    </row>
    <row r="49" spans="5:17" s="4" customFormat="1" x14ac:dyDescent="0.25">
      <c r="E49" s="5"/>
      <c r="F49" s="6"/>
      <c r="H49" s="5"/>
      <c r="I49" s="5"/>
      <c r="Q49" s="65"/>
    </row>
    <row r="50" spans="5:17" s="4" customFormat="1" x14ac:dyDescent="0.25">
      <c r="E50" s="5"/>
      <c r="F50" s="6"/>
      <c r="H50" s="5"/>
      <c r="I50" s="5"/>
      <c r="Q50" s="65"/>
    </row>
    <row r="51" spans="5:17" s="4" customFormat="1" x14ac:dyDescent="0.25">
      <c r="E51" s="5"/>
      <c r="F51" s="6"/>
      <c r="H51" s="5"/>
      <c r="I51" s="5"/>
      <c r="Q51" s="65"/>
    </row>
    <row r="52" spans="5:17" s="4" customFormat="1" x14ac:dyDescent="0.25">
      <c r="E52" s="5"/>
      <c r="F52" s="6"/>
      <c r="H52" s="5"/>
      <c r="I52" s="5"/>
      <c r="Q52" s="65"/>
    </row>
    <row r="53" spans="5:17" s="4" customFormat="1" x14ac:dyDescent="0.25">
      <c r="E53" s="5"/>
      <c r="F53" s="6"/>
      <c r="H53" s="5"/>
      <c r="I53" s="5"/>
      <c r="Q53" s="65"/>
    </row>
    <row r="54" spans="5:17" s="4" customFormat="1" x14ac:dyDescent="0.25">
      <c r="E54" s="5"/>
      <c r="F54" s="6"/>
      <c r="H54" s="5"/>
      <c r="I54" s="5"/>
      <c r="Q54" s="65"/>
    </row>
    <row r="55" spans="5:17" s="4" customFormat="1" x14ac:dyDescent="0.25">
      <c r="E55" s="5"/>
      <c r="F55" s="6"/>
      <c r="H55" s="5"/>
      <c r="I55" s="5"/>
      <c r="Q55" s="65"/>
    </row>
    <row r="56" spans="5:17" s="4" customFormat="1" x14ac:dyDescent="0.25">
      <c r="E56" s="5"/>
      <c r="F56" s="6"/>
      <c r="H56" s="5"/>
      <c r="I56" s="5"/>
      <c r="Q56" s="65"/>
    </row>
    <row r="57" spans="5:17" s="4" customFormat="1" x14ac:dyDescent="0.25">
      <c r="E57" s="5"/>
      <c r="F57" s="6"/>
      <c r="H57" s="5"/>
      <c r="I57" s="5"/>
      <c r="Q57" s="65"/>
    </row>
    <row r="58" spans="5:17" s="4" customFormat="1" x14ac:dyDescent="0.25">
      <c r="E58" s="5"/>
      <c r="F58" s="6"/>
      <c r="H58" s="5"/>
      <c r="I58" s="5"/>
      <c r="Q58" s="65"/>
    </row>
    <row r="59" spans="5:17" x14ac:dyDescent="0.25"/>
    <row r="60" spans="5:17" x14ac:dyDescent="0.25"/>
  </sheetData>
  <sheetProtection algorithmName="SHA-512" hashValue="l0vsIuA2vCh5znn3d1BmLdfEqAicMOtbbopPJUw0V2TJvk3ufjVQ9MJ8hIBKmrlYZZQZ6iiwKx2lPO+YDb4oRQ==" saltValue="gNW2bz29Qo4r8J7XtRpNaA==" spinCount="100000" sheet="1" selectLockedCells="1"/>
  <mergeCells count="9">
    <mergeCell ref="H5:I5"/>
    <mergeCell ref="A13:A14"/>
    <mergeCell ref="K13:L13"/>
    <mergeCell ref="N13:O13"/>
    <mergeCell ref="Q13:Q14"/>
    <mergeCell ref="H6:I7"/>
    <mergeCell ref="C13:C14"/>
    <mergeCell ref="E13:F13"/>
    <mergeCell ref="H13:I13"/>
  </mergeCells>
  <conditionalFormatting sqref="Q16:Q22">
    <cfRule type="top10" dxfId="28" priority="19" rank="1"/>
  </conditionalFormatting>
  <conditionalFormatting sqref="E16:E22">
    <cfRule type="top10" dxfId="27" priority="8" rank="1"/>
    <cfRule type="cellIs" dxfId="26" priority="14" operator="lessThan">
      <formula>#REF!</formula>
    </cfRule>
    <cfRule type="cellIs" dxfId="25" priority="15" stopIfTrue="1" operator="equal">
      <formula>#REF!</formula>
    </cfRule>
  </conditionalFormatting>
  <conditionalFormatting sqref="H16:H22">
    <cfRule type="top10" dxfId="24" priority="6" bottom="1" rank="1"/>
    <cfRule type="cellIs" dxfId="23" priority="11" operator="equal">
      <formula>#REF!</formula>
    </cfRule>
  </conditionalFormatting>
  <conditionalFormatting sqref="K16:K22">
    <cfRule type="top10" dxfId="22" priority="5" bottom="1" rank="1"/>
    <cfRule type="cellIs" dxfId="21" priority="10" operator="equal">
      <formula>#REF!</formula>
    </cfRule>
  </conditionalFormatting>
  <conditionalFormatting sqref="N16:N22">
    <cfRule type="top10" dxfId="20" priority="2" bottom="1" rank="1"/>
    <cfRule type="cellIs" dxfId="19" priority="3" operator="equal">
      <formula>#REF!</formula>
    </cfRule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60"/>
  <sheetViews>
    <sheetView zoomScaleNormal="100" zoomScalePageLayoutView="116" workbookViewId="0">
      <selection activeCell="H16" sqref="H16"/>
    </sheetView>
  </sheetViews>
  <sheetFormatPr defaultColWidth="11" defaultRowHeight="15.75" zeroHeight="1" x14ac:dyDescent="0.25"/>
  <cols>
    <col min="1" max="1" width="28.875" customWidth="1"/>
    <col min="2" max="2" width="1.5" style="1" customWidth="1"/>
    <col min="3" max="3" width="35.625" customWidth="1"/>
    <col min="4" max="4" width="1.5" style="1" customWidth="1"/>
    <col min="5" max="5" width="15.375" style="3" customWidth="1"/>
    <col min="6" max="6" width="15.375" style="2" customWidth="1"/>
    <col min="7" max="7" width="1.5" style="1" customWidth="1"/>
    <col min="8" max="9" width="15.375" style="2" customWidth="1"/>
    <col min="10" max="10" width="1.5" style="1" customWidth="1"/>
    <col min="11" max="12" width="15.375" customWidth="1"/>
    <col min="13" max="13" width="1.5" style="1" customWidth="1"/>
    <col min="14" max="15" width="15.125" customWidth="1"/>
    <col min="16" max="16" width="1.5" style="1" customWidth="1"/>
    <col min="17" max="17" width="15.125" customWidth="1"/>
    <col min="18" max="18" width="1.5" style="1" customWidth="1"/>
    <col min="19" max="189" width="11" style="4"/>
  </cols>
  <sheetData>
    <row r="1" spans="1:20" s="4" customFormat="1" x14ac:dyDescent="0.25">
      <c r="A1" s="11"/>
      <c r="B1" s="11"/>
      <c r="C1" s="11"/>
      <c r="D1" s="11"/>
      <c r="E1" s="12"/>
      <c r="F1" s="28"/>
      <c r="G1" s="11"/>
      <c r="H1" s="29"/>
      <c r="I1" s="28"/>
      <c r="J1" s="11"/>
      <c r="K1" s="12"/>
      <c r="L1" s="28"/>
      <c r="M1" s="11"/>
      <c r="N1" s="12"/>
      <c r="O1" s="28"/>
      <c r="P1" s="11"/>
      <c r="Q1" s="30"/>
    </row>
    <row r="2" spans="1:20" s="4" customFormat="1" ht="11.1" customHeight="1" x14ac:dyDescent="0.25">
      <c r="A2" s="7"/>
      <c r="B2" s="8"/>
      <c r="C2" s="8"/>
      <c r="D2" s="8"/>
      <c r="E2" s="11"/>
      <c r="F2" s="13"/>
      <c r="G2" s="11"/>
      <c r="H2" s="13"/>
      <c r="I2" s="13"/>
      <c r="J2" s="11"/>
      <c r="K2" s="11"/>
      <c r="L2" s="11"/>
      <c r="M2" s="11"/>
      <c r="N2" s="11"/>
      <c r="O2" s="11"/>
      <c r="P2" s="11"/>
      <c r="Q2" s="11"/>
    </row>
    <row r="3" spans="1:20" s="4" customFormat="1" x14ac:dyDescent="0.25">
      <c r="A3" s="22" t="s">
        <v>7</v>
      </c>
      <c r="B3" s="8"/>
      <c r="C3" s="23">
        <f>MAX(E16:E24)</f>
        <v>0.27</v>
      </c>
      <c r="D3" s="8"/>
      <c r="E3" s="12"/>
      <c r="F3" s="13"/>
      <c r="G3" s="11"/>
      <c r="H3" s="13"/>
      <c r="I3" s="13"/>
      <c r="J3" s="11"/>
      <c r="K3" s="11"/>
      <c r="L3" s="11"/>
      <c r="M3" s="11"/>
      <c r="N3" s="11"/>
      <c r="O3" s="11"/>
      <c r="P3" s="11"/>
      <c r="Q3" s="11"/>
      <c r="R3" s="11"/>
    </row>
    <row r="4" spans="1:20" x14ac:dyDescent="0.25">
      <c r="A4" s="22" t="s">
        <v>8</v>
      </c>
      <c r="B4" s="8"/>
      <c r="C4" s="24">
        <f>MIN(H16:H22)</f>
        <v>250</v>
      </c>
      <c r="D4" s="8"/>
      <c r="E4" s="12"/>
      <c r="F4" s="13"/>
      <c r="G4" s="11"/>
      <c r="H4" s="13"/>
      <c r="I4" s="13"/>
      <c r="J4" s="11"/>
      <c r="K4" s="11"/>
      <c r="L4" s="11"/>
      <c r="M4" s="11"/>
      <c r="N4" s="11"/>
      <c r="O4" s="11"/>
      <c r="P4" s="11"/>
      <c r="Q4" s="11"/>
      <c r="R4" s="11"/>
      <c r="S4" s="14"/>
      <c r="T4" s="14"/>
    </row>
    <row r="5" spans="1:20" s="4" customFormat="1" ht="16.5" thickBot="1" x14ac:dyDescent="0.3">
      <c r="A5" s="22" t="s">
        <v>9</v>
      </c>
      <c r="B5" s="8"/>
      <c r="C5" s="74">
        <f>MIN(K16:K24)</f>
        <v>15</v>
      </c>
      <c r="D5" s="8"/>
      <c r="E5" s="12"/>
      <c r="F5" s="13"/>
      <c r="G5" s="11"/>
      <c r="H5" s="90" t="s">
        <v>19</v>
      </c>
      <c r="I5" s="90"/>
      <c r="J5" s="11"/>
      <c r="K5" s="11"/>
      <c r="L5" s="11"/>
      <c r="M5" s="11"/>
      <c r="N5" s="11"/>
      <c r="O5" s="11"/>
      <c r="P5" s="11"/>
      <c r="Q5" s="11"/>
      <c r="R5" s="11"/>
    </row>
    <row r="6" spans="1:20" s="4" customFormat="1" x14ac:dyDescent="0.25">
      <c r="A6" s="22" t="s">
        <v>16</v>
      </c>
      <c r="B6" s="8"/>
      <c r="C6" s="73">
        <f>MIN(N16:N22)</f>
        <v>100</v>
      </c>
      <c r="D6" s="8"/>
      <c r="E6" s="12"/>
      <c r="F6" s="13"/>
      <c r="G6" s="11"/>
      <c r="H6" s="91" t="s">
        <v>20</v>
      </c>
      <c r="I6" s="92"/>
      <c r="J6" s="11"/>
      <c r="K6" s="11"/>
      <c r="L6" s="11"/>
      <c r="M6" s="11"/>
      <c r="N6" s="11"/>
      <c r="O6" s="11"/>
      <c r="P6" s="11"/>
      <c r="Q6" s="11"/>
      <c r="R6" s="11"/>
    </row>
    <row r="7" spans="1:20" s="4" customFormat="1" ht="16.5" thickBot="1" x14ac:dyDescent="0.3">
      <c r="A7" s="22" t="s">
        <v>10</v>
      </c>
      <c r="B7" s="8"/>
      <c r="C7" s="26">
        <v>250</v>
      </c>
      <c r="D7" s="8"/>
      <c r="E7" s="12"/>
      <c r="F7" s="13"/>
      <c r="G7" s="11"/>
      <c r="H7" s="93"/>
      <c r="I7" s="94"/>
      <c r="J7" s="11"/>
      <c r="K7" s="11"/>
      <c r="L7" s="11"/>
      <c r="M7" s="11"/>
      <c r="N7" s="11"/>
      <c r="O7" s="11"/>
      <c r="P7" s="11"/>
      <c r="Q7" s="11"/>
      <c r="R7" s="11"/>
    </row>
    <row r="8" spans="1:20" s="4" customFormat="1" x14ac:dyDescent="0.25">
      <c r="A8" s="22" t="s">
        <v>11</v>
      </c>
      <c r="B8" s="8"/>
      <c r="C8" s="26">
        <v>300</v>
      </c>
      <c r="D8" s="8"/>
      <c r="E8" s="12"/>
      <c r="F8" s="13"/>
      <c r="G8" s="11"/>
      <c r="H8" s="13"/>
      <c r="I8" s="13"/>
      <c r="J8" s="11"/>
      <c r="K8" s="11"/>
      <c r="L8" s="11"/>
      <c r="M8" s="11"/>
      <c r="N8" s="11"/>
      <c r="O8" s="11"/>
      <c r="P8" s="11"/>
      <c r="Q8" s="11"/>
      <c r="R8" s="11"/>
    </row>
    <row r="9" spans="1:20" s="4" customFormat="1" x14ac:dyDescent="0.25">
      <c r="A9" s="22" t="s">
        <v>12</v>
      </c>
      <c r="B9" s="8"/>
      <c r="C9" s="26">
        <v>300</v>
      </c>
      <c r="D9" s="8"/>
      <c r="E9" s="12"/>
      <c r="F9" s="27"/>
      <c r="G9" s="11"/>
      <c r="H9" s="13"/>
      <c r="I9" s="13"/>
      <c r="J9" s="11"/>
      <c r="K9" s="11"/>
      <c r="L9" s="11"/>
      <c r="M9" s="11"/>
      <c r="N9" s="11"/>
      <c r="O9" s="11"/>
      <c r="P9" s="11"/>
      <c r="Q9" s="11"/>
      <c r="R9" s="11"/>
    </row>
    <row r="10" spans="1:20" s="4" customFormat="1" x14ac:dyDescent="0.25">
      <c r="A10" s="22" t="s">
        <v>17</v>
      </c>
      <c r="B10" s="8"/>
      <c r="C10" s="26">
        <v>150</v>
      </c>
      <c r="D10" s="8"/>
      <c r="E10" s="12"/>
      <c r="F10" s="13"/>
      <c r="G10" s="11"/>
      <c r="H10" s="13"/>
      <c r="I10" s="13"/>
      <c r="J10" s="11"/>
      <c r="K10" s="11"/>
      <c r="L10" s="11"/>
      <c r="M10" s="11"/>
      <c r="N10" s="11"/>
      <c r="O10" s="11"/>
      <c r="P10" s="11"/>
      <c r="Q10" s="11"/>
      <c r="R10" s="11"/>
    </row>
    <row r="11" spans="1:20" s="4" customFormat="1" x14ac:dyDescent="0.25">
      <c r="A11" s="22" t="s">
        <v>18</v>
      </c>
      <c r="B11" s="8"/>
      <c r="C11" s="25">
        <f>MAX(Q16:Q24)</f>
        <v>1000</v>
      </c>
      <c r="D11" s="8"/>
      <c r="E11" s="12"/>
      <c r="F11" s="13"/>
      <c r="G11" s="11"/>
      <c r="H11" s="13"/>
      <c r="I11" s="13"/>
      <c r="J11" s="11"/>
      <c r="K11" s="11"/>
      <c r="L11" s="11"/>
      <c r="M11" s="11"/>
      <c r="N11" s="11"/>
      <c r="O11" s="11"/>
      <c r="P11" s="11"/>
      <c r="Q11" s="11"/>
      <c r="R11" s="11"/>
    </row>
    <row r="12" spans="1:20" s="4" customFormat="1" ht="1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0" s="4" customFormat="1" x14ac:dyDescent="0.25">
      <c r="A13" s="82" t="s">
        <v>32</v>
      </c>
      <c r="B13" s="8"/>
      <c r="C13" s="82" t="s">
        <v>6</v>
      </c>
      <c r="D13" s="8"/>
      <c r="E13" s="95" t="s">
        <v>0</v>
      </c>
      <c r="F13" s="96"/>
      <c r="G13" s="8"/>
      <c r="H13" s="95" t="s">
        <v>1</v>
      </c>
      <c r="I13" s="96"/>
      <c r="J13" s="8"/>
      <c r="K13" s="84" t="s">
        <v>15</v>
      </c>
      <c r="L13" s="85"/>
      <c r="M13" s="8"/>
      <c r="N13" s="86" t="s">
        <v>13</v>
      </c>
      <c r="O13" s="87"/>
      <c r="P13" s="8"/>
      <c r="Q13" s="88" t="s">
        <v>28</v>
      </c>
      <c r="R13" s="8"/>
    </row>
    <row r="14" spans="1:20" s="4" customFormat="1" x14ac:dyDescent="0.25">
      <c r="A14" s="83"/>
      <c r="B14" s="8"/>
      <c r="C14" s="83"/>
      <c r="D14" s="8"/>
      <c r="E14" s="19" t="s">
        <v>2</v>
      </c>
      <c r="F14" s="20" t="s">
        <v>33</v>
      </c>
      <c r="G14" s="8"/>
      <c r="H14" s="21" t="s">
        <v>1</v>
      </c>
      <c r="I14" s="20" t="s">
        <v>21</v>
      </c>
      <c r="J14" s="8"/>
      <c r="K14" s="21" t="s">
        <v>3</v>
      </c>
      <c r="L14" s="20" t="s">
        <v>21</v>
      </c>
      <c r="M14" s="8"/>
      <c r="N14" s="21" t="s">
        <v>34</v>
      </c>
      <c r="O14" s="52" t="s">
        <v>14</v>
      </c>
      <c r="P14" s="8"/>
      <c r="Q14" s="89"/>
      <c r="R14" s="8"/>
    </row>
    <row r="15" spans="1:20" s="4" customFormat="1" ht="11.1" customHeight="1" x14ac:dyDescent="0.25">
      <c r="A15" s="8"/>
      <c r="B15" s="8"/>
      <c r="C15" s="8"/>
      <c r="D15" s="8"/>
      <c r="E15" s="9" t="s">
        <v>22</v>
      </c>
      <c r="F15" s="10">
        <v>0.27</v>
      </c>
      <c r="G15" s="8"/>
      <c r="H15" s="9" t="s">
        <v>23</v>
      </c>
      <c r="I15" s="10">
        <v>250</v>
      </c>
      <c r="J15" s="8"/>
      <c r="K15" s="8"/>
      <c r="L15" s="8"/>
      <c r="M15" s="8"/>
      <c r="N15" s="8"/>
      <c r="O15" s="8"/>
      <c r="P15" s="8"/>
      <c r="Q15" s="8"/>
      <c r="R15" s="8"/>
    </row>
    <row r="16" spans="1:20" s="4" customFormat="1" ht="113.25" customHeight="1" x14ac:dyDescent="0.25">
      <c r="A16"/>
      <c r="B16" s="1"/>
      <c r="C16" s="72" t="s">
        <v>35</v>
      </c>
      <c r="D16" s="1"/>
      <c r="E16" s="15">
        <v>0.27</v>
      </c>
      <c r="F16" s="77">
        <f>IF(E16&lt;$F$15,"ongeldig",E16/$C$3*$C$7)</f>
        <v>250</v>
      </c>
      <c r="G16" s="57"/>
      <c r="H16" s="56">
        <v>251</v>
      </c>
      <c r="I16" s="77" t="str">
        <f>IF(H16&gt;$I$15,"ongeldig",$C$4/H16*$C$8)</f>
        <v>ongeldig</v>
      </c>
      <c r="J16" s="58"/>
      <c r="K16" s="75">
        <v>15</v>
      </c>
      <c r="L16" s="77">
        <f>$C$5/K16*$C$9</f>
        <v>300</v>
      </c>
      <c r="M16" s="57"/>
      <c r="N16" s="76">
        <v>100</v>
      </c>
      <c r="O16" s="77">
        <f>$C$6/N16*$C$10</f>
        <v>150</v>
      </c>
      <c r="P16" s="79"/>
      <c r="Q16" s="77" t="str">
        <f>IF(E16&lt;0.27,"0",IF(H16&gt;250,"0",L16+I16+F16+O16))</f>
        <v>0</v>
      </c>
      <c r="R16" s="1"/>
    </row>
    <row r="17" spans="1:18" s="4" customFormat="1" ht="108.75" customHeight="1" x14ac:dyDescent="0.25">
      <c r="A17"/>
      <c r="B17" s="1"/>
      <c r="C17" s="72" t="s">
        <v>36</v>
      </c>
      <c r="D17" s="1"/>
      <c r="E17" s="15">
        <v>0.26</v>
      </c>
      <c r="F17" s="77" t="str">
        <f>IF(E17&lt;$F$15,"ongeldig",E17/$C$3*$C$7)</f>
        <v>ongeldig</v>
      </c>
      <c r="G17" s="57"/>
      <c r="H17" s="56">
        <v>250</v>
      </c>
      <c r="I17" s="77">
        <f>IF(H17&gt;$I$15,"ongeldig",$C$4/H17*$C$8)</f>
        <v>300</v>
      </c>
      <c r="J17" s="58"/>
      <c r="K17" s="75">
        <v>15</v>
      </c>
      <c r="L17" s="77">
        <f>$C$5/K17*$C$9</f>
        <v>300</v>
      </c>
      <c r="M17" s="57"/>
      <c r="N17" s="76">
        <v>100</v>
      </c>
      <c r="O17" s="77">
        <f>$C$6/N17*$C$10</f>
        <v>150</v>
      </c>
      <c r="P17" s="79"/>
      <c r="Q17" s="77" t="str">
        <f>IF(E17&lt;0.27,"0",IF(H17&gt;250,"0",L17+I17+F17+O17))</f>
        <v>0</v>
      </c>
      <c r="R17" s="1"/>
    </row>
    <row r="18" spans="1:18" s="4" customFormat="1" ht="97.5" customHeight="1" x14ac:dyDescent="0.25">
      <c r="A18"/>
      <c r="B18" s="1"/>
      <c r="C18" s="72" t="s">
        <v>37</v>
      </c>
      <c r="D18" s="1"/>
      <c r="E18" s="15">
        <v>0.27</v>
      </c>
      <c r="F18" s="77">
        <f>IF(E18&lt;$F$15,"ongeldig",E18/$C$3*$C$7)</f>
        <v>250</v>
      </c>
      <c r="G18" s="58"/>
      <c r="H18" s="56">
        <v>250</v>
      </c>
      <c r="I18" s="77">
        <f>IF(H18&gt;$I$15,"ongeldig",$C$4/H18*$C$8)</f>
        <v>300</v>
      </c>
      <c r="J18" s="58"/>
      <c r="K18" s="75">
        <v>15</v>
      </c>
      <c r="L18" s="77">
        <f>$C$5/K18*$C$9</f>
        <v>300</v>
      </c>
      <c r="M18" s="57"/>
      <c r="N18" s="76">
        <v>100</v>
      </c>
      <c r="O18" s="77">
        <f>$C$6/N18*$C$10</f>
        <v>150</v>
      </c>
      <c r="P18" s="79"/>
      <c r="Q18" s="77">
        <f>IF(E18&lt;0.27,"0",IF(H18&gt;250,"0",L18+I18+F18+O18))</f>
        <v>1000</v>
      </c>
      <c r="R18" s="1"/>
    </row>
    <row r="19" spans="1:18" s="4" customFormat="1" ht="120.75" customHeight="1" x14ac:dyDescent="0.25">
      <c r="A19"/>
      <c r="B19" s="1"/>
      <c r="C19" s="72" t="s">
        <v>38</v>
      </c>
      <c r="D19" s="1"/>
      <c r="E19" s="15">
        <v>0.27</v>
      </c>
      <c r="F19" s="77">
        <f>IF(E19&lt;$F$15,"ongeldig",E19/$C$3*$C$7)</f>
        <v>250</v>
      </c>
      <c r="G19" s="58"/>
      <c r="H19" s="56">
        <v>250</v>
      </c>
      <c r="I19" s="77">
        <f>IF(H19&gt;$I$15,"ongeldig",$C$4/H19*$C$8)</f>
        <v>300</v>
      </c>
      <c r="J19" s="58"/>
      <c r="K19" s="75">
        <v>15</v>
      </c>
      <c r="L19" s="77">
        <f>$C$5/K19*$C$9</f>
        <v>300</v>
      </c>
      <c r="M19" s="57"/>
      <c r="N19" s="76">
        <v>100</v>
      </c>
      <c r="O19" s="77">
        <f>$C$6/N19*$C$10</f>
        <v>150</v>
      </c>
      <c r="P19" s="79"/>
      <c r="Q19" s="77">
        <f>IF(E19&lt;0.27,"0",IF(H19&gt;250,"0",L19+I19+F19+O19))</f>
        <v>1000</v>
      </c>
      <c r="R19" s="1"/>
    </row>
    <row r="20" spans="1:18" s="4" customFormat="1" ht="111" customHeight="1" x14ac:dyDescent="0.25">
      <c r="A20"/>
      <c r="B20" s="1"/>
      <c r="C20" s="72" t="s">
        <v>39</v>
      </c>
      <c r="D20" s="1"/>
      <c r="E20" s="15">
        <v>0.27</v>
      </c>
      <c r="F20" s="77">
        <f>IF(E20&lt;$F$15,"ongeldig",E20/$C$3*$C$7)</f>
        <v>250</v>
      </c>
      <c r="G20" s="58"/>
      <c r="H20" s="56">
        <v>250</v>
      </c>
      <c r="I20" s="77">
        <f>IF(H20&gt;$I$15,"ongeldig",$C$4/H20*$C$8)</f>
        <v>300</v>
      </c>
      <c r="J20" s="58"/>
      <c r="K20" s="75">
        <v>15</v>
      </c>
      <c r="L20" s="77">
        <f>$C$5/K20*$C$9</f>
        <v>300</v>
      </c>
      <c r="M20" s="57"/>
      <c r="N20" s="76">
        <v>100</v>
      </c>
      <c r="O20" s="77">
        <f>$C$6/N20*$C$10</f>
        <v>150</v>
      </c>
      <c r="P20" s="79"/>
      <c r="Q20" s="77">
        <f>IF(E20&lt;0.27,"0",IF(H20&gt;250,"0",L20+I20+F20+O20))</f>
        <v>1000</v>
      </c>
      <c r="R20" s="1"/>
    </row>
    <row r="21" spans="1:18" s="4" customFormat="1" ht="31.5" customHeight="1" x14ac:dyDescent="0.25">
      <c r="A21"/>
      <c r="B21" s="1"/>
      <c r="C21" s="32"/>
      <c r="D21" s="1"/>
      <c r="E21" s="15"/>
      <c r="F21" s="31"/>
      <c r="G21" s="1"/>
      <c r="H21" s="17"/>
      <c r="I21" s="31"/>
      <c r="J21" s="1"/>
      <c r="K21" s="15"/>
      <c r="L21" s="31"/>
      <c r="M21" s="1"/>
      <c r="N21" s="15"/>
      <c r="O21" s="31"/>
      <c r="P21" s="1"/>
      <c r="Q21" s="54"/>
      <c r="R21" s="1"/>
    </row>
    <row r="22" spans="1:18" s="4" customFormat="1" ht="31.5" customHeight="1" x14ac:dyDescent="0.25">
      <c r="A22"/>
      <c r="B22" s="1"/>
      <c r="C22" s="32"/>
      <c r="D22" s="1"/>
      <c r="E22" s="16"/>
      <c r="F22" s="31"/>
      <c r="G22" s="1"/>
      <c r="H22" s="18"/>
      <c r="I22" s="31"/>
      <c r="J22" s="1"/>
      <c r="K22" s="15"/>
      <c r="L22" s="31"/>
      <c r="M22" s="1"/>
      <c r="N22" s="15"/>
      <c r="O22" s="31"/>
      <c r="P22" s="1"/>
      <c r="Q22" s="31"/>
      <c r="R22" s="1"/>
    </row>
    <row r="23" spans="1:18" s="4" customFormat="1" ht="12" customHeigh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s="4" customFormat="1" x14ac:dyDescent="0.25">
      <c r="E24" s="5"/>
      <c r="F24" s="6"/>
      <c r="H24" s="6"/>
      <c r="I24" s="6"/>
      <c r="K24" s="49"/>
    </row>
    <row r="25" spans="1:18" s="4" customFormat="1" x14ac:dyDescent="0.25">
      <c r="E25" s="5"/>
      <c r="F25" s="6"/>
      <c r="H25" s="6"/>
      <c r="I25" s="6"/>
    </row>
    <row r="26" spans="1:18" s="4" customFormat="1" x14ac:dyDescent="0.25">
      <c r="E26" s="5"/>
      <c r="F26" s="6"/>
      <c r="H26" s="50"/>
      <c r="I26" s="51"/>
      <c r="J26" s="48"/>
    </row>
    <row r="27" spans="1:18" s="4" customFormat="1" x14ac:dyDescent="0.25">
      <c r="E27" s="5"/>
      <c r="F27" s="6"/>
      <c r="H27" s="6"/>
      <c r="I27" s="6"/>
    </row>
    <row r="28" spans="1:18" s="4" customFormat="1" x14ac:dyDescent="0.25">
      <c r="E28" s="5"/>
      <c r="F28" s="6"/>
      <c r="H28" s="6"/>
      <c r="I28" s="6"/>
    </row>
    <row r="29" spans="1:18" s="4" customFormat="1" x14ac:dyDescent="0.25">
      <c r="E29" s="5"/>
      <c r="F29" s="6"/>
      <c r="H29" s="6"/>
      <c r="I29" s="6"/>
    </row>
    <row r="30" spans="1:18" s="4" customFormat="1" x14ac:dyDescent="0.25">
      <c r="E30" s="5"/>
      <c r="F30" s="6"/>
      <c r="H30" s="6"/>
      <c r="I30" s="6"/>
    </row>
    <row r="31" spans="1:18" s="4" customFormat="1" x14ac:dyDescent="0.25">
      <c r="E31" s="5"/>
      <c r="F31" s="6"/>
      <c r="H31" s="6"/>
      <c r="I31" s="6"/>
    </row>
    <row r="32" spans="1:18" s="4" customFormat="1" x14ac:dyDescent="0.25">
      <c r="E32" s="5"/>
      <c r="F32" s="6"/>
      <c r="H32" s="6"/>
      <c r="I32" s="6"/>
    </row>
    <row r="33" spans="5:9" s="4" customFormat="1" x14ac:dyDescent="0.25">
      <c r="E33" s="5"/>
      <c r="F33" s="6"/>
      <c r="H33" s="6"/>
      <c r="I33" s="6"/>
    </row>
    <row r="34" spans="5:9" s="4" customFormat="1" x14ac:dyDescent="0.25">
      <c r="E34" s="5"/>
      <c r="F34" s="6"/>
      <c r="H34" s="6"/>
      <c r="I34" s="6"/>
    </row>
    <row r="35" spans="5:9" s="4" customFormat="1" x14ac:dyDescent="0.25">
      <c r="E35" s="5"/>
      <c r="F35" s="6"/>
      <c r="H35" s="6"/>
      <c r="I35" s="6"/>
    </row>
    <row r="36" spans="5:9" s="4" customFormat="1" x14ac:dyDescent="0.25">
      <c r="E36" s="5"/>
      <c r="F36" s="6"/>
      <c r="H36" s="6"/>
      <c r="I36" s="6"/>
    </row>
    <row r="37" spans="5:9" s="4" customFormat="1" x14ac:dyDescent="0.25">
      <c r="E37" s="5"/>
      <c r="F37" s="6"/>
      <c r="H37" s="6"/>
      <c r="I37" s="6"/>
    </row>
    <row r="38" spans="5:9" s="4" customFormat="1" x14ac:dyDescent="0.25">
      <c r="E38" s="5"/>
      <c r="F38" s="6"/>
      <c r="H38" s="6"/>
      <c r="I38" s="6"/>
    </row>
    <row r="39" spans="5:9" s="4" customFormat="1" x14ac:dyDescent="0.25">
      <c r="E39" s="5"/>
      <c r="F39" s="6"/>
      <c r="H39" s="6"/>
      <c r="I39" s="6"/>
    </row>
    <row r="40" spans="5:9" s="4" customFormat="1" x14ac:dyDescent="0.25">
      <c r="E40" s="5"/>
      <c r="F40" s="6"/>
      <c r="H40" s="6"/>
      <c r="I40" s="6"/>
    </row>
    <row r="41" spans="5:9" s="4" customFormat="1" x14ac:dyDescent="0.25">
      <c r="E41" s="5"/>
      <c r="F41" s="6"/>
      <c r="H41" s="6"/>
      <c r="I41" s="6"/>
    </row>
    <row r="42" spans="5:9" s="4" customFormat="1" x14ac:dyDescent="0.25">
      <c r="E42" s="5"/>
      <c r="F42" s="6"/>
      <c r="H42" s="6"/>
      <c r="I42" s="6"/>
    </row>
    <row r="43" spans="5:9" s="4" customFormat="1" x14ac:dyDescent="0.25">
      <c r="E43" s="5"/>
      <c r="F43" s="6"/>
      <c r="H43" s="6"/>
      <c r="I43" s="6"/>
    </row>
    <row r="44" spans="5:9" s="4" customFormat="1" x14ac:dyDescent="0.25">
      <c r="E44" s="5"/>
      <c r="F44" s="6"/>
      <c r="H44" s="6"/>
      <c r="I44" s="6"/>
    </row>
    <row r="45" spans="5:9" s="4" customFormat="1" x14ac:dyDescent="0.25">
      <c r="E45" s="5"/>
      <c r="F45" s="6"/>
      <c r="H45" s="6"/>
      <c r="I45" s="6"/>
    </row>
    <row r="46" spans="5:9" s="4" customFormat="1" x14ac:dyDescent="0.25">
      <c r="E46" s="5"/>
      <c r="F46" s="6"/>
      <c r="H46" s="6"/>
      <c r="I46" s="6"/>
    </row>
    <row r="47" spans="5:9" s="4" customFormat="1" x14ac:dyDescent="0.25">
      <c r="E47" s="5"/>
      <c r="F47" s="6"/>
      <c r="H47" s="6"/>
      <c r="I47" s="6"/>
    </row>
    <row r="48" spans="5:9" s="4" customFormat="1" x14ac:dyDescent="0.25">
      <c r="E48" s="5"/>
      <c r="F48" s="6"/>
      <c r="H48" s="6"/>
      <c r="I48" s="6"/>
    </row>
    <row r="49" spans="5:9" s="4" customFormat="1" x14ac:dyDescent="0.25">
      <c r="E49" s="5"/>
      <c r="F49" s="6"/>
      <c r="H49" s="6"/>
      <c r="I49" s="6"/>
    </row>
    <row r="50" spans="5:9" s="4" customFormat="1" x14ac:dyDescent="0.25">
      <c r="E50" s="5"/>
      <c r="F50" s="6"/>
      <c r="H50" s="6"/>
      <c r="I50" s="6"/>
    </row>
    <row r="51" spans="5:9" s="4" customFormat="1" x14ac:dyDescent="0.25">
      <c r="E51" s="5"/>
      <c r="F51" s="6"/>
      <c r="H51" s="6"/>
      <c r="I51" s="6"/>
    </row>
    <row r="52" spans="5:9" s="4" customFormat="1" x14ac:dyDescent="0.25">
      <c r="E52" s="5"/>
      <c r="F52" s="6"/>
      <c r="H52" s="6"/>
      <c r="I52" s="6"/>
    </row>
    <row r="53" spans="5:9" s="4" customFormat="1" x14ac:dyDescent="0.25">
      <c r="E53" s="5"/>
      <c r="F53" s="6"/>
      <c r="H53" s="6"/>
      <c r="I53" s="6"/>
    </row>
    <row r="54" spans="5:9" s="4" customFormat="1" x14ac:dyDescent="0.25">
      <c r="E54" s="5"/>
      <c r="F54" s="6"/>
      <c r="H54" s="6"/>
      <c r="I54" s="6"/>
    </row>
    <row r="55" spans="5:9" s="4" customFormat="1" x14ac:dyDescent="0.25">
      <c r="E55" s="5"/>
      <c r="F55" s="6"/>
      <c r="H55" s="6"/>
      <c r="I55" s="6"/>
    </row>
    <row r="56" spans="5:9" s="4" customFormat="1" x14ac:dyDescent="0.25">
      <c r="E56" s="5"/>
      <c r="F56" s="6"/>
      <c r="H56" s="6"/>
      <c r="I56" s="6"/>
    </row>
    <row r="57" spans="5:9" s="4" customFormat="1" x14ac:dyDescent="0.25">
      <c r="E57" s="5"/>
      <c r="F57" s="6"/>
      <c r="H57" s="6"/>
      <c r="I57" s="6"/>
    </row>
    <row r="58" spans="5:9" s="4" customFormat="1" x14ac:dyDescent="0.25">
      <c r="E58" s="5"/>
      <c r="F58" s="6"/>
      <c r="H58" s="6"/>
      <c r="I58" s="6"/>
    </row>
    <row r="59" spans="5:9" x14ac:dyDescent="0.25"/>
    <row r="60" spans="5:9" x14ac:dyDescent="0.25"/>
  </sheetData>
  <sheetProtection algorithmName="SHA-512" hashValue="L2FTV0g1g5F68voV3gu5mwacA5naSjOopBStWMhGt6fEY8Hl07PXxP70rT3mhF7PvN83ddviQbpCu3xLYwOLEg==" saltValue="nPXNokkcRS8EBuXOgvK8qQ==" spinCount="100000" sheet="1" selectLockedCells="1"/>
  <mergeCells count="9">
    <mergeCell ref="A13:A14"/>
    <mergeCell ref="K13:L13"/>
    <mergeCell ref="N13:O13"/>
    <mergeCell ref="Q13:Q14"/>
    <mergeCell ref="H5:I5"/>
    <mergeCell ref="H6:I7"/>
    <mergeCell ref="C13:C14"/>
    <mergeCell ref="E13:F13"/>
    <mergeCell ref="H13:I13"/>
  </mergeCells>
  <conditionalFormatting sqref="Q16:Q22">
    <cfRule type="top10" dxfId="18" priority="21" rank="1"/>
  </conditionalFormatting>
  <conditionalFormatting sqref="E16:E22">
    <cfRule type="top10" dxfId="17" priority="10" rank="1"/>
    <cfRule type="cellIs" dxfId="16" priority="19" operator="lessThan">
      <formula>#REF!</formula>
    </cfRule>
    <cfRule type="cellIs" dxfId="15" priority="20" stopIfTrue="1" operator="equal">
      <formula>#REF!</formula>
    </cfRule>
  </conditionalFormatting>
  <conditionalFormatting sqref="H16:H22">
    <cfRule type="top10" dxfId="14" priority="7" bottom="1" rank="1"/>
    <cfRule type="cellIs" dxfId="13" priority="16" operator="equal">
      <formula>#REF!</formula>
    </cfRule>
  </conditionalFormatting>
  <conditionalFormatting sqref="K16:K22">
    <cfRule type="top10" dxfId="12" priority="5" bottom="1" rank="1"/>
    <cfRule type="cellIs" dxfId="11" priority="15" operator="equal">
      <formula>#REF!</formula>
    </cfRule>
  </conditionalFormatting>
  <conditionalFormatting sqref="N16:N22">
    <cfRule type="top10" dxfId="10" priority="3" bottom="1" rank="1"/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60"/>
  <sheetViews>
    <sheetView topLeftCell="A16" zoomScaleNormal="100" zoomScalePageLayoutView="116" workbookViewId="0">
      <selection activeCell="C18" sqref="C18"/>
    </sheetView>
  </sheetViews>
  <sheetFormatPr defaultColWidth="11" defaultRowHeight="15.75" zeroHeight="1" x14ac:dyDescent="0.25"/>
  <cols>
    <col min="1" max="1" width="28.875" customWidth="1"/>
    <col min="2" max="2" width="1.5" style="1" customWidth="1"/>
    <col min="3" max="3" width="35.625" customWidth="1"/>
    <col min="4" max="4" width="1.5" style="1" customWidth="1"/>
    <col min="5" max="5" width="15.375" style="3" customWidth="1"/>
    <col min="6" max="6" width="15.375" style="2" customWidth="1"/>
    <col min="7" max="7" width="1.5" style="1" customWidth="1"/>
    <col min="8" max="9" width="15.125" style="2" customWidth="1"/>
    <col min="10" max="10" width="1.5" style="1" customWidth="1"/>
    <col min="11" max="12" width="15.125" customWidth="1"/>
    <col min="13" max="13" width="1.5" style="1" customWidth="1"/>
    <col min="14" max="15" width="15.125" customWidth="1"/>
    <col min="16" max="16" width="15.375" customWidth="1"/>
    <col min="17" max="17" width="1.5" style="1" customWidth="1"/>
    <col min="18" max="188" width="11" style="4"/>
  </cols>
  <sheetData>
    <row r="1" spans="1:19" s="4" customFormat="1" x14ac:dyDescent="0.25">
      <c r="A1" s="11"/>
      <c r="B1" s="11"/>
      <c r="C1" s="11"/>
      <c r="D1" s="11"/>
      <c r="E1" s="12"/>
      <c r="F1" s="28"/>
      <c r="G1" s="11"/>
      <c r="H1" s="29"/>
      <c r="I1" s="28"/>
      <c r="J1" s="11"/>
      <c r="K1" s="12"/>
      <c r="L1" s="28"/>
      <c r="M1" s="11"/>
      <c r="N1" s="12"/>
      <c r="O1" s="28"/>
      <c r="P1" s="30"/>
    </row>
    <row r="2" spans="1:19" s="4" customFormat="1" ht="11.1" customHeight="1" x14ac:dyDescent="0.25">
      <c r="A2" s="7"/>
      <c r="B2" s="8"/>
      <c r="C2" s="8"/>
      <c r="D2" s="8"/>
      <c r="E2" s="11"/>
      <c r="F2" s="13"/>
      <c r="G2" s="11"/>
      <c r="H2" s="13"/>
      <c r="I2" s="13"/>
      <c r="J2" s="11"/>
      <c r="K2" s="11"/>
      <c r="L2" s="11"/>
      <c r="M2" s="11"/>
      <c r="N2" s="11"/>
      <c r="O2" s="11"/>
      <c r="P2" s="11"/>
    </row>
    <row r="3" spans="1:19" s="4" customFormat="1" x14ac:dyDescent="0.25">
      <c r="A3" s="22" t="s">
        <v>7</v>
      </c>
      <c r="B3" s="8"/>
      <c r="C3" s="23">
        <f>MAX(E16:E24)</f>
        <v>0.27</v>
      </c>
      <c r="D3" s="8"/>
      <c r="E3" s="12"/>
      <c r="F3" s="13"/>
      <c r="G3" s="11"/>
      <c r="H3" s="13"/>
      <c r="I3" s="13"/>
      <c r="J3" s="11"/>
      <c r="K3" s="11"/>
      <c r="L3" s="11"/>
      <c r="M3" s="11"/>
      <c r="N3" s="11"/>
      <c r="O3" s="11"/>
      <c r="P3" s="11"/>
      <c r="Q3" s="11"/>
    </row>
    <row r="4" spans="1:19" x14ac:dyDescent="0.25">
      <c r="A4" s="22" t="s">
        <v>8</v>
      </c>
      <c r="B4" s="8"/>
      <c r="C4" s="24">
        <f>MIN(H16:H22)</f>
        <v>250</v>
      </c>
      <c r="D4" s="8"/>
      <c r="E4" s="12"/>
      <c r="F4" s="13"/>
      <c r="G4" s="11"/>
      <c r="H4" s="13"/>
      <c r="I4" s="13"/>
      <c r="J4" s="11"/>
      <c r="K4" s="11"/>
      <c r="L4" s="11"/>
      <c r="M4" s="11"/>
      <c r="N4" s="11"/>
      <c r="O4" s="11"/>
      <c r="P4" s="11"/>
      <c r="Q4" s="11"/>
      <c r="R4" s="14"/>
      <c r="S4" s="14"/>
    </row>
    <row r="5" spans="1:19" s="4" customFormat="1" ht="16.5" thickBot="1" x14ac:dyDescent="0.3">
      <c r="A5" s="22" t="s">
        <v>9</v>
      </c>
      <c r="B5" s="8"/>
      <c r="C5" s="74">
        <f>MIN(K16:K24)</f>
        <v>20</v>
      </c>
      <c r="D5" s="8"/>
      <c r="E5" s="12"/>
      <c r="F5" s="13"/>
      <c r="G5" s="11"/>
      <c r="H5" s="97" t="s">
        <v>19</v>
      </c>
      <c r="I5" s="97"/>
      <c r="J5" s="11"/>
      <c r="K5" s="11"/>
      <c r="L5" s="11"/>
      <c r="M5" s="11"/>
      <c r="N5" s="11"/>
      <c r="O5" s="11"/>
      <c r="P5" s="11"/>
      <c r="Q5" s="11"/>
    </row>
    <row r="6" spans="1:19" s="4" customFormat="1" x14ac:dyDescent="0.25">
      <c r="A6" s="22" t="s">
        <v>16</v>
      </c>
      <c r="B6" s="8"/>
      <c r="C6" s="73">
        <f>MIN(N16:N22)</f>
        <v>100</v>
      </c>
      <c r="D6" s="8"/>
      <c r="E6" s="12"/>
      <c r="F6" s="13"/>
      <c r="G6" s="11"/>
      <c r="H6" s="91" t="s">
        <v>20</v>
      </c>
      <c r="I6" s="92"/>
      <c r="J6" s="11"/>
      <c r="K6" s="11"/>
      <c r="L6" s="11"/>
      <c r="M6" s="11"/>
      <c r="N6" s="11"/>
      <c r="O6" s="11"/>
      <c r="P6" s="11"/>
      <c r="Q6" s="11"/>
    </row>
    <row r="7" spans="1:19" s="4" customFormat="1" ht="16.5" thickBot="1" x14ac:dyDescent="0.3">
      <c r="A7" s="22" t="s">
        <v>10</v>
      </c>
      <c r="B7" s="8"/>
      <c r="C7" s="26">
        <v>250</v>
      </c>
      <c r="D7" s="8"/>
      <c r="E7" s="12"/>
      <c r="F7" s="13"/>
      <c r="G7" s="11"/>
      <c r="H7" s="93"/>
      <c r="I7" s="94"/>
      <c r="J7" s="11"/>
      <c r="K7" s="11"/>
      <c r="L7" s="11"/>
      <c r="M7" s="11"/>
      <c r="N7" s="11"/>
      <c r="O7" s="11"/>
      <c r="P7" s="11"/>
      <c r="Q7" s="11"/>
    </row>
    <row r="8" spans="1:19" s="4" customFormat="1" x14ac:dyDescent="0.25">
      <c r="A8" s="22" t="s">
        <v>11</v>
      </c>
      <c r="B8" s="8"/>
      <c r="C8" s="26">
        <v>300</v>
      </c>
      <c r="D8" s="8"/>
      <c r="E8" s="12"/>
      <c r="F8" s="13"/>
      <c r="G8" s="11"/>
      <c r="H8" s="13"/>
      <c r="I8" s="13"/>
      <c r="J8" s="11"/>
      <c r="K8" s="11"/>
      <c r="L8" s="11"/>
      <c r="M8" s="11"/>
      <c r="N8" s="11"/>
      <c r="O8" s="11"/>
      <c r="P8" s="11"/>
      <c r="Q8" s="11"/>
    </row>
    <row r="9" spans="1:19" s="4" customFormat="1" x14ac:dyDescent="0.25">
      <c r="A9" s="22" t="s">
        <v>12</v>
      </c>
      <c r="B9" s="8"/>
      <c r="C9" s="26">
        <v>300</v>
      </c>
      <c r="D9" s="8"/>
      <c r="E9" s="12"/>
      <c r="F9" s="27"/>
      <c r="G9" s="11"/>
      <c r="H9" s="13"/>
      <c r="I9" s="13"/>
      <c r="J9" s="11"/>
      <c r="K9" s="11"/>
      <c r="L9" s="11"/>
      <c r="M9" s="11"/>
      <c r="N9" s="11"/>
      <c r="O9" s="11"/>
      <c r="P9" s="11"/>
      <c r="Q9" s="11"/>
    </row>
    <row r="10" spans="1:19" s="4" customFormat="1" x14ac:dyDescent="0.25">
      <c r="A10" s="22" t="s">
        <v>17</v>
      </c>
      <c r="B10" s="8"/>
      <c r="C10" s="26">
        <v>150</v>
      </c>
      <c r="D10" s="8"/>
      <c r="E10" s="12"/>
      <c r="F10" s="13"/>
      <c r="G10" s="11"/>
      <c r="H10" s="13"/>
      <c r="I10" s="13"/>
      <c r="J10" s="11"/>
      <c r="K10" s="11"/>
      <c r="L10" s="11"/>
      <c r="M10" s="11"/>
      <c r="N10" s="11"/>
      <c r="O10" s="11"/>
      <c r="P10" s="11"/>
      <c r="Q10" s="11"/>
    </row>
    <row r="11" spans="1:19" s="4" customFormat="1" x14ac:dyDescent="0.25">
      <c r="A11" s="22" t="s">
        <v>18</v>
      </c>
      <c r="B11" s="8"/>
      <c r="C11" s="25">
        <f>MAX(P16:P24)</f>
        <v>1000</v>
      </c>
      <c r="D11" s="8"/>
      <c r="E11" s="12"/>
      <c r="F11" s="13"/>
      <c r="G11" s="11"/>
      <c r="H11" s="13"/>
      <c r="I11" s="13"/>
      <c r="J11" s="11"/>
      <c r="K11" s="11"/>
      <c r="L11" s="11"/>
      <c r="M11" s="11"/>
      <c r="N11" s="11"/>
      <c r="O11" s="11"/>
      <c r="P11" s="11"/>
      <c r="Q11" s="11"/>
    </row>
    <row r="12" spans="1:19" s="4" customFormat="1" ht="1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9" s="4" customFormat="1" x14ac:dyDescent="0.25">
      <c r="A13" s="82" t="s">
        <v>29</v>
      </c>
      <c r="B13" s="8"/>
      <c r="C13" s="82" t="s">
        <v>6</v>
      </c>
      <c r="D13" s="8"/>
      <c r="E13" s="95" t="s">
        <v>0</v>
      </c>
      <c r="F13" s="96"/>
      <c r="G13" s="8"/>
      <c r="H13" s="95" t="s">
        <v>1</v>
      </c>
      <c r="I13" s="96"/>
      <c r="J13" s="8"/>
      <c r="K13" s="84" t="s">
        <v>15</v>
      </c>
      <c r="L13" s="85"/>
      <c r="M13" s="8"/>
      <c r="N13" s="86" t="s">
        <v>13</v>
      </c>
      <c r="O13" s="87"/>
      <c r="P13" s="88" t="s">
        <v>26</v>
      </c>
      <c r="Q13" s="8"/>
    </row>
    <row r="14" spans="1:19" s="4" customFormat="1" x14ac:dyDescent="0.25">
      <c r="A14" s="83"/>
      <c r="B14" s="8"/>
      <c r="C14" s="83"/>
      <c r="D14" s="8"/>
      <c r="E14" s="19" t="s">
        <v>2</v>
      </c>
      <c r="F14" s="20" t="s">
        <v>33</v>
      </c>
      <c r="G14" s="8"/>
      <c r="H14" s="21" t="s">
        <v>1</v>
      </c>
      <c r="I14" s="20" t="s">
        <v>21</v>
      </c>
      <c r="J14" s="8"/>
      <c r="K14" s="21" t="s">
        <v>3</v>
      </c>
      <c r="L14" s="20" t="s">
        <v>21</v>
      </c>
      <c r="M14" s="8"/>
      <c r="N14" s="21" t="s">
        <v>34</v>
      </c>
      <c r="O14" s="52" t="s">
        <v>14</v>
      </c>
      <c r="P14" s="89"/>
      <c r="Q14" s="8"/>
    </row>
    <row r="15" spans="1:19" s="4" customFormat="1" ht="11.1" customHeight="1" x14ac:dyDescent="0.25">
      <c r="A15" s="8"/>
      <c r="B15" s="8"/>
      <c r="C15" s="8"/>
      <c r="D15" s="8"/>
      <c r="E15" s="9" t="s">
        <v>22</v>
      </c>
      <c r="F15" s="10">
        <v>0.27</v>
      </c>
      <c r="G15" s="8"/>
      <c r="H15" s="9" t="s">
        <v>23</v>
      </c>
      <c r="I15" s="10">
        <v>250</v>
      </c>
      <c r="J15" s="8"/>
      <c r="K15" s="8"/>
      <c r="L15" s="8"/>
      <c r="M15" s="8"/>
      <c r="N15" s="8"/>
      <c r="O15" s="8"/>
      <c r="P15" s="8"/>
      <c r="Q15" s="8"/>
    </row>
    <row r="16" spans="1:19" s="38" customFormat="1" ht="31.5" customHeight="1" x14ac:dyDescent="0.25">
      <c r="A16" s="33"/>
      <c r="B16" s="34"/>
      <c r="C16" s="32"/>
      <c r="D16" s="34"/>
      <c r="E16" s="35"/>
      <c r="F16" s="36"/>
      <c r="G16" s="34"/>
      <c r="H16" s="37"/>
      <c r="I16" s="36"/>
      <c r="J16" s="34"/>
      <c r="K16" s="35"/>
      <c r="L16" s="36"/>
      <c r="M16" s="34"/>
      <c r="N16" s="39"/>
      <c r="O16" s="53"/>
      <c r="P16" s="36"/>
      <c r="Q16" s="34"/>
    </row>
    <row r="17" spans="1:19" s="38" customFormat="1" ht="134.25" customHeight="1" x14ac:dyDescent="0.25">
      <c r="A17" s="33"/>
      <c r="B17" s="34"/>
      <c r="C17" s="72" t="s">
        <v>35</v>
      </c>
      <c r="D17" s="34"/>
      <c r="E17" s="15">
        <v>0.27</v>
      </c>
      <c r="F17" s="77">
        <f>IF(E17&lt;$F$15,"ongeldig",E17/$C$3*$C$7)</f>
        <v>250</v>
      </c>
      <c r="G17" s="58"/>
      <c r="H17" s="56">
        <v>251</v>
      </c>
      <c r="I17" s="77" t="str">
        <f>IF(H17&gt;$I$15,"ongeldig",$C$4/H17*$C$8)</f>
        <v>ongeldig</v>
      </c>
      <c r="J17" s="58"/>
      <c r="K17" s="75">
        <v>20</v>
      </c>
      <c r="L17" s="77">
        <f>$C$5/K17*$C$9</f>
        <v>300</v>
      </c>
      <c r="M17" s="58"/>
      <c r="N17" s="76">
        <v>100</v>
      </c>
      <c r="O17" s="78">
        <f>$C$6/N17*$C$10</f>
        <v>150</v>
      </c>
      <c r="P17" s="77" t="str">
        <f>IF(E17&lt;0.27,"0",IF(H17&gt;250,"0",L17+I17+F17+O17))</f>
        <v>0</v>
      </c>
      <c r="Q17" s="34"/>
    </row>
    <row r="18" spans="1:19" s="38" customFormat="1" ht="65.25" customHeight="1" x14ac:dyDescent="0.25">
      <c r="A18" s="33"/>
      <c r="B18" s="34"/>
      <c r="C18" s="72" t="s">
        <v>36</v>
      </c>
      <c r="D18" s="34"/>
      <c r="E18" s="15">
        <v>0.26</v>
      </c>
      <c r="F18" s="78" t="str">
        <f>IF(E18&lt;$F$15,"ongeldig",E18/$C$3*$C$7)</f>
        <v>ongeldig</v>
      </c>
      <c r="G18" s="58"/>
      <c r="H18" s="56">
        <v>250</v>
      </c>
      <c r="I18" s="77">
        <f>IF(H18&gt;$I$15,"ongeldig",$C$4/H18*$C$8)</f>
        <v>300</v>
      </c>
      <c r="J18" s="58"/>
      <c r="K18" s="75">
        <v>20</v>
      </c>
      <c r="L18" s="77">
        <f>$C$5/K18*$C$9</f>
        <v>300</v>
      </c>
      <c r="M18" s="58"/>
      <c r="N18" s="76">
        <v>100</v>
      </c>
      <c r="O18" s="78">
        <f>$C$6/N18*$C$10</f>
        <v>150</v>
      </c>
      <c r="P18" s="77" t="str">
        <f>IF(E18&lt;0.27,"0",IF(H18&gt;250,"0",L18+I18+F18+O18))</f>
        <v>0</v>
      </c>
      <c r="Q18" s="34"/>
    </row>
    <row r="19" spans="1:19" s="38" customFormat="1" ht="94.5" customHeight="1" x14ac:dyDescent="0.25">
      <c r="A19" s="33"/>
      <c r="B19" s="34"/>
      <c r="C19" s="72" t="s">
        <v>37</v>
      </c>
      <c r="D19" s="34"/>
      <c r="E19" s="15">
        <v>0.27</v>
      </c>
      <c r="F19" s="77">
        <f>IF(E19&lt;$F$15,"ongeldig",E19/$C$3*$C$7)</f>
        <v>250</v>
      </c>
      <c r="G19" s="58"/>
      <c r="H19" s="56">
        <v>250</v>
      </c>
      <c r="I19" s="77">
        <f>IF(H19&gt;$I$15,"ongeldig",$C$4/H19*$C$8)</f>
        <v>300</v>
      </c>
      <c r="J19" s="58"/>
      <c r="K19" s="75">
        <v>20</v>
      </c>
      <c r="L19" s="77">
        <f>$C$5/K19*$C$9</f>
        <v>300</v>
      </c>
      <c r="M19" s="58"/>
      <c r="N19" s="76">
        <v>100</v>
      </c>
      <c r="O19" s="78">
        <f>$C$6/N19*$C$10</f>
        <v>150</v>
      </c>
      <c r="P19" s="77">
        <f>IF(E19&lt;0.27,"0",IF(H19&gt;250,"0",L19+I19+F19+O19))</f>
        <v>1000</v>
      </c>
      <c r="Q19" s="34"/>
      <c r="S19" s="60"/>
    </row>
    <row r="20" spans="1:19" s="38" customFormat="1" ht="138" customHeight="1" x14ac:dyDescent="0.25">
      <c r="A20" s="33"/>
      <c r="B20" s="34"/>
      <c r="C20" s="72" t="s">
        <v>38</v>
      </c>
      <c r="D20" s="34"/>
      <c r="E20" s="15">
        <v>0.27</v>
      </c>
      <c r="F20" s="77">
        <f>IF(E20&lt;$F$15,"ongeldig",E20/$C$3*$C$7)</f>
        <v>250</v>
      </c>
      <c r="G20" s="58"/>
      <c r="H20" s="56">
        <v>250</v>
      </c>
      <c r="I20" s="77">
        <f>IF(H20&gt;$I$15,"ongeldig",$C$4/H20*$C$8)</f>
        <v>300</v>
      </c>
      <c r="J20" s="58"/>
      <c r="K20" s="75">
        <v>20</v>
      </c>
      <c r="L20" s="77">
        <f>$C$5/K20*$C$9</f>
        <v>300</v>
      </c>
      <c r="M20" s="58"/>
      <c r="N20" s="76">
        <v>100</v>
      </c>
      <c r="O20" s="78">
        <f>$C$6/N20*$C$10</f>
        <v>150</v>
      </c>
      <c r="P20" s="77">
        <f>IF(E20&lt;0.27,"0",IF(H20&gt;250,"0",L20+I20+F20+O20))</f>
        <v>1000</v>
      </c>
      <c r="Q20" s="34"/>
      <c r="S20" s="59"/>
    </row>
    <row r="21" spans="1:19" s="38" customFormat="1" ht="123" customHeight="1" x14ac:dyDescent="0.25">
      <c r="A21" s="33"/>
      <c r="B21" s="34"/>
      <c r="C21" s="72" t="s">
        <v>39</v>
      </c>
      <c r="D21" s="34"/>
      <c r="E21" s="15">
        <v>0.27</v>
      </c>
      <c r="F21" s="77">
        <f>IF(E21&lt;$F$15,"ongeldig",E21/$C$3*$C$7)</f>
        <v>250</v>
      </c>
      <c r="G21" s="58"/>
      <c r="H21" s="56">
        <v>250</v>
      </c>
      <c r="I21" s="77">
        <f>IF(H21&gt;$I$15,"ongeldig",$C$4/H21*$C$8)</f>
        <v>300</v>
      </c>
      <c r="J21" s="58"/>
      <c r="K21" s="75">
        <v>20</v>
      </c>
      <c r="L21" s="77">
        <f>$C$5/K21*$C$9</f>
        <v>300</v>
      </c>
      <c r="M21" s="58"/>
      <c r="N21" s="76">
        <v>100</v>
      </c>
      <c r="O21" s="78">
        <f>$C$6/N21*$C$10</f>
        <v>150</v>
      </c>
      <c r="P21" s="77">
        <f>IF(E21&lt;0.27,"0",IF(H21&gt;250,"0",L21+I21+F21+O21))</f>
        <v>1000</v>
      </c>
      <c r="Q21" s="34"/>
    </row>
    <row r="22" spans="1:19" s="38" customFormat="1" ht="31.5" customHeight="1" x14ac:dyDescent="0.25">
      <c r="A22" s="33"/>
      <c r="B22" s="34"/>
      <c r="C22" s="32"/>
      <c r="D22" s="34"/>
      <c r="E22" s="39"/>
      <c r="F22" s="36"/>
      <c r="G22" s="34"/>
      <c r="H22" s="40"/>
      <c r="I22" s="36"/>
      <c r="J22" s="34"/>
      <c r="K22" s="35"/>
      <c r="L22" s="36"/>
      <c r="M22" s="34"/>
      <c r="N22" s="35"/>
      <c r="O22" s="36"/>
      <c r="P22" s="36"/>
      <c r="Q22" s="34"/>
    </row>
    <row r="23" spans="1:19" s="4" customFormat="1" ht="12" customHeigh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9" s="4" customFormat="1" x14ac:dyDescent="0.25">
      <c r="E24" s="5"/>
      <c r="F24" s="6"/>
      <c r="H24" s="6"/>
      <c r="I24" s="6"/>
      <c r="N24" s="49"/>
    </row>
    <row r="25" spans="1:19" s="4" customFormat="1" x14ac:dyDescent="0.25">
      <c r="E25" s="5"/>
      <c r="F25" s="6"/>
      <c r="H25" s="50"/>
      <c r="I25" s="51"/>
      <c r="J25" s="48"/>
    </row>
    <row r="26" spans="1:19" s="4" customFormat="1" x14ac:dyDescent="0.25">
      <c r="E26" s="5"/>
      <c r="F26" s="6"/>
      <c r="H26" s="6"/>
      <c r="I26" s="6"/>
    </row>
    <row r="27" spans="1:19" s="4" customFormat="1" x14ac:dyDescent="0.25">
      <c r="E27" s="5"/>
      <c r="F27" s="6"/>
      <c r="H27" s="6"/>
      <c r="I27" s="6"/>
    </row>
    <row r="28" spans="1:19" s="4" customFormat="1" x14ac:dyDescent="0.25">
      <c r="E28" s="5"/>
      <c r="F28" s="6"/>
      <c r="H28" s="6"/>
      <c r="I28" s="6"/>
    </row>
    <row r="29" spans="1:19" s="4" customFormat="1" x14ac:dyDescent="0.25">
      <c r="E29" s="5"/>
      <c r="F29" s="6"/>
      <c r="H29" s="6"/>
      <c r="I29" s="6"/>
    </row>
    <row r="30" spans="1:19" s="4" customFormat="1" x14ac:dyDescent="0.25">
      <c r="E30" s="5"/>
      <c r="F30" s="6"/>
      <c r="H30" s="6"/>
      <c r="I30" s="6"/>
    </row>
    <row r="31" spans="1:19" s="4" customFormat="1" x14ac:dyDescent="0.25">
      <c r="E31" s="5"/>
      <c r="F31" s="6"/>
      <c r="H31" s="6"/>
      <c r="I31" s="6"/>
    </row>
    <row r="32" spans="1:19" s="4" customFormat="1" x14ac:dyDescent="0.25">
      <c r="E32" s="5"/>
      <c r="F32" s="6"/>
      <c r="H32" s="6"/>
      <c r="I32" s="6"/>
    </row>
    <row r="33" spans="5:9" s="4" customFormat="1" x14ac:dyDescent="0.25">
      <c r="E33" s="5"/>
      <c r="F33" s="6"/>
      <c r="H33" s="6"/>
      <c r="I33" s="6"/>
    </row>
    <row r="34" spans="5:9" s="4" customFormat="1" x14ac:dyDescent="0.25">
      <c r="E34" s="5"/>
      <c r="F34" s="6"/>
      <c r="H34" s="6"/>
      <c r="I34" s="6"/>
    </row>
    <row r="35" spans="5:9" s="4" customFormat="1" x14ac:dyDescent="0.25">
      <c r="E35" s="5"/>
      <c r="F35" s="6"/>
      <c r="H35" s="6"/>
      <c r="I35" s="6"/>
    </row>
    <row r="36" spans="5:9" s="4" customFormat="1" x14ac:dyDescent="0.25">
      <c r="E36" s="5"/>
      <c r="F36" s="6"/>
      <c r="H36" s="6"/>
      <c r="I36" s="6"/>
    </row>
    <row r="37" spans="5:9" s="4" customFormat="1" x14ac:dyDescent="0.25">
      <c r="E37" s="5"/>
      <c r="F37" s="6"/>
      <c r="H37" s="6"/>
      <c r="I37" s="6"/>
    </row>
    <row r="38" spans="5:9" s="4" customFormat="1" x14ac:dyDescent="0.25">
      <c r="E38" s="5"/>
      <c r="F38" s="6"/>
      <c r="H38" s="6"/>
      <c r="I38" s="6"/>
    </row>
    <row r="39" spans="5:9" s="4" customFormat="1" x14ac:dyDescent="0.25">
      <c r="E39" s="5"/>
      <c r="F39" s="6"/>
      <c r="H39" s="6"/>
      <c r="I39" s="6"/>
    </row>
    <row r="40" spans="5:9" s="4" customFormat="1" x14ac:dyDescent="0.25">
      <c r="E40" s="5"/>
      <c r="F40" s="6"/>
      <c r="H40" s="6"/>
      <c r="I40" s="6"/>
    </row>
    <row r="41" spans="5:9" s="4" customFormat="1" x14ac:dyDescent="0.25">
      <c r="E41" s="5"/>
      <c r="F41" s="6"/>
      <c r="H41" s="6"/>
      <c r="I41" s="6"/>
    </row>
    <row r="42" spans="5:9" s="4" customFormat="1" x14ac:dyDescent="0.25">
      <c r="E42" s="5"/>
      <c r="F42" s="6"/>
      <c r="H42" s="6"/>
      <c r="I42" s="6"/>
    </row>
    <row r="43" spans="5:9" s="4" customFormat="1" x14ac:dyDescent="0.25">
      <c r="E43" s="5"/>
      <c r="F43" s="6"/>
      <c r="H43" s="6"/>
      <c r="I43" s="6"/>
    </row>
    <row r="44" spans="5:9" s="4" customFormat="1" x14ac:dyDescent="0.25">
      <c r="E44" s="5"/>
      <c r="F44" s="6"/>
      <c r="H44" s="6"/>
      <c r="I44" s="6"/>
    </row>
    <row r="45" spans="5:9" s="4" customFormat="1" x14ac:dyDescent="0.25">
      <c r="E45" s="5"/>
      <c r="F45" s="6"/>
      <c r="H45" s="6"/>
      <c r="I45" s="6"/>
    </row>
    <row r="46" spans="5:9" s="4" customFormat="1" x14ac:dyDescent="0.25">
      <c r="E46" s="5"/>
      <c r="F46" s="6"/>
      <c r="H46" s="6"/>
      <c r="I46" s="6"/>
    </row>
    <row r="47" spans="5:9" s="4" customFormat="1" x14ac:dyDescent="0.25">
      <c r="E47" s="5"/>
      <c r="F47" s="6"/>
      <c r="H47" s="6"/>
      <c r="I47" s="6"/>
    </row>
    <row r="48" spans="5:9" s="4" customFormat="1" x14ac:dyDescent="0.25">
      <c r="E48" s="5"/>
      <c r="F48" s="6"/>
      <c r="H48" s="6"/>
      <c r="I48" s="6"/>
    </row>
    <row r="49" spans="5:9" s="4" customFormat="1" x14ac:dyDescent="0.25">
      <c r="E49" s="5"/>
      <c r="F49" s="6"/>
      <c r="H49" s="6"/>
      <c r="I49" s="6"/>
    </row>
    <row r="50" spans="5:9" s="4" customFormat="1" x14ac:dyDescent="0.25">
      <c r="E50" s="5"/>
      <c r="F50" s="6"/>
      <c r="H50" s="6"/>
      <c r="I50" s="6"/>
    </row>
    <row r="51" spans="5:9" s="4" customFormat="1" x14ac:dyDescent="0.25">
      <c r="E51" s="5"/>
      <c r="F51" s="6"/>
      <c r="H51" s="6"/>
      <c r="I51" s="6"/>
    </row>
    <row r="52" spans="5:9" s="4" customFormat="1" x14ac:dyDescent="0.25">
      <c r="E52" s="5"/>
      <c r="F52" s="6"/>
      <c r="H52" s="6"/>
      <c r="I52" s="6"/>
    </row>
    <row r="53" spans="5:9" s="4" customFormat="1" x14ac:dyDescent="0.25">
      <c r="E53" s="5"/>
      <c r="F53" s="6"/>
      <c r="H53" s="6"/>
      <c r="I53" s="6"/>
    </row>
    <row r="54" spans="5:9" s="4" customFormat="1" x14ac:dyDescent="0.25">
      <c r="E54" s="5"/>
      <c r="F54" s="6"/>
      <c r="H54" s="6"/>
      <c r="I54" s="6"/>
    </row>
    <row r="55" spans="5:9" s="4" customFormat="1" x14ac:dyDescent="0.25">
      <c r="E55" s="5"/>
      <c r="F55" s="6"/>
      <c r="H55" s="6"/>
      <c r="I55" s="6"/>
    </row>
    <row r="56" spans="5:9" s="4" customFormat="1" x14ac:dyDescent="0.25">
      <c r="E56" s="5"/>
      <c r="F56" s="6"/>
      <c r="H56" s="6"/>
      <c r="I56" s="6"/>
    </row>
    <row r="57" spans="5:9" s="4" customFormat="1" x14ac:dyDescent="0.25">
      <c r="E57" s="5"/>
      <c r="F57" s="6"/>
      <c r="H57" s="6"/>
      <c r="I57" s="6"/>
    </row>
    <row r="58" spans="5:9" s="4" customFormat="1" x14ac:dyDescent="0.25">
      <c r="E58" s="5"/>
      <c r="F58" s="6"/>
      <c r="H58" s="6"/>
      <c r="I58" s="6"/>
    </row>
    <row r="59" spans="5:9" x14ac:dyDescent="0.25"/>
    <row r="60" spans="5:9" x14ac:dyDescent="0.25"/>
  </sheetData>
  <sheetProtection algorithmName="SHA-512" hashValue="GllVFfpbESD9NT7xPtruKH1bM26v4kdg/mCnIo6xu7L+gagNpy2PvcSntenIm0/b6EG8TjNmkaI5boZVbEp/PQ==" saltValue="GdrO5rXnyFsaazvWiDo+8w==" spinCount="100000" sheet="1" selectLockedCells="1"/>
  <mergeCells count="9">
    <mergeCell ref="A13:A14"/>
    <mergeCell ref="K13:L13"/>
    <mergeCell ref="N13:O13"/>
    <mergeCell ref="P13:P14"/>
    <mergeCell ref="H5:I5"/>
    <mergeCell ref="H6:I7"/>
    <mergeCell ref="C13:C14"/>
    <mergeCell ref="E13:F13"/>
    <mergeCell ref="H13:I13"/>
  </mergeCells>
  <conditionalFormatting sqref="P16:P22">
    <cfRule type="top10" dxfId="9" priority="13" rank="1"/>
  </conditionalFormatting>
  <conditionalFormatting sqref="E16:E22">
    <cfRule type="top10" dxfId="8" priority="6" rank="1"/>
    <cfRule type="cellIs" dxfId="7" priority="11" operator="lessThan">
      <formula>#REF!</formula>
    </cfRule>
    <cfRule type="cellIs" dxfId="6" priority="12" stopIfTrue="1" operator="equal">
      <formula>#REF!</formula>
    </cfRule>
  </conditionalFormatting>
  <conditionalFormatting sqref="H16:H22">
    <cfRule type="top10" dxfId="5" priority="5" bottom="1" rank="1"/>
    <cfRule type="cellIs" dxfId="4" priority="9" operator="equal">
      <formula>#REF!</formula>
    </cfRule>
  </conditionalFormatting>
  <conditionalFormatting sqref="K16:K22">
    <cfRule type="top10" dxfId="3" priority="4" bottom="1" rank="1"/>
    <cfRule type="cellIs" dxfId="2" priority="8" operator="equal">
      <formula>#REF!</formula>
    </cfRule>
  </conditionalFormatting>
  <conditionalFormatting sqref="N16:N22">
    <cfRule type="top10" dxfId="1" priority="1" bottom="1" rank="1"/>
    <cfRule type="cellIs" dxfId="0" priority="2" operator="equal">
      <formula>#REF!</formula>
    </cfRule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1 - Fietspad</vt:lpstr>
      <vt:lpstr>Perceel 2 - Wijkontsluiting</vt:lpstr>
      <vt:lpstr>Perceel 3 - Woonerf</vt:lpstr>
      <vt:lpstr>Perceel 4 - Woonstraat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Jonker, FJ (Johan)</cp:lastModifiedBy>
  <cp:lastPrinted>2017-09-22T12:49:51Z</cp:lastPrinted>
  <dcterms:created xsi:type="dcterms:W3CDTF">2017-06-22T16:54:43Z</dcterms:created>
  <dcterms:modified xsi:type="dcterms:W3CDTF">2021-09-01T09:57:44Z</dcterms:modified>
</cp:coreProperties>
</file>