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es.wshd.nl/sites/02/ZSDMS_EO/INK-464/Bijlage E EMVI inkoop decanters/"/>
    </mc:Choice>
  </mc:AlternateContent>
  <xr:revisionPtr revIDLastSave="0" documentId="13_ncr:1_{7CB31AA2-31CB-428E-82CD-6A8C08346C9B}" xr6:coauthVersionLast="46" xr6:coauthVersionMax="46" xr10:uidLastSave="{00000000-0000-0000-0000-000000000000}"/>
  <bookViews>
    <workbookView xWindow="-120" yWindow="-120" windowWidth="29040" windowHeight="15840" xr2:uid="{0C94CE4E-54BD-45FF-B812-857B6F18F8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  <c r="B65" i="1" s="1"/>
  <c r="B60" i="1" l="1"/>
  <c r="B67" i="1" s="1"/>
  <c r="B84" i="1" s="1"/>
  <c r="B35" i="1" l="1"/>
  <c r="B34" i="1"/>
  <c r="B36" i="1" s="1"/>
  <c r="B37" i="1" s="1"/>
  <c r="B33" i="1"/>
  <c r="B44" i="1" l="1"/>
  <c r="B46" i="1" s="1"/>
  <c r="B47" i="1" s="1"/>
  <c r="B82" i="1" s="1"/>
  <c r="B25" i="1"/>
  <c r="B27" i="1" s="1"/>
  <c r="B28" i="1" s="1"/>
  <c r="B39" i="1" s="1"/>
  <c r="B81" i="1" l="1"/>
  <c r="B18" i="1"/>
  <c r="B20" i="1" s="1"/>
  <c r="B21" i="1" s="1"/>
  <c r="B54" i="1"/>
  <c r="B55" i="1" s="1"/>
  <c r="B83" i="1" s="1"/>
  <c r="B80" i="1" l="1"/>
  <c r="B86" i="1" s="1"/>
  <c r="B89" i="1" s="1"/>
</calcChain>
</file>

<file path=xl/sharedStrings.xml><?xml version="1.0" encoding="utf-8"?>
<sst xmlns="http://schemas.openxmlformats.org/spreadsheetml/2006/main" count="152" uniqueCount="96">
  <si>
    <t>project</t>
  </si>
  <si>
    <t>projectnr</t>
  </si>
  <si>
    <t>opdrachtgever</t>
  </si>
  <si>
    <t>betreft</t>
  </si>
  <si>
    <t>datum</t>
  </si>
  <si>
    <t>revisie</t>
  </si>
  <si>
    <t>Schakelkasten Sluisjesdijk</t>
  </si>
  <si>
    <t>wapa180152</t>
  </si>
  <si>
    <t>WS Hollandse Delta</t>
  </si>
  <si>
    <t>EMVI-formule aanbesteding decanters</t>
  </si>
  <si>
    <t>slibvracht</t>
  </si>
  <si>
    <t>- nominaal</t>
  </si>
  <si>
    <t>kg ds/d</t>
  </si>
  <si>
    <t>spec.polymeerdosering</t>
  </si>
  <si>
    <t>g actief/kg ds</t>
  </si>
  <si>
    <t>ontwateringsprestatie</t>
  </si>
  <si>
    <t>% DS</t>
  </si>
  <si>
    <t>elektriciteitsverbruik</t>
  </si>
  <si>
    <t>kWh/ton ds ingaand</t>
  </si>
  <si>
    <t>kostprijsberekening</t>
  </si>
  <si>
    <t>jaar</t>
  </si>
  <si>
    <t>investering</t>
  </si>
  <si>
    <t>€ per twee decanters</t>
  </si>
  <si>
    <t>€ per jaar op basis van annuitaire afschrijving</t>
  </si>
  <si>
    <t>slibafzet</t>
  </si>
  <si>
    <t>€/ton</t>
  </si>
  <si>
    <t>energiekosten</t>
  </si>
  <si>
    <t>€/kWh</t>
  </si>
  <si>
    <t>€/kg product</t>
  </si>
  <si>
    <t>activiteit</t>
  </si>
  <si>
    <t>%</t>
  </si>
  <si>
    <t>polymeerdosering</t>
  </si>
  <si>
    <t>kg product/dag</t>
  </si>
  <si>
    <t>kostprijs</t>
  </si>
  <si>
    <t>PE-kosten</t>
  </si>
  <si>
    <t>€/dag</t>
  </si>
  <si>
    <t xml:space="preserve">polymeer </t>
  </si>
  <si>
    <t>kWh/d</t>
  </si>
  <si>
    <t xml:space="preserve">elektriciteit  </t>
  </si>
  <si>
    <t>slibmassa</t>
  </si>
  <si>
    <t>ton/d</t>
  </si>
  <si>
    <t>slibafzetkosten</t>
  </si>
  <si>
    <t>investeringskosten</t>
  </si>
  <si>
    <t xml:space="preserve">inschrijfsom </t>
  </si>
  <si>
    <t>jaarlijkse kosten</t>
  </si>
  <si>
    <t>weegfactoren</t>
  </si>
  <si>
    <t>polymeer</t>
  </si>
  <si>
    <t>elektriciteit</t>
  </si>
  <si>
    <t>-/-</t>
  </si>
  <si>
    <t>totaal fictieve kostprijs</t>
  </si>
  <si>
    <t>€</t>
  </si>
  <si>
    <t>afschrijving</t>
  </si>
  <si>
    <t>rentepercentage</t>
  </si>
  <si>
    <t>annuïteit</t>
  </si>
  <si>
    <t>periode</t>
  </si>
  <si>
    <t>€/jaar</t>
  </si>
  <si>
    <t>documentnummer</t>
  </si>
  <si>
    <t>€/ 15 jaar</t>
  </si>
  <si>
    <t>aantal dagen per jaar</t>
  </si>
  <si>
    <t>d/jaar</t>
  </si>
  <si>
    <t>fictieve kosten</t>
  </si>
  <si>
    <t>inschrijving</t>
  </si>
  <si>
    <t>extra prestatie mee laten wegen vanaf</t>
  </si>
  <si>
    <t>voordeel</t>
  </si>
  <si>
    <t>onderhoudskosten</t>
  </si>
  <si>
    <t>onderhoud</t>
  </si>
  <si>
    <t>minimaal op 0,5%</t>
  </si>
  <si>
    <t>alleen de geel gemarkeerde velden invullen</t>
  </si>
  <si>
    <t>minimum eis WSHD</t>
  </si>
  <si>
    <t>looptijd</t>
  </si>
  <si>
    <t>€ /jaar voor twee decanters</t>
  </si>
  <si>
    <t>elektriciteitsverbruik "aan het net", dus inclusief alle verliezen van kabels, FO's etc.</t>
  </si>
  <si>
    <t>waarde WSHD</t>
  </si>
  <si>
    <t>Op basis van de levencycluskosten wordt de inschrijvingsranking opgemaakt.</t>
  </si>
  <si>
    <t>levenscycluskosten</t>
  </si>
  <si>
    <t>waarde van de inschrijfsom dient overeen te komen met het bedrag op de inschrijfstaat uit bijlage B van de Inschrijvingsleidraad</t>
  </si>
  <si>
    <t>waarde van de onderhoudskosten dient overeen te komen met de waarde op de inschrijfstaat uit bijlage B van de inschrijvingsleidraad</t>
  </si>
  <si>
    <t>€ /15 jaar</t>
  </si>
  <si>
    <t>uurtarief correctief onderhoud</t>
  </si>
  <si>
    <t>onderhoudskosten-preventief</t>
  </si>
  <si>
    <t>€ /uur</t>
  </si>
  <si>
    <t>dit bedrag moet overeenkomsten met de waarde op de inschrijfstaat uit bijlage B van de inschrijvingsleidraad</t>
  </si>
  <si>
    <t>waarde WSHD (hieraan kunnen géén rechten aan worden ontleend)</t>
  </si>
  <si>
    <t>uur/jaar</t>
  </si>
  <si>
    <t>aantal uur correctief onderhoud</t>
  </si>
  <si>
    <t>jaarlijkse correctieve onderhoudskosten</t>
  </si>
  <si>
    <t>jaarlijkse preventieve onderhoudskosten</t>
  </si>
  <si>
    <t>totaal correctieve onderhoudskosten</t>
  </si>
  <si>
    <t>€ /jaar</t>
  </si>
  <si>
    <t>totaal onderhoudskosten</t>
  </si>
  <si>
    <t>Naam inschrijver:</t>
  </si>
  <si>
    <t xml:space="preserve">Rechtsgeldig ondertekend door: </t>
  </si>
  <si>
    <t>Functie:</t>
  </si>
  <si>
    <t>Plaats:</t>
  </si>
  <si>
    <t>Datum:</t>
  </si>
  <si>
    <t xml:space="preserve">Handtekening: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</si>
</sst>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&quot;€&quot;\ #,##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indexed="3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 quotePrefix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1" fillId="0" borderId="0" xfId="0" quotePrefix="1" applyFont="1"/>
    <xf numFmtId="0" fontId="0" fillId="0" borderId="1" xfId="0" applyBorder="1"/>
    <xf numFmtId="1" fontId="3" fillId="0" borderId="0" xfId="0" applyNumberFormat="1" applyFont="1"/>
    <xf numFmtId="0" fontId="3" fillId="0" borderId="0" xfId="0" applyFont="1"/>
    <xf numFmtId="164" fontId="0" fillId="0" borderId="0" xfId="0" applyNumberFormat="1"/>
    <xf numFmtId="3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ont="1"/>
    <xf numFmtId="0" fontId="4" fillId="0" borderId="0" xfId="0" applyFont="1"/>
    <xf numFmtId="1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65" fontId="2" fillId="0" borderId="0" xfId="0" applyNumberFormat="1" applyFont="1"/>
    <xf numFmtId="0" fontId="0" fillId="2" borderId="0" xfId="0" applyFill="1"/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1" fontId="2" fillId="0" borderId="0" xfId="0" applyNumberFormat="1" applyFont="1" applyFill="1"/>
    <xf numFmtId="165" fontId="2" fillId="2" borderId="0" xfId="0" applyNumberFormat="1" applyFont="1" applyFill="1"/>
    <xf numFmtId="0" fontId="5" fillId="3" borderId="0" xfId="0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5" fillId="3" borderId="0" xfId="0" applyFont="1" applyFill="1"/>
    <xf numFmtId="3" fontId="0" fillId="0" borderId="0" xfId="0" applyNumberFormat="1" applyFont="1"/>
    <xf numFmtId="0" fontId="0" fillId="0" borderId="0" xfId="0" quotePrefix="1" applyFont="1"/>
    <xf numFmtId="3" fontId="5" fillId="0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  <xf numFmtId="3" fontId="2" fillId="2" borderId="0" xfId="0" applyNumberFormat="1" applyFont="1" applyFill="1" applyAlignment="1">
      <alignment vertical="top"/>
    </xf>
    <xf numFmtId="0" fontId="0" fillId="0" borderId="0" xfId="0" quotePrefix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1D65-ADB8-4C38-9740-1C085F3E6E93}">
  <sheetPr>
    <pageSetUpPr fitToPage="1"/>
  </sheetPr>
  <dimension ref="A1:J99"/>
  <sheetViews>
    <sheetView tabSelected="1" topLeftCell="A52" workbookViewId="0">
      <selection activeCell="B32" sqref="B32"/>
    </sheetView>
  </sheetViews>
  <sheetFormatPr defaultRowHeight="12.75" x14ac:dyDescent="0.2"/>
  <cols>
    <col min="1" max="1" width="39" customWidth="1"/>
    <col min="2" max="2" width="12" customWidth="1"/>
    <col min="3" max="3" width="40.7109375" customWidth="1"/>
    <col min="4" max="4" width="69.5703125" customWidth="1"/>
    <col min="5" max="5" width="24.28515625" customWidth="1"/>
    <col min="8" max="8" width="20.5703125" customWidth="1"/>
  </cols>
  <sheetData>
    <row r="1" spans="1:4" x14ac:dyDescent="0.2">
      <c r="A1" s="3" t="s">
        <v>0</v>
      </c>
      <c r="B1" s="1" t="s">
        <v>6</v>
      </c>
    </row>
    <row r="2" spans="1:4" x14ac:dyDescent="0.2">
      <c r="A2" s="3" t="s">
        <v>1</v>
      </c>
      <c r="B2" s="1" t="s">
        <v>7</v>
      </c>
    </row>
    <row r="3" spans="1:4" x14ac:dyDescent="0.2">
      <c r="A3" s="3" t="s">
        <v>56</v>
      </c>
      <c r="B3" s="1">
        <v>16003</v>
      </c>
    </row>
    <row r="4" spans="1:4" x14ac:dyDescent="0.2">
      <c r="A4" s="3" t="s">
        <v>2</v>
      </c>
      <c r="B4" s="1" t="s">
        <v>8</v>
      </c>
    </row>
    <row r="5" spans="1:4" x14ac:dyDescent="0.2">
      <c r="A5" s="3" t="s">
        <v>3</v>
      </c>
      <c r="B5" s="1" t="s">
        <v>9</v>
      </c>
    </row>
    <row r="6" spans="1:4" x14ac:dyDescent="0.2">
      <c r="A6" s="3" t="s">
        <v>4</v>
      </c>
      <c r="B6" s="2">
        <v>44246</v>
      </c>
    </row>
    <row r="7" spans="1:4" x14ac:dyDescent="0.2">
      <c r="A7" s="3" t="s">
        <v>5</v>
      </c>
      <c r="B7" s="1">
        <v>3</v>
      </c>
    </row>
    <row r="9" spans="1:4" x14ac:dyDescent="0.2">
      <c r="A9" s="24" t="s">
        <v>67</v>
      </c>
      <c r="B9" s="21"/>
    </row>
    <row r="11" spans="1:4" x14ac:dyDescent="0.2">
      <c r="A11" s="3" t="s">
        <v>10</v>
      </c>
    </row>
    <row r="12" spans="1:4" x14ac:dyDescent="0.2">
      <c r="A12" s="4" t="s">
        <v>11</v>
      </c>
      <c r="B12" s="6">
        <v>24500</v>
      </c>
      <c r="C12" t="s">
        <v>12</v>
      </c>
      <c r="D12" t="s">
        <v>72</v>
      </c>
    </row>
    <row r="13" spans="1:4" x14ac:dyDescent="0.2">
      <c r="A13" s="4" t="s">
        <v>58</v>
      </c>
      <c r="B13" s="6">
        <v>365</v>
      </c>
      <c r="C13" t="s">
        <v>59</v>
      </c>
      <c r="D13" t="s">
        <v>72</v>
      </c>
    </row>
    <row r="14" spans="1:4" x14ac:dyDescent="0.2">
      <c r="A14" s="4"/>
    </row>
    <row r="15" spans="1:4" x14ac:dyDescent="0.2">
      <c r="A15" s="8" t="s">
        <v>36</v>
      </c>
    </row>
    <row r="16" spans="1:4" x14ac:dyDescent="0.2">
      <c r="A16" t="s">
        <v>13</v>
      </c>
      <c r="B16" s="23">
        <v>15</v>
      </c>
      <c r="C16" t="s">
        <v>14</v>
      </c>
    </row>
    <row r="17" spans="1:4" x14ac:dyDescent="0.2">
      <c r="A17" t="s">
        <v>29</v>
      </c>
      <c r="B17" s="5">
        <v>50</v>
      </c>
      <c r="C17" t="s">
        <v>30</v>
      </c>
      <c r="D17" t="s">
        <v>72</v>
      </c>
    </row>
    <row r="18" spans="1:4" x14ac:dyDescent="0.2">
      <c r="A18" t="s">
        <v>31</v>
      </c>
      <c r="B18" s="16">
        <f>(100/B17)*((B12*B16)/1000)</f>
        <v>735</v>
      </c>
      <c r="C18" t="s">
        <v>32</v>
      </c>
    </row>
    <row r="19" spans="1:4" x14ac:dyDescent="0.2">
      <c r="A19" t="s">
        <v>33</v>
      </c>
      <c r="B19" s="7">
        <v>4.5</v>
      </c>
      <c r="C19" s="4" t="s">
        <v>28</v>
      </c>
      <c r="D19" t="s">
        <v>72</v>
      </c>
    </row>
    <row r="20" spans="1:4" x14ac:dyDescent="0.2">
      <c r="A20" t="s">
        <v>34</v>
      </c>
      <c r="B20" s="18">
        <f>B18*B19</f>
        <v>3307.5</v>
      </c>
      <c r="C20" s="4" t="s">
        <v>35</v>
      </c>
    </row>
    <row r="21" spans="1:4" x14ac:dyDescent="0.2">
      <c r="A21" t="s">
        <v>34</v>
      </c>
      <c r="B21" s="18">
        <f>B20*B13</f>
        <v>1207237.5</v>
      </c>
      <c r="C21" s="4" t="s">
        <v>55</v>
      </c>
    </row>
    <row r="22" spans="1:4" x14ac:dyDescent="0.2">
      <c r="B22" s="5"/>
    </row>
    <row r="23" spans="1:4" x14ac:dyDescent="0.2">
      <c r="A23" s="3" t="s">
        <v>24</v>
      </c>
      <c r="B23" s="5"/>
    </row>
    <row r="24" spans="1:4" x14ac:dyDescent="0.2">
      <c r="A24" t="s">
        <v>15</v>
      </c>
      <c r="B24" s="25">
        <v>29</v>
      </c>
      <c r="C24" t="s">
        <v>16</v>
      </c>
      <c r="D24" t="s">
        <v>68</v>
      </c>
    </row>
    <row r="25" spans="1:4" x14ac:dyDescent="0.2">
      <c r="A25" t="s">
        <v>39</v>
      </c>
      <c r="B25" s="17">
        <f>B12/(B24*10)</f>
        <v>84.482758620689651</v>
      </c>
      <c r="C25" t="s">
        <v>40</v>
      </c>
    </row>
    <row r="26" spans="1:4" x14ac:dyDescent="0.2">
      <c r="A26" t="s">
        <v>24</v>
      </c>
      <c r="B26" s="5">
        <v>95</v>
      </c>
      <c r="C26" s="4" t="s">
        <v>25</v>
      </c>
      <c r="D26" t="s">
        <v>72</v>
      </c>
    </row>
    <row r="27" spans="1:4" x14ac:dyDescent="0.2">
      <c r="A27" t="s">
        <v>41</v>
      </c>
      <c r="B27" s="18">
        <f>B25*B26</f>
        <v>8025.8620689655172</v>
      </c>
      <c r="C27" s="4" t="s">
        <v>35</v>
      </c>
    </row>
    <row r="28" spans="1:4" x14ac:dyDescent="0.2">
      <c r="A28" t="s">
        <v>41</v>
      </c>
      <c r="B28" s="18">
        <f>B27*B13</f>
        <v>2929439.6551724137</v>
      </c>
      <c r="C28" s="4" t="s">
        <v>55</v>
      </c>
    </row>
    <row r="29" spans="1:4" x14ac:dyDescent="0.2">
      <c r="B29" s="18"/>
      <c r="C29" s="4"/>
    </row>
    <row r="30" spans="1:4" x14ac:dyDescent="0.2">
      <c r="A30" t="s">
        <v>62</v>
      </c>
      <c r="B30" s="20">
        <v>30</v>
      </c>
      <c r="C30" s="4" t="s">
        <v>16</v>
      </c>
    </row>
    <row r="31" spans="1:4" x14ac:dyDescent="0.2">
      <c r="B31" s="18"/>
      <c r="C31" s="4"/>
    </row>
    <row r="32" spans="1:4" x14ac:dyDescent="0.2">
      <c r="A32" t="s">
        <v>61</v>
      </c>
      <c r="B32" s="26">
        <v>30.5</v>
      </c>
      <c r="C32" s="4" t="s">
        <v>16</v>
      </c>
      <c r="D32" s="22" t="s">
        <v>66</v>
      </c>
    </row>
    <row r="33" spans="1:4" x14ac:dyDescent="0.2">
      <c r="B33" s="13" t="str">
        <f>IF(B32&gt;B30,"extra","geen extra")</f>
        <v>extra</v>
      </c>
      <c r="C33" s="4"/>
    </row>
    <row r="34" spans="1:4" x14ac:dyDescent="0.2">
      <c r="A34" t="s">
        <v>39</v>
      </c>
      <c r="B34" s="17">
        <f>B12/(B32*10)</f>
        <v>80.327868852459019</v>
      </c>
      <c r="C34" t="s">
        <v>40</v>
      </c>
    </row>
    <row r="35" spans="1:4" x14ac:dyDescent="0.2">
      <c r="A35" t="s">
        <v>24</v>
      </c>
      <c r="B35" s="18">
        <f>B26</f>
        <v>95</v>
      </c>
      <c r="C35" s="4" t="s">
        <v>25</v>
      </c>
    </row>
    <row r="36" spans="1:4" x14ac:dyDescent="0.2">
      <c r="A36" t="s">
        <v>41</v>
      </c>
      <c r="B36" s="18">
        <f>B34*B35</f>
        <v>7631.1475409836066</v>
      </c>
      <c r="C36" s="4" t="s">
        <v>35</v>
      </c>
    </row>
    <row r="37" spans="1:4" x14ac:dyDescent="0.2">
      <c r="A37" t="s">
        <v>41</v>
      </c>
      <c r="B37" s="18">
        <f>B36*B13</f>
        <v>2785368.8524590163</v>
      </c>
      <c r="C37" s="4" t="s">
        <v>55</v>
      </c>
    </row>
    <row r="38" spans="1:4" x14ac:dyDescent="0.2">
      <c r="B38" s="18"/>
      <c r="C38" s="4"/>
    </row>
    <row r="39" spans="1:4" x14ac:dyDescent="0.2">
      <c r="A39" t="s">
        <v>63</v>
      </c>
      <c r="B39" s="18">
        <f>IF(B33="extra",B28-B37,0)</f>
        <v>144070.80271339742</v>
      </c>
      <c r="C39" s="4" t="s">
        <v>55</v>
      </c>
    </row>
    <row r="40" spans="1:4" x14ac:dyDescent="0.2">
      <c r="B40" s="18"/>
      <c r="C40" s="4"/>
    </row>
    <row r="41" spans="1:4" x14ac:dyDescent="0.2">
      <c r="B41" s="5"/>
    </row>
    <row r="42" spans="1:4" x14ac:dyDescent="0.2">
      <c r="A42" s="3" t="s">
        <v>38</v>
      </c>
      <c r="B42" s="5"/>
    </row>
    <row r="43" spans="1:4" x14ac:dyDescent="0.2">
      <c r="A43" t="s">
        <v>17</v>
      </c>
      <c r="B43" s="23">
        <v>50</v>
      </c>
      <c r="C43" t="s">
        <v>18</v>
      </c>
      <c r="D43" t="s">
        <v>71</v>
      </c>
    </row>
    <row r="44" spans="1:4" x14ac:dyDescent="0.2">
      <c r="A44" t="s">
        <v>17</v>
      </c>
      <c r="B44" s="19">
        <f>B43*(B12/1000)</f>
        <v>1225</v>
      </c>
      <c r="C44" t="s">
        <v>37</v>
      </c>
    </row>
    <row r="45" spans="1:4" x14ac:dyDescent="0.2">
      <c r="A45" t="s">
        <v>26</v>
      </c>
      <c r="B45" s="7">
        <v>0.1</v>
      </c>
      <c r="C45" s="4" t="s">
        <v>27</v>
      </c>
      <c r="D45" t="s">
        <v>72</v>
      </c>
    </row>
    <row r="46" spans="1:4" x14ac:dyDescent="0.2">
      <c r="A46" t="s">
        <v>26</v>
      </c>
      <c r="B46">
        <f>B44*B45</f>
        <v>122.5</v>
      </c>
      <c r="C46" s="4" t="s">
        <v>35</v>
      </c>
    </row>
    <row r="47" spans="1:4" x14ac:dyDescent="0.2">
      <c r="A47" t="s">
        <v>26</v>
      </c>
      <c r="B47" s="19">
        <f>B46*B13</f>
        <v>44712.5</v>
      </c>
      <c r="C47" s="4" t="s">
        <v>55</v>
      </c>
    </row>
    <row r="49" spans="1:10" x14ac:dyDescent="0.2">
      <c r="A49" s="3" t="s">
        <v>42</v>
      </c>
    </row>
    <row r="50" spans="1:10" ht="25.5" x14ac:dyDescent="0.2">
      <c r="A50" s="34" t="s">
        <v>43</v>
      </c>
      <c r="B50" s="35">
        <v>300000</v>
      </c>
      <c r="C50" s="36" t="s">
        <v>22</v>
      </c>
      <c r="D50" s="33" t="s">
        <v>75</v>
      </c>
    </row>
    <row r="51" spans="1:10" x14ac:dyDescent="0.2">
      <c r="C51" s="4"/>
    </row>
    <row r="52" spans="1:10" x14ac:dyDescent="0.2">
      <c r="A52" s="9" t="s">
        <v>51</v>
      </c>
      <c r="B52" s="10">
        <v>15</v>
      </c>
      <c r="C52" t="s">
        <v>20</v>
      </c>
      <c r="D52" t="s">
        <v>72</v>
      </c>
    </row>
    <row r="53" spans="1:10" x14ac:dyDescent="0.2">
      <c r="A53" s="9" t="s">
        <v>52</v>
      </c>
      <c r="B53" s="11">
        <v>4</v>
      </c>
      <c r="C53" t="s">
        <v>30</v>
      </c>
      <c r="D53" t="s">
        <v>72</v>
      </c>
    </row>
    <row r="54" spans="1:10" x14ac:dyDescent="0.2">
      <c r="A54" s="9" t="s">
        <v>53</v>
      </c>
      <c r="B54" s="12">
        <f>IF((B52*B53)&gt;0,(((1+B53/100)^B52)*B53/100)/((1+B53/100)^B52-1),"")</f>
        <v>8.9941100370973137E-2</v>
      </c>
      <c r="C54" s="4" t="s">
        <v>48</v>
      </c>
    </row>
    <row r="55" spans="1:10" x14ac:dyDescent="0.2">
      <c r="A55" s="9" t="s">
        <v>44</v>
      </c>
      <c r="B55" s="13">
        <f>B50*B54</f>
        <v>26982.33011129194</v>
      </c>
      <c r="C55" s="4" t="s">
        <v>23</v>
      </c>
      <c r="G55" s="14"/>
      <c r="H55" s="14"/>
      <c r="J55" s="10"/>
    </row>
    <row r="56" spans="1:10" x14ac:dyDescent="0.2">
      <c r="B56" s="6"/>
      <c r="C56" s="4"/>
      <c r="G56" s="14"/>
      <c r="H56" s="14"/>
      <c r="J56" s="10"/>
    </row>
    <row r="57" spans="1:10" x14ac:dyDescent="0.2">
      <c r="A57" s="3" t="s">
        <v>64</v>
      </c>
      <c r="B57" s="6"/>
      <c r="C57" s="4"/>
      <c r="G57" s="14"/>
      <c r="H57" s="14"/>
      <c r="J57" s="10"/>
    </row>
    <row r="58" spans="1:10" ht="25.5" x14ac:dyDescent="0.2">
      <c r="A58" s="37" t="s">
        <v>79</v>
      </c>
      <c r="B58" s="35">
        <v>350000</v>
      </c>
      <c r="C58" s="36" t="s">
        <v>77</v>
      </c>
      <c r="D58" s="38" t="s">
        <v>76</v>
      </c>
      <c r="G58" s="14"/>
      <c r="H58" s="14"/>
      <c r="J58" s="10"/>
    </row>
    <row r="59" spans="1:10" x14ac:dyDescent="0.2">
      <c r="A59" s="3" t="s">
        <v>69</v>
      </c>
      <c r="B59" s="6">
        <v>15</v>
      </c>
      <c r="C59" s="4" t="s">
        <v>20</v>
      </c>
      <c r="D59" t="s">
        <v>72</v>
      </c>
      <c r="G59" s="14"/>
      <c r="H59" s="14"/>
      <c r="J59" s="10"/>
    </row>
    <row r="60" spans="1:10" x14ac:dyDescent="0.2">
      <c r="A60" s="3" t="s">
        <v>86</v>
      </c>
      <c r="B60" s="18">
        <f>B58/B59</f>
        <v>23333.333333333332</v>
      </c>
      <c r="C60" s="4" t="s">
        <v>70</v>
      </c>
      <c r="G60" s="14"/>
      <c r="H60" s="14"/>
      <c r="J60" s="10"/>
    </row>
    <row r="61" spans="1:10" x14ac:dyDescent="0.2">
      <c r="B61" s="6"/>
      <c r="C61" s="4"/>
      <c r="G61" s="14"/>
      <c r="H61" s="14"/>
      <c r="J61" s="10"/>
    </row>
    <row r="62" spans="1:10" ht="25.5" x14ac:dyDescent="0.2">
      <c r="A62" s="37" t="s">
        <v>78</v>
      </c>
      <c r="B62" s="35">
        <v>75</v>
      </c>
      <c r="C62" s="36" t="s">
        <v>80</v>
      </c>
      <c r="D62" s="39" t="s">
        <v>81</v>
      </c>
      <c r="G62" s="14"/>
      <c r="H62" s="14"/>
      <c r="J62" s="10"/>
    </row>
    <row r="63" spans="1:10" x14ac:dyDescent="0.2">
      <c r="A63" t="s">
        <v>84</v>
      </c>
      <c r="B63" s="18">
        <v>40</v>
      </c>
      <c r="C63" s="4" t="s">
        <v>83</v>
      </c>
      <c r="D63" t="s">
        <v>82</v>
      </c>
      <c r="G63" s="14"/>
      <c r="H63" s="14"/>
      <c r="J63" s="10"/>
    </row>
    <row r="64" spans="1:10" x14ac:dyDescent="0.2">
      <c r="A64" t="s">
        <v>87</v>
      </c>
      <c r="B64" s="18">
        <f>B63*B62*B59</f>
        <v>45000</v>
      </c>
      <c r="C64" s="36" t="s">
        <v>77</v>
      </c>
      <c r="G64" s="14"/>
      <c r="H64" s="14"/>
      <c r="J64" s="10"/>
    </row>
    <row r="65" spans="1:10" x14ac:dyDescent="0.2">
      <c r="A65" t="s">
        <v>85</v>
      </c>
      <c r="B65" s="18">
        <f>B64/B59</f>
        <v>3000</v>
      </c>
      <c r="C65" s="36" t="s">
        <v>88</v>
      </c>
      <c r="G65" s="14"/>
      <c r="H65" s="14"/>
      <c r="J65" s="10"/>
    </row>
    <row r="66" spans="1:10" x14ac:dyDescent="0.2">
      <c r="B66" s="18"/>
      <c r="C66" s="36"/>
      <c r="G66" s="14"/>
      <c r="H66" s="14"/>
      <c r="J66" s="10"/>
    </row>
    <row r="67" spans="1:10" x14ac:dyDescent="0.2">
      <c r="A67" s="3" t="s">
        <v>89</v>
      </c>
      <c r="B67" s="18">
        <f>B60+B65</f>
        <v>26333.333333333332</v>
      </c>
      <c r="C67" s="36" t="s">
        <v>88</v>
      </c>
      <c r="G67" s="14"/>
      <c r="H67" s="14"/>
      <c r="J67" s="10"/>
    </row>
    <row r="69" spans="1:10" x14ac:dyDescent="0.2">
      <c r="A69" s="3" t="s">
        <v>19</v>
      </c>
    </row>
    <row r="70" spans="1:10" x14ac:dyDescent="0.2">
      <c r="A70" s="15" t="s">
        <v>54</v>
      </c>
      <c r="B70" s="5">
        <v>15</v>
      </c>
      <c r="C70" t="s">
        <v>20</v>
      </c>
      <c r="D70" t="s">
        <v>72</v>
      </c>
    </row>
    <row r="72" spans="1:10" x14ac:dyDescent="0.2">
      <c r="A72" s="3" t="s">
        <v>45</v>
      </c>
    </row>
    <row r="73" spans="1:10" x14ac:dyDescent="0.2">
      <c r="A73" t="s">
        <v>46</v>
      </c>
      <c r="B73" s="5">
        <v>0.1</v>
      </c>
      <c r="C73" s="4" t="s">
        <v>48</v>
      </c>
      <c r="D73" t="s">
        <v>72</v>
      </c>
    </row>
    <row r="74" spans="1:10" x14ac:dyDescent="0.2">
      <c r="A74" t="s">
        <v>24</v>
      </c>
      <c r="B74" s="5">
        <v>1</v>
      </c>
      <c r="C74" s="4" t="s">
        <v>48</v>
      </c>
      <c r="D74" t="s">
        <v>72</v>
      </c>
    </row>
    <row r="75" spans="1:10" x14ac:dyDescent="0.2">
      <c r="A75" t="s">
        <v>47</v>
      </c>
      <c r="B75" s="5">
        <v>1</v>
      </c>
      <c r="C75" s="4" t="s">
        <v>48</v>
      </c>
      <c r="D75" t="s">
        <v>72</v>
      </c>
    </row>
    <row r="76" spans="1:10" x14ac:dyDescent="0.2">
      <c r="A76" t="s">
        <v>21</v>
      </c>
      <c r="B76" s="5">
        <v>5</v>
      </c>
      <c r="C76" s="4" t="s">
        <v>48</v>
      </c>
      <c r="D76" t="s">
        <v>72</v>
      </c>
    </row>
    <row r="77" spans="1:10" x14ac:dyDescent="0.2">
      <c r="A77" t="s">
        <v>65</v>
      </c>
      <c r="B77" s="5">
        <v>2</v>
      </c>
      <c r="C77" s="4" t="s">
        <v>48</v>
      </c>
      <c r="D77" t="s">
        <v>72</v>
      </c>
    </row>
    <row r="79" spans="1:10" x14ac:dyDescent="0.2">
      <c r="A79" s="3" t="s">
        <v>60</v>
      </c>
    </row>
    <row r="80" spans="1:10" x14ac:dyDescent="0.2">
      <c r="A80" t="s">
        <v>46</v>
      </c>
      <c r="B80" s="19">
        <f>B73*B21</f>
        <v>120723.75</v>
      </c>
      <c r="C80" s="4" t="s">
        <v>50</v>
      </c>
    </row>
    <row r="81" spans="1:5" x14ac:dyDescent="0.2">
      <c r="A81" t="s">
        <v>24</v>
      </c>
      <c r="B81" s="19">
        <f>-B74*B39</f>
        <v>-144070.80271339742</v>
      </c>
      <c r="C81" s="4" t="s">
        <v>50</v>
      </c>
      <c r="E81" s="22"/>
    </row>
    <row r="82" spans="1:5" x14ac:dyDescent="0.2">
      <c r="A82" t="s">
        <v>47</v>
      </c>
      <c r="B82" s="19">
        <f>B75*B47</f>
        <v>44712.5</v>
      </c>
      <c r="C82" s="4" t="s">
        <v>50</v>
      </c>
    </row>
    <row r="83" spans="1:5" x14ac:dyDescent="0.2">
      <c r="A83" t="s">
        <v>21</v>
      </c>
      <c r="B83" s="19">
        <f>B76*B55</f>
        <v>134911.6505564597</v>
      </c>
      <c r="C83" s="4" t="s">
        <v>50</v>
      </c>
    </row>
    <row r="84" spans="1:5" x14ac:dyDescent="0.2">
      <c r="A84" t="s">
        <v>65</v>
      </c>
      <c r="B84" s="19">
        <f>B77*B67</f>
        <v>52666.666666666664</v>
      </c>
      <c r="C84" s="4" t="s">
        <v>50</v>
      </c>
    </row>
    <row r="86" spans="1:5" x14ac:dyDescent="0.2">
      <c r="A86" s="15" t="s">
        <v>49</v>
      </c>
      <c r="B86" s="31">
        <f>SUM(B80:B85)</f>
        <v>208943.76450972894</v>
      </c>
      <c r="C86" s="32" t="s">
        <v>55</v>
      </c>
    </row>
    <row r="87" spans="1:5" x14ac:dyDescent="0.2">
      <c r="A87" s="15"/>
      <c r="B87" s="31"/>
      <c r="C87" s="32"/>
    </row>
    <row r="88" spans="1:5" x14ac:dyDescent="0.2">
      <c r="B88" s="19"/>
    </row>
    <row r="89" spans="1:5" ht="21" customHeight="1" x14ac:dyDescent="0.2">
      <c r="A89" s="27" t="s">
        <v>74</v>
      </c>
      <c r="B89" s="28">
        <f>B86*B70</f>
        <v>3134156.4676459339</v>
      </c>
      <c r="C89" s="29" t="s">
        <v>57</v>
      </c>
    </row>
    <row r="90" spans="1:5" ht="30.75" customHeight="1" x14ac:dyDescent="0.2">
      <c r="A90" s="27" t="s">
        <v>73</v>
      </c>
      <c r="B90" s="30"/>
      <c r="C90" s="30"/>
    </row>
    <row r="94" spans="1:5" x14ac:dyDescent="0.2">
      <c r="A94" s="41" t="s">
        <v>90</v>
      </c>
      <c r="B94" s="43"/>
      <c r="C94" s="40"/>
    </row>
    <row r="95" spans="1:5" x14ac:dyDescent="0.2">
      <c r="A95" s="41" t="s">
        <v>91</v>
      </c>
      <c r="B95" s="43"/>
      <c r="C95" s="40"/>
    </row>
    <row r="96" spans="1:5" x14ac:dyDescent="0.2">
      <c r="A96" s="41" t="s">
        <v>92</v>
      </c>
      <c r="B96" s="43"/>
      <c r="C96" s="40"/>
    </row>
    <row r="97" spans="1:3" x14ac:dyDescent="0.2">
      <c r="A97" s="41" t="s">
        <v>93</v>
      </c>
      <c r="B97" s="43"/>
      <c r="C97" s="40"/>
    </row>
    <row r="98" spans="1:3" x14ac:dyDescent="0.2">
      <c r="A98" s="41" t="s">
        <v>94</v>
      </c>
      <c r="B98" s="43"/>
      <c r="C98" s="40"/>
    </row>
    <row r="99" spans="1:3" ht="47.25" customHeight="1" x14ac:dyDescent="0.2">
      <c r="A99" s="42" t="s">
        <v>95</v>
      </c>
      <c r="B99" s="43"/>
      <c r="C99" s="40"/>
    </row>
  </sheetData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c68482e0-cfc3-45e5-bcf6-f0fc2ea3fe6c" xsi:nil="true"/>
    <ZSDMS_Documentstatus xmlns="c68482e0-cfc3-45e5-bcf6-f0fc2ea3fe6c" xsi:nil="true"/>
    <ZSDMS_Documenttitel xmlns="c68482e0-cfc3-45e5-bcf6-f0fc2ea3fe6c" xsi:nil="true"/>
    <ZSDMS_DocumentIdentificatie xmlns="c68482e0-cfc3-45e5-bcf6-f0fc2ea3fe6c" xsi:nil="true"/>
    <ZSDMS_Resultaatomschrijving xmlns="c68482e0-cfc3-45e5-bcf6-f0fc2ea3fe6c" xsi:nil="true"/>
    <ZSDMS_Burgerservicenummer xmlns="c68482e0-cfc3-45e5-bcf6-f0fc2ea3fe6c" xsi:nil="true"/>
    <ZSDMS_Bestandsnaam xmlns="c68482e0-cfc3-45e5-bcf6-f0fc2ea3fe6c" xsi:nil="true"/>
    <ZSDMS_EinddatumBeperkingOpenbaarheid xmlns="c68482e0-cfc3-45e5-bcf6-f0fc2ea3fe6c" xsi:nil="true"/>
    <ZSDMS_StartdatumBeperkingOpenbaarheid xmlns="c68482e0-cfc3-45e5-bcf6-f0fc2ea3fe6c" xsi:nil="true"/>
    <ZSDMS_Documentverzenddatum xmlns="c68482e0-cfc3-45e5-bcf6-f0fc2ea3fe6c" xsi:nil="true"/>
    <ZSDMS_Documentformaat xmlns="c68482e0-cfc3-45e5-bcf6-f0fc2ea3fe6c" xsi:nil="true"/>
    <ZSDMS_Vertrouwelijkaanduiding xmlns="c68482e0-cfc3-45e5-bcf6-f0fc2ea3fe6c" xsi:nil="true"/>
    <ZSDMS_ZaaktypeOmschrijving xmlns="c68482e0-cfc3-45e5-bcf6-f0fc2ea3fe6c" xsi:nil="true"/>
    <ZSDMS_Documentcreatiedatum xmlns="c68482e0-cfc3-45e5-bcf6-f0fc2ea3fe6c" xsi:nil="true"/>
    <ZSDMS_Richting xmlns="c68482e0-cfc3-45e5-bcf6-f0fc2ea3fe6c" xsi:nil="true"/>
    <ZSDMS_Zaaktypecode xmlns="c68482e0-cfc3-45e5-bcf6-f0fc2ea3fe6c">B0047</ZSDMS_Zaaktypecode>
    <ZSDMS_DocumenttypeOmschrijving xmlns="c68482e0-cfc3-45e5-bcf6-f0fc2ea3fe6c" xsi:nil="true"/>
    <ZSDMS_Documentontvangstdatum xmlns="c68482e0-cfc3-45e5-bcf6-f0fc2ea3fe6c" xsi:nil="true"/>
    <Documenten_x0020_inkoopproces xmlns="bb762d5f-97c5-4809-94f1-d95c42dff925" xsi:nil="true"/>
    <ZSDMS_Zaakomschrijving xmlns="c68482e0-cfc3-45e5-bcf6-f0fc2ea3fe6c">Inkoop decanters Sluisjesdijk</ZSDMS_Zaakomschrijving>
    <ZSDMS_Zaakidentificatie xmlns="c68482e0-cfc3-45e5-bcf6-f0fc2ea3fe6c">WSHDINK-247086672-5717</ZSDMS_Zaakidentificatie>
    <ZSDMS_StartdatumVertrouwelijkheid xmlns="c68482e0-cfc3-45e5-bcf6-f0fc2ea3fe6c">2021-03-23T23:00:00+00:00</ZSDMS_StartdatumVertrouwelijkheid>
    <ZSDMS_Documentbeschrijving xmlns="c68482e0-cfc3-45e5-bcf6-f0fc2ea3fe6c" xsi:nil="true"/>
    <ZSDMS_Documentauteur xmlns="c68482e0-cfc3-45e5-bcf6-f0fc2ea3fe6c" xsi:nil="true"/>
    <Inhoudsomschrijving xmlns="bb762d5f-97c5-4809-94f1-d95c42dff925" xsi:nil="true"/>
    <ZSDMS_Documentversie xmlns="c68482e0-cfc3-45e5-bcf6-f0fc2ea3fe6c" xsi:nil="true"/>
    <ZSDMS_Bewaartermijn xmlns="c68482e0-cfc3-45e5-bcf6-f0fc2ea3fe6c" xsi:nil="true"/>
    <ZSDMS_Documentcategorie xmlns="c68482e0-cfc3-45e5-bcf6-f0fc2ea3fe6c" xsi:nil="true"/>
    <ZSDMS_PersNrAuteur xmlns="c68482e0-cfc3-45e5-bcf6-f0fc2ea3fe6c" xsi:nil="true"/>
    <ZSDMS_EinddatumVertrouwelijkheid xmlns="c68482e0-cfc3-45e5-bcf6-f0fc2ea3fe6c" xsi:nil="true"/>
    <ZSDMS_Openbaarheid xmlns="c68482e0-cfc3-45e5-bcf6-f0fc2ea3fe6c" xsi:nil="true"/>
    <ZSDMS_Documenttaal xmlns="c68482e0-cfc3-45e5-bcf6-f0fc2ea3fe6c" xsi:nil="true"/>
    <_dlc_DocId xmlns="bb762d5f-97c5-4809-94f1-d95c42dff925">WSHDINK-247086672-6069</_dlc_DocId>
    <_dlc_DocIdUrl xmlns="bb762d5f-97c5-4809-94f1-d95c42dff925">
      <Url>https://proces.wshd.nl/sites/02/_layouts/15/DocIdRedir.aspx?ID=WSHDINK-247086672-6069</Url>
      <Description>WSHDINK-247086672-6069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4D615A2E8989554598D3EF04BE39D4DF00DF212997633D8049BA706E8708FDF8D3" ma:contentTypeVersion="44" ma:contentTypeDescription="" ma:contentTypeScope="" ma:versionID="4c8dd3ca8081d69b1fb76aa8d2783c2d">
  <xsd:schema xmlns:xsd="http://www.w3.org/2001/XMLSchema" xmlns:xs="http://www.w3.org/2001/XMLSchema" xmlns:p="http://schemas.microsoft.com/office/2006/metadata/properties" xmlns:ns2="bb762d5f-97c5-4809-94f1-d95c42dff925" xmlns:ns3="c68482e0-cfc3-45e5-bcf6-f0fc2ea3fe6c" targetNamespace="http://schemas.microsoft.com/office/2006/metadata/properties" ma:root="true" ma:fieldsID="5be5a7fa665de03d28a4ec0699a56092" ns2:_="" ns3:_="">
    <xsd:import namespace="bb762d5f-97c5-4809-94f1-d95c42dff925"/>
    <xsd:import namespace="c68482e0-cfc3-45e5-bcf6-f0fc2ea3fe6c"/>
    <xsd:element name="properties">
      <xsd:complexType>
        <xsd:sequence>
          <xsd:element name="documentManagement">
            <xsd:complexType>
              <xsd:all>
                <xsd:element ref="ns2:Inhoudsomschrijving" minOccurs="0"/>
                <xsd:element ref="ns2:Documenten_x0020_inkoopproces" minOccurs="0"/>
                <xsd:element ref="ns3:ZSDMS_Documenttitel" minOccurs="0"/>
                <xsd:element ref="ns3:ZSDMS_Bestandsnaam" minOccurs="0"/>
                <xsd:element ref="ns3:ZSDMS_DocumentIdentificatie" minOccurs="0"/>
                <xsd:element ref="ns3:ZSDMS_DocumenttypeOmschrijving" minOccurs="0"/>
                <xsd:element ref="ns3:ZSDMS_Documentcategorie" minOccurs="0"/>
                <xsd:element ref="ns3:ZSDMS_Documentcreatiedatum" minOccurs="0"/>
                <xsd:element ref="ns3:ZSDMS_Documentontvangstdatum" minOccurs="0"/>
                <xsd:element ref="ns3:ZSDMS_Documentbeschrijving" minOccurs="0"/>
                <xsd:element ref="ns3:ZSDMS_Documentverzenddatum" minOccurs="0"/>
                <xsd:element ref="ns3:ZSDMS_Vertrouwelijkaanduiding" minOccurs="0"/>
                <xsd:element ref="ns3:ZSDMS_Documentauteur" minOccurs="0"/>
                <xsd:element ref="ns3:ZSDMS_Documenttaal" minOccurs="0"/>
                <xsd:element ref="ns3:ZSDMS_Documentversie" minOccurs="0"/>
                <xsd:element ref="ns3:ZSDMS_Documentstatus" minOccurs="0"/>
                <xsd:element ref="ns3:ZSDMS_Zaaktypecode" minOccurs="0"/>
                <xsd:element ref="ns3:ZSDMS_ZaaktypeOmschrijving" minOccurs="0"/>
                <xsd:element ref="ns3:ZSDMS_Zaakidentificatie" minOccurs="0"/>
                <xsd:element ref="ns3:ZSDMS_Zaakomschrijving" minOccurs="0"/>
                <xsd:element ref="ns3:ZSDMS_Richting" minOccurs="0"/>
                <xsd:element ref="ns3:ZSDMS_PersNrAuteur" minOccurs="0"/>
                <xsd:element ref="ns3:ZSDMS_Publicatiedatum" minOccurs="0"/>
                <xsd:element ref="ns3:ZSDMS_Burgerservicenummer" minOccurs="0"/>
                <xsd:element ref="ns3:ZSDMS_Bewaartermijn" minOccurs="0"/>
                <xsd:element ref="ns3:ZSDMS_StartdatumVertrouwelijkheid" minOccurs="0"/>
                <xsd:element ref="ns3:ZSDMS_EinddatumVertrouwelijkheid" minOccurs="0"/>
                <xsd:element ref="ns3:ZSDMS_Openbaarheid" minOccurs="0"/>
                <xsd:element ref="ns3:ZSDMS_StartdatumBeperkingOpenbaarheid" minOccurs="0"/>
                <xsd:element ref="ns3:ZSDMS_EinddatumBeperkingOpenbaarheid" minOccurs="0"/>
                <xsd:element ref="ns2:_dlc_DocId" minOccurs="0"/>
                <xsd:element ref="ns2:_dlc_DocIdUrl" minOccurs="0"/>
                <xsd:element ref="ns3:ZSDMS_Resultaatomschrijving" minOccurs="0"/>
                <xsd:element ref="ns2:_dlc_DocIdPersistId" minOccurs="0"/>
                <xsd:element ref="ns3:ZSDMS_Documentforma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62d5f-97c5-4809-94f1-d95c42dff925" elementFormDefault="qualified">
    <xsd:import namespace="http://schemas.microsoft.com/office/2006/documentManagement/types"/>
    <xsd:import namespace="http://schemas.microsoft.com/office/infopath/2007/PartnerControls"/>
    <xsd:element name="Inhoudsomschrijving" ma:index="1" nillable="true" ma:displayName="Inhoudsomschrijving" ma:internalName="Inhoudsomschrijving">
      <xsd:simpleType>
        <xsd:restriction base="dms:Text">
          <xsd:maxLength value="255"/>
        </xsd:restriction>
      </xsd:simpleType>
    </xsd:element>
    <xsd:element name="Documenten_x0020_inkoopproces" ma:index="2" nillable="true" ma:displayName="Documenten inkoopproces" ma:format="Dropdown" ma:internalName="Documenten_x0020_inkoopproces" ma:readOnly="false">
      <xsd:simpleType>
        <xsd:restriction base="dms:Choice">
          <xsd:enumeration value="01 Voorbereiding"/>
          <xsd:enumeration value="02 Startnotitie"/>
          <xsd:enumeration value="03 Planning"/>
          <xsd:enumeration value="04 Kostenraming"/>
          <xsd:enumeration value="05 Aanbestedingsdocument selectiefase"/>
          <xsd:enumeration value="06 Nota van inlichtingen selectiefase"/>
          <xsd:enumeration value="07 Aanmeldingsdocument"/>
          <xsd:enumeration value="08 Beoordeling selectiefase"/>
          <xsd:enumeration value="09 Selectiebrief"/>
          <xsd:enumeration value="10 Aanbestedingsdocument inschrijvingsfase"/>
          <xsd:enumeration value="11 Offerteaanvraag"/>
          <xsd:enumeration value="12 Nota van inlichtingen inschrijvingsfase"/>
          <xsd:enumeration value="13 Inschrijvingsdocument"/>
          <xsd:enumeration value="14 Beoordeling inschrijvingsfase"/>
          <xsd:enumeration value="15 Gunningsbrief"/>
          <xsd:enumeration value="16 Overeenkomst"/>
          <xsd:enumeration value="17 Opdrachtbrief"/>
          <xsd:enumeration value="18 Algemeen"/>
        </xsd:restriction>
      </xsd:simpleType>
    </xsd:element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82e0-cfc3-45e5-bcf6-f0fc2ea3fe6c" elementFormDefault="qualified">
    <xsd:import namespace="http://schemas.microsoft.com/office/2006/documentManagement/types"/>
    <xsd:import namespace="http://schemas.microsoft.com/office/infopath/2007/PartnerControls"/>
    <xsd:element name="ZSDMS_Documenttitel" ma:index="3" nillable="true" ma:displayName="Documenttitel" ma:internalName="ZSDMS_Documenttitel" ma:readOnly="false">
      <xsd:simpleType>
        <xsd:restriction base="dms:Text">
          <xsd:maxLength value="255"/>
        </xsd:restriction>
      </xsd:simpleType>
    </xsd:element>
    <xsd:element name="ZSDMS_Bestandsnaam" ma:index="4" nillable="true" ma:displayName="Bestandsnaam" ma:internalName="ZSDMS_Bestandsnaam" ma:readOnly="false">
      <xsd:simpleType>
        <xsd:restriction base="dms:Text">
          <xsd:maxLength value="255"/>
        </xsd:restriction>
      </xsd:simpleType>
    </xsd:element>
    <xsd:element name="ZSDMS_DocumentIdentificatie" ma:index="5" nillable="true" ma:displayName="DocumentIdentificatie" ma:internalName="ZSDMS_DocumentIdentificatie" ma:readOnly="false">
      <xsd:simpleType>
        <xsd:restriction base="dms:Text">
          <xsd:maxLength value="255"/>
        </xsd:restriction>
      </xsd:simpleType>
    </xsd:element>
    <xsd:element name="ZSDMS_DocumenttypeOmschrijving" ma:index="6" nillable="true" ma:displayName="Documenttype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Documentcategorie" ma:index="7" nillable="true" ma:displayName="Documentcategorie" ma:internalName="ZSDMS_Documentcategorie" ma:readOnly="false">
      <xsd:simpleType>
        <xsd:restriction base="dms:Text">
          <xsd:maxLength value="255"/>
        </xsd:restriction>
      </xsd:simpleType>
    </xsd:element>
    <xsd:element name="ZSDMS_Documentcreatiedatum" ma:index="8" nillable="true" ma:displayName="Documentcreatiedatum" ma:format="DateOnly" ma:internalName="ZSDMS_Documentcreatiedatum" ma:readOnly="false">
      <xsd:simpleType>
        <xsd:restriction base="dms:DateTime"/>
      </xsd:simpleType>
    </xsd:element>
    <xsd:element name="ZSDMS_Documentontvangstdatum" ma:index="9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beschrijving" ma:index="10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verzenddatum" ma:index="11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Vertrouwelijkaanduiding" ma:index="12" nillable="true" ma:displayName="Vertrouwelijkaanduiding" ma:internalName="ZSDMS_Vertrouwelijkaanduiding" ma:readOnly="false">
      <xsd:simpleType>
        <xsd:restriction base="dms:Text">
          <xsd:maxLength value="255"/>
        </xsd:restriction>
      </xsd:simpleType>
    </xsd:element>
    <xsd:element name="ZSDMS_Documentauteur" ma:index="13" nillable="true" ma:displayName="Documentauteur" ma:internalName="ZSDMS_Documentauteur" ma:readOnly="false">
      <xsd:simpleType>
        <xsd:restriction base="dms:Text">
          <xsd:maxLength value="255"/>
        </xsd:restriction>
      </xsd:simpleType>
    </xsd:element>
    <xsd:element name="ZSDMS_Documenttaal" ma:index="14" nillable="true" ma:displayName="Documenttaal" ma:internalName="ZSDMS_Documenttaal" ma:readOnly="false">
      <xsd:simpleType>
        <xsd:restriction base="dms:Text">
          <xsd:maxLength value="255"/>
        </xsd:restriction>
      </xsd:simpleType>
    </xsd:element>
    <xsd:element name="ZSDMS_Documentversie" ma:index="15" nillable="true" ma:displayName="Documentversie" ma:internalName="ZSDMS_Documentversie" ma:readOnly="false">
      <xsd:simpleType>
        <xsd:restriction base="dms:Text">
          <xsd:maxLength value="255"/>
        </xsd:restriction>
      </xsd:simpleType>
    </xsd:element>
    <xsd:element name="ZSDMS_Documentstatus" ma:index="16" nillable="true" ma:displayName="Documentstatus" ma:internalName="ZSDMS_Documentstatus" ma:readOnly="false">
      <xsd:simpleType>
        <xsd:restriction base="dms:Text">
          <xsd:maxLength value="255"/>
        </xsd:restriction>
      </xsd:simpleType>
    </xsd:element>
    <xsd:element name="ZSDMS_Zaaktypecode" ma:index="17" nillable="true" ma:displayName="Zaaktypecode" ma:default="B0047" ma:internalName="ZSDMS_Zaaktypecode" ma:readOnly="false">
      <xsd:simpleType>
        <xsd:restriction base="dms:Text">
          <xsd:maxLength value="255"/>
        </xsd:restriction>
      </xsd:simpleType>
    </xsd:element>
    <xsd:element name="ZSDMS_ZaaktypeOmschrijving" ma:index="18" nillable="true" ma:displayName="ZaaktypeOmschrijving" ma:internalName="ZSDMS_ZaaktypeOmschrijving" ma:readOnly="false">
      <xsd:simpleType>
        <xsd:restriction base="dms:Text">
          <xsd:maxLength value="255"/>
        </xsd:restriction>
      </xsd:simpleType>
    </xsd:element>
    <xsd:element name="ZSDMS_Zaakidentificatie" ma:index="19" nillable="true" ma:displayName="Zaakidentificatie" ma:internalName="ZSDMS_Zaakidentificatie" ma:readOnly="false">
      <xsd:simpleType>
        <xsd:restriction base="dms:Text">
          <xsd:maxLength value="255"/>
        </xsd:restriction>
      </xsd:simpleType>
    </xsd:element>
    <xsd:element name="ZSDMS_Zaakomschrijving" ma:index="20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Richting" ma:index="21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PersNrAuteur" ma:index="22" nillable="true" ma:displayName="PersNr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Publicatiedatum" ma:index="23" nillable="true" ma:displayName="Publicatiedatum" ma:format="DateOnly" ma:internalName="ZSDMS_Publicatiedatum" ma:readOnly="false">
      <xsd:simpleType>
        <xsd:restriction base="dms:DateTime"/>
      </xsd:simpleType>
    </xsd:element>
    <xsd:element name="ZSDMS_Burgerservicenummer" ma:index="24" nillable="true" ma:displayName="Burgerservicenummer" ma:internalName="ZSDMS_Burgerservicenummer" ma:readOnly="false">
      <xsd:simpleType>
        <xsd:restriction base="dms:Text">
          <xsd:maxLength value="255"/>
        </xsd:restriction>
      </xsd:simpleType>
    </xsd:element>
    <xsd:element name="ZSDMS_Bewaartermijn" ma:index="25" nillable="true" ma:displayName="Bewaartermijn" ma:internalName="ZSDMS_Bewaartermijn" ma:readOnly="false">
      <xsd:simpleType>
        <xsd:restriction base="dms:Text">
          <xsd:maxLength value="255"/>
        </xsd:restriction>
      </xsd:simpleType>
    </xsd:element>
    <xsd:element name="ZSDMS_StartdatumVertrouwelijkheid" ma:index="26" nillable="true" ma:displayName="StartdatumVertrouwelijkheid" ma:default="[today]" ma:format="DateOnly" ma:internalName="ZSDMS_StartdatumVertrouwelijkheid" ma:readOnly="false">
      <xsd:simpleType>
        <xsd:restriction base="dms:DateTime"/>
      </xsd:simpleType>
    </xsd:element>
    <xsd:element name="ZSDMS_EinddatumVertrouwelijkheid" ma:index="27" nillable="true" ma:displayName="EinddatumVertrouwelijkheid" ma:format="DateOnly" ma:internalName="ZSDMS_EinddatumVertrouwelijkheid" ma:readOnly="false">
      <xsd:simpleType>
        <xsd:restriction base="dms:DateTime"/>
      </xsd:simpleType>
    </xsd:element>
    <xsd:element name="ZSDMS_Openbaarheid" ma:index="28" nillable="true" ma:displayName="Openbaarheid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29" nillable="true" ma:displayName="StartdatumBeperkingOpenbaarheid" ma:format="DateOnly" ma:internalName="ZSDMS_StartdatumBeperkingOpenbaarheid">
      <xsd:simpleType>
        <xsd:restriction base="dms:DateTime"/>
      </xsd:simpleType>
    </xsd:element>
    <xsd:element name="ZSDMS_EinddatumBeperkingOpenbaarheid" ma:index="30" nillable="true" ma:displayName="EinddatumBeperkingOpenbaarheid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Resultaatomschrijving" ma:index="41" nillable="true" ma:displayName="Resultaatomschrijving" ma:internalName="ZSDMS_Resultaatomschrijving" ma:readOnly="false">
      <xsd:simpleType>
        <xsd:restriction base="dms:Text">
          <xsd:maxLength value="255"/>
        </xsd:restriction>
      </xsd:simpleType>
    </xsd:element>
    <xsd:element name="ZSDMS_Documentformaat" ma:index="44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1EF61-324E-4CDD-AAE7-C3C1B9DEE8EA}">
  <ds:schemaRefs>
    <ds:schemaRef ds:uri="bb762d5f-97c5-4809-94f1-d95c42dff92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68482e0-cfc3-45e5-bcf6-f0fc2ea3fe6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FA9B6-6CBB-46C5-A5AA-FCA40AD2B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FCBF1-405A-4A1C-92F0-E81BE94654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9B85C4-1385-46EA-9E1C-1266BF55B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62d5f-97c5-4809-94f1-d95c42dff925"/>
    <ds:schemaRef ds:uri="c68482e0-cfc3-45e5-bcf6-f0fc2ea3f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Iv-Groep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jaacfaasen</dc:creator>
  <cp:lastModifiedBy>Michel van Duuren</cp:lastModifiedBy>
  <cp:lastPrinted>2020-08-14T13:08:08Z</cp:lastPrinted>
  <dcterms:created xsi:type="dcterms:W3CDTF">2020-05-29T12:15:59Z</dcterms:created>
  <dcterms:modified xsi:type="dcterms:W3CDTF">2021-03-30T11:36:26Z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0x0101004D615A2E8989554598D3EF04BE39D4DF00DF212997633D8049BA706E8708FDF8D3</vt:lpwstr>
  </property>
  <property fmtid="{D5CDD505-2E9C-101B-9397-08002B2CF9AE}" pid="3" name="_dlc_DocIdItemGuid">
    <vt:lpwstr>0541cd14-e71b-4c2b-8849-aea3a2250cfd</vt:lpwstr>
  </property>
</Properties>
</file>