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Gino\CEAU - Verkeersborden\Publiceren aanbesteding\"/>
    </mc:Choice>
  </mc:AlternateContent>
  <xr:revisionPtr revIDLastSave="0" documentId="13_ncr:1_{5114FD7B-5579-4F10-B56D-4BFC4D195AEC}" xr6:coauthVersionLast="46" xr6:coauthVersionMax="46" xr10:uidLastSave="{00000000-0000-0000-0000-000000000000}"/>
  <bookViews>
    <workbookView xWindow="-10020" yWindow="2565" windowWidth="21600" windowHeight="11385" xr2:uid="{00000000-000D-0000-FFFF-FFFF00000000}"/>
  </bookViews>
  <sheets>
    <sheet name="Uurtarief" sheetId="7" r:id="rId1"/>
  </sheets>
  <definedNames>
    <definedName name="MaxPnt" localSheetId="0">Uurtarief!$B$10</definedName>
    <definedName name="MaxPnt">#REF!</definedName>
    <definedName name="PrIn" localSheetId="0">Uurtarief!$B$14</definedName>
    <definedName name="PrIn">#REF!</definedName>
    <definedName name="PrKn" localSheetId="0">Uurtarief!$B$7</definedName>
    <definedName name="PrKn">#REF!</definedName>
    <definedName name="PrMax" localSheetId="0">Uurtarief!$B$9</definedName>
    <definedName name="PrMax">#REF!</definedName>
    <definedName name="PuKn" localSheetId="0">Uurtarief!$B$8</definedName>
    <definedName name="PuK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5" i="7" l="1"/>
  <c r="A29" i="7" s="1"/>
  <c r="M8" i="7" l="1"/>
  <c r="C21" i="7"/>
  <c r="B21" i="7"/>
  <c r="C20" i="7"/>
  <c r="B20" i="7"/>
  <c r="M11" i="7"/>
  <c r="L11" i="7"/>
  <c r="N10" i="7"/>
  <c r="M10" i="7"/>
  <c r="J8" i="7"/>
  <c r="I8" i="7"/>
  <c r="M7" i="7"/>
  <c r="K7" i="7"/>
  <c r="J7" i="7"/>
</calcChain>
</file>

<file path=xl/sharedStrings.xml><?xml version="1.0" encoding="utf-8"?>
<sst xmlns="http://schemas.openxmlformats.org/spreadsheetml/2006/main" count="30" uniqueCount="23">
  <si>
    <t>Prijsknippunt</t>
  </si>
  <si>
    <t>Maximale prijs</t>
  </si>
  <si>
    <t>x</t>
  </si>
  <si>
    <t>y</t>
  </si>
  <si>
    <t>euro</t>
  </si>
  <si>
    <t>punten</t>
  </si>
  <si>
    <t>Berekende gegevens grafiek</t>
  </si>
  <si>
    <t>Deel 1</t>
  </si>
  <si>
    <t>Deel 2</t>
  </si>
  <si>
    <t>A</t>
  </si>
  <si>
    <t>B</t>
  </si>
  <si>
    <t>Maximum pnt</t>
  </si>
  <si>
    <t>Naam</t>
  </si>
  <si>
    <t>*1000</t>
  </si>
  <si>
    <t>=In te vullen door inschrijver</t>
  </si>
  <si>
    <t>Punten minimale inschrijvingssom</t>
  </si>
  <si>
    <t>Punten maximale Inschrijvingssom</t>
  </si>
  <si>
    <t>Inschrijvingssom</t>
  </si>
  <si>
    <t>Prijsbandbreedte</t>
  </si>
  <si>
    <t>Inschrijving inschrijver</t>
  </si>
  <si>
    <t>Berekende gewogen score</t>
  </si>
  <si>
    <t>Bijlage 2 - Rekenblad - Europese aanbesteding - Leveren en plaatsen verkeersborden</t>
  </si>
  <si>
    <t>100 / (325000 - 550000) * (inschrijfprijs - 550000)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</si>
</sst>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Protection="1"/>
    <xf numFmtId="1" fontId="0" fillId="0" borderId="0" xfId="0" applyNumberFormat="1" applyProtection="1"/>
    <xf numFmtId="0" fontId="0" fillId="5" borderId="0" xfId="0" applyFill="1" applyProtection="1"/>
    <xf numFmtId="0" fontId="0" fillId="5" borderId="0" xfId="0" applyFill="1" applyBorder="1" applyProtection="1"/>
    <xf numFmtId="0" fontId="4" fillId="5" borderId="2" xfId="0" applyFont="1" applyFill="1" applyBorder="1" applyProtection="1"/>
    <xf numFmtId="0" fontId="4" fillId="5" borderId="3" xfId="0" applyFont="1" applyFill="1" applyBorder="1" applyProtection="1"/>
    <xf numFmtId="0" fontId="0" fillId="5" borderId="3" xfId="0" applyFill="1" applyBorder="1" applyProtection="1"/>
    <xf numFmtId="0" fontId="0" fillId="5" borderId="2" xfId="0" applyFill="1" applyBorder="1" applyProtection="1"/>
    <xf numFmtId="0" fontId="5" fillId="5" borderId="0" xfId="0" applyFont="1" applyFill="1" applyBorder="1" applyAlignment="1" applyProtection="1">
      <alignment horizontal="center"/>
    </xf>
    <xf numFmtId="164" fontId="3" fillId="5" borderId="0" xfId="0" applyNumberFormat="1" applyFont="1" applyFill="1" applyBorder="1" applyProtection="1"/>
    <xf numFmtId="0" fontId="1" fillId="3" borderId="0" xfId="0" applyFont="1" applyFill="1" applyBorder="1" applyProtection="1"/>
    <xf numFmtId="0" fontId="0" fillId="5" borderId="1" xfId="0" applyFill="1" applyBorder="1" applyAlignment="1" applyProtection="1">
      <alignment horizontal="right"/>
    </xf>
    <xf numFmtId="0" fontId="0" fillId="6" borderId="2" xfId="0" applyFill="1" applyBorder="1" applyProtection="1"/>
    <xf numFmtId="0" fontId="0" fillId="6" borderId="0" xfId="0" applyFill="1" applyBorder="1" applyProtection="1"/>
    <xf numFmtId="0" fontId="0" fillId="6" borderId="0" xfId="0" applyFill="1" applyBorder="1" applyAlignment="1" applyProtection="1">
      <alignment horizontal="right"/>
    </xf>
    <xf numFmtId="0" fontId="0" fillId="6" borderId="3" xfId="0" applyFill="1" applyBorder="1" applyProtection="1"/>
    <xf numFmtId="0" fontId="1" fillId="6" borderId="8" xfId="0" applyFont="1" applyFill="1" applyBorder="1" applyProtection="1"/>
    <xf numFmtId="0" fontId="1" fillId="6" borderId="7" xfId="0" applyFont="1" applyFill="1" applyBorder="1" applyProtection="1"/>
    <xf numFmtId="0" fontId="1" fillId="6" borderId="7" xfId="0" applyFont="1" applyFill="1" applyBorder="1" applyAlignment="1" applyProtection="1">
      <alignment horizontal="right"/>
    </xf>
    <xf numFmtId="0" fontId="1" fillId="6" borderId="9" xfId="0" applyFont="1" applyFill="1" applyBorder="1" applyProtection="1"/>
    <xf numFmtId="0" fontId="0" fillId="0" borderId="13" xfId="0" applyBorder="1" applyProtection="1"/>
    <xf numFmtId="0" fontId="0" fillId="5" borderId="14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1" fillId="7" borderId="2" xfId="0" applyFont="1" applyFill="1" applyBorder="1" applyProtection="1"/>
    <xf numFmtId="0" fontId="1" fillId="7" borderId="0" xfId="0" applyFont="1" applyFill="1" applyBorder="1" applyProtection="1"/>
    <xf numFmtId="0" fontId="1" fillId="7" borderId="0" xfId="0" applyFont="1" applyFill="1" applyBorder="1" applyAlignment="1" applyProtection="1">
      <alignment horizontal="right"/>
    </xf>
    <xf numFmtId="0" fontId="1" fillId="7" borderId="3" xfId="0" applyFont="1" applyFill="1" applyBorder="1" applyProtection="1"/>
    <xf numFmtId="0" fontId="4" fillId="7" borderId="2" xfId="0" applyFont="1" applyFill="1" applyBorder="1" applyProtection="1"/>
    <xf numFmtId="0" fontId="4" fillId="7" borderId="0" xfId="0" applyFont="1" applyFill="1" applyBorder="1" applyProtection="1"/>
    <xf numFmtId="0" fontId="4" fillId="7" borderId="0" xfId="0" applyFont="1" applyFill="1" applyBorder="1" applyAlignment="1" applyProtection="1">
      <alignment horizontal="right"/>
    </xf>
    <xf numFmtId="0" fontId="4" fillId="7" borderId="3" xfId="0" applyFont="1" applyFill="1" applyBorder="1" applyProtection="1"/>
    <xf numFmtId="0" fontId="0" fillId="7" borderId="4" xfId="0" applyFill="1" applyBorder="1" applyProtection="1"/>
    <xf numFmtId="0" fontId="0" fillId="7" borderId="5" xfId="0" applyFill="1" applyBorder="1" applyProtection="1"/>
    <xf numFmtId="0" fontId="0" fillId="7" borderId="5" xfId="0" applyFill="1" applyBorder="1" applyAlignment="1" applyProtection="1">
      <alignment horizontal="right"/>
    </xf>
    <xf numFmtId="0" fontId="0" fillId="7" borderId="6" xfId="0" applyFill="1" applyBorder="1" applyProtection="1"/>
    <xf numFmtId="0" fontId="1" fillId="5" borderId="0" xfId="0" applyFont="1" applyFill="1" applyAlignment="1" applyProtection="1">
      <alignment horizontal="left"/>
    </xf>
    <xf numFmtId="0" fontId="1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6" fillId="4" borderId="7" xfId="0" applyFont="1" applyFill="1" applyBorder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49" fontId="1" fillId="2" borderId="0" xfId="0" applyNumberFormat="1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/>
    </xf>
    <xf numFmtId="165" fontId="2" fillId="4" borderId="2" xfId="0" applyNumberFormat="1" applyFont="1" applyFill="1" applyBorder="1" applyAlignment="1" applyProtection="1">
      <alignment horizontal="center" vertical="center"/>
    </xf>
    <xf numFmtId="165" fontId="2" fillId="4" borderId="0" xfId="0" applyNumberFormat="1" applyFont="1" applyFill="1" applyBorder="1" applyAlignment="1" applyProtection="1">
      <alignment horizontal="center" vertical="center"/>
    </xf>
    <xf numFmtId="165" fontId="2" fillId="4" borderId="3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1" fontId="2" fillId="0" borderId="3" xfId="0" applyNumberFormat="1" applyFont="1" applyFill="1" applyBorder="1" applyAlignment="1" applyProtection="1">
      <alignment horizontal="center" vertical="center"/>
    </xf>
    <xf numFmtId="1" fontId="2" fillId="0" borderId="4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 applyProtection="1">
      <alignment horizontal="center" vertical="center"/>
    </xf>
    <xf numFmtId="1" fontId="2" fillId="0" borderId="6" xfId="0" applyNumberFormat="1" applyFont="1" applyFill="1" applyBorder="1" applyAlignment="1" applyProtection="1">
      <alignment horizontal="center" vertical="center"/>
    </xf>
    <xf numFmtId="49" fontId="0" fillId="5" borderId="2" xfId="0" applyNumberFormat="1" applyFill="1" applyBorder="1" applyAlignment="1" applyProtection="1">
      <alignment horizontal="center"/>
    </xf>
    <xf numFmtId="49" fontId="0" fillId="5" borderId="0" xfId="0" applyNumberFormat="1" applyFill="1" applyBorder="1" applyAlignment="1" applyProtection="1">
      <alignment horizontal="center"/>
    </xf>
    <xf numFmtId="49" fontId="0" fillId="5" borderId="3" xfId="0" applyNumberFormat="1" applyFill="1" applyBorder="1" applyAlignment="1" applyProtection="1">
      <alignment horizontal="center"/>
    </xf>
    <xf numFmtId="0" fontId="7" fillId="8" borderId="0" xfId="0" applyFont="1" applyFill="1" applyAlignment="1" applyProtection="1">
      <alignment horizontal="left"/>
    </xf>
    <xf numFmtId="0" fontId="1" fillId="5" borderId="0" xfId="0" applyFont="1" applyFill="1" applyBorder="1" applyAlignment="1" applyProtection="1">
      <alignment horizontal="right"/>
    </xf>
    <xf numFmtId="0" fontId="1" fillId="3" borderId="10" xfId="0" applyFont="1" applyFill="1" applyBorder="1" applyAlignment="1" applyProtection="1">
      <alignment horizontal="center"/>
    </xf>
    <xf numFmtId="0" fontId="1" fillId="3" borderId="11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3" borderId="9" xfId="0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3" xfId="0" applyFill="1" applyBorder="1" applyAlignment="1" applyProtection="1">
      <alignment horizontal="center"/>
    </xf>
  </cellXfs>
  <cellStyles count="1">
    <cellStyle name="Standaard" xfId="0" builtinId="0"/>
  </cellStyles>
  <dxfs count="1"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FFB9B9"/>
      <color rgb="FF09AF0D"/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356966490506567E-2"/>
          <c:y val="0.10242730575708604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Uurtarief!$I$7:$J$7</c:f>
              <c:numCache>
                <c:formatCode>General</c:formatCode>
                <c:ptCount val="2"/>
                <c:pt idx="0">
                  <c:v>0</c:v>
                </c:pt>
                <c:pt idx="1">
                  <c:v>325</c:v>
                </c:pt>
              </c:numCache>
            </c:numRef>
          </c:xVal>
          <c:yVal>
            <c:numRef>
              <c:f>Uurtarief!$I$8:$J$8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52-405E-A6D5-ABAB6D0EB673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Uurtarief!$J$7:$K$7</c:f>
              <c:numCache>
                <c:formatCode>General</c:formatCode>
                <c:ptCount val="2"/>
                <c:pt idx="0">
                  <c:v>325</c:v>
                </c:pt>
                <c:pt idx="1">
                  <c:v>550</c:v>
                </c:pt>
              </c:numCache>
            </c:numRef>
          </c:xVal>
          <c:yVal>
            <c:numRef>
              <c:f>Uurtarief!$J$8:$K$8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052-405E-A6D5-ABAB6D0EB673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52-405E-A6D5-ABAB6D0EB673}"/>
              </c:ext>
            </c:extLst>
          </c:dPt>
          <c:dLbls>
            <c:dLbl>
              <c:idx val="0"/>
              <c:layout>
                <c:manualLayout>
                  <c:x val="-7.2681487525296767E-2"/>
                  <c:y val="3.2095272323324743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2-405E-A6D5-ABAB6D0EB673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Uurtarief!$M$7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Uurtarief!$M$8</c:f>
              <c:numCache>
                <c:formatCode>0</c:formatCode>
                <c:ptCount val="1"/>
                <c:pt idx="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052-405E-A6D5-ABAB6D0EB673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Uurtarief!$L$10:$M$10</c:f>
            </c:numRef>
          </c:xVal>
          <c:yVal>
            <c:numRef>
              <c:f>Uurtarief!$L$11:$M$11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052-405E-A6D5-ABAB6D0EB673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Uurtarief!$M$10:$N$10</c:f>
            </c:numRef>
          </c:xVal>
          <c:yVal>
            <c:numRef>
              <c:f>Uurtarief!$M$11:$N$11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052-405E-A6D5-ABAB6D0EB673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68639872"/>
        <c:axId val="168679296"/>
      </c:scatterChart>
      <c:valAx>
        <c:axId val="168639872"/>
        <c:scaling>
          <c:orientation val="minMax"/>
          <c:max val="750"/>
          <c:min val="0"/>
        </c:scaling>
        <c:delete val="0"/>
        <c:axPos val="b"/>
        <c:numFmt formatCode="General" sourceLinked="0"/>
        <c:majorTickMark val="none"/>
        <c:minorTickMark val="none"/>
        <c:tickLblPos val="nextTo"/>
        <c:crossAx val="168679296"/>
        <c:crossesAt val="0"/>
        <c:crossBetween val="midCat"/>
        <c:majorUnit val="100"/>
      </c:valAx>
      <c:valAx>
        <c:axId val="168679296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68639872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0</xdr:row>
      <xdr:rowOff>190499</xdr:rowOff>
    </xdr:from>
    <xdr:to>
      <xdr:col>15</xdr:col>
      <xdr:colOff>609599</xdr:colOff>
      <xdr:row>30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581025</xdr:colOff>
      <xdr:row>28</xdr:row>
      <xdr:rowOff>142875</xdr:rowOff>
    </xdr:from>
    <xdr:to>
      <xdr:col>9</xdr:col>
      <xdr:colOff>514350</xdr:colOff>
      <xdr:row>29</xdr:row>
      <xdr:rowOff>161925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BA8E76CD-7556-4C2F-8D57-80358632839E}"/>
            </a:ext>
          </a:extLst>
        </xdr:cNvPr>
        <xdr:cNvSpPr txBox="1"/>
      </xdr:nvSpPr>
      <xdr:spPr>
        <a:xfrm>
          <a:off x="7677150" y="3209925"/>
          <a:ext cx="5429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*1000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0.8858</cdr:x>
      <cdr:y>0.90664</cdr:y>
    </cdr:from>
    <cdr:to>
      <cdr:x>0.95432</cdr:x>
      <cdr:y>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6273092" y="2737530"/>
          <a:ext cx="485248" cy="281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  <cdr:relSizeAnchor xmlns:cdr="http://schemas.openxmlformats.org/drawingml/2006/chartDrawing">
    <cdr:from>
      <cdr:x>0.07442</cdr:x>
      <cdr:y>0.11146</cdr:y>
    </cdr:from>
    <cdr:to>
      <cdr:x>0.19166</cdr:x>
      <cdr:y>0.20482</cdr:y>
    </cdr:to>
    <cdr:sp macro="" textlink="">
      <cdr:nvSpPr>
        <cdr:cNvPr id="4" name="Tekstvak 1">
          <a:extLst xmlns:a="http://schemas.openxmlformats.org/drawingml/2006/main">
            <a:ext uri="{FF2B5EF4-FFF2-40B4-BE49-F238E27FC236}">
              <a16:creationId xmlns:a16="http://schemas.microsoft.com/office/drawing/2014/main" id="{002749DF-36E2-40C0-87DC-E717D93458F1}"/>
            </a:ext>
          </a:extLst>
        </cdr:cNvPr>
        <cdr:cNvSpPr txBox="1"/>
      </cdr:nvSpPr>
      <cdr:spPr>
        <a:xfrm xmlns:a="http://schemas.openxmlformats.org/drawingml/2006/main">
          <a:off x="527050" y="336550"/>
          <a:ext cx="830264" cy="281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000" b="1"/>
            <a:t>Punten</a:t>
          </a:r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0"/>
  <sheetViews>
    <sheetView tabSelected="1" workbookViewId="0">
      <selection activeCell="C23" sqref="C23"/>
    </sheetView>
  </sheetViews>
  <sheetFormatPr defaultColWidth="0" defaultRowHeight="15" zeroHeight="1" x14ac:dyDescent="0.25"/>
  <cols>
    <col min="1" max="1" width="32.140625" style="1" bestFit="1" customWidth="1"/>
    <col min="2" max="3" width="13.7109375" style="1" customWidth="1"/>
    <col min="4" max="4" width="9.140625" style="1" customWidth="1"/>
    <col min="5" max="5" width="4.140625" style="1" customWidth="1"/>
    <col min="6" max="6" width="15.28515625" style="1" customWidth="1"/>
    <col min="7" max="16" width="9.140625" style="1" customWidth="1"/>
    <col min="17" max="18" width="9.140625" style="3" hidden="1" customWidth="1"/>
    <col min="19" max="20" width="0" style="1" hidden="1" customWidth="1"/>
    <col min="21" max="16384" width="9.140625" style="1" hidden="1"/>
  </cols>
  <sheetData>
    <row r="1" spans="1:20" s="38" customFormat="1" x14ac:dyDescent="0.25">
      <c r="A1" s="57" t="s">
        <v>21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36"/>
      <c r="R1" s="36"/>
      <c r="S1" s="37"/>
      <c r="T1" s="37"/>
    </row>
    <row r="2" spans="1:20" hidden="1" x14ac:dyDescent="0.25">
      <c r="A2" s="4"/>
      <c r="B2" s="4"/>
      <c r="C2" s="4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0" ht="63.75" hidden="1" customHeight="1" x14ac:dyDescent="0.25">
      <c r="A3" s="11" t="s">
        <v>12</v>
      </c>
      <c r="B3" s="58"/>
      <c r="C3" s="58"/>
      <c r="D3" s="58"/>
      <c r="E3" s="3"/>
    </row>
    <row r="4" spans="1:20" ht="12.75" customHeight="1" x14ac:dyDescent="0.25">
      <c r="A4" s="41" t="s">
        <v>14</v>
      </c>
      <c r="B4" s="41"/>
      <c r="C4" s="41"/>
      <c r="D4" s="41"/>
      <c r="E4" s="3"/>
    </row>
    <row r="5" spans="1:20" ht="15.75" thickBot="1" x14ac:dyDescent="0.3">
      <c r="A5" s="4"/>
      <c r="B5" s="4"/>
      <c r="C5" s="4"/>
      <c r="D5" s="4"/>
      <c r="E5" s="3"/>
    </row>
    <row r="6" spans="1:20" ht="15.75" thickBot="1" x14ac:dyDescent="0.3">
      <c r="A6" s="59" t="s">
        <v>18</v>
      </c>
      <c r="B6" s="60"/>
      <c r="C6" s="60"/>
      <c r="D6" s="61"/>
      <c r="E6" s="3"/>
      <c r="I6" s="1" t="s">
        <v>2</v>
      </c>
      <c r="J6" s="1" t="s">
        <v>3</v>
      </c>
    </row>
    <row r="7" spans="1:20" x14ac:dyDescent="0.25">
      <c r="A7" s="17" t="s">
        <v>0</v>
      </c>
      <c r="B7" s="18">
        <v>325</v>
      </c>
      <c r="C7" s="19" t="s">
        <v>4</v>
      </c>
      <c r="D7" s="20" t="s">
        <v>13</v>
      </c>
      <c r="E7" s="3"/>
      <c r="I7" s="1">
        <v>0</v>
      </c>
      <c r="J7" s="1">
        <f>PrKn</f>
        <v>325</v>
      </c>
      <c r="K7" s="1">
        <f>PrMax</f>
        <v>550</v>
      </c>
      <c r="M7" s="1">
        <f>PrIn</f>
        <v>0</v>
      </c>
    </row>
    <row r="8" spans="1:20" x14ac:dyDescent="0.25">
      <c r="A8" s="13" t="s">
        <v>15</v>
      </c>
      <c r="B8" s="14">
        <v>100</v>
      </c>
      <c r="C8" s="15" t="s">
        <v>5</v>
      </c>
      <c r="D8" s="16"/>
      <c r="E8" s="3"/>
      <c r="I8" s="1">
        <f>MaxPnt</f>
        <v>100</v>
      </c>
      <c r="J8" s="1">
        <f>PuKn</f>
        <v>100</v>
      </c>
      <c r="K8" s="1">
        <v>0</v>
      </c>
      <c r="M8" s="2">
        <f>IF(PrIn&lt;=PrMax,A25,0)</f>
        <v>100</v>
      </c>
    </row>
    <row r="9" spans="1:20" x14ac:dyDescent="0.25">
      <c r="A9" s="24" t="s">
        <v>1</v>
      </c>
      <c r="B9" s="25">
        <v>550</v>
      </c>
      <c r="C9" s="26" t="s">
        <v>4</v>
      </c>
      <c r="D9" s="27" t="s">
        <v>13</v>
      </c>
      <c r="E9" s="3"/>
    </row>
    <row r="10" spans="1:20" hidden="1" x14ac:dyDescent="0.25">
      <c r="A10" s="28" t="s">
        <v>11</v>
      </c>
      <c r="B10" s="29">
        <v>100</v>
      </c>
      <c r="C10" s="30" t="s">
        <v>5</v>
      </c>
      <c r="D10" s="31"/>
      <c r="E10" s="3"/>
      <c r="L10" s="1">
        <v>0</v>
      </c>
      <c r="M10" s="1">
        <f>PrKn</f>
        <v>325</v>
      </c>
      <c r="N10" s="1">
        <f>PrKn</f>
        <v>325</v>
      </c>
    </row>
    <row r="11" spans="1:20" ht="15.75" thickBot="1" x14ac:dyDescent="0.3">
      <c r="A11" s="32" t="s">
        <v>16</v>
      </c>
      <c r="B11" s="33">
        <v>0</v>
      </c>
      <c r="C11" s="34" t="s">
        <v>5</v>
      </c>
      <c r="D11" s="35"/>
      <c r="E11" s="3"/>
      <c r="L11" s="1">
        <f>PuKn</f>
        <v>100</v>
      </c>
      <c r="M11" s="1">
        <f>PuKn</f>
        <v>100</v>
      </c>
      <c r="N11" s="1">
        <v>0</v>
      </c>
    </row>
    <row r="12" spans="1:20" ht="15.75" thickBot="1" x14ac:dyDescent="0.3">
      <c r="A12" s="3"/>
      <c r="B12" s="3"/>
      <c r="C12" s="3"/>
      <c r="D12" s="3"/>
      <c r="E12" s="3"/>
    </row>
    <row r="13" spans="1:20" x14ac:dyDescent="0.25">
      <c r="A13" s="62" t="s">
        <v>19</v>
      </c>
      <c r="B13" s="63"/>
      <c r="C13" s="63"/>
      <c r="D13" s="64"/>
      <c r="E13" s="3"/>
    </row>
    <row r="14" spans="1:20" x14ac:dyDescent="0.25">
      <c r="A14" s="21" t="s">
        <v>17</v>
      </c>
      <c r="B14" s="23"/>
      <c r="C14" s="12" t="s">
        <v>4</v>
      </c>
      <c r="D14" s="22" t="s">
        <v>13</v>
      </c>
      <c r="E14" s="3"/>
    </row>
    <row r="15" spans="1:20" x14ac:dyDescent="0.25">
      <c r="A15" s="8"/>
      <c r="B15" s="4"/>
      <c r="C15" s="4"/>
      <c r="D15" s="7"/>
      <c r="E15" s="3"/>
    </row>
    <row r="16" spans="1:20" x14ac:dyDescent="0.25">
      <c r="A16" s="65" t="s">
        <v>6</v>
      </c>
      <c r="B16" s="66"/>
      <c r="C16" s="66"/>
      <c r="D16" s="67"/>
      <c r="E16" s="3"/>
    </row>
    <row r="17" spans="1:16" x14ac:dyDescent="0.25">
      <c r="A17" s="54" t="s">
        <v>22</v>
      </c>
      <c r="B17" s="55"/>
      <c r="C17" s="55"/>
      <c r="D17" s="56"/>
      <c r="E17" s="3"/>
    </row>
    <row r="18" spans="1:16" hidden="1" x14ac:dyDescent="0.25">
      <c r="A18" s="8"/>
      <c r="B18" s="4"/>
      <c r="C18" s="4"/>
      <c r="D18" s="7"/>
      <c r="E18" s="3"/>
    </row>
    <row r="19" spans="1:16" hidden="1" x14ac:dyDescent="0.25">
      <c r="A19" s="5"/>
      <c r="B19" s="9" t="s">
        <v>9</v>
      </c>
      <c r="C19" s="9" t="s">
        <v>10</v>
      </c>
      <c r="D19" s="6"/>
      <c r="E19" s="3"/>
    </row>
    <row r="20" spans="1:16" hidden="1" x14ac:dyDescent="0.25">
      <c r="A20" s="5" t="s">
        <v>7</v>
      </c>
      <c r="B20" s="10">
        <f>(PuKn-MaxPnt)/PrKn</f>
        <v>0</v>
      </c>
      <c r="C20" s="10">
        <f>MaxPnt</f>
        <v>100</v>
      </c>
      <c r="D20" s="6"/>
      <c r="E20" s="3"/>
    </row>
    <row r="21" spans="1:16" hidden="1" x14ac:dyDescent="0.25">
      <c r="A21" s="5" t="s">
        <v>8</v>
      </c>
      <c r="B21" s="10">
        <f>(0-PuKn)/(PrMax-PrKn)</f>
        <v>-0.44444444444444442</v>
      </c>
      <c r="C21" s="10">
        <f>PrMax*PuKn/(PrMax-PrKn)</f>
        <v>244.44444444444446</v>
      </c>
      <c r="D21" s="6"/>
      <c r="E21" s="3"/>
    </row>
    <row r="22" spans="1:16" hidden="1" x14ac:dyDescent="0.25">
      <c r="A22" s="8"/>
      <c r="B22" s="4"/>
      <c r="C22" s="4"/>
      <c r="D22" s="7"/>
      <c r="E22" s="3"/>
    </row>
    <row r="23" spans="1:16" x14ac:dyDescent="0.25">
      <c r="A23" s="8"/>
      <c r="B23" s="4"/>
      <c r="C23" s="4"/>
      <c r="D23" s="7"/>
      <c r="E23" s="3"/>
    </row>
    <row r="24" spans="1:16" ht="15.75" thickBot="1" x14ac:dyDescent="0.3">
      <c r="A24" s="42" t="s">
        <v>20</v>
      </c>
      <c r="B24" s="43"/>
      <c r="C24" s="43"/>
      <c r="D24" s="44"/>
      <c r="E24" s="3"/>
    </row>
    <row r="25" spans="1:16" hidden="1" x14ac:dyDescent="0.25">
      <c r="A25" s="45">
        <f>IF(PrIn&lt;=PrKn,ROUND((PuKn-MaxPnt)/PrKn*PrIn+MaxPnt,3),IF(PrIn&gt;=PrMax,"0",ROUND(((0-PuKn)/(PrMax-PrKn))*PrIn+PrMax*PuKn/(PrMax-PrKn),3)))</f>
        <v>100</v>
      </c>
      <c r="B25" s="46"/>
      <c r="C25" s="46"/>
      <c r="D25" s="47"/>
      <c r="E25" s="3"/>
    </row>
    <row r="26" spans="1:16" ht="15" hidden="1" customHeight="1" x14ac:dyDescent="0.25">
      <c r="A26" s="45"/>
      <c r="B26" s="46"/>
      <c r="C26" s="46"/>
      <c r="D26" s="47"/>
      <c r="E26" s="3"/>
    </row>
    <row r="27" spans="1:16" ht="15" hidden="1" customHeight="1" x14ac:dyDescent="0.25">
      <c r="A27" s="48" t="s">
        <v>5</v>
      </c>
      <c r="B27" s="49"/>
      <c r="C27" s="49"/>
      <c r="D27" s="50"/>
      <c r="E27" s="3"/>
    </row>
    <row r="28" spans="1:16" ht="15" hidden="1" customHeight="1" thickBot="1" x14ac:dyDescent="0.3">
      <c r="A28" s="51"/>
      <c r="B28" s="52"/>
      <c r="C28" s="52"/>
      <c r="D28" s="53"/>
      <c r="E28" s="3"/>
    </row>
    <row r="29" spans="1:16" x14ac:dyDescent="0.25">
      <c r="A29" s="39">
        <f>A25*0.5</f>
        <v>50</v>
      </c>
      <c r="B29" s="39"/>
      <c r="C29" s="39"/>
      <c r="D29" s="39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40"/>
      <c r="B30" s="40"/>
      <c r="C30" s="40"/>
      <c r="D30" s="4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sheetProtection algorithmName="SHA-512" hashValue="LZJJSmp8tPaWgKtL4m1cM+pxh5Tp9vui6U8qyBT7kFeCMDuEOK54DaxIeNE3dGF7toodPI8i9AkRMEJd5Z0LRQ==" saltValue="IdG5O4w/u+f+e8ork1Bi5A==" spinCount="100000" sheet="1" objects="1" scenarios="1"/>
  <mergeCells count="11">
    <mergeCell ref="A1:P1"/>
    <mergeCell ref="B3:D3"/>
    <mergeCell ref="A6:D6"/>
    <mergeCell ref="A13:D13"/>
    <mergeCell ref="A16:D16"/>
    <mergeCell ref="A29:D30"/>
    <mergeCell ref="A4:D4"/>
    <mergeCell ref="A24:D24"/>
    <mergeCell ref="A25:D26"/>
    <mergeCell ref="A27:D28"/>
    <mergeCell ref="A17:D17"/>
  </mergeCells>
  <conditionalFormatting sqref="A27:D28">
    <cfRule type="containsText" dxfId="0" priority="1" operator="containsText" text="punten">
      <formula>NOT(ISERROR(SEARCH("punten",A27)))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Uurtarief</vt:lpstr>
      <vt:lpstr>Uurtarief!MaxPnt</vt:lpstr>
      <vt:lpstr>Uurtarief!PrIn</vt:lpstr>
      <vt:lpstr>Uurtarief!PrKn</vt:lpstr>
      <vt:lpstr>Uurtarief!PrMax</vt:lpstr>
      <vt:lpstr>Uurtarief!PuKn</vt:lpstr>
    </vt:vector>
  </TitlesOfParts>
  <Company>Stanislascollege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gzwirs@GemeenteWestland.nl</dc:creator>
  <cp:lastModifiedBy>Zwirs, G (Gino)</cp:lastModifiedBy>
  <cp:lastPrinted>2015-01-20T17:54:55Z</cp:lastPrinted>
  <dcterms:created xsi:type="dcterms:W3CDTF">2015-01-19T14:52:11Z</dcterms:created>
  <dcterms:modified xsi:type="dcterms:W3CDTF">2021-11-10T11:36:20Z</dcterms:modified>
</cp:coreProperties>
</file>