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3"/>
  <workbookPr filterPrivacy="1"/>
  <xr:revisionPtr revIDLastSave="0" documentId="13_ncr:1_{9D770E86-7A80-C344-9816-423E1044A04A}" xr6:coauthVersionLast="47" xr6:coauthVersionMax="47" xr10:uidLastSave="{00000000-0000-0000-0000-000000000000}"/>
  <bookViews>
    <workbookView xWindow="31680" yWindow="500" windowWidth="36300" windowHeight="19400" activeTab="1" xr2:uid="{00000000-000D-0000-FFFF-FFFF00000000}"/>
  </bookViews>
  <sheets>
    <sheet name="Werkblad A" sheetId="8" r:id="rId1"/>
    <sheet name="Prijzenblad" sheetId="7" r:id="rId2"/>
    <sheet name="Retourneerrecht" sheetId="9" r:id="rId3"/>
    <sheet name="Huidige machinepark" sheetId="10" r:id="rId4"/>
  </sheets>
  <definedNames>
    <definedName name="_xlnm.Print_Area" localSheetId="1">Prijzenblad!$A$1:$H$78</definedName>
    <definedName name="INVULLEN">Prijzenblad!$A$78:$A$80</definedName>
    <definedName name="JA">Prijzenblad!$A$80</definedName>
  </definedNames>
  <calcPr calcId="191029" concurrentCalc="0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27" i="7" l="1"/>
  <c r="I27" i="7"/>
  <c r="H27" i="7"/>
  <c r="G27" i="7"/>
  <c r="F27" i="7"/>
  <c r="E27" i="7"/>
  <c r="D27" i="7"/>
  <c r="D29" i="7"/>
  <c r="D32" i="7"/>
  <c r="D33" i="7"/>
  <c r="D34" i="7"/>
  <c r="E29" i="7"/>
  <c r="E32" i="7"/>
  <c r="E33" i="7"/>
  <c r="E34" i="7"/>
  <c r="F29" i="7"/>
  <c r="F32" i="7"/>
  <c r="F33" i="7"/>
  <c r="F34" i="7"/>
  <c r="G29" i="7"/>
  <c r="G32" i="7"/>
  <c r="G33" i="7"/>
  <c r="G34" i="7"/>
  <c r="H29" i="7"/>
  <c r="H32" i="7"/>
  <c r="H33" i="7"/>
  <c r="H34" i="7"/>
  <c r="I29" i="7"/>
  <c r="I32" i="7"/>
  <c r="I33" i="7"/>
  <c r="I34" i="7"/>
  <c r="J29" i="7"/>
  <c r="J32" i="7"/>
  <c r="J33" i="7"/>
  <c r="J34" i="7"/>
  <c r="D35" i="7"/>
  <c r="E38" i="7"/>
  <c r="D39" i="7"/>
  <c r="E44" i="7"/>
  <c r="G44" i="7"/>
  <c r="E45" i="7"/>
  <c r="G45" i="7"/>
  <c r="E48" i="7"/>
  <c r="D41" i="7"/>
  <c r="F48" i="7"/>
  <c r="G48" i="7"/>
  <c r="E49" i="7"/>
  <c r="F49" i="7"/>
  <c r="G49" i="7"/>
  <c r="E52" i="7"/>
  <c r="F52" i="7"/>
  <c r="G52" i="7"/>
  <c r="E53" i="7"/>
  <c r="F53" i="7"/>
  <c r="G53" i="7"/>
  <c r="E56" i="7"/>
  <c r="F56" i="7"/>
  <c r="G56" i="7"/>
  <c r="E57" i="7"/>
  <c r="F57" i="7"/>
  <c r="G57" i="7"/>
  <c r="E60" i="7"/>
  <c r="F60" i="7"/>
  <c r="G60" i="7"/>
  <c r="E61" i="7"/>
  <c r="F61" i="7"/>
  <c r="G61" i="7"/>
  <c r="C63" i="7"/>
  <c r="G66" i="7"/>
  <c r="G67" i="7"/>
  <c r="D68" i="7"/>
  <c r="D70" i="7"/>
  <c r="B14" i="8"/>
  <c r="B13" i="8"/>
  <c r="F19" i="8"/>
  <c r="E19" i="8"/>
  <c r="G98" i="10"/>
  <c r="F18" i="8"/>
  <c r="E18" i="8"/>
  <c r="I4" i="9"/>
  <c r="H4" i="9"/>
  <c r="G4" i="9"/>
  <c r="F4" i="9"/>
  <c r="E4" i="9"/>
  <c r="D4" i="9"/>
  <c r="C4" i="9"/>
  <c r="C13" i="9"/>
  <c r="I3" i="9"/>
  <c r="H3" i="9"/>
  <c r="G3" i="9"/>
  <c r="F3" i="9"/>
  <c r="E3" i="9"/>
  <c r="D3" i="9"/>
  <c r="C3" i="9"/>
  <c r="B15" i="8"/>
  <c r="B10" i="8"/>
  <c r="B15" i="9"/>
  <c r="C5" i="9"/>
  <c r="C7" i="9"/>
  <c r="H5" i="9"/>
  <c r="H7" i="9"/>
  <c r="G5" i="9"/>
  <c r="G7" i="9"/>
  <c r="F5" i="9"/>
  <c r="F7" i="9"/>
  <c r="E5" i="9"/>
  <c r="E7" i="9"/>
  <c r="D5" i="9"/>
  <c r="D7" i="9"/>
  <c r="C14" i="9"/>
  <c r="C15" i="9"/>
  <c r="I5" i="9"/>
  <c r="I7" i="9"/>
  <c r="C9" i="9"/>
  <c r="C12" i="9"/>
  <c r="C16" i="9"/>
</calcChain>
</file>

<file path=xl/sharedStrings.xml><?xml version="1.0" encoding="utf-8"?>
<sst xmlns="http://schemas.openxmlformats.org/spreadsheetml/2006/main" count="661" uniqueCount="204">
  <si>
    <t>Omschrijving</t>
  </si>
  <si>
    <t xml:space="preserve"> </t>
  </si>
  <si>
    <t>Totaal aantal machines</t>
  </si>
  <si>
    <t>Naam Inschrijver</t>
  </si>
  <si>
    <t>Contractvolume</t>
  </si>
  <si>
    <t>Totaal som ten behoeve van prijsbeoordeling</t>
  </si>
  <si>
    <t>Type 3: zwart-wit MFP minimaal 50 PPM</t>
  </si>
  <si>
    <t>Type 4: zwart-wit MFP minimaal 70 PPM</t>
  </si>
  <si>
    <t>Type 5: full color MFP minimaal 30 PPM</t>
  </si>
  <si>
    <t>Type 6: full color MFP minimaal 55 PPM</t>
  </si>
  <si>
    <t>Type 2: zwart-wit MFP minimaal 30 PPM</t>
  </si>
  <si>
    <t>60 maanden</t>
  </si>
  <si>
    <t>Totaalkosten huur/ software/opties</t>
  </si>
  <si>
    <t>Type 4: zwart-wit repromachine minimaal 70 PPM</t>
  </si>
  <si>
    <t>Totaal per type machine</t>
  </si>
  <si>
    <t>BUITEN DE PRIJSBEOORDELING</t>
  </si>
  <si>
    <t>Aangeboden type:</t>
  </si>
  <si>
    <t>&lt;&lt;&gt;&gt;</t>
  </si>
  <si>
    <t>OPTIES</t>
  </si>
  <si>
    <t>N.V.T.</t>
  </si>
  <si>
    <t>Eis 13: Postscriptdriver en module</t>
  </si>
  <si>
    <t>Eis 33: Scannen naar PDF/A-1b</t>
  </si>
  <si>
    <t>Type 7: Full color MFP minimaal 75 PPM</t>
  </si>
  <si>
    <t>Totaal (alle machines) voor 60 maanden</t>
  </si>
  <si>
    <t>Totaalkosten per type machine</t>
  </si>
  <si>
    <t>Totaalkosten per type machine per jaar</t>
  </si>
  <si>
    <t>Totaalkosten per type machine 60 maanden</t>
  </si>
  <si>
    <t>Aantal eenheden</t>
  </si>
  <si>
    <t>Opgave prijs per maand</t>
  </si>
  <si>
    <t>Totaal 60 maanden</t>
  </si>
  <si>
    <t xml:space="preserve">Zwart afdrukken </t>
  </si>
  <si>
    <t xml:space="preserve">Full color afdrukken </t>
  </si>
  <si>
    <t>Prijs per tik</t>
  </si>
  <si>
    <t>Opgave prijs per eenheid/tik</t>
  </si>
  <si>
    <r>
      <rPr>
        <b/>
        <sz val="10"/>
        <rFont val="Verdana"/>
        <family val="2"/>
      </rPr>
      <t>Invullen te hanteren prijsindex AFDRUKKEN</t>
    </r>
    <r>
      <rPr>
        <sz val="10"/>
        <rFont val="Verdana"/>
        <family val="2"/>
      </rPr>
      <t xml:space="preserve"> (INDIEN INSCHRIJVER EEN PRIJSINDEX HANTEERT), maximaal 2,5 % conform prijsvoorwaarden aanbestedingsdocument</t>
    </r>
  </si>
  <si>
    <t>Prijs per verhuizing</t>
  </si>
  <si>
    <t>Opgave totaalprijs per verhuizing</t>
  </si>
  <si>
    <t>Totaal verhuizing 60 maanden</t>
  </si>
  <si>
    <t>De totaalsom is opgebouwd uit de som van de HUUR/OPTIES/ SOFTWARE/ AFDRUKKEN EN VERHUIZINGEN voor 60 maanden.</t>
  </si>
  <si>
    <t>Totaal</t>
  </si>
  <si>
    <t>Totaalkosten afdrukken 60 maanden</t>
  </si>
  <si>
    <t>VOORBEELDBEREKENING BIJ 10% retourneerrecht</t>
  </si>
  <si>
    <t>FICTIEVE INITIELE BESTELLING</t>
  </si>
  <si>
    <t>Type 1</t>
  </si>
  <si>
    <t>Type 2</t>
  </si>
  <si>
    <t>Type 3</t>
  </si>
  <si>
    <t>Type 4</t>
  </si>
  <si>
    <t>Type 5</t>
  </si>
  <si>
    <t>Type 6</t>
  </si>
  <si>
    <t>Type 7</t>
  </si>
  <si>
    <r>
      <t xml:space="preserve">TOTAAL HUURBEDRAG </t>
    </r>
    <r>
      <rPr>
        <i/>
        <sz val="8"/>
        <color theme="1"/>
        <rFont val="Verdana"/>
        <family val="2"/>
      </rPr>
      <t>(incl. opties en machine gerelateerde software)</t>
    </r>
  </si>
  <si>
    <t>TOTAAL RETOURNEERRECHT</t>
  </si>
  <si>
    <t>Voorbeeldberekening</t>
  </si>
  <si>
    <t>RETOURNEERRECHT</t>
  </si>
  <si>
    <t xml:space="preserve">1 x type 1 na 3 jaar </t>
  </si>
  <si>
    <t>2 x type 2 na 3,5 jaar</t>
  </si>
  <si>
    <t>TOTAAL</t>
  </si>
  <si>
    <t>NOG OVER AAN RETOURNEERRECHT</t>
  </si>
  <si>
    <t>Totaal:</t>
  </si>
  <si>
    <t>OMVANG VAN LEVERING</t>
  </si>
  <si>
    <t>Volume zwart wit per jaar</t>
  </si>
  <si>
    <t>Volume FC per jaar</t>
  </si>
  <si>
    <t>Aantal machines</t>
  </si>
  <si>
    <t>Per machine</t>
  </si>
  <si>
    <t>Machine gerelateerde opties en software</t>
  </si>
  <si>
    <t>Looptijd in maanden</t>
  </si>
  <si>
    <t>Retourneerrecht in percentage</t>
  </si>
  <si>
    <t>Aantal</t>
  </si>
  <si>
    <t>Mnd resterend</t>
  </si>
  <si>
    <t>Model</t>
  </si>
  <si>
    <t>Adres</t>
  </si>
  <si>
    <t>Plaats</t>
  </si>
  <si>
    <t>BERNARD NIEUWENTIJT COLLEGE</t>
  </si>
  <si>
    <t xml:space="preserve">bizhub 558                              </t>
  </si>
  <si>
    <t>Pierebaan 5</t>
  </si>
  <si>
    <t xml:space="preserve">MONNICKENDAM      </t>
  </si>
  <si>
    <t xml:space="preserve">bizhub C558                             </t>
  </si>
  <si>
    <t xml:space="preserve">bizhub C308                             </t>
  </si>
  <si>
    <t xml:space="preserve">bizhub 4050                             </t>
  </si>
  <si>
    <t xml:space="preserve">BINDELMEER COLLEGE         </t>
  </si>
  <si>
    <t xml:space="preserve">bizhub 368                              </t>
  </si>
  <si>
    <t>Passeerdersgragcht 91</t>
  </si>
  <si>
    <t xml:space="preserve">AMSTERDAM         </t>
  </si>
  <si>
    <t>Dubbelink 1</t>
  </si>
  <si>
    <t>AMSTERDAM ZUIDOOST</t>
  </si>
  <si>
    <t xml:space="preserve">CALVIJN COLLEGE            </t>
  </si>
  <si>
    <t>Pieter Calandlaan 3</t>
  </si>
  <si>
    <t xml:space="preserve">COLLEGE DE MEER            </t>
  </si>
  <si>
    <t xml:space="preserve">bizhub C754e                            </t>
  </si>
  <si>
    <t>Lavoisierstraat 2</t>
  </si>
  <si>
    <t>Radioweg 56</t>
  </si>
  <si>
    <t xml:space="preserve">COMENIUS LYCEUM            </t>
  </si>
  <si>
    <t xml:space="preserve">bizhub 758                              </t>
  </si>
  <si>
    <t>Jacob Geelstraat 38</t>
  </si>
  <si>
    <t xml:space="preserve">CYGNUS GYMNASIUM           </t>
  </si>
  <si>
    <t>Vrolikstraat 8</t>
  </si>
  <si>
    <t xml:space="preserve">DAMSTEDE LYCEUM            </t>
  </si>
  <si>
    <t>Rode Kruisstraat 83</t>
  </si>
  <si>
    <t xml:space="preserve">DE APOLLO                  </t>
  </si>
  <si>
    <t>Oudaen 6</t>
  </si>
  <si>
    <t xml:space="preserve">bizhub C3350i                           </t>
  </si>
  <si>
    <t xml:space="preserve">DE FAAM                    </t>
  </si>
  <si>
    <t>Blooksven 21</t>
  </si>
  <si>
    <t xml:space="preserve">ZAANDAM           </t>
  </si>
  <si>
    <t xml:space="preserve">DE HOF                     </t>
  </si>
  <si>
    <t>Dapperstraat 315</t>
  </si>
  <si>
    <t>GERRIT VAN DER VEEN COLLEGE</t>
  </si>
  <si>
    <t>Gerrit van der Veen straat 99</t>
  </si>
  <si>
    <t xml:space="preserve">bizhub C300i                            </t>
  </si>
  <si>
    <t>Moreelsestraat 19</t>
  </si>
  <si>
    <t xml:space="preserve">HOGELANT                   </t>
  </si>
  <si>
    <t>Duinluststraat 20</t>
  </si>
  <si>
    <t xml:space="preserve">HUYGENS COLLEGE            </t>
  </si>
  <si>
    <t>Tweede Constantijn Huygensstr. 31</t>
  </si>
  <si>
    <t xml:space="preserve">IEDERSLAND COLLEGE         </t>
  </si>
  <si>
    <t>Zekeringstraat 38</t>
  </si>
  <si>
    <t xml:space="preserve">NOORDERLICHT COLLEGE       </t>
  </si>
  <si>
    <t>Rode Kruisstraat 14</t>
  </si>
  <si>
    <t xml:space="preserve">OVER-Y COLLEGE             </t>
  </si>
  <si>
    <t>Floraweg 170</t>
  </si>
  <si>
    <t xml:space="preserve">PASCAL COLLEGE             </t>
  </si>
  <si>
    <t>Pascalstraat 4</t>
  </si>
  <si>
    <t xml:space="preserve">bizhub C759                             </t>
  </si>
  <si>
    <t xml:space="preserve">PASCAL ZUID                </t>
  </si>
  <si>
    <t>Middelven 2</t>
  </si>
  <si>
    <t>Schoenerstraat 7</t>
  </si>
  <si>
    <t xml:space="preserve">PIETER NIEUWLAND COLLEGE   </t>
  </si>
  <si>
    <t>Nobelweg 6</t>
  </si>
  <si>
    <t xml:space="preserve">STICHTING ZAAM             </t>
  </si>
  <si>
    <t>Dubbelink 2</t>
  </si>
  <si>
    <t xml:space="preserve">SWEELINCK COLLEGE          </t>
  </si>
  <si>
    <t>Moreelsestraat 21</t>
  </si>
  <si>
    <t xml:space="preserve">VINSE SCHOOL               </t>
  </si>
  <si>
    <t>Haarlemmerstraat 132-136</t>
  </si>
  <si>
    <t>Palmstraat 11</t>
  </si>
  <si>
    <t>Palmstraat 7</t>
  </si>
  <si>
    <t xml:space="preserve">ZUIDERLICHT COLLEGE        </t>
  </si>
  <si>
    <t>Karel du Jardinstraat 54</t>
  </si>
  <si>
    <t>Rustenburgerstraat 436</t>
  </si>
  <si>
    <t>Rustenburgerstraat 438</t>
  </si>
  <si>
    <t>Locatie</t>
  </si>
  <si>
    <t>Werkelijk verbruik</t>
  </si>
  <si>
    <t>Periode</t>
  </si>
  <si>
    <t>zwart-wit</t>
  </si>
  <si>
    <t>Q1 2018</t>
  </si>
  <si>
    <t>Q2 2018</t>
  </si>
  <si>
    <t>Q3 2018</t>
  </si>
  <si>
    <t>Q4 2018</t>
  </si>
  <si>
    <t>Q1 2019</t>
  </si>
  <si>
    <t>Q2 2019</t>
  </si>
  <si>
    <t>Q3 2019</t>
  </si>
  <si>
    <t>Q4 2019</t>
  </si>
  <si>
    <t>Q1 2020</t>
  </si>
  <si>
    <t>Q2 2020</t>
  </si>
  <si>
    <t>Q3 2020</t>
  </si>
  <si>
    <t>Q4 2020</t>
  </si>
  <si>
    <t>Q1 2021</t>
  </si>
  <si>
    <t>Q2 2021</t>
  </si>
  <si>
    <t>Q3 2021</t>
  </si>
  <si>
    <t>Gemiddeld per kwartaal</t>
  </si>
  <si>
    <t>Gemiddeld per jaar</t>
  </si>
  <si>
    <t>Retourneermogelijkheid 10%</t>
  </si>
  <si>
    <r>
      <t xml:space="preserve">Eis 98: 1 </t>
    </r>
    <r>
      <rPr>
        <u/>
        <sz val="10"/>
        <rFont val="Verdana"/>
        <family val="2"/>
      </rPr>
      <t>extra</t>
    </r>
    <r>
      <rPr>
        <sz val="10"/>
        <rFont val="Verdana"/>
        <family val="2"/>
      </rPr>
      <t xml:space="preserve"> lade </t>
    </r>
  </si>
  <si>
    <t>Eis 101: Nietunit 1 positie</t>
  </si>
  <si>
    <r>
      <t xml:space="preserve">Eis 106: 1 </t>
    </r>
    <r>
      <rPr>
        <u/>
        <sz val="10"/>
        <rFont val="Verdana"/>
        <family val="2"/>
      </rPr>
      <t>extra</t>
    </r>
    <r>
      <rPr>
        <sz val="10"/>
        <rFont val="Verdana"/>
        <family val="2"/>
      </rPr>
      <t xml:space="preserve"> lade</t>
    </r>
  </si>
  <si>
    <r>
      <t xml:space="preserve">Eis 107: 2 </t>
    </r>
    <r>
      <rPr>
        <u/>
        <sz val="10"/>
        <rFont val="Verdana"/>
        <family val="2"/>
      </rPr>
      <t>extra</t>
    </r>
    <r>
      <rPr>
        <sz val="10"/>
        <rFont val="Verdana"/>
        <family val="2"/>
      </rPr>
      <t xml:space="preserve"> laden</t>
    </r>
  </si>
  <si>
    <r>
      <t xml:space="preserve">Eis 108: 1 </t>
    </r>
    <r>
      <rPr>
        <u/>
        <sz val="10"/>
        <rFont val="Verdana"/>
        <family val="2"/>
      </rPr>
      <t>extra</t>
    </r>
    <r>
      <rPr>
        <sz val="10"/>
        <rFont val="Verdana"/>
        <family val="2"/>
      </rPr>
      <t xml:space="preserve"> bulklade</t>
    </r>
  </si>
  <si>
    <t>Eis 111: Nietunit 1 en 2</t>
  </si>
  <si>
    <t>Eis 112: Vouw-/nietunit minimaal 15 vel</t>
  </si>
  <si>
    <t>Eis 113: Ponsunit 2 en/of 4 gaats</t>
  </si>
  <si>
    <t>Meer of minder</t>
  </si>
  <si>
    <t xml:space="preserve">Type 1: Zwart-wit MFP A4 minimaal 40 PPM </t>
  </si>
  <si>
    <t>Type 2: Zwart-wit MFP A4/A3 minimaal 30 PPM</t>
  </si>
  <si>
    <t>Type 3: Zwart-wit MFP A4/A3 minimaal 50 PPM</t>
  </si>
  <si>
    <t>Type 4: Zwart-wit repromachine A4/A3 minimaal 70 PPM</t>
  </si>
  <si>
    <t>Type 5: Full color MFP A4/A3 minimaal 30 PPM</t>
  </si>
  <si>
    <t>Type 6: Full Color MFP A4/A3 minimaal 55 PPM</t>
  </si>
  <si>
    <t>Type 7: Full color MFP A4/A3 minimaal 75 PPM</t>
  </si>
  <si>
    <t>HUURPRIJS per machine per maand</t>
  </si>
  <si>
    <t xml:space="preserve">SOFTWARE per machine per maand </t>
  </si>
  <si>
    <t>Prijs per machine per maand</t>
  </si>
  <si>
    <t>Omschrijving typenummer</t>
  </si>
  <si>
    <t>Eis 131: Vouw-/nietunit minimaal 20 vel</t>
  </si>
  <si>
    <t>Eis 132: Nietunit 1 en 2 posities</t>
  </si>
  <si>
    <t>Eis 134: Ponsunit 2 en/of 4 gaats</t>
  </si>
  <si>
    <t>Kosten interne verhuizingen MFP's en repromachines</t>
  </si>
  <si>
    <t>Kosten externe verhuizingen MFP's en repromachines</t>
  </si>
  <si>
    <t>Eis 91: Koppeling INEPRO per type per maand</t>
  </si>
  <si>
    <t>Eis 89: OCR scannen</t>
  </si>
  <si>
    <t>Eis 136: Koppeling INEPRO per type per maand</t>
  </si>
  <si>
    <t>Invullen:</t>
  </si>
  <si>
    <t>JA</t>
  </si>
  <si>
    <t>NEE</t>
  </si>
  <si>
    <t>full color</t>
  </si>
  <si>
    <t>Type 1: zwart-wit MFP minimaal 40 PPM tafelmodel, Alleen A4</t>
  </si>
  <si>
    <t xml:space="preserve">Omschrijving </t>
  </si>
  <si>
    <t>Totaal per jaar 1</t>
  </si>
  <si>
    <t>Totaal per jaar 2</t>
  </si>
  <si>
    <t>Totaal per jaar 3</t>
  </si>
  <si>
    <t>Totaal per jaar 4</t>
  </si>
  <si>
    <t>Totaal per jaar 5</t>
  </si>
  <si>
    <t>Eis 103: faxoplossing VERVALLEN</t>
  </si>
  <si>
    <t>Eis 115: faxoplossing VERVALLEN</t>
  </si>
  <si>
    <t>Prijzenblad Stichting ZAAM alle groene cellen dient inschrijver in te vullen!
VERSIE 21 maart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</si>
</sst>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€&quot;\ * #,##0.00_);_(&quot;€&quot;\ * \(#,##0.00\);_(&quot;€&quot;\ * &quot;-&quot;??_);_(@_)"/>
    <numFmt numFmtId="43" formatCode="_(* #,##0.00_);_(* \(#,##0.00\);_(* &quot;-&quot;??_);_(@_)"/>
    <numFmt numFmtId="164" formatCode="_-&quot;€&quot;\ * #,##0.00_-;_-&quot;€&quot;\ * #,##0.00\-;_-&quot;€&quot;\ * &quot;-&quot;??_-;_-@_-"/>
    <numFmt numFmtId="165" formatCode="_-&quot;€&quot;\ * #,##0.00000_-;_-&quot;€&quot;\ * #,##0.00000\-;_-&quot;€&quot;\ * &quot;-&quot;??_-;_-@_-"/>
    <numFmt numFmtId="166" formatCode="&quot;€&quot;\ #,##0.00"/>
    <numFmt numFmtId="167" formatCode="&quot;€&quot;\ #,##0.00000"/>
    <numFmt numFmtId="168" formatCode="_(* #,##0_);_(* \(#,##0\);_(* &quot;-&quot;??_);_(@_)"/>
  </numFmts>
  <fonts count="26" x14ac:knownFonts="1">
    <font>
      <sz val="10"/>
      <name val="Arial"/>
    </font>
    <font>
      <sz val="10"/>
      <color theme="1"/>
      <name val="Verdana"/>
      <family val="2"/>
    </font>
    <font>
      <sz val="10"/>
      <name val="Arial"/>
      <family val="2"/>
    </font>
    <font>
      <b/>
      <sz val="18"/>
      <color indexed="9"/>
      <name val="Verdana"/>
      <family val="2"/>
    </font>
    <font>
      <b/>
      <sz val="10"/>
      <color indexed="9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sz val="8"/>
      <name val="Arial"/>
      <family val="2"/>
    </font>
    <font>
      <sz val="10"/>
      <color indexed="9"/>
      <name val="Verdana"/>
      <family val="2"/>
    </font>
    <font>
      <b/>
      <sz val="10"/>
      <color theme="0"/>
      <name val="Verdana"/>
      <family val="2"/>
    </font>
    <font>
      <b/>
      <sz val="12"/>
      <color theme="0"/>
      <name val="Verdana"/>
      <family val="2"/>
    </font>
    <font>
      <b/>
      <sz val="22"/>
      <color theme="0"/>
      <name val="Verdana"/>
      <family val="2"/>
    </font>
    <font>
      <b/>
      <sz val="10"/>
      <name val="Arial"/>
      <family val="2"/>
    </font>
    <font>
      <sz val="10"/>
      <color theme="1"/>
      <name val="Verdana"/>
      <family val="2"/>
    </font>
    <font>
      <b/>
      <sz val="10"/>
      <color theme="0"/>
      <name val="Arial"/>
      <family val="2"/>
    </font>
    <font>
      <u/>
      <sz val="10"/>
      <name val="Verdana"/>
      <family val="2"/>
    </font>
    <font>
      <sz val="10"/>
      <color theme="0"/>
      <name val="Verdana"/>
      <family val="2"/>
    </font>
    <font>
      <i/>
      <sz val="10"/>
      <name val="Verdana"/>
      <family val="2"/>
    </font>
    <font>
      <i/>
      <sz val="10"/>
      <color theme="0"/>
      <name val="Verdana"/>
      <family val="2"/>
    </font>
    <font>
      <i/>
      <sz val="8"/>
      <color theme="1"/>
      <name val="Verdana"/>
      <family val="2"/>
    </font>
    <font>
      <b/>
      <sz val="10"/>
      <color theme="1"/>
      <name val="Verdana"/>
      <family val="2"/>
    </font>
    <font>
      <b/>
      <sz val="12"/>
      <name val="Verdana"/>
      <family val="2"/>
    </font>
    <font>
      <sz val="10"/>
      <name val="Arial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sz val="10"/>
      <color theme="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6">
    <xf numFmtId="0" fontId="0" fillId="0" borderId="0"/>
    <xf numFmtId="164" fontId="2" fillId="0" borderId="0" applyFont="0" applyFill="0" applyBorder="0" applyAlignment="0" applyProtection="0"/>
    <xf numFmtId="0" fontId="2" fillId="0" borderId="0"/>
    <xf numFmtId="0" fontId="2" fillId="7" borderId="9" applyNumberFormat="0" applyProtection="0">
      <alignment horizontal="left" vertical="center" indent="1"/>
    </xf>
    <xf numFmtId="0" fontId="2" fillId="7" borderId="9" applyNumberFormat="0" applyProtection="0">
      <alignment horizontal="left" vertical="center" indent="1"/>
    </xf>
    <xf numFmtId="43" fontId="22" fillId="0" borderId="0" applyFont="0" applyFill="0" applyBorder="0" applyAlignment="0" applyProtection="0"/>
  </cellStyleXfs>
  <cellXfs count="168">
    <xf numFmtId="0" fontId="0" fillId="0" borderId="0" xfId="0"/>
    <xf numFmtId="0" fontId="9" fillId="4" borderId="1" xfId="0" applyFont="1" applyFill="1" applyBorder="1" applyAlignment="1" applyProtection="1">
      <alignment vertical="center" wrapText="1"/>
    </xf>
    <xf numFmtId="0" fontId="9" fillId="0" borderId="0" xfId="0" applyFont="1" applyAlignment="1" applyProtection="1">
      <alignment vertical="center"/>
    </xf>
    <xf numFmtId="0" fontId="9" fillId="4" borderId="1" xfId="0" applyFont="1" applyFill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0" fillId="0" borderId="0" xfId="0" applyProtection="1"/>
    <xf numFmtId="0" fontId="5" fillId="0" borderId="0" xfId="0" applyFont="1" applyAlignment="1" applyProtection="1">
      <alignment horizontal="center" vertical="center"/>
    </xf>
    <xf numFmtId="0" fontId="4" fillId="3" borderId="0" xfId="0" applyFont="1" applyFill="1" applyAlignment="1" applyProtection="1">
      <alignment vertical="center"/>
    </xf>
    <xf numFmtId="0" fontId="4" fillId="3" borderId="0" xfId="0" applyFont="1" applyFill="1" applyAlignment="1" applyProtection="1">
      <alignment horizontal="center" vertical="center"/>
    </xf>
    <xf numFmtId="164" fontId="4" fillId="3" borderId="0" xfId="1" applyFont="1" applyFill="1" applyBorder="1" applyAlignment="1" applyProtection="1">
      <alignment horizontal="center" vertical="center" wrapText="1"/>
    </xf>
    <xf numFmtId="164" fontId="4" fillId="3" borderId="0" xfId="1" applyFont="1" applyFill="1" applyAlignment="1" applyProtection="1">
      <alignment horizontal="center" vertical="center"/>
    </xf>
    <xf numFmtId="0" fontId="6" fillId="6" borderId="1" xfId="0" applyFont="1" applyFill="1" applyBorder="1" applyAlignment="1" applyProtection="1">
      <alignment horizontal="center" vertical="center"/>
    </xf>
    <xf numFmtId="0" fontId="5" fillId="0" borderId="0" xfId="0" applyFont="1" applyAlignment="1" applyProtection="1">
      <alignment vertical="center"/>
    </xf>
    <xf numFmtId="0" fontId="5" fillId="0" borderId="0" xfId="0" applyFont="1" applyBorder="1" applyAlignment="1" applyProtection="1">
      <alignment horizontal="center" vertical="center"/>
    </xf>
    <xf numFmtId="165" fontId="8" fillId="0" borderId="0" xfId="1" applyNumberFormat="1" applyFont="1" applyFill="1" applyBorder="1" applyAlignment="1" applyProtection="1">
      <alignment vertical="center"/>
    </xf>
    <xf numFmtId="164" fontId="5" fillId="0" borderId="0" xfId="1" applyFont="1" applyBorder="1" applyAlignment="1" applyProtection="1">
      <alignment horizontal="center" vertical="center"/>
    </xf>
    <xf numFmtId="164" fontId="5" fillId="0" borderId="0" xfId="1" applyFont="1" applyBorder="1" applyAlignment="1" applyProtection="1">
      <alignment vertical="center"/>
    </xf>
    <xf numFmtId="164" fontId="5" fillId="0" borderId="0" xfId="1" applyFont="1" applyAlignment="1" applyProtection="1">
      <alignment vertical="center"/>
    </xf>
    <xf numFmtId="164" fontId="5" fillId="0" borderId="0" xfId="1" applyFont="1" applyAlignment="1" applyProtection="1">
      <alignment horizontal="center" vertical="center"/>
    </xf>
    <xf numFmtId="0" fontId="5" fillId="6" borderId="6" xfId="0" applyFont="1" applyFill="1" applyBorder="1" applyAlignment="1" applyProtection="1">
      <alignment vertical="center"/>
    </xf>
    <xf numFmtId="0" fontId="5" fillId="0" borderId="0" xfId="0" applyFont="1" applyFill="1" applyBorder="1" applyAlignment="1" applyProtection="1">
      <alignment vertical="center"/>
    </xf>
    <xf numFmtId="0" fontId="5" fillId="0" borderId="0" xfId="0" applyFont="1" applyFill="1" applyBorder="1" applyAlignment="1" applyProtection="1">
      <alignment horizontal="center" vertical="center"/>
    </xf>
    <xf numFmtId="0" fontId="0" fillId="0" borderId="0" xfId="0" applyFill="1" applyProtection="1"/>
    <xf numFmtId="164" fontId="6" fillId="0" borderId="0" xfId="1" applyFont="1" applyFill="1" applyBorder="1" applyProtection="1"/>
    <xf numFmtId="164" fontId="6" fillId="0" borderId="0" xfId="1" applyFont="1" applyFill="1" applyBorder="1" applyAlignment="1" applyProtection="1">
      <alignment horizontal="center"/>
    </xf>
    <xf numFmtId="0" fontId="9" fillId="0" borderId="0" xfId="0" applyFont="1" applyFill="1" applyBorder="1" applyAlignment="1" applyProtection="1">
      <alignment vertical="center" wrapText="1"/>
    </xf>
    <xf numFmtId="164" fontId="9" fillId="0" borderId="0" xfId="1" applyFont="1" applyFill="1" applyBorder="1" applyAlignment="1" applyProtection="1">
      <alignment vertical="center" wrapText="1"/>
    </xf>
    <xf numFmtId="164" fontId="9" fillId="0" borderId="0" xfId="1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/>
    </xf>
    <xf numFmtId="0" fontId="9" fillId="0" borderId="0" xfId="0" applyFont="1" applyFill="1" applyBorder="1" applyAlignment="1" applyProtection="1">
      <alignment vertical="center"/>
    </xf>
    <xf numFmtId="0" fontId="5" fillId="6" borderId="1" xfId="0" applyFont="1" applyFill="1" applyBorder="1" applyAlignment="1" applyProtection="1">
      <alignment vertical="center"/>
    </xf>
    <xf numFmtId="0" fontId="5" fillId="6" borderId="3" xfId="0" applyFont="1" applyFill="1" applyBorder="1" applyAlignment="1" applyProtection="1">
      <alignment horizontal="center" vertical="center"/>
    </xf>
    <xf numFmtId="166" fontId="5" fillId="5" borderId="1" xfId="1" applyNumberFormat="1" applyFont="1" applyFill="1" applyBorder="1" applyAlignment="1" applyProtection="1">
      <alignment horizontal="center" vertical="center"/>
      <protection locked="0"/>
    </xf>
    <xf numFmtId="166" fontId="5" fillId="6" borderId="1" xfId="1" applyNumberFormat="1" applyFont="1" applyFill="1" applyBorder="1" applyAlignment="1" applyProtection="1">
      <alignment horizontal="center" vertical="center"/>
    </xf>
    <xf numFmtId="166" fontId="5" fillId="6" borderId="5" xfId="1" applyNumberFormat="1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 vertical="center"/>
    </xf>
    <xf numFmtId="164" fontId="9" fillId="0" borderId="0" xfId="1" applyFont="1" applyFill="1" applyBorder="1" applyAlignment="1" applyProtection="1">
      <alignment vertical="center"/>
    </xf>
    <xf numFmtId="166" fontId="9" fillId="0" borderId="0" xfId="1" applyNumberFormat="1" applyFont="1" applyFill="1" applyBorder="1" applyAlignment="1" applyProtection="1">
      <alignment horizontal="center" vertical="center"/>
    </xf>
    <xf numFmtId="166" fontId="5" fillId="5" borderId="2" xfId="1" applyNumberFormat="1" applyFont="1" applyFill="1" applyBorder="1" applyAlignment="1" applyProtection="1">
      <alignment horizontal="center" vertical="center"/>
      <protection locked="0"/>
    </xf>
    <xf numFmtId="0" fontId="5" fillId="6" borderId="1" xfId="0" applyFont="1" applyFill="1" applyBorder="1" applyAlignment="1" applyProtection="1">
      <alignment horizontal="left" vertical="center"/>
    </xf>
    <xf numFmtId="0" fontId="5" fillId="6" borderId="2" xfId="0" applyFont="1" applyFill="1" applyBorder="1" applyAlignment="1" applyProtection="1">
      <alignment horizontal="left" vertical="center"/>
    </xf>
    <xf numFmtId="164" fontId="9" fillId="4" borderId="3" xfId="1" applyFont="1" applyFill="1" applyBorder="1" applyAlignment="1" applyProtection="1">
      <alignment vertical="center"/>
    </xf>
    <xf numFmtId="164" fontId="6" fillId="0" borderId="0" xfId="1" applyFont="1" applyFill="1" applyBorder="1" applyAlignment="1" applyProtection="1">
      <alignment vertical="center" wrapText="1"/>
    </xf>
    <xf numFmtId="0" fontId="9" fillId="3" borderId="7" xfId="0" applyFont="1" applyFill="1" applyBorder="1" applyAlignment="1" applyProtection="1">
      <alignment vertical="center" wrapText="1"/>
    </xf>
    <xf numFmtId="0" fontId="12" fillId="0" borderId="0" xfId="0" applyFont="1" applyProtection="1"/>
    <xf numFmtId="166" fontId="5" fillId="8" borderId="4" xfId="1" applyNumberFormat="1" applyFont="1" applyFill="1" applyBorder="1" applyAlignment="1" applyProtection="1">
      <alignment vertical="center"/>
      <protection locked="0"/>
    </xf>
    <xf numFmtId="0" fontId="13" fillId="9" borderId="1" xfId="0" applyFont="1" applyFill="1" applyBorder="1" applyAlignment="1" applyProtection="1">
      <alignment vertical="center"/>
    </xf>
    <xf numFmtId="166" fontId="13" fillId="9" borderId="1" xfId="0" applyNumberFormat="1" applyFont="1" applyFill="1" applyBorder="1" applyAlignment="1" applyProtection="1">
      <alignment vertical="center"/>
    </xf>
    <xf numFmtId="0" fontId="5" fillId="6" borderId="14" xfId="0" applyFont="1" applyFill="1" applyBorder="1" applyAlignment="1" applyProtection="1">
      <alignment vertical="center"/>
    </xf>
    <xf numFmtId="0" fontId="5" fillId="6" borderId="15" xfId="0" applyFont="1" applyFill="1" applyBorder="1" applyAlignment="1" applyProtection="1">
      <alignment vertical="center"/>
    </xf>
    <xf numFmtId="166" fontId="9" fillId="4" borderId="1" xfId="0" applyNumberFormat="1" applyFont="1" applyFill="1" applyBorder="1" applyAlignment="1" applyProtection="1">
      <alignment horizontal="center" vertical="center"/>
    </xf>
    <xf numFmtId="3" fontId="5" fillId="6" borderId="3" xfId="0" applyNumberFormat="1" applyFont="1" applyFill="1" applyBorder="1" applyAlignment="1" applyProtection="1">
      <alignment horizontal="center" vertical="center"/>
    </xf>
    <xf numFmtId="0" fontId="5" fillId="6" borderId="8" xfId="0" applyFont="1" applyFill="1" applyBorder="1" applyAlignment="1" applyProtection="1">
      <alignment vertical="center"/>
    </xf>
    <xf numFmtId="0" fontId="6" fillId="6" borderId="1" xfId="0" applyFont="1" applyFill="1" applyBorder="1" applyAlignment="1" applyProtection="1">
      <alignment vertical="center"/>
    </xf>
    <xf numFmtId="166" fontId="5" fillId="8" borderId="3" xfId="1" applyNumberFormat="1" applyFont="1" applyFill="1" applyBorder="1" applyAlignment="1" applyProtection="1">
      <alignment vertical="center"/>
    </xf>
    <xf numFmtId="166" fontId="5" fillId="10" borderId="2" xfId="1" applyNumberFormat="1" applyFont="1" applyFill="1" applyBorder="1" applyAlignment="1" applyProtection="1">
      <alignment horizontal="center" vertical="center"/>
    </xf>
    <xf numFmtId="166" fontId="16" fillId="3" borderId="2" xfId="1" applyNumberFormat="1" applyFont="1" applyFill="1" applyBorder="1" applyAlignment="1" applyProtection="1">
      <alignment horizontal="center" vertical="center"/>
    </xf>
    <xf numFmtId="166" fontId="5" fillId="8" borderId="4" xfId="1" applyNumberFormat="1" applyFont="1" applyFill="1" applyBorder="1" applyAlignment="1" applyProtection="1">
      <alignment vertical="center"/>
    </xf>
    <xf numFmtId="0" fontId="16" fillId="3" borderId="8" xfId="0" applyFont="1" applyFill="1" applyBorder="1" applyAlignment="1" applyProtection="1">
      <alignment vertical="center"/>
    </xf>
    <xf numFmtId="0" fontId="9" fillId="4" borderId="3" xfId="0" applyFont="1" applyFill="1" applyBorder="1" applyAlignment="1" applyProtection="1">
      <alignment vertical="center" wrapText="1"/>
    </xf>
    <xf numFmtId="0" fontId="5" fillId="6" borderId="2" xfId="0" applyFont="1" applyFill="1" applyBorder="1" applyAlignment="1" applyProtection="1">
      <alignment vertical="center"/>
    </xf>
    <xf numFmtId="164" fontId="9" fillId="4" borderId="4" xfId="1" applyFont="1" applyFill="1" applyBorder="1" applyAlignment="1" applyProtection="1">
      <alignment vertical="center"/>
    </xf>
    <xf numFmtId="166" fontId="5" fillId="5" borderId="10" xfId="1" applyNumberFormat="1" applyFont="1" applyFill="1" applyBorder="1" applyAlignment="1" applyProtection="1">
      <alignment horizontal="center" vertical="center"/>
      <protection locked="0"/>
    </xf>
    <xf numFmtId="0" fontId="9" fillId="3" borderId="16" xfId="0" applyFont="1" applyFill="1" applyBorder="1" applyAlignment="1" applyProtection="1">
      <alignment vertical="center" wrapText="1"/>
    </xf>
    <xf numFmtId="0" fontId="13" fillId="5" borderId="1" xfId="0" applyFont="1" applyFill="1" applyBorder="1" applyAlignment="1" applyProtection="1">
      <alignment horizontal="center" vertical="center" wrapText="1"/>
    </xf>
    <xf numFmtId="166" fontId="5" fillId="3" borderId="8" xfId="1" applyNumberFormat="1" applyFont="1" applyFill="1" applyBorder="1" applyAlignment="1" applyProtection="1">
      <alignment vertical="center"/>
    </xf>
    <xf numFmtId="166" fontId="9" fillId="3" borderId="8" xfId="1" applyNumberFormat="1" applyFont="1" applyFill="1" applyBorder="1" applyAlignment="1" applyProtection="1">
      <alignment vertical="center"/>
    </xf>
    <xf numFmtId="0" fontId="13" fillId="6" borderId="18" xfId="0" applyFont="1" applyFill="1" applyBorder="1" applyAlignment="1" applyProtection="1">
      <alignment vertical="center"/>
    </xf>
    <xf numFmtId="0" fontId="5" fillId="5" borderId="2" xfId="1" applyNumberFormat="1" applyFont="1" applyFill="1" applyBorder="1" applyAlignment="1" applyProtection="1">
      <alignment horizontal="center" vertical="center"/>
      <protection locked="0"/>
    </xf>
    <xf numFmtId="0" fontId="9" fillId="3" borderId="13" xfId="0" applyFont="1" applyFill="1" applyBorder="1" applyAlignment="1" applyProtection="1">
      <alignment vertical="center"/>
    </xf>
    <xf numFmtId="0" fontId="5" fillId="6" borderId="18" xfId="0" applyFont="1" applyFill="1" applyBorder="1" applyAlignment="1">
      <alignment vertical="center" wrapText="1"/>
    </xf>
    <xf numFmtId="0" fontId="17" fillId="6" borderId="18" xfId="0" applyFont="1" applyFill="1" applyBorder="1" applyAlignment="1">
      <alignment vertical="center" wrapText="1"/>
    </xf>
    <xf numFmtId="2" fontId="5" fillId="5" borderId="18" xfId="1" applyNumberFormat="1" applyFont="1" applyFill="1" applyBorder="1" applyAlignment="1" applyProtection="1">
      <alignment horizontal="center" vertical="center"/>
      <protection locked="0"/>
    </xf>
    <xf numFmtId="0" fontId="5" fillId="6" borderId="19" xfId="0" applyFont="1" applyFill="1" applyBorder="1" applyAlignment="1" applyProtection="1">
      <alignment vertical="center"/>
    </xf>
    <xf numFmtId="0" fontId="16" fillId="0" borderId="0" xfId="0" applyFont="1" applyAlignment="1" applyProtection="1">
      <alignment vertical="center"/>
    </xf>
    <xf numFmtId="0" fontId="9" fillId="11" borderId="3" xfId="0" applyFont="1" applyFill="1" applyBorder="1" applyAlignment="1">
      <alignment vertical="center"/>
    </xf>
    <xf numFmtId="0" fontId="18" fillId="11" borderId="3" xfId="0" applyFont="1" applyFill="1" applyBorder="1" applyAlignment="1">
      <alignment vertical="center"/>
    </xf>
    <xf numFmtId="0" fontId="14" fillId="0" borderId="0" xfId="0" applyFont="1"/>
    <xf numFmtId="167" fontId="5" fillId="6" borderId="11" xfId="1" applyNumberFormat="1" applyFont="1" applyFill="1" applyBorder="1" applyAlignment="1" applyProtection="1">
      <alignment horizontal="center" vertical="center"/>
    </xf>
    <xf numFmtId="167" fontId="5" fillId="6" borderId="3" xfId="1" applyNumberFormat="1" applyFont="1" applyFill="1" applyBorder="1" applyAlignment="1" applyProtection="1">
      <alignment horizontal="center" vertical="center"/>
    </xf>
    <xf numFmtId="164" fontId="4" fillId="3" borderId="18" xfId="1" applyFont="1" applyFill="1" applyBorder="1" applyAlignment="1" applyProtection="1">
      <alignment horizontal="center" vertical="center"/>
    </xf>
    <xf numFmtId="166" fontId="5" fillId="6" borderId="18" xfId="1" applyNumberFormat="1" applyFont="1" applyFill="1" applyBorder="1" applyAlignment="1" applyProtection="1">
      <alignment horizontal="center" vertical="center"/>
    </xf>
    <xf numFmtId="167" fontId="5" fillId="5" borderId="11" xfId="1" applyNumberFormat="1" applyFont="1" applyFill="1" applyBorder="1" applyAlignment="1" applyProtection="1">
      <alignment horizontal="center" vertical="center"/>
      <protection locked="0"/>
    </xf>
    <xf numFmtId="167" fontId="5" fillId="5" borderId="3" xfId="1" applyNumberFormat="1" applyFont="1" applyFill="1" applyBorder="1" applyAlignment="1" applyProtection="1">
      <alignment horizontal="center" vertical="center"/>
      <protection locked="0"/>
    </xf>
    <xf numFmtId="0" fontId="9" fillId="3" borderId="0" xfId="0" applyFont="1" applyFill="1"/>
    <xf numFmtId="0" fontId="9" fillId="3" borderId="0" xfId="0" applyFont="1" applyFill="1" applyAlignment="1">
      <alignment horizontal="center"/>
    </xf>
    <xf numFmtId="0" fontId="9" fillId="3" borderId="0" xfId="0" applyFont="1" applyFill="1" applyAlignment="1">
      <alignment horizontal="right"/>
    </xf>
    <xf numFmtId="0" fontId="13" fillId="6" borderId="0" xfId="0" applyFont="1" applyFill="1"/>
    <xf numFmtId="0" fontId="13" fillId="6" borderId="0" xfId="0" applyFont="1" applyFill="1" applyAlignment="1">
      <alignment horizontal="center"/>
    </xf>
    <xf numFmtId="166" fontId="13" fillId="6" borderId="0" xfId="0" applyNumberFormat="1" applyFont="1" applyFill="1"/>
    <xf numFmtId="0" fontId="13" fillId="6" borderId="6" xfId="0" applyFont="1" applyFill="1" applyBorder="1"/>
    <xf numFmtId="0" fontId="13" fillId="6" borderId="6" xfId="0" applyFont="1" applyFill="1" applyBorder="1" applyAlignment="1">
      <alignment horizontal="center"/>
    </xf>
    <xf numFmtId="0" fontId="13" fillId="6" borderId="0" xfId="0" applyFont="1" applyFill="1" applyAlignment="1">
      <alignment wrapText="1"/>
    </xf>
    <xf numFmtId="44" fontId="9" fillId="3" borderId="0" xfId="0" applyNumberFormat="1" applyFont="1" applyFill="1"/>
    <xf numFmtId="0" fontId="13" fillId="0" borderId="0" xfId="0" applyFont="1"/>
    <xf numFmtId="0" fontId="13" fillId="0" borderId="0" xfId="0" applyFont="1" applyAlignment="1">
      <alignment horizontal="center"/>
    </xf>
    <xf numFmtId="0" fontId="20" fillId="3" borderId="0" xfId="0" applyFont="1" applyFill="1"/>
    <xf numFmtId="44" fontId="9" fillId="3" borderId="0" xfId="0" applyNumberFormat="1" applyFont="1" applyFill="1" applyAlignment="1">
      <alignment vertical="center"/>
    </xf>
    <xf numFmtId="0" fontId="13" fillId="10" borderId="0" xfId="0" applyFont="1" applyFill="1"/>
    <xf numFmtId="0" fontId="13" fillId="10" borderId="0" xfId="0" applyFont="1" applyFill="1" applyAlignment="1">
      <alignment horizontal="center"/>
    </xf>
    <xf numFmtId="44" fontId="13" fillId="10" borderId="0" xfId="0" applyNumberFormat="1" applyFont="1" applyFill="1"/>
    <xf numFmtId="44" fontId="13" fillId="6" borderId="0" xfId="0" applyNumberFormat="1" applyFont="1" applyFill="1"/>
    <xf numFmtId="0" fontId="5" fillId="0" borderId="0" xfId="0" applyFont="1"/>
    <xf numFmtId="0" fontId="5" fillId="6" borderId="0" xfId="0" applyFont="1" applyFill="1"/>
    <xf numFmtId="166" fontId="5" fillId="6" borderId="0" xfId="0" applyNumberFormat="1" applyFont="1" applyFill="1"/>
    <xf numFmtId="0" fontId="5" fillId="6" borderId="6" xfId="0" applyFont="1" applyFill="1" applyBorder="1"/>
    <xf numFmtId="0" fontId="5" fillId="3" borderId="0" xfId="0" applyFont="1" applyFill="1"/>
    <xf numFmtId="0" fontId="5" fillId="10" borderId="0" xfId="0" applyFont="1" applyFill="1"/>
    <xf numFmtId="0" fontId="5" fillId="13" borderId="18" xfId="0" applyFont="1" applyFill="1" applyBorder="1"/>
    <xf numFmtId="0" fontId="5" fillId="14" borderId="18" xfId="0" applyFont="1" applyFill="1" applyBorder="1"/>
    <xf numFmtId="3" fontId="5" fillId="13" borderId="18" xfId="0" applyNumberFormat="1" applyFont="1" applyFill="1" applyBorder="1"/>
    <xf numFmtId="0" fontId="5" fillId="0" borderId="0" xfId="0" applyFont="1" applyFill="1"/>
    <xf numFmtId="0" fontId="13" fillId="5" borderId="18" xfId="0" applyFont="1" applyFill="1" applyBorder="1" applyAlignment="1" applyProtection="1">
      <alignment horizontal="center" vertical="center" wrapText="1"/>
    </xf>
    <xf numFmtId="166" fontId="5" fillId="5" borderId="18" xfId="1" applyNumberFormat="1" applyFont="1" applyFill="1" applyBorder="1" applyAlignment="1" applyProtection="1">
      <alignment horizontal="center" vertical="center"/>
      <protection locked="0"/>
    </xf>
    <xf numFmtId="0" fontId="23" fillId="0" borderId="0" xfId="0" applyFont="1"/>
    <xf numFmtId="0" fontId="5" fillId="14" borderId="21" xfId="0" applyFont="1" applyFill="1" applyBorder="1"/>
    <xf numFmtId="168" fontId="5" fillId="13" borderId="18" xfId="5" applyNumberFormat="1" applyFont="1" applyFill="1" applyBorder="1"/>
    <xf numFmtId="168" fontId="5" fillId="0" borderId="0" xfId="0" applyNumberFormat="1" applyFont="1"/>
    <xf numFmtId="0" fontId="6" fillId="0" borderId="0" xfId="0" applyFont="1" applyFill="1" applyBorder="1"/>
    <xf numFmtId="0" fontId="6" fillId="5" borderId="18" xfId="0" applyFont="1" applyFill="1" applyBorder="1" applyAlignment="1">
      <alignment horizontal="center" vertical="center"/>
    </xf>
    <xf numFmtId="168" fontId="6" fillId="5" borderId="18" xfId="0" applyNumberFormat="1" applyFont="1" applyFill="1" applyBorder="1" applyAlignment="1">
      <alignment horizontal="center" vertical="center"/>
    </xf>
    <xf numFmtId="3" fontId="6" fillId="5" borderId="18" xfId="0" applyNumberFormat="1" applyFont="1" applyFill="1" applyBorder="1"/>
    <xf numFmtId="0" fontId="6" fillId="5" borderId="18" xfId="0" applyFont="1" applyFill="1" applyBorder="1"/>
    <xf numFmtId="0" fontId="5" fillId="5" borderId="18" xfId="0" applyFont="1" applyFill="1" applyBorder="1"/>
    <xf numFmtId="0" fontId="0" fillId="15" borderId="0" xfId="0" applyFill="1"/>
    <xf numFmtId="0" fontId="23" fillId="15" borderId="20" xfId="0" applyFont="1" applyFill="1" applyBorder="1"/>
    <xf numFmtId="0" fontId="24" fillId="5" borderId="20" xfId="0" applyFont="1" applyFill="1" applyBorder="1" applyAlignment="1">
      <alignment horizontal="left" vertical="center" wrapText="1"/>
    </xf>
    <xf numFmtId="0" fontId="0" fillId="15" borderId="20" xfId="0" applyFill="1" applyBorder="1"/>
    <xf numFmtId="0" fontId="0" fillId="15" borderId="22" xfId="0" applyFill="1" applyBorder="1"/>
    <xf numFmtId="0" fontId="13" fillId="6" borderId="21" xfId="0" applyFont="1" applyFill="1" applyBorder="1" applyAlignment="1" applyProtection="1">
      <alignment vertical="center"/>
    </xf>
    <xf numFmtId="0" fontId="19" fillId="6" borderId="18" xfId="0" applyFont="1" applyFill="1" applyBorder="1" applyAlignment="1" applyProtection="1">
      <alignment vertical="center"/>
    </xf>
    <xf numFmtId="166" fontId="16" fillId="3" borderId="8" xfId="1" applyNumberFormat="1" applyFont="1" applyFill="1" applyBorder="1" applyAlignment="1" applyProtection="1">
      <alignment horizontal="center" vertical="center"/>
    </xf>
    <xf numFmtId="0" fontId="1" fillId="6" borderId="13" xfId="0" applyFont="1" applyFill="1" applyBorder="1" applyAlignment="1" applyProtection="1">
      <alignment vertical="center"/>
    </xf>
    <xf numFmtId="0" fontId="1" fillId="6" borderId="8" xfId="0" applyFont="1" applyFill="1" applyBorder="1" applyAlignment="1" applyProtection="1">
      <alignment vertical="center"/>
    </xf>
    <xf numFmtId="0" fontId="1" fillId="6" borderId="17" xfId="0" applyFont="1" applyFill="1" applyBorder="1" applyAlignment="1" applyProtection="1">
      <alignment vertical="center"/>
    </xf>
    <xf numFmtId="0" fontId="25" fillId="0" borderId="0" xfId="0" applyFont="1" applyProtection="1"/>
    <xf numFmtId="0" fontId="9" fillId="3" borderId="16" xfId="0" applyFont="1" applyFill="1" applyBorder="1" applyAlignment="1" applyProtection="1">
      <alignment horizontal="center" vertical="center" wrapText="1"/>
    </xf>
    <xf numFmtId="0" fontId="9" fillId="4" borderId="18" xfId="0" applyFont="1" applyFill="1" applyBorder="1" applyAlignment="1" applyProtection="1">
      <alignment vertical="center" wrapText="1"/>
    </xf>
    <xf numFmtId="0" fontId="9" fillId="4" borderId="18" xfId="0" applyFont="1" applyFill="1" applyBorder="1" applyAlignment="1" applyProtection="1">
      <alignment vertical="center"/>
    </xf>
    <xf numFmtId="0" fontId="21" fillId="5" borderId="18" xfId="0" applyFont="1" applyFill="1" applyBorder="1" applyAlignment="1">
      <alignment horizontal="center"/>
    </xf>
    <xf numFmtId="166" fontId="9" fillId="4" borderId="3" xfId="0" applyNumberFormat="1" applyFont="1" applyFill="1" applyBorder="1" applyAlignment="1" applyProtection="1">
      <alignment horizontal="center" vertical="center"/>
    </xf>
    <xf numFmtId="166" fontId="9" fillId="4" borderId="5" xfId="0" applyNumberFormat="1" applyFont="1" applyFill="1" applyBorder="1" applyAlignment="1" applyProtection="1">
      <alignment horizontal="center" vertical="center"/>
    </xf>
    <xf numFmtId="166" fontId="9" fillId="4" borderId="4" xfId="1" applyNumberFormat="1" applyFont="1" applyFill="1" applyBorder="1" applyAlignment="1" applyProtection="1">
      <alignment horizontal="center" vertical="center"/>
    </xf>
    <xf numFmtId="166" fontId="9" fillId="4" borderId="5" xfId="1" applyNumberFormat="1" applyFont="1" applyFill="1" applyBorder="1" applyAlignment="1" applyProtection="1">
      <alignment horizontal="center" vertical="center"/>
    </xf>
    <xf numFmtId="166" fontId="9" fillId="11" borderId="18" xfId="0" applyNumberFormat="1" applyFont="1" applyFill="1" applyBorder="1" applyAlignment="1">
      <alignment horizontal="center" vertical="center"/>
    </xf>
    <xf numFmtId="0" fontId="10" fillId="4" borderId="11" xfId="0" applyFont="1" applyFill="1" applyBorder="1" applyAlignment="1" applyProtection="1">
      <alignment horizontal="left" vertical="center"/>
    </xf>
    <xf numFmtId="0" fontId="10" fillId="4" borderId="12" xfId="0" applyFont="1" applyFill="1" applyBorder="1" applyAlignment="1" applyProtection="1">
      <alignment horizontal="left" vertical="center"/>
    </xf>
    <xf numFmtId="0" fontId="10" fillId="4" borderId="10" xfId="0" applyFont="1" applyFill="1" applyBorder="1" applyAlignment="1" applyProtection="1">
      <alignment horizontal="left" vertical="center"/>
    </xf>
    <xf numFmtId="0" fontId="3" fillId="2" borderId="23" xfId="0" applyFont="1" applyFill="1" applyBorder="1" applyAlignment="1" applyProtection="1">
      <alignment horizontal="center" vertical="center" wrapText="1"/>
    </xf>
    <xf numFmtId="0" fontId="3" fillId="2" borderId="24" xfId="0" applyFont="1" applyFill="1" applyBorder="1" applyAlignment="1" applyProtection="1">
      <alignment horizontal="center" vertical="center"/>
    </xf>
    <xf numFmtId="0" fontId="3" fillId="2" borderId="25" xfId="0" applyFont="1" applyFill="1" applyBorder="1" applyAlignment="1" applyProtection="1">
      <alignment horizontal="center" vertical="center"/>
    </xf>
    <xf numFmtId="0" fontId="5" fillId="6" borderId="8" xfId="0" applyFont="1" applyFill="1" applyBorder="1" applyAlignment="1" applyProtection="1">
      <alignment horizontal="right" vertical="center"/>
    </xf>
    <xf numFmtId="0" fontId="5" fillId="6" borderId="0" xfId="0" applyFont="1" applyFill="1" applyBorder="1" applyAlignment="1" applyProtection="1">
      <alignment horizontal="right" vertical="center"/>
    </xf>
    <xf numFmtId="0" fontId="5" fillId="6" borderId="26" xfId="0" applyFont="1" applyFill="1" applyBorder="1" applyAlignment="1" applyProtection="1">
      <alignment horizontal="right" vertical="center"/>
    </xf>
    <xf numFmtId="0" fontId="5" fillId="6" borderId="27" xfId="0" applyFont="1" applyFill="1" applyBorder="1" applyAlignment="1" applyProtection="1">
      <alignment horizontal="right" vertical="center"/>
    </xf>
    <xf numFmtId="0" fontId="5" fillId="6" borderId="6" xfId="0" applyFont="1" applyFill="1" applyBorder="1" applyAlignment="1" applyProtection="1">
      <alignment horizontal="right" vertical="center"/>
    </xf>
    <xf numFmtId="0" fontId="5" fillId="6" borderId="19" xfId="0" applyFont="1" applyFill="1" applyBorder="1" applyAlignment="1" applyProtection="1">
      <alignment horizontal="right" vertical="center"/>
    </xf>
    <xf numFmtId="166" fontId="9" fillId="4" borderId="23" xfId="0" applyNumberFormat="1" applyFont="1" applyFill="1" applyBorder="1" applyAlignment="1" applyProtection="1">
      <alignment horizontal="center" vertical="center"/>
    </xf>
    <xf numFmtId="166" fontId="9" fillId="4" borderId="24" xfId="0" applyNumberFormat="1" applyFont="1" applyFill="1" applyBorder="1" applyAlignment="1" applyProtection="1">
      <alignment horizontal="center" vertical="center"/>
    </xf>
    <xf numFmtId="166" fontId="9" fillId="4" borderId="25" xfId="0" applyNumberFormat="1" applyFont="1" applyFill="1" applyBorder="1" applyAlignment="1" applyProtection="1">
      <alignment horizontal="center" vertical="center"/>
    </xf>
    <xf numFmtId="164" fontId="6" fillId="0" borderId="8" xfId="1" applyFont="1" applyFill="1" applyBorder="1" applyAlignment="1" applyProtection="1">
      <alignment horizontal="left" vertical="center" wrapText="1"/>
    </xf>
    <xf numFmtId="164" fontId="6" fillId="0" borderId="0" xfId="1" applyFont="1" applyFill="1" applyBorder="1" applyAlignment="1" applyProtection="1">
      <alignment horizontal="left" vertical="center" wrapText="1"/>
    </xf>
    <xf numFmtId="0" fontId="6" fillId="5" borderId="18" xfId="0" applyFont="1" applyFill="1" applyBorder="1" applyAlignment="1" applyProtection="1">
      <alignment horizontal="center" vertical="center"/>
      <protection locked="0"/>
    </xf>
    <xf numFmtId="0" fontId="6" fillId="5" borderId="18" xfId="0" applyFont="1" applyFill="1" applyBorder="1" applyAlignment="1" applyProtection="1">
      <alignment vertical="center"/>
      <protection locked="0"/>
    </xf>
    <xf numFmtId="166" fontId="11" fillId="4" borderId="1" xfId="1" applyNumberFormat="1" applyFont="1" applyFill="1" applyBorder="1" applyAlignment="1" applyProtection="1">
      <alignment horizontal="center" vertical="center" wrapText="1"/>
    </xf>
    <xf numFmtId="0" fontId="9" fillId="3" borderId="0" xfId="0" applyFont="1" applyFill="1" applyAlignment="1">
      <alignment horizontal="center" wrapText="1"/>
    </xf>
    <xf numFmtId="0" fontId="9" fillId="12" borderId="0" xfId="0" applyFont="1" applyFill="1" applyAlignment="1">
      <alignment horizontal="center" vertical="center"/>
    </xf>
    <xf numFmtId="10" fontId="13" fillId="6" borderId="0" xfId="0" applyNumberFormat="1" applyFont="1" applyFill="1" applyAlignment="1">
      <alignment horizontal="center"/>
    </xf>
  </cellXfs>
  <cellStyles count="6">
    <cellStyle name="Euro" xfId="1" xr:uid="{00000000-0005-0000-0000-000000000000}"/>
    <cellStyle name="Komma" xfId="5" builtinId="3"/>
    <cellStyle name="SAPBEXchaText" xfId="3" xr:uid="{00000000-0005-0000-0000-000001000000}"/>
    <cellStyle name="SAPBEXstdItem" xfId="4" xr:uid="{00000000-0005-0000-0000-000002000000}"/>
    <cellStyle name="Standaard" xfId="0" builtinId="0"/>
    <cellStyle name="Standaard 2" xfId="2" xr:uid="{00000000-0005-0000-0000-000004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0</xdr:row>
      <xdr:rowOff>203200</xdr:rowOff>
    </xdr:from>
    <xdr:to>
      <xdr:col>14</xdr:col>
      <xdr:colOff>623277</xdr:colOff>
      <xdr:row>3</xdr:row>
      <xdr:rowOff>88900</xdr:rowOff>
    </xdr:to>
    <xdr:pic>
      <xdr:nvPicPr>
        <xdr:cNvPr id="2" name="Afbeelding 1" descr="ZAAM, scholen in het voortgezet onderwijs in regio Amsterdam">
          <a:extLst>
            <a:ext uri="{FF2B5EF4-FFF2-40B4-BE49-F238E27FC236}">
              <a16:creationId xmlns:a16="http://schemas.microsoft.com/office/drawing/2014/main" id="{B01DF9AC-FF87-ED48-A1DD-A5B66124A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36200" y="203200"/>
          <a:ext cx="6770077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864847</xdr:colOff>
      <xdr:row>8</xdr:row>
      <xdr:rowOff>31164</xdr:rowOff>
    </xdr:from>
    <xdr:to>
      <xdr:col>2</xdr:col>
      <xdr:colOff>1139110</xdr:colOff>
      <xdr:row>9</xdr:row>
      <xdr:rowOff>186994</xdr:rowOff>
    </xdr:to>
    <xdr:sp macro="" textlink="">
      <xdr:nvSpPr>
        <xdr:cNvPr id="2" name="Pijl omlaag 1">
          <a:extLst>
            <a:ext uri="{FF2B5EF4-FFF2-40B4-BE49-F238E27FC236}">
              <a16:creationId xmlns:a16="http://schemas.microsoft.com/office/drawing/2014/main" id="{1BD514C9-7EDD-3645-ADCA-69F71CB49CC6}"/>
            </a:ext>
          </a:extLst>
        </xdr:cNvPr>
        <xdr:cNvSpPr/>
      </xdr:nvSpPr>
      <xdr:spPr>
        <a:xfrm>
          <a:off x="9022454" y="3763250"/>
          <a:ext cx="274263" cy="373989"/>
        </a:xfrm>
        <a:prstGeom prst="downArrow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CCE8C-C0B0-3A47-8BB0-E83F1DEC9BD2}">
  <dimension ref="A1:F23"/>
  <sheetViews>
    <sheetView showGridLines="0" topLeftCell="A8" zoomScale="160" zoomScaleNormal="160" workbookViewId="0">
      <selection activeCell="E19" sqref="E19"/>
    </sheetView>
  </sheetViews>
  <sheetFormatPr baseColWidth="10" defaultRowHeight="13" x14ac:dyDescent="0.15"/>
  <cols>
    <col min="1" max="1" width="49.83203125" style="102" customWidth="1"/>
    <col min="2" max="2" width="20.1640625" style="102" customWidth="1"/>
    <col min="3" max="3" width="2.83203125" style="102" customWidth="1"/>
    <col min="4" max="4" width="23.83203125" style="102" customWidth="1"/>
    <col min="5" max="6" width="15.83203125" style="102" customWidth="1"/>
    <col min="7" max="16384" width="10.83203125" style="102"/>
  </cols>
  <sheetData>
    <row r="1" spans="1:6" ht="25" customHeight="1" x14ac:dyDescent="0.2">
      <c r="A1" s="139" t="s">
        <v>59</v>
      </c>
      <c r="B1" s="139"/>
      <c r="D1" s="139" t="s">
        <v>141</v>
      </c>
      <c r="E1" s="139"/>
      <c r="F1" s="139"/>
    </row>
    <row r="2" spans="1:6" ht="25" customHeight="1" x14ac:dyDescent="0.15">
      <c r="A2"/>
      <c r="B2" s="123" t="s">
        <v>58</v>
      </c>
      <c r="D2" s="119" t="s">
        <v>142</v>
      </c>
      <c r="E2" s="119" t="s">
        <v>143</v>
      </c>
      <c r="F2" s="119" t="s">
        <v>193</v>
      </c>
    </row>
    <row r="3" spans="1:6" ht="25" customHeight="1" x14ac:dyDescent="0.15">
      <c r="A3" s="109" t="s">
        <v>171</v>
      </c>
      <c r="B3" s="108">
        <v>57</v>
      </c>
      <c r="D3" s="109" t="s">
        <v>144</v>
      </c>
      <c r="E3" s="116">
        <v>4149435</v>
      </c>
      <c r="F3" s="116">
        <v>745168</v>
      </c>
    </row>
    <row r="4" spans="1:6" ht="25" customHeight="1" x14ac:dyDescent="0.15">
      <c r="A4" s="109" t="s">
        <v>172</v>
      </c>
      <c r="B4" s="108">
        <v>24</v>
      </c>
      <c r="D4" s="109" t="s">
        <v>145</v>
      </c>
      <c r="E4" s="116">
        <v>4149435</v>
      </c>
      <c r="F4" s="116">
        <v>745168</v>
      </c>
    </row>
    <row r="5" spans="1:6" ht="25" customHeight="1" x14ac:dyDescent="0.15">
      <c r="A5" s="109" t="s">
        <v>173</v>
      </c>
      <c r="B5" s="108">
        <v>11</v>
      </c>
      <c r="D5" s="109" t="s">
        <v>146</v>
      </c>
      <c r="E5" s="116">
        <v>1920335</v>
      </c>
      <c r="F5" s="116">
        <v>507557</v>
      </c>
    </row>
    <row r="6" spans="1:6" ht="25" customHeight="1" x14ac:dyDescent="0.15">
      <c r="A6" s="109" t="s">
        <v>174</v>
      </c>
      <c r="B6" s="108">
        <v>7</v>
      </c>
      <c r="D6" s="109" t="s">
        <v>147</v>
      </c>
      <c r="E6" s="116">
        <v>5068910</v>
      </c>
      <c r="F6" s="116">
        <v>846460</v>
      </c>
    </row>
    <row r="7" spans="1:6" ht="25" customHeight="1" x14ac:dyDescent="0.15">
      <c r="A7" s="109" t="s">
        <v>175</v>
      </c>
      <c r="B7" s="108">
        <v>33</v>
      </c>
      <c r="D7" s="109" t="s">
        <v>148</v>
      </c>
      <c r="E7" s="116">
        <v>3242545</v>
      </c>
      <c r="F7" s="116">
        <v>763200</v>
      </c>
    </row>
    <row r="8" spans="1:6" ht="25" customHeight="1" x14ac:dyDescent="0.15">
      <c r="A8" s="109" t="s">
        <v>176</v>
      </c>
      <c r="B8" s="108">
        <v>21</v>
      </c>
      <c r="D8" s="109" t="s">
        <v>149</v>
      </c>
      <c r="E8" s="116">
        <v>4372008</v>
      </c>
      <c r="F8" s="116">
        <v>725963</v>
      </c>
    </row>
    <row r="9" spans="1:6" ht="25" customHeight="1" x14ac:dyDescent="0.15">
      <c r="A9" s="109" t="s">
        <v>177</v>
      </c>
      <c r="B9" s="108">
        <v>9</v>
      </c>
      <c r="D9" s="109" t="s">
        <v>150</v>
      </c>
      <c r="E9" s="116">
        <v>2399707</v>
      </c>
      <c r="F9" s="116">
        <v>531510</v>
      </c>
    </row>
    <row r="10" spans="1:6" ht="25" customHeight="1" x14ac:dyDescent="0.15">
      <c r="B10" s="122">
        <f>SUM(B3:B9)</f>
        <v>162</v>
      </c>
      <c r="D10" s="109" t="s">
        <v>151</v>
      </c>
      <c r="E10" s="116">
        <v>4227939</v>
      </c>
      <c r="F10" s="116">
        <v>846971</v>
      </c>
    </row>
    <row r="11" spans="1:6" ht="25" customHeight="1" x14ac:dyDescent="0.15">
      <c r="A11" s="111"/>
      <c r="B11" s="118"/>
      <c r="D11" s="109" t="s">
        <v>152</v>
      </c>
      <c r="E11" s="116">
        <v>3473422</v>
      </c>
      <c r="F11" s="116">
        <v>699772</v>
      </c>
    </row>
    <row r="12" spans="1:6" s="111" customFormat="1" ht="25" customHeight="1" x14ac:dyDescent="0.15">
      <c r="A12" s="102"/>
      <c r="B12" s="108" t="s">
        <v>58</v>
      </c>
      <c r="D12" s="109" t="s">
        <v>153</v>
      </c>
      <c r="E12" s="116">
        <v>1371229</v>
      </c>
      <c r="F12" s="116">
        <v>330382</v>
      </c>
    </row>
    <row r="13" spans="1:6" ht="25" customHeight="1" x14ac:dyDescent="0.15">
      <c r="A13" s="109" t="s">
        <v>60</v>
      </c>
      <c r="B13" s="110">
        <f>E19</f>
        <v>12101032.266666668</v>
      </c>
      <c r="D13" s="109" t="s">
        <v>154</v>
      </c>
      <c r="E13" s="116">
        <v>1628181</v>
      </c>
      <c r="F13" s="116">
        <v>461049</v>
      </c>
    </row>
    <row r="14" spans="1:6" ht="25" customHeight="1" x14ac:dyDescent="0.15">
      <c r="A14" s="109" t="s">
        <v>61</v>
      </c>
      <c r="B14" s="110">
        <f>F19</f>
        <v>2664261.6</v>
      </c>
      <c r="D14" s="109" t="s">
        <v>155</v>
      </c>
      <c r="E14" s="116">
        <v>3614733</v>
      </c>
      <c r="F14" s="116">
        <v>956851</v>
      </c>
    </row>
    <row r="15" spans="1:6" ht="25" customHeight="1" x14ac:dyDescent="0.15">
      <c r="B15" s="121">
        <f>SUM(B13:B14)</f>
        <v>14765293.866666667</v>
      </c>
      <c r="D15" s="109" t="s">
        <v>156</v>
      </c>
      <c r="E15" s="116">
        <v>1365260</v>
      </c>
      <c r="F15" s="116">
        <v>466691</v>
      </c>
    </row>
    <row r="16" spans="1:6" ht="25" customHeight="1" x14ac:dyDescent="0.15">
      <c r="D16" s="109" t="s">
        <v>157</v>
      </c>
      <c r="E16" s="116">
        <v>2712979</v>
      </c>
      <c r="F16" s="116">
        <v>781649</v>
      </c>
    </row>
    <row r="17" spans="4:6" ht="25" customHeight="1" x14ac:dyDescent="0.15">
      <c r="D17" s="115" t="s">
        <v>158</v>
      </c>
      <c r="E17" s="116">
        <v>1682753</v>
      </c>
      <c r="F17" s="116">
        <v>582590</v>
      </c>
    </row>
    <row r="18" spans="4:6" ht="25" customHeight="1" x14ac:dyDescent="0.15">
      <c r="D18" s="119" t="s">
        <v>159</v>
      </c>
      <c r="E18" s="120">
        <f>AVERAGE(E3:E17)</f>
        <v>3025258.0666666669</v>
      </c>
      <c r="F18" s="120">
        <f>AVERAGE(F3:F17)</f>
        <v>666065.4</v>
      </c>
    </row>
    <row r="19" spans="4:6" ht="25" customHeight="1" x14ac:dyDescent="0.15">
      <c r="D19" s="119" t="s">
        <v>160</v>
      </c>
      <c r="E19" s="120">
        <f>E18*4</f>
        <v>12101032.266666668</v>
      </c>
      <c r="F19" s="120">
        <f>F18*4</f>
        <v>2664261.6</v>
      </c>
    </row>
    <row r="20" spans="4:6" ht="25" customHeight="1" x14ac:dyDescent="0.15">
      <c r="E20" s="117"/>
    </row>
    <row r="21" spans="4:6" ht="25" customHeight="1" x14ac:dyDescent="0.15"/>
    <row r="22" spans="4:6" ht="25" customHeight="1" x14ac:dyDescent="0.15"/>
    <row r="23" spans="4:6" ht="25" customHeight="1" x14ac:dyDescent="0.15"/>
  </sheetData>
  <sheetProtection algorithmName="SHA-512" hashValue="7j0VPYyIP/P2Adw/7p8VAqDzFU6FJNfvCoBgGXSbJiT3/ocjmAiTdblr/QG5geQitsma3CL13CmhdGhP8QwA2w==" saltValue="zejP8Mz9SfR2f+XJrfodKg==" spinCount="100000" sheet="1" objects="1" scenarios="1"/>
  <mergeCells count="2">
    <mergeCell ref="A1:B1"/>
    <mergeCell ref="D1:F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"/>
  <sheetViews>
    <sheetView showGridLines="0" tabSelected="1" topLeftCell="B5" zoomScale="110" zoomScaleNormal="110" zoomScalePageLayoutView="87" workbookViewId="0">
      <selection activeCell="D38" sqref="D38"/>
    </sheetView>
  </sheetViews>
  <sheetFormatPr baseColWidth="10" defaultColWidth="9.1640625" defaultRowHeight="13" x14ac:dyDescent="0.15"/>
  <cols>
    <col min="1" max="1" width="81.1640625" style="5" customWidth="1"/>
    <col min="2" max="3" width="25.83203125" style="5" customWidth="1"/>
    <col min="4" max="4" width="26" style="5" customWidth="1"/>
    <col min="5" max="5" width="26" style="28" customWidth="1"/>
    <col min="6" max="10" width="26" style="5" customWidth="1"/>
    <col min="11" max="11" width="27.6640625" style="5" customWidth="1"/>
    <col min="12" max="16384" width="9.1640625" style="5"/>
  </cols>
  <sheetData>
    <row r="1" spans="1:10" ht="96" customHeight="1" x14ac:dyDescent="0.15">
      <c r="A1" s="148" t="s">
        <v>203</v>
      </c>
      <c r="B1" s="149"/>
      <c r="C1" s="149"/>
      <c r="D1" s="149"/>
      <c r="E1" s="149"/>
      <c r="F1" s="149"/>
      <c r="G1" s="149"/>
      <c r="H1" s="149"/>
      <c r="I1" s="149"/>
      <c r="J1" s="150"/>
    </row>
    <row r="2" spans="1:10" ht="38" customHeight="1" x14ac:dyDescent="0.15">
      <c r="A2" s="145" t="s">
        <v>11</v>
      </c>
      <c r="B2" s="146"/>
      <c r="C2" s="146"/>
      <c r="D2" s="146"/>
      <c r="E2" s="146"/>
      <c r="F2" s="146"/>
      <c r="G2" s="146"/>
      <c r="H2" s="146"/>
      <c r="I2" s="146"/>
      <c r="J2" s="147"/>
    </row>
    <row r="3" spans="1:10" s="44" customFormat="1" ht="90" customHeight="1" x14ac:dyDescent="0.15">
      <c r="A3" s="7" t="s">
        <v>0</v>
      </c>
      <c r="B3" s="7"/>
      <c r="C3" s="7" t="s">
        <v>1</v>
      </c>
      <c r="D3" s="136" t="s">
        <v>194</v>
      </c>
      <c r="E3" s="136" t="s">
        <v>10</v>
      </c>
      <c r="F3" s="136" t="s">
        <v>6</v>
      </c>
      <c r="G3" s="136" t="s">
        <v>13</v>
      </c>
      <c r="H3" s="136" t="s">
        <v>8</v>
      </c>
      <c r="I3" s="136" t="s">
        <v>9</v>
      </c>
      <c r="J3" s="136" t="s">
        <v>22</v>
      </c>
    </row>
    <row r="4" spans="1:10" s="44" customFormat="1" ht="19" customHeight="1" x14ac:dyDescent="0.15">
      <c r="A4" s="151" t="s">
        <v>16</v>
      </c>
      <c r="B4" s="152"/>
      <c r="C4" s="153"/>
      <c r="D4" s="64" t="s">
        <v>17</v>
      </c>
      <c r="E4" s="64" t="s">
        <v>17</v>
      </c>
      <c r="F4" s="64" t="s">
        <v>17</v>
      </c>
      <c r="G4" s="64" t="s">
        <v>17</v>
      </c>
      <c r="H4" s="64" t="s">
        <v>17</v>
      </c>
      <c r="I4" s="64" t="s">
        <v>17</v>
      </c>
      <c r="J4" s="112" t="s">
        <v>17</v>
      </c>
    </row>
    <row r="5" spans="1:10" ht="17" customHeight="1" x14ac:dyDescent="0.15">
      <c r="A5" s="151" t="s">
        <v>178</v>
      </c>
      <c r="B5" s="152"/>
      <c r="C5" s="153"/>
      <c r="D5" s="62">
        <v>0</v>
      </c>
      <c r="E5" s="38">
        <v>0</v>
      </c>
      <c r="F5" s="38">
        <v>0</v>
      </c>
      <c r="G5" s="38">
        <v>0</v>
      </c>
      <c r="H5" s="38">
        <v>0</v>
      </c>
      <c r="I5" s="38">
        <v>0</v>
      </c>
      <c r="J5" s="113">
        <v>0</v>
      </c>
    </row>
    <row r="6" spans="1:10" ht="17" customHeight="1" x14ac:dyDescent="0.15">
      <c r="A6" s="154" t="s">
        <v>179</v>
      </c>
      <c r="B6" s="155"/>
      <c r="C6" s="156"/>
      <c r="D6" s="62">
        <v>0</v>
      </c>
      <c r="E6" s="38">
        <v>0</v>
      </c>
      <c r="F6" s="38">
        <v>0</v>
      </c>
      <c r="G6" s="38">
        <v>0</v>
      </c>
      <c r="H6" s="38">
        <v>0</v>
      </c>
      <c r="I6" s="38">
        <v>0</v>
      </c>
      <c r="J6" s="113">
        <v>0</v>
      </c>
    </row>
    <row r="7" spans="1:10" ht="16" customHeight="1" x14ac:dyDescent="0.15">
      <c r="A7" s="54"/>
      <c r="B7" s="57"/>
      <c r="C7" s="57"/>
      <c r="D7" s="45"/>
      <c r="E7" s="45"/>
      <c r="F7" s="45"/>
      <c r="G7" s="45"/>
      <c r="H7" s="45"/>
      <c r="I7" s="45"/>
    </row>
    <row r="8" spans="1:10" ht="19" customHeight="1" x14ac:dyDescent="0.15">
      <c r="A8" s="66" t="s">
        <v>18</v>
      </c>
      <c r="B8" s="65"/>
      <c r="C8" s="131" t="s">
        <v>181</v>
      </c>
      <c r="D8" s="65"/>
      <c r="E8" s="65"/>
      <c r="F8" s="65"/>
      <c r="G8" s="65"/>
      <c r="H8" s="65"/>
      <c r="I8" s="65"/>
      <c r="J8" s="65"/>
    </row>
    <row r="9" spans="1:10" ht="17" customHeight="1" x14ac:dyDescent="0.15">
      <c r="A9" s="134" t="s">
        <v>187</v>
      </c>
      <c r="B9" s="130" t="s">
        <v>180</v>
      </c>
      <c r="C9" s="67"/>
      <c r="D9" s="38">
        <v>0</v>
      </c>
      <c r="E9" s="38">
        <v>0</v>
      </c>
      <c r="F9" s="38">
        <v>0</v>
      </c>
      <c r="G9" s="55" t="s">
        <v>19</v>
      </c>
      <c r="H9" s="38">
        <v>0</v>
      </c>
      <c r="I9" s="38">
        <v>0</v>
      </c>
      <c r="J9" s="38">
        <v>0</v>
      </c>
    </row>
    <row r="10" spans="1:10" ht="17" customHeight="1" x14ac:dyDescent="0.15">
      <c r="A10" s="134" t="s">
        <v>189</v>
      </c>
      <c r="B10" s="130" t="s">
        <v>180</v>
      </c>
      <c r="C10" s="129"/>
      <c r="D10" s="55" t="s">
        <v>19</v>
      </c>
      <c r="E10" s="55" t="s">
        <v>19</v>
      </c>
      <c r="F10" s="55" t="s">
        <v>19</v>
      </c>
      <c r="G10" s="38">
        <v>0</v>
      </c>
      <c r="H10" s="55" t="s">
        <v>19</v>
      </c>
      <c r="I10" s="55" t="s">
        <v>19</v>
      </c>
      <c r="J10" s="55" t="s">
        <v>19</v>
      </c>
    </row>
    <row r="11" spans="1:10" ht="17" customHeight="1" x14ac:dyDescent="0.15">
      <c r="A11" s="48" t="s">
        <v>20</v>
      </c>
      <c r="B11" s="130" t="s">
        <v>180</v>
      </c>
      <c r="C11" s="68" t="s">
        <v>17</v>
      </c>
      <c r="D11" s="32">
        <v>0</v>
      </c>
      <c r="E11" s="32">
        <v>0</v>
      </c>
      <c r="F11" s="32">
        <v>0</v>
      </c>
      <c r="G11" s="38">
        <v>0</v>
      </c>
      <c r="H11" s="32">
        <v>0</v>
      </c>
      <c r="I11" s="32">
        <v>0</v>
      </c>
      <c r="J11" s="38">
        <v>0</v>
      </c>
    </row>
    <row r="12" spans="1:10" ht="17" customHeight="1" x14ac:dyDescent="0.15">
      <c r="A12" s="48" t="s">
        <v>21</v>
      </c>
      <c r="B12" s="130" t="s">
        <v>180</v>
      </c>
      <c r="C12" s="68" t="s">
        <v>17</v>
      </c>
      <c r="D12" s="32">
        <v>0</v>
      </c>
      <c r="E12" s="32">
        <v>0</v>
      </c>
      <c r="F12" s="32">
        <v>0</v>
      </c>
      <c r="G12" s="38">
        <v>0</v>
      </c>
      <c r="H12" s="32">
        <v>0</v>
      </c>
      <c r="I12" s="32">
        <v>0</v>
      </c>
      <c r="J12" s="38">
        <v>0</v>
      </c>
    </row>
    <row r="13" spans="1:10" ht="17" customHeight="1" x14ac:dyDescent="0.15">
      <c r="A13" s="49" t="s">
        <v>162</v>
      </c>
      <c r="B13" s="130" t="s">
        <v>180</v>
      </c>
      <c r="C13" s="68" t="s">
        <v>17</v>
      </c>
      <c r="D13" s="32">
        <v>0</v>
      </c>
      <c r="E13" s="55" t="s">
        <v>19</v>
      </c>
      <c r="F13" s="55" t="s">
        <v>19</v>
      </c>
      <c r="G13" s="55" t="s">
        <v>19</v>
      </c>
      <c r="H13" s="55" t="s">
        <v>19</v>
      </c>
      <c r="I13" s="55" t="s">
        <v>19</v>
      </c>
      <c r="J13" s="55" t="s">
        <v>19</v>
      </c>
    </row>
    <row r="14" spans="1:10" ht="17" customHeight="1" x14ac:dyDescent="0.15">
      <c r="A14" s="49" t="s">
        <v>163</v>
      </c>
      <c r="B14" s="130" t="s">
        <v>180</v>
      </c>
      <c r="C14" s="68" t="s">
        <v>17</v>
      </c>
      <c r="D14" s="38">
        <v>0</v>
      </c>
      <c r="E14" s="55" t="s">
        <v>19</v>
      </c>
      <c r="F14" s="55" t="s">
        <v>19</v>
      </c>
      <c r="G14" s="55" t="s">
        <v>19</v>
      </c>
      <c r="H14" s="55" t="s">
        <v>19</v>
      </c>
      <c r="I14" s="55" t="s">
        <v>19</v>
      </c>
      <c r="J14" s="55" t="s">
        <v>19</v>
      </c>
    </row>
    <row r="15" spans="1:10" ht="17" customHeight="1" x14ac:dyDescent="0.15">
      <c r="A15" s="49" t="s">
        <v>164</v>
      </c>
      <c r="B15" s="130" t="s">
        <v>180</v>
      </c>
      <c r="C15" s="68" t="s">
        <v>17</v>
      </c>
      <c r="D15" s="55" t="s">
        <v>19</v>
      </c>
      <c r="E15" s="38">
        <v>0</v>
      </c>
      <c r="F15" s="38">
        <v>0</v>
      </c>
      <c r="G15" s="55" t="s">
        <v>19</v>
      </c>
      <c r="H15" s="38">
        <v>0</v>
      </c>
      <c r="I15" s="38">
        <v>0</v>
      </c>
      <c r="J15" s="38">
        <v>0</v>
      </c>
    </row>
    <row r="16" spans="1:10" ht="17" customHeight="1" x14ac:dyDescent="0.15">
      <c r="A16" s="49" t="s">
        <v>165</v>
      </c>
      <c r="B16" s="130" t="s">
        <v>180</v>
      </c>
      <c r="C16" s="68" t="s">
        <v>17</v>
      </c>
      <c r="D16" s="55" t="s">
        <v>19</v>
      </c>
      <c r="E16" s="38">
        <v>0</v>
      </c>
      <c r="F16" s="38">
        <v>0</v>
      </c>
      <c r="G16" s="55" t="s">
        <v>19</v>
      </c>
      <c r="H16" s="38">
        <v>0</v>
      </c>
      <c r="I16" s="38">
        <v>0</v>
      </c>
      <c r="J16" s="38">
        <v>0</v>
      </c>
    </row>
    <row r="17" spans="1:10" ht="17" customHeight="1" x14ac:dyDescent="0.15">
      <c r="A17" s="49" t="s">
        <v>166</v>
      </c>
      <c r="B17" s="130" t="s">
        <v>180</v>
      </c>
      <c r="C17" s="68" t="s">
        <v>17</v>
      </c>
      <c r="D17" s="55" t="s">
        <v>19</v>
      </c>
      <c r="E17" s="38">
        <v>0</v>
      </c>
      <c r="F17" s="38">
        <v>0</v>
      </c>
      <c r="G17" s="55" t="s">
        <v>19</v>
      </c>
      <c r="H17" s="38">
        <v>0</v>
      </c>
      <c r="I17" s="38">
        <v>0</v>
      </c>
      <c r="J17" s="38">
        <v>0</v>
      </c>
    </row>
    <row r="18" spans="1:10" ht="17" customHeight="1" x14ac:dyDescent="0.15">
      <c r="A18" s="49" t="s">
        <v>167</v>
      </c>
      <c r="B18" s="130" t="s">
        <v>180</v>
      </c>
      <c r="C18" s="68" t="s">
        <v>17</v>
      </c>
      <c r="D18" s="55" t="s">
        <v>19</v>
      </c>
      <c r="E18" s="38">
        <v>0</v>
      </c>
      <c r="F18" s="38">
        <v>0</v>
      </c>
      <c r="G18" s="55" t="s">
        <v>19</v>
      </c>
      <c r="H18" s="38">
        <v>0</v>
      </c>
      <c r="I18" s="38">
        <v>0</v>
      </c>
      <c r="J18" s="38">
        <v>0</v>
      </c>
    </row>
    <row r="19" spans="1:10" ht="17" customHeight="1" x14ac:dyDescent="0.15">
      <c r="A19" s="49" t="s">
        <v>168</v>
      </c>
      <c r="B19" s="130" t="s">
        <v>180</v>
      </c>
      <c r="C19" s="68" t="s">
        <v>17</v>
      </c>
      <c r="D19" s="55" t="s">
        <v>19</v>
      </c>
      <c r="E19" s="55" t="s">
        <v>19</v>
      </c>
      <c r="F19" s="38">
        <v>0</v>
      </c>
      <c r="G19" s="55" t="s">
        <v>19</v>
      </c>
      <c r="H19" s="55" t="s">
        <v>19</v>
      </c>
      <c r="I19" s="38">
        <v>0</v>
      </c>
      <c r="J19" s="38">
        <v>0</v>
      </c>
    </row>
    <row r="20" spans="1:10" ht="17" customHeight="1" x14ac:dyDescent="0.15">
      <c r="A20" s="49" t="s">
        <v>169</v>
      </c>
      <c r="B20" s="130" t="s">
        <v>180</v>
      </c>
      <c r="C20" s="68" t="s">
        <v>17</v>
      </c>
      <c r="D20" s="55" t="s">
        <v>19</v>
      </c>
      <c r="E20" s="55" t="s">
        <v>19</v>
      </c>
      <c r="F20" s="38">
        <v>0</v>
      </c>
      <c r="G20" s="55" t="s">
        <v>19</v>
      </c>
      <c r="H20" s="55" t="s">
        <v>19</v>
      </c>
      <c r="I20" s="38">
        <v>0</v>
      </c>
      <c r="J20" s="38">
        <v>0</v>
      </c>
    </row>
    <row r="21" spans="1:10" ht="17" customHeight="1" x14ac:dyDescent="0.15">
      <c r="A21" s="49" t="s">
        <v>182</v>
      </c>
      <c r="B21" s="130" t="s">
        <v>180</v>
      </c>
      <c r="C21" s="68" t="s">
        <v>17</v>
      </c>
      <c r="D21" s="55" t="s">
        <v>19</v>
      </c>
      <c r="E21" s="55" t="s">
        <v>19</v>
      </c>
      <c r="F21" s="55" t="s">
        <v>19</v>
      </c>
      <c r="G21" s="38">
        <v>0</v>
      </c>
      <c r="H21" s="55" t="s">
        <v>19</v>
      </c>
      <c r="I21" s="55" t="s">
        <v>19</v>
      </c>
      <c r="J21" s="55" t="s">
        <v>19</v>
      </c>
    </row>
    <row r="22" spans="1:10" ht="17" customHeight="1" x14ac:dyDescent="0.15">
      <c r="A22" s="49" t="s">
        <v>183</v>
      </c>
      <c r="B22" s="130" t="s">
        <v>180</v>
      </c>
      <c r="C22" s="68" t="s">
        <v>17</v>
      </c>
      <c r="D22" s="55" t="s">
        <v>19</v>
      </c>
      <c r="E22" s="55" t="s">
        <v>19</v>
      </c>
      <c r="F22" s="55" t="s">
        <v>19</v>
      </c>
      <c r="G22" s="38">
        <v>0</v>
      </c>
      <c r="H22" s="55" t="s">
        <v>19</v>
      </c>
      <c r="I22" s="55" t="s">
        <v>19</v>
      </c>
      <c r="J22" s="55" t="s">
        <v>19</v>
      </c>
    </row>
    <row r="23" spans="1:10" ht="17" customHeight="1" x14ac:dyDescent="0.15">
      <c r="A23" s="49" t="s">
        <v>184</v>
      </c>
      <c r="B23" s="130" t="s">
        <v>180</v>
      </c>
      <c r="C23" s="68" t="s">
        <v>17</v>
      </c>
      <c r="D23" s="55" t="s">
        <v>19</v>
      </c>
      <c r="E23" s="55" t="s">
        <v>19</v>
      </c>
      <c r="F23" s="55" t="s">
        <v>19</v>
      </c>
      <c r="G23" s="38">
        <v>0</v>
      </c>
      <c r="H23" s="55" t="s">
        <v>19</v>
      </c>
      <c r="I23" s="55" t="s">
        <v>19</v>
      </c>
      <c r="J23" s="55" t="s">
        <v>19</v>
      </c>
    </row>
    <row r="24" spans="1:10" ht="17" customHeight="1" x14ac:dyDescent="0.15">
      <c r="A24" s="69" t="s">
        <v>15</v>
      </c>
      <c r="B24" s="58"/>
      <c r="C24" s="58"/>
      <c r="D24" s="56"/>
      <c r="E24" s="56"/>
      <c r="F24" s="56"/>
      <c r="G24" s="56"/>
      <c r="H24" s="56"/>
      <c r="I24" s="56"/>
      <c r="J24" s="56"/>
    </row>
    <row r="25" spans="1:10" ht="17" customHeight="1" x14ac:dyDescent="0.15">
      <c r="A25" s="132" t="s">
        <v>201</v>
      </c>
      <c r="B25" s="52"/>
      <c r="C25" s="52"/>
      <c r="D25" s="55" t="s">
        <v>19</v>
      </c>
      <c r="E25" s="55" t="s">
        <v>19</v>
      </c>
      <c r="F25" s="55" t="s">
        <v>19</v>
      </c>
      <c r="G25" s="55" t="s">
        <v>19</v>
      </c>
      <c r="H25" s="55" t="s">
        <v>19</v>
      </c>
      <c r="I25" s="55" t="s">
        <v>19</v>
      </c>
      <c r="J25" s="55" t="s">
        <v>19</v>
      </c>
    </row>
    <row r="26" spans="1:10" ht="17" customHeight="1" x14ac:dyDescent="0.15">
      <c r="A26" s="133" t="s">
        <v>202</v>
      </c>
      <c r="B26" s="52"/>
      <c r="C26" s="52"/>
      <c r="D26" s="55" t="s">
        <v>19</v>
      </c>
      <c r="E26" s="55" t="s">
        <v>19</v>
      </c>
      <c r="F26" s="55" t="s">
        <v>19</v>
      </c>
      <c r="G26" s="55" t="s">
        <v>19</v>
      </c>
      <c r="H26" s="55" t="s">
        <v>19</v>
      </c>
      <c r="I26" s="55" t="s">
        <v>19</v>
      </c>
      <c r="J26" s="55" t="s">
        <v>19</v>
      </c>
    </row>
    <row r="27" spans="1:10" ht="20" customHeight="1" x14ac:dyDescent="0.15">
      <c r="A27" s="3" t="s">
        <v>14</v>
      </c>
      <c r="B27" s="3"/>
      <c r="C27" s="3"/>
      <c r="D27" s="50">
        <f>SUM(D5:D23)</f>
        <v>0</v>
      </c>
      <c r="E27" s="50">
        <f>SUM(E5:E23)</f>
        <v>0</v>
      </c>
      <c r="F27" s="50">
        <f>SUM(F5:F23)</f>
        <v>0</v>
      </c>
      <c r="G27" s="50">
        <f>SUM(G5:G23)</f>
        <v>0</v>
      </c>
      <c r="H27" s="50">
        <f>SUM(H5:H23)</f>
        <v>0</v>
      </c>
      <c r="I27" s="50">
        <f>SUM(I5:I23)</f>
        <v>0</v>
      </c>
      <c r="J27" s="50">
        <f>SUM(J5:J23)</f>
        <v>0</v>
      </c>
    </row>
    <row r="28" spans="1:10" ht="11" customHeight="1" x14ac:dyDescent="0.15">
      <c r="A28" s="12"/>
      <c r="B28" s="12"/>
      <c r="C28" s="12"/>
      <c r="D28" s="12"/>
      <c r="E28" s="13"/>
      <c r="F28" s="14"/>
      <c r="G28" s="15"/>
      <c r="H28" s="16"/>
      <c r="I28" s="16"/>
      <c r="J28" s="16"/>
    </row>
    <row r="29" spans="1:10" ht="19" customHeight="1" x14ac:dyDescent="0.15">
      <c r="A29" s="53" t="s">
        <v>2</v>
      </c>
      <c r="B29" s="53"/>
      <c r="C29" s="53"/>
      <c r="D29" s="11">
        <f>'Werkblad A'!B3</f>
        <v>57</v>
      </c>
      <c r="E29" s="11">
        <f>'Werkblad A'!B4</f>
        <v>24</v>
      </c>
      <c r="F29" s="11">
        <f>'Werkblad A'!B5</f>
        <v>11</v>
      </c>
      <c r="G29" s="11">
        <f>'Werkblad A'!B6</f>
        <v>7</v>
      </c>
      <c r="H29" s="11">
        <f>'Werkblad A'!B7</f>
        <v>33</v>
      </c>
      <c r="I29" s="11">
        <f>'Werkblad A'!B8</f>
        <v>21</v>
      </c>
      <c r="J29" s="11">
        <f>'Werkblad A'!B9</f>
        <v>9</v>
      </c>
    </row>
    <row r="30" spans="1:10" ht="17" customHeight="1" x14ac:dyDescent="0.15">
      <c r="A30" s="12"/>
      <c r="B30" s="12"/>
      <c r="C30" s="12"/>
      <c r="D30" s="12"/>
      <c r="E30" s="13"/>
      <c r="F30" s="14"/>
      <c r="G30" s="15"/>
      <c r="H30" s="16"/>
      <c r="I30" s="16"/>
      <c r="J30" s="16"/>
    </row>
    <row r="31" spans="1:10" ht="71" customHeight="1" x14ac:dyDescent="0.15">
      <c r="A31" s="7" t="s">
        <v>12</v>
      </c>
      <c r="B31" s="7"/>
      <c r="C31" s="7"/>
      <c r="D31" s="136" t="s">
        <v>194</v>
      </c>
      <c r="E31" s="43" t="s">
        <v>10</v>
      </c>
      <c r="F31" s="43" t="s">
        <v>6</v>
      </c>
      <c r="G31" s="43" t="s">
        <v>7</v>
      </c>
      <c r="H31" s="43" t="s">
        <v>8</v>
      </c>
      <c r="I31" s="43" t="s">
        <v>9</v>
      </c>
      <c r="J31" s="63" t="s">
        <v>22</v>
      </c>
    </row>
    <row r="32" spans="1:10" s="44" customFormat="1" ht="17" customHeight="1" x14ac:dyDescent="0.15">
      <c r="A32" s="46" t="s">
        <v>24</v>
      </c>
      <c r="B32" s="46"/>
      <c r="C32" s="46"/>
      <c r="D32" s="47">
        <f>D29*D27</f>
        <v>0</v>
      </c>
      <c r="E32" s="47">
        <f t="shared" ref="E32:I32" si="0">E29*E27</f>
        <v>0</v>
      </c>
      <c r="F32" s="47">
        <f t="shared" si="0"/>
        <v>0</v>
      </c>
      <c r="G32" s="47">
        <f t="shared" si="0"/>
        <v>0</v>
      </c>
      <c r="H32" s="47">
        <f t="shared" si="0"/>
        <v>0</v>
      </c>
      <c r="I32" s="47">
        <f t="shared" si="0"/>
        <v>0</v>
      </c>
      <c r="J32" s="47">
        <f>J29*J27</f>
        <v>0</v>
      </c>
    </row>
    <row r="33" spans="1:10" s="44" customFormat="1" ht="17" customHeight="1" x14ac:dyDescent="0.15">
      <c r="A33" s="46" t="s">
        <v>25</v>
      </c>
      <c r="B33" s="46"/>
      <c r="C33" s="46"/>
      <c r="D33" s="47">
        <f>D32*12</f>
        <v>0</v>
      </c>
      <c r="E33" s="47">
        <f t="shared" ref="E33:I33" si="1">E32*12</f>
        <v>0</v>
      </c>
      <c r="F33" s="47">
        <f t="shared" si="1"/>
        <v>0</v>
      </c>
      <c r="G33" s="47">
        <f t="shared" si="1"/>
        <v>0</v>
      </c>
      <c r="H33" s="47">
        <f t="shared" si="1"/>
        <v>0</v>
      </c>
      <c r="I33" s="47">
        <f t="shared" si="1"/>
        <v>0</v>
      </c>
      <c r="J33" s="47">
        <f>J32*12</f>
        <v>0</v>
      </c>
    </row>
    <row r="34" spans="1:10" s="44" customFormat="1" ht="17" customHeight="1" x14ac:dyDescent="0.15">
      <c r="A34" s="46" t="s">
        <v>26</v>
      </c>
      <c r="B34" s="46"/>
      <c r="C34" s="46"/>
      <c r="D34" s="47">
        <f>D33*5</f>
        <v>0</v>
      </c>
      <c r="E34" s="47">
        <f t="shared" ref="E34:I34" si="2">E33*5</f>
        <v>0</v>
      </c>
      <c r="F34" s="47">
        <f t="shared" si="2"/>
        <v>0</v>
      </c>
      <c r="G34" s="47">
        <f t="shared" si="2"/>
        <v>0</v>
      </c>
      <c r="H34" s="47">
        <f t="shared" si="2"/>
        <v>0</v>
      </c>
      <c r="I34" s="47">
        <f t="shared" si="2"/>
        <v>0</v>
      </c>
      <c r="J34" s="47">
        <f>J33*5</f>
        <v>0</v>
      </c>
    </row>
    <row r="35" spans="1:10" s="44" customFormat="1" ht="32" customHeight="1" x14ac:dyDescent="0.15">
      <c r="A35" s="1" t="s">
        <v>23</v>
      </c>
      <c r="B35" s="59"/>
      <c r="C35" s="59"/>
      <c r="D35" s="157">
        <f>SUM(D34:J34)</f>
        <v>0</v>
      </c>
      <c r="E35" s="158"/>
      <c r="F35" s="158"/>
      <c r="G35" s="158"/>
      <c r="H35" s="158"/>
      <c r="I35" s="158"/>
      <c r="J35" s="159"/>
    </row>
    <row r="36" spans="1:10" ht="17" customHeight="1" x14ac:dyDescent="0.15">
      <c r="A36" s="12"/>
      <c r="B36" s="12"/>
      <c r="C36" s="12"/>
      <c r="D36" s="12"/>
      <c r="E36" s="13"/>
      <c r="F36" s="14"/>
      <c r="G36" s="15"/>
      <c r="H36" s="16"/>
      <c r="I36" s="16"/>
      <c r="J36" s="16"/>
    </row>
    <row r="37" spans="1:10" ht="27" customHeight="1" x14ac:dyDescent="0.15">
      <c r="A37" s="7" t="s">
        <v>0</v>
      </c>
      <c r="B37" s="7"/>
      <c r="C37" s="7"/>
      <c r="D37" s="9" t="s">
        <v>28</v>
      </c>
      <c r="E37" s="10" t="s">
        <v>29</v>
      </c>
    </row>
    <row r="38" spans="1:10" ht="17" customHeight="1" x14ac:dyDescent="0.15">
      <c r="A38" s="30" t="s">
        <v>188</v>
      </c>
      <c r="B38" s="30"/>
      <c r="C38" s="30"/>
      <c r="D38" s="38">
        <v>0</v>
      </c>
      <c r="E38" s="33">
        <f>D38*60</f>
        <v>0</v>
      </c>
    </row>
    <row r="39" spans="1:10" s="44" customFormat="1" ht="30" customHeight="1" x14ac:dyDescent="0.15">
      <c r="A39" s="1" t="s">
        <v>23</v>
      </c>
      <c r="B39" s="59"/>
      <c r="C39" s="59"/>
      <c r="D39" s="140">
        <f>E38</f>
        <v>0</v>
      </c>
      <c r="E39" s="141"/>
      <c r="F39" s="5"/>
      <c r="G39" s="5"/>
      <c r="H39" s="5"/>
    </row>
    <row r="40" spans="1:10" ht="10" customHeight="1" x14ac:dyDescent="0.15">
      <c r="A40" s="12"/>
      <c r="B40" s="12"/>
      <c r="C40" s="12"/>
      <c r="D40" s="12"/>
      <c r="E40" s="13"/>
      <c r="F40" s="14"/>
      <c r="G40" s="15"/>
      <c r="H40" s="16"/>
      <c r="I40" s="16"/>
      <c r="J40" s="16"/>
    </row>
    <row r="41" spans="1:10" ht="42" customHeight="1" x14ac:dyDescent="0.15">
      <c r="A41" s="70" t="s">
        <v>34</v>
      </c>
      <c r="B41" s="71"/>
      <c r="C41" s="72">
        <v>0</v>
      </c>
      <c r="D41" s="74">
        <f>(C41/100)+1</f>
        <v>1</v>
      </c>
      <c r="E41" s="13"/>
      <c r="F41" s="14"/>
      <c r="G41" s="15"/>
      <c r="H41" s="16"/>
      <c r="I41" s="16"/>
      <c r="J41" s="16"/>
    </row>
    <row r="42" spans="1:10" ht="10" customHeight="1" x14ac:dyDescent="0.15">
      <c r="A42" s="12"/>
      <c r="B42" s="12"/>
      <c r="C42" s="12"/>
      <c r="D42" s="12"/>
      <c r="E42" s="13"/>
      <c r="F42" s="14"/>
      <c r="G42" s="15"/>
      <c r="H42" s="16"/>
      <c r="I42" s="16"/>
      <c r="J42" s="16"/>
    </row>
    <row r="43" spans="1:10" ht="35" customHeight="1" x14ac:dyDescent="0.15">
      <c r="A43" s="7" t="s">
        <v>195</v>
      </c>
      <c r="B43" s="7"/>
      <c r="C43" s="7"/>
      <c r="D43" s="8"/>
      <c r="E43" s="8" t="s">
        <v>27</v>
      </c>
      <c r="F43" s="9" t="s">
        <v>33</v>
      </c>
      <c r="G43" s="80" t="s">
        <v>196</v>
      </c>
    </row>
    <row r="44" spans="1:10" ht="17" customHeight="1" x14ac:dyDescent="0.15">
      <c r="A44" s="30" t="s">
        <v>30</v>
      </c>
      <c r="B44" s="60"/>
      <c r="C44" s="60"/>
      <c r="D44" s="40" t="s">
        <v>32</v>
      </c>
      <c r="E44" s="51">
        <f>'Werkblad A'!B13</f>
        <v>12101032.266666668</v>
      </c>
      <c r="F44" s="82">
        <v>0</v>
      </c>
      <c r="G44" s="81">
        <f>E44*F44</f>
        <v>0</v>
      </c>
      <c r="J44" s="5" t="s">
        <v>1</v>
      </c>
    </row>
    <row r="45" spans="1:10" ht="17" customHeight="1" x14ac:dyDescent="0.15">
      <c r="A45" s="30" t="s">
        <v>31</v>
      </c>
      <c r="B45" s="30"/>
      <c r="C45" s="30"/>
      <c r="D45" s="39" t="s">
        <v>32</v>
      </c>
      <c r="E45" s="51">
        <f>'Werkblad A'!B14</f>
        <v>2664261.6</v>
      </c>
      <c r="F45" s="83">
        <v>0</v>
      </c>
      <c r="G45" s="81">
        <f>SUM(E45*F45)</f>
        <v>0</v>
      </c>
    </row>
    <row r="46" spans="1:10" ht="17" customHeight="1" x14ac:dyDescent="0.15">
      <c r="A46" s="12"/>
      <c r="B46" s="12"/>
      <c r="C46" s="12"/>
      <c r="D46" s="12"/>
      <c r="E46" s="6"/>
      <c r="F46" s="17"/>
      <c r="G46" s="18"/>
    </row>
    <row r="47" spans="1:10" ht="28" customHeight="1" x14ac:dyDescent="0.15">
      <c r="A47" s="7" t="s">
        <v>0</v>
      </c>
      <c r="B47" s="7"/>
      <c r="C47" s="7"/>
      <c r="D47" s="8"/>
      <c r="E47" s="8" t="s">
        <v>27</v>
      </c>
      <c r="F47" s="9" t="s">
        <v>33</v>
      </c>
      <c r="G47" s="80" t="s">
        <v>197</v>
      </c>
    </row>
    <row r="48" spans="1:10" ht="17" customHeight="1" x14ac:dyDescent="0.15">
      <c r="A48" s="30" t="s">
        <v>30</v>
      </c>
      <c r="B48" s="60"/>
      <c r="C48" s="60"/>
      <c r="D48" s="40" t="s">
        <v>32</v>
      </c>
      <c r="E48" s="51">
        <f>E44</f>
        <v>12101032.266666668</v>
      </c>
      <c r="F48" s="78">
        <f>F44*D41</f>
        <v>0</v>
      </c>
      <c r="G48" s="81">
        <f>E48*F48</f>
        <v>0</v>
      </c>
    </row>
    <row r="49" spans="1:9" ht="17" customHeight="1" x14ac:dyDescent="0.15">
      <c r="A49" s="30" t="s">
        <v>31</v>
      </c>
      <c r="B49" s="30"/>
      <c r="C49" s="30"/>
      <c r="D49" s="39" t="s">
        <v>32</v>
      </c>
      <c r="E49" s="51">
        <f>E45</f>
        <v>2664261.6</v>
      </c>
      <c r="F49" s="79">
        <f>F45*D41</f>
        <v>0</v>
      </c>
      <c r="G49" s="81">
        <f>SUM(E49*F49)</f>
        <v>0</v>
      </c>
    </row>
    <row r="50" spans="1:9" ht="17" customHeight="1" x14ac:dyDescent="0.15">
      <c r="A50" s="12"/>
      <c r="B50" s="12"/>
      <c r="C50" s="12"/>
      <c r="D50" s="12"/>
      <c r="E50" s="6"/>
      <c r="F50" s="17"/>
      <c r="G50" s="18"/>
    </row>
    <row r="51" spans="1:9" ht="28" customHeight="1" x14ac:dyDescent="0.15">
      <c r="A51" s="7" t="s">
        <v>0</v>
      </c>
      <c r="B51" s="7"/>
      <c r="C51" s="7"/>
      <c r="D51" s="8"/>
      <c r="E51" s="8" t="s">
        <v>27</v>
      </c>
      <c r="F51" s="9" t="s">
        <v>33</v>
      </c>
      <c r="G51" s="80" t="s">
        <v>198</v>
      </c>
    </row>
    <row r="52" spans="1:9" ht="17" customHeight="1" x14ac:dyDescent="0.15">
      <c r="A52" s="30" t="s">
        <v>30</v>
      </c>
      <c r="B52" s="60"/>
      <c r="C52" s="60"/>
      <c r="D52" s="40" t="s">
        <v>32</v>
      </c>
      <c r="E52" s="51">
        <f>E44</f>
        <v>12101032.266666668</v>
      </c>
      <c r="F52" s="78">
        <f>F48*D41</f>
        <v>0</v>
      </c>
      <c r="G52" s="81">
        <f>E52*F52</f>
        <v>0</v>
      </c>
    </row>
    <row r="53" spans="1:9" ht="17" customHeight="1" x14ac:dyDescent="0.15">
      <c r="A53" s="30" t="s">
        <v>31</v>
      </c>
      <c r="B53" s="30"/>
      <c r="C53" s="30"/>
      <c r="D53" s="39" t="s">
        <v>32</v>
      </c>
      <c r="E53" s="51">
        <f>E45</f>
        <v>2664261.6</v>
      </c>
      <c r="F53" s="79">
        <f>F49*D41</f>
        <v>0</v>
      </c>
      <c r="G53" s="81">
        <f>SUM(E53*F53)</f>
        <v>0</v>
      </c>
    </row>
    <row r="54" spans="1:9" ht="17" customHeight="1" x14ac:dyDescent="0.15">
      <c r="A54" s="12"/>
      <c r="B54" s="12"/>
      <c r="C54" s="12"/>
      <c r="D54" s="12"/>
      <c r="E54" s="6"/>
      <c r="F54" s="17"/>
      <c r="G54" s="18"/>
    </row>
    <row r="55" spans="1:9" ht="28" customHeight="1" x14ac:dyDescent="0.15">
      <c r="A55" s="7" t="s">
        <v>0</v>
      </c>
      <c r="B55" s="7"/>
      <c r="C55" s="7"/>
      <c r="D55" s="8"/>
      <c r="E55" s="8" t="s">
        <v>27</v>
      </c>
      <c r="F55" s="9" t="s">
        <v>33</v>
      </c>
      <c r="G55" s="80" t="s">
        <v>199</v>
      </c>
    </row>
    <row r="56" spans="1:9" ht="17" customHeight="1" x14ac:dyDescent="0.15">
      <c r="A56" s="30" t="s">
        <v>30</v>
      </c>
      <c r="B56" s="60"/>
      <c r="C56" s="60"/>
      <c r="D56" s="40" t="s">
        <v>32</v>
      </c>
      <c r="E56" s="51">
        <f>E44</f>
        <v>12101032.266666668</v>
      </c>
      <c r="F56" s="78">
        <f>F52*D41</f>
        <v>0</v>
      </c>
      <c r="G56" s="81">
        <f>E56*F56</f>
        <v>0</v>
      </c>
    </row>
    <row r="57" spans="1:9" ht="17" customHeight="1" x14ac:dyDescent="0.15">
      <c r="A57" s="30" t="s">
        <v>31</v>
      </c>
      <c r="B57" s="30"/>
      <c r="C57" s="30"/>
      <c r="D57" s="39" t="s">
        <v>32</v>
      </c>
      <c r="E57" s="51">
        <f>E45</f>
        <v>2664261.6</v>
      </c>
      <c r="F57" s="79">
        <f>F53*D41</f>
        <v>0</v>
      </c>
      <c r="G57" s="81">
        <f>SUM(E57*F57)</f>
        <v>0</v>
      </c>
    </row>
    <row r="58" spans="1:9" ht="17" customHeight="1" x14ac:dyDescent="0.15">
      <c r="A58" s="12"/>
      <c r="B58" s="12"/>
      <c r="C58" s="12"/>
      <c r="D58" s="12"/>
      <c r="E58" s="6"/>
      <c r="F58" s="17"/>
      <c r="G58" s="18"/>
    </row>
    <row r="59" spans="1:9" ht="28" customHeight="1" x14ac:dyDescent="0.15">
      <c r="A59" s="7" t="s">
        <v>0</v>
      </c>
      <c r="B59" s="7"/>
      <c r="C59" s="7"/>
      <c r="D59" s="8"/>
      <c r="E59" s="8" t="s">
        <v>27</v>
      </c>
      <c r="F59" s="9" t="s">
        <v>33</v>
      </c>
      <c r="G59" s="80" t="s">
        <v>200</v>
      </c>
    </row>
    <row r="60" spans="1:9" ht="17" customHeight="1" x14ac:dyDescent="0.15">
      <c r="A60" s="30" t="s">
        <v>30</v>
      </c>
      <c r="B60" s="60"/>
      <c r="C60" s="60"/>
      <c r="D60" s="40" t="s">
        <v>32</v>
      </c>
      <c r="E60" s="51">
        <f>E44</f>
        <v>12101032.266666668</v>
      </c>
      <c r="F60" s="78">
        <f>F56*D41</f>
        <v>0</v>
      </c>
      <c r="G60" s="81">
        <f>E60*F60</f>
        <v>0</v>
      </c>
    </row>
    <row r="61" spans="1:9" ht="17" customHeight="1" x14ac:dyDescent="0.15">
      <c r="A61" s="30" t="s">
        <v>31</v>
      </c>
      <c r="B61" s="30"/>
      <c r="C61" s="30"/>
      <c r="D61" s="39" t="s">
        <v>32</v>
      </c>
      <c r="E61" s="51">
        <f>E45</f>
        <v>2664261.6</v>
      </c>
      <c r="F61" s="79">
        <f>F57*D41</f>
        <v>0</v>
      </c>
      <c r="G61" s="81">
        <f>SUM(E61*F61)</f>
        <v>0</v>
      </c>
    </row>
    <row r="62" spans="1:9" ht="17" customHeight="1" x14ac:dyDescent="0.15">
      <c r="A62" s="12"/>
      <c r="B62" s="12"/>
      <c r="C62" s="12"/>
      <c r="D62" s="12"/>
      <c r="E62" s="6"/>
      <c r="F62" s="17"/>
      <c r="G62" s="18"/>
    </row>
    <row r="63" spans="1:9" customFormat="1" ht="15" customHeight="1" x14ac:dyDescent="0.15">
      <c r="A63" s="75" t="s">
        <v>40</v>
      </c>
      <c r="B63" s="76"/>
      <c r="C63" s="144">
        <f>SUM(G44+G45+G48+G49+G52+G53+G56+G57+G60+G61)</f>
        <v>0</v>
      </c>
      <c r="D63" s="144"/>
      <c r="E63" s="144"/>
      <c r="F63" s="144"/>
      <c r="G63" s="144"/>
      <c r="H63" s="77"/>
      <c r="I63" s="77"/>
    </row>
    <row r="64" spans="1:9" ht="17" customHeight="1" x14ac:dyDescent="0.15">
      <c r="A64" s="12"/>
      <c r="B64" s="12"/>
      <c r="C64" s="12"/>
      <c r="D64" s="12"/>
      <c r="E64" s="6"/>
      <c r="F64" s="17"/>
      <c r="G64" s="18"/>
      <c r="H64" s="17"/>
    </row>
    <row r="65" spans="1:8" ht="36" customHeight="1" x14ac:dyDescent="0.15">
      <c r="A65" s="7" t="s">
        <v>0</v>
      </c>
      <c r="B65" s="7"/>
      <c r="C65" s="7"/>
      <c r="D65" s="8"/>
      <c r="E65" s="8" t="s">
        <v>27</v>
      </c>
      <c r="F65" s="9" t="s">
        <v>36</v>
      </c>
      <c r="G65" s="10" t="s">
        <v>39</v>
      </c>
    </row>
    <row r="66" spans="1:8" ht="17" customHeight="1" x14ac:dyDescent="0.15">
      <c r="A66" s="30" t="s">
        <v>185</v>
      </c>
      <c r="B66" s="19"/>
      <c r="C66" s="73"/>
      <c r="D66" s="19" t="s">
        <v>35</v>
      </c>
      <c r="E66" s="31">
        <v>10</v>
      </c>
      <c r="F66" s="38">
        <v>0</v>
      </c>
      <c r="G66" s="34">
        <f>SUM(E66*F66)</f>
        <v>0</v>
      </c>
    </row>
    <row r="67" spans="1:8" ht="17" customHeight="1" x14ac:dyDescent="0.15">
      <c r="A67" s="30" t="s">
        <v>186</v>
      </c>
      <c r="B67" s="19"/>
      <c r="C67" s="73"/>
      <c r="D67" s="19" t="s">
        <v>35</v>
      </c>
      <c r="E67" s="31">
        <v>10</v>
      </c>
      <c r="F67" s="32">
        <v>0</v>
      </c>
      <c r="G67" s="34">
        <f>SUM(E67*F67)</f>
        <v>0</v>
      </c>
    </row>
    <row r="68" spans="1:8" s="22" customFormat="1" ht="15" customHeight="1" x14ac:dyDescent="0.15">
      <c r="A68" s="41" t="s">
        <v>37</v>
      </c>
      <c r="B68" s="61"/>
      <c r="C68" s="61"/>
      <c r="D68" s="142">
        <f>SUM(G66:G67)</f>
        <v>0</v>
      </c>
      <c r="E68" s="142"/>
      <c r="F68" s="142"/>
      <c r="G68" s="143"/>
    </row>
    <row r="69" spans="1:8" s="22" customFormat="1" ht="17" customHeight="1" x14ac:dyDescent="0.15">
      <c r="A69" s="20"/>
      <c r="B69" s="20"/>
      <c r="C69" s="20"/>
      <c r="D69" s="20"/>
      <c r="E69" s="21"/>
      <c r="F69" s="36"/>
      <c r="G69" s="36"/>
      <c r="H69" s="37"/>
    </row>
    <row r="70" spans="1:8" ht="66" customHeight="1" x14ac:dyDescent="0.15">
      <c r="A70" s="1" t="s">
        <v>5</v>
      </c>
      <c r="B70" s="1"/>
      <c r="C70" s="1"/>
      <c r="D70" s="164">
        <f>D35+D39+C63+D68</f>
        <v>0</v>
      </c>
      <c r="E70" s="164"/>
      <c r="F70" s="160" t="s">
        <v>38</v>
      </c>
      <c r="G70" s="161"/>
      <c r="H70" s="42"/>
    </row>
    <row r="71" spans="1:8" ht="15" customHeight="1" x14ac:dyDescent="0.15">
      <c r="A71" s="25"/>
      <c r="B71" s="25"/>
      <c r="C71" s="25"/>
      <c r="D71" s="26"/>
      <c r="E71" s="27"/>
      <c r="F71" s="23"/>
      <c r="G71" s="24"/>
    </row>
    <row r="72" spans="1:8" ht="30" customHeight="1" x14ac:dyDescent="0.15">
      <c r="A72" s="1" t="s">
        <v>3</v>
      </c>
      <c r="B72" s="137"/>
      <c r="C72" s="137"/>
      <c r="D72" s="163"/>
      <c r="E72" s="163"/>
      <c r="F72" s="23"/>
      <c r="G72" s="24"/>
    </row>
    <row r="73" spans="1:8" ht="15" customHeight="1" x14ac:dyDescent="0.15">
      <c r="A73" s="2"/>
      <c r="B73" s="2"/>
      <c r="C73" s="2"/>
      <c r="D73" s="4"/>
      <c r="E73" s="4"/>
    </row>
    <row r="74" spans="1:8" ht="30" customHeight="1" x14ac:dyDescent="0.15">
      <c r="A74" s="3" t="s">
        <v>4</v>
      </c>
      <c r="B74" s="138"/>
      <c r="C74" s="138"/>
      <c r="D74" s="162" t="s">
        <v>190</v>
      </c>
      <c r="E74" s="162"/>
    </row>
    <row r="75" spans="1:8" ht="15" customHeight="1" x14ac:dyDescent="0.15">
      <c r="A75" s="29"/>
      <c r="B75" s="29"/>
      <c r="C75" s="29"/>
      <c r="D75" s="35"/>
      <c r="E75" s="35"/>
    </row>
    <row r="76" spans="1:8" ht="30" customHeight="1" x14ac:dyDescent="0.15">
      <c r="A76" s="3" t="s">
        <v>161</v>
      </c>
      <c r="B76" s="138"/>
      <c r="C76" s="138"/>
      <c r="D76" s="162" t="s">
        <v>190</v>
      </c>
      <c r="E76" s="162"/>
    </row>
    <row r="77" spans="1:8" ht="15" customHeight="1" x14ac:dyDescent="0.15">
      <c r="A77" s="25"/>
      <c r="B77" s="25"/>
      <c r="C77" s="25"/>
      <c r="D77" s="35"/>
      <c r="E77" s="35"/>
    </row>
    <row r="78" spans="1:8" ht="20" customHeight="1" x14ac:dyDescent="0.15">
      <c r="A78" s="2" t="s">
        <v>190</v>
      </c>
      <c r="B78" s="2"/>
      <c r="C78" s="2"/>
      <c r="D78" s="4"/>
      <c r="E78" s="4"/>
    </row>
    <row r="79" spans="1:8" x14ac:dyDescent="0.15">
      <c r="A79" s="135" t="s">
        <v>191</v>
      </c>
    </row>
    <row r="80" spans="1:8" x14ac:dyDescent="0.15">
      <c r="A80" s="135" t="s">
        <v>192</v>
      </c>
    </row>
  </sheetData>
  <sheetProtection algorithmName="SHA-512" hashValue="Lgsls3dUwjP36lHRogx1LthAPAhI/8a7V/IfAZQVdDh1n+yr3Cx+bhpOH7eXkFfp8B91K9JhdY780aTThGzBGA==" saltValue="gcu5CzaILMGZvI5nj9rdPQ==" spinCount="100000" sheet="1" selectLockedCells="1"/>
  <mergeCells count="14">
    <mergeCell ref="F70:G70"/>
    <mergeCell ref="D74:E74"/>
    <mergeCell ref="D76:E76"/>
    <mergeCell ref="D72:E72"/>
    <mergeCell ref="D70:E70"/>
    <mergeCell ref="D39:E39"/>
    <mergeCell ref="D68:G68"/>
    <mergeCell ref="C63:G63"/>
    <mergeCell ref="A2:J2"/>
    <mergeCell ref="A1:J1"/>
    <mergeCell ref="A4:C4"/>
    <mergeCell ref="A5:C5"/>
    <mergeCell ref="A6:C6"/>
    <mergeCell ref="D35:J35"/>
  </mergeCells>
  <phoneticPr fontId="7" type="noConversion"/>
  <conditionalFormatting sqref="D74:E74 D76:E76">
    <cfRule type="containsText" dxfId="0" priority="1" operator="containsText" text="Invullen:">
      <formula>NOT(ISERROR(SEARCH("Invullen:",D74)))</formula>
    </cfRule>
  </conditionalFormatting>
  <dataValidations disablePrompts="1" count="4">
    <dataValidation type="decimal" allowBlank="1" showInputMessage="1" showErrorMessage="1" sqref="C41" xr:uid="{C1F69600-761A-4A48-A7BA-511B4378F2EB}">
      <formula1>0</formula1>
      <formula2>2.5</formula2>
    </dataValidation>
    <dataValidation type="decimal" allowBlank="1" showInputMessage="1" showErrorMessage="1" sqref="F44" xr:uid="{B745E617-579F-354B-8AAB-C7D3CCFD979D}">
      <formula1>0</formula1>
      <formula2>0.005</formula2>
    </dataValidation>
    <dataValidation type="decimal" allowBlank="1" showInputMessage="1" showErrorMessage="1" sqref="F45" xr:uid="{F2F8F3F2-0D07-8343-92FE-CC40A2FA2D2B}">
      <formula1>0</formula1>
      <formula2>0.04</formula2>
    </dataValidation>
    <dataValidation type="list" allowBlank="1" showInputMessage="1" showErrorMessage="1" sqref="D74:E74 D76:E76" xr:uid="{42A84F5D-9F9C-9148-8B07-FDED4B54746D}">
      <formula1>INVULLEN</formula1>
    </dataValidation>
  </dataValidations>
  <pageMargins left="0.75" right="0.75" top="1" bottom="1" header="0.5" footer="0.5"/>
  <pageSetup paperSize="8" scale="6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6A2FD-E757-8E42-A172-BEB9240F0A60}">
  <dimension ref="A1:I16"/>
  <sheetViews>
    <sheetView showGridLines="0" zoomScale="114" workbookViewId="0">
      <selection activeCell="C11" sqref="C11"/>
    </sheetView>
  </sheetViews>
  <sheetFormatPr baseColWidth="10" defaultColWidth="8.83203125" defaultRowHeight="13" x14ac:dyDescent="0.15"/>
  <cols>
    <col min="1" max="1" width="19.5" style="102" customWidth="1"/>
    <col min="2" max="2" width="13.5" style="102" customWidth="1"/>
    <col min="3" max="3" width="13" style="102" customWidth="1"/>
    <col min="4" max="4" width="15.83203125" style="102" customWidth="1"/>
    <col min="5" max="5" width="17.33203125" style="102" customWidth="1"/>
    <col min="6" max="6" width="16.6640625" style="102" customWidth="1"/>
    <col min="7" max="7" width="16.33203125" style="102" customWidth="1"/>
    <col min="8" max="8" width="14.1640625" style="102" customWidth="1"/>
    <col min="9" max="9" width="16.5" style="102" customWidth="1"/>
    <col min="10" max="16384" width="8.83203125" style="102"/>
  </cols>
  <sheetData>
    <row r="1" spans="1:9" ht="19" customHeight="1" x14ac:dyDescent="0.15">
      <c r="A1" s="166" t="s">
        <v>41</v>
      </c>
      <c r="B1" s="166"/>
      <c r="C1" s="166"/>
      <c r="D1" s="166"/>
      <c r="E1" s="166"/>
      <c r="F1" s="166"/>
      <c r="G1" s="166"/>
      <c r="H1" s="166"/>
      <c r="I1" s="166"/>
    </row>
    <row r="2" spans="1:9" ht="18" customHeight="1" x14ac:dyDescent="0.15">
      <c r="A2" s="84" t="s">
        <v>42</v>
      </c>
      <c r="B2" s="85"/>
      <c r="C2" s="86" t="s">
        <v>43</v>
      </c>
      <c r="D2" s="86" t="s">
        <v>44</v>
      </c>
      <c r="E2" s="86" t="s">
        <v>45</v>
      </c>
      <c r="F2" s="86" t="s">
        <v>46</v>
      </c>
      <c r="G2" s="86" t="s">
        <v>47</v>
      </c>
      <c r="H2" s="86" t="s">
        <v>48</v>
      </c>
      <c r="I2" s="86" t="s">
        <v>49</v>
      </c>
    </row>
    <row r="3" spans="1:9" ht="29" customHeight="1" x14ac:dyDescent="0.15">
      <c r="A3" s="87" t="s">
        <v>62</v>
      </c>
      <c r="B3" s="88"/>
      <c r="C3" s="87">
        <f>'Werkblad A'!B3</f>
        <v>57</v>
      </c>
      <c r="D3" s="87">
        <f>'Werkblad A'!B4</f>
        <v>24</v>
      </c>
      <c r="E3" s="87">
        <f>'Werkblad A'!B5</f>
        <v>11</v>
      </c>
      <c r="F3" s="87">
        <f>'Werkblad A'!B6</f>
        <v>7</v>
      </c>
      <c r="G3" s="87">
        <f>'Werkblad A'!B7</f>
        <v>33</v>
      </c>
      <c r="H3" s="103">
        <f>'Werkblad A'!B8</f>
        <v>21</v>
      </c>
      <c r="I3" s="103">
        <f>'Werkblad A'!B9</f>
        <v>9</v>
      </c>
    </row>
    <row r="4" spans="1:9" ht="29" customHeight="1" x14ac:dyDescent="0.15">
      <c r="A4" s="87" t="s">
        <v>63</v>
      </c>
      <c r="B4" s="88"/>
      <c r="C4" s="89">
        <f>Prijzenblad!D5</f>
        <v>0</v>
      </c>
      <c r="D4" s="89">
        <f>Prijzenblad!E5</f>
        <v>0</v>
      </c>
      <c r="E4" s="89">
        <f>Prijzenblad!F5</f>
        <v>0</v>
      </c>
      <c r="F4" s="89">
        <f>Prijzenblad!G5</f>
        <v>0</v>
      </c>
      <c r="G4" s="89">
        <f>Prijzenblad!H5</f>
        <v>0</v>
      </c>
      <c r="H4" s="104">
        <f>Prijzenblad!I5</f>
        <v>0</v>
      </c>
      <c r="I4" s="104">
        <f>Prijzenblad!J5</f>
        <v>0</v>
      </c>
    </row>
    <row r="5" spans="1:9" ht="29" customHeight="1" x14ac:dyDescent="0.15">
      <c r="A5" s="87" t="s">
        <v>64</v>
      </c>
      <c r="B5" s="88"/>
      <c r="C5" s="89">
        <f>Prijzenblad!D27-Prijzenblad!D5</f>
        <v>0</v>
      </c>
      <c r="D5" s="89">
        <f>Prijzenblad!E27-Prijzenblad!E5</f>
        <v>0</v>
      </c>
      <c r="E5" s="89">
        <f>Prijzenblad!F27-Prijzenblad!F5</f>
        <v>0</v>
      </c>
      <c r="F5" s="89">
        <f>Prijzenblad!G27-Prijzenblad!G5</f>
        <v>0</v>
      </c>
      <c r="G5" s="89">
        <f>Prijzenblad!H27-Prijzenblad!H5</f>
        <v>0</v>
      </c>
      <c r="H5" s="104">
        <f>Prijzenblad!I27-Prijzenblad!I5</f>
        <v>0</v>
      </c>
      <c r="I5" s="104">
        <f>Prijzenblad!J27-Prijzenblad!J5</f>
        <v>0</v>
      </c>
    </row>
    <row r="6" spans="1:9" ht="29" customHeight="1" x14ac:dyDescent="0.15">
      <c r="A6" s="90" t="s">
        <v>65</v>
      </c>
      <c r="B6" s="91"/>
      <c r="C6" s="90">
        <v>60</v>
      </c>
      <c r="D6" s="90">
        <v>60</v>
      </c>
      <c r="E6" s="90">
        <v>60</v>
      </c>
      <c r="F6" s="90">
        <v>60</v>
      </c>
      <c r="G6" s="90">
        <v>60</v>
      </c>
      <c r="H6" s="105">
        <v>60</v>
      </c>
      <c r="I6" s="105">
        <v>60</v>
      </c>
    </row>
    <row r="7" spans="1:9" ht="52" x14ac:dyDescent="0.15">
      <c r="A7" s="92" t="s">
        <v>50</v>
      </c>
      <c r="B7" s="88"/>
      <c r="C7" s="89">
        <f>C6*(C4+C5)*C3</f>
        <v>0</v>
      </c>
      <c r="D7" s="89">
        <f t="shared" ref="D7:I7" si="0">D6*(D4+D5)*D3</f>
        <v>0</v>
      </c>
      <c r="E7" s="89">
        <f t="shared" si="0"/>
        <v>0</v>
      </c>
      <c r="F7" s="89">
        <f t="shared" si="0"/>
        <v>0</v>
      </c>
      <c r="G7" s="89">
        <f t="shared" si="0"/>
        <v>0</v>
      </c>
      <c r="H7" s="104">
        <f t="shared" si="0"/>
        <v>0</v>
      </c>
      <c r="I7" s="104">
        <f t="shared" si="0"/>
        <v>0</v>
      </c>
    </row>
    <row r="8" spans="1:9" ht="29" customHeight="1" x14ac:dyDescent="0.15">
      <c r="A8" s="87" t="s">
        <v>66</v>
      </c>
      <c r="B8" s="88"/>
      <c r="C8" s="167">
        <v>0.1</v>
      </c>
      <c r="D8" s="167"/>
      <c r="E8" s="167"/>
      <c r="F8" s="167"/>
      <c r="G8" s="167"/>
      <c r="H8" s="167"/>
      <c r="I8" s="167"/>
    </row>
    <row r="9" spans="1:9" ht="21" customHeight="1" x14ac:dyDescent="0.15">
      <c r="A9" s="84" t="s">
        <v>51</v>
      </c>
      <c r="B9" s="85"/>
      <c r="C9" s="93">
        <f>(C7+D7+E7+F7+G7+H7+I7)*C8</f>
        <v>0</v>
      </c>
      <c r="D9" s="93"/>
      <c r="E9" s="93"/>
      <c r="F9" s="93"/>
      <c r="G9" s="93"/>
      <c r="H9" s="93"/>
      <c r="I9" s="93"/>
    </row>
    <row r="10" spans="1:9" ht="29" customHeight="1" x14ac:dyDescent="0.15">
      <c r="A10" s="94"/>
      <c r="B10" s="95"/>
      <c r="C10" s="94"/>
      <c r="D10" s="94"/>
    </row>
    <row r="11" spans="1:9" ht="29" customHeight="1" x14ac:dyDescent="0.15">
      <c r="A11" s="84" t="s">
        <v>52</v>
      </c>
      <c r="B11" s="85" t="s">
        <v>67</v>
      </c>
      <c r="C11" s="96"/>
      <c r="D11" s="165" t="s">
        <v>68</v>
      </c>
      <c r="E11" s="106"/>
      <c r="F11" s="106"/>
      <c r="G11" s="106"/>
    </row>
    <row r="12" spans="1:9" ht="29" customHeight="1" x14ac:dyDescent="0.15">
      <c r="A12" s="84" t="s">
        <v>53</v>
      </c>
      <c r="B12" s="85"/>
      <c r="C12" s="97">
        <f>C9</f>
        <v>0</v>
      </c>
      <c r="D12" s="165"/>
      <c r="E12" s="106"/>
      <c r="F12" s="106"/>
      <c r="G12" s="106"/>
    </row>
    <row r="13" spans="1:9" ht="29" customHeight="1" x14ac:dyDescent="0.15">
      <c r="A13" s="98" t="s">
        <v>54</v>
      </c>
      <c r="B13" s="99">
        <v>1</v>
      </c>
      <c r="C13" s="100">
        <f>$B13*(C$4)*$D13</f>
        <v>0</v>
      </c>
      <c r="D13" s="98">
        <v>24</v>
      </c>
      <c r="E13" s="107"/>
      <c r="F13" s="107"/>
      <c r="G13" s="107"/>
    </row>
    <row r="14" spans="1:9" ht="29" customHeight="1" x14ac:dyDescent="0.15">
      <c r="A14" s="98" t="s">
        <v>55</v>
      </c>
      <c r="B14" s="99">
        <v>2</v>
      </c>
      <c r="C14" s="100">
        <f>$B14*(D$5+D$4)*$D14</f>
        <v>0</v>
      </c>
      <c r="D14" s="98">
        <v>18</v>
      </c>
      <c r="E14" s="107"/>
      <c r="F14" s="107"/>
      <c r="G14" s="107"/>
    </row>
    <row r="15" spans="1:9" ht="29" customHeight="1" x14ac:dyDescent="0.15">
      <c r="A15" s="84" t="s">
        <v>56</v>
      </c>
      <c r="B15" s="85">
        <f>SUM(B13:B14)</f>
        <v>3</v>
      </c>
      <c r="C15" s="93">
        <f>SUM(C13:C14)</f>
        <v>0</v>
      </c>
      <c r="D15" s="84"/>
      <c r="E15" s="84"/>
      <c r="F15" s="84"/>
      <c r="G15" s="84"/>
    </row>
    <row r="16" spans="1:9" ht="29" customHeight="1" x14ac:dyDescent="0.15">
      <c r="A16" s="87" t="s">
        <v>57</v>
      </c>
      <c r="B16" s="88"/>
      <c r="C16" s="101">
        <f>C9-C15</f>
        <v>0</v>
      </c>
      <c r="D16" s="87"/>
      <c r="E16" s="87"/>
      <c r="F16" s="87"/>
      <c r="G16" s="87"/>
    </row>
  </sheetData>
  <sheetProtection algorithmName="SHA-512" hashValue="klPXYkTvaWM+ZOhkYsEYFT44vFttHxIxQVIo4kJHxF9T9d8/QHNYtIaqIVVyLEI5+o+zWODIZeG0Tt42Heed0Q==" saltValue="VcvvkY8VS9P0sJ1uRr30Gw==" spinCount="100000" sheet="1" objects="1" scenarios="1"/>
  <mergeCells count="3">
    <mergeCell ref="D11:D12"/>
    <mergeCell ref="A1:I1"/>
    <mergeCell ref="C8:I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AE609-0E28-274D-B706-7A37DFBA2CC6}">
  <dimension ref="A1:G98"/>
  <sheetViews>
    <sheetView showGridLines="0" zoomScale="160" zoomScaleNormal="160" workbookViewId="0">
      <selection activeCell="B83" sqref="B83"/>
    </sheetView>
  </sheetViews>
  <sheetFormatPr baseColWidth="10" defaultRowHeight="13" x14ac:dyDescent="0.15"/>
  <cols>
    <col min="1" max="1" width="30.5" style="114" bestFit="1" customWidth="1"/>
    <col min="2" max="2" width="19.5" style="114" customWidth="1"/>
    <col min="3" max="3" width="35.5" style="114" customWidth="1"/>
    <col min="4" max="4" width="27.1640625" style="114" customWidth="1"/>
  </cols>
  <sheetData>
    <row r="1" spans="1:7" ht="24" x14ac:dyDescent="0.15">
      <c r="A1" s="126" t="s">
        <v>140</v>
      </c>
      <c r="B1" s="126" t="s">
        <v>69</v>
      </c>
      <c r="C1" s="126" t="s">
        <v>70</v>
      </c>
      <c r="D1" s="126" t="s">
        <v>71</v>
      </c>
      <c r="E1" s="126" t="s">
        <v>67</v>
      </c>
      <c r="F1" s="126" t="s">
        <v>170</v>
      </c>
      <c r="G1" s="126" t="s">
        <v>39</v>
      </c>
    </row>
    <row r="2" spans="1:7" s="124" customFormat="1" x14ac:dyDescent="0.15">
      <c r="A2" s="125" t="s">
        <v>72</v>
      </c>
      <c r="B2" s="125" t="s">
        <v>73</v>
      </c>
      <c r="C2" s="125" t="s">
        <v>74</v>
      </c>
      <c r="D2" s="125" t="s">
        <v>75</v>
      </c>
      <c r="E2" s="127">
        <v>1</v>
      </c>
      <c r="F2" s="127"/>
      <c r="G2" s="127">
        <v>1</v>
      </c>
    </row>
    <row r="3" spans="1:7" s="124" customFormat="1" x14ac:dyDescent="0.15">
      <c r="A3" s="125" t="s">
        <v>72</v>
      </c>
      <c r="B3" s="125" t="s">
        <v>76</v>
      </c>
      <c r="C3" s="125" t="s">
        <v>74</v>
      </c>
      <c r="D3" s="125" t="s">
        <v>75</v>
      </c>
      <c r="E3" s="127">
        <v>1</v>
      </c>
      <c r="F3" s="127"/>
      <c r="G3" s="127">
        <v>1</v>
      </c>
    </row>
    <row r="4" spans="1:7" s="124" customFormat="1" x14ac:dyDescent="0.15">
      <c r="A4" s="125" t="s">
        <v>72</v>
      </c>
      <c r="B4" s="125" t="s">
        <v>77</v>
      </c>
      <c r="C4" s="125" t="s">
        <v>74</v>
      </c>
      <c r="D4" s="125" t="s">
        <v>75</v>
      </c>
      <c r="E4" s="127">
        <v>1</v>
      </c>
      <c r="F4" s="127"/>
      <c r="G4" s="127">
        <v>1</v>
      </c>
    </row>
    <row r="5" spans="1:7" s="124" customFormat="1" x14ac:dyDescent="0.15">
      <c r="A5" s="125" t="s">
        <v>72</v>
      </c>
      <c r="B5" s="125" t="s">
        <v>78</v>
      </c>
      <c r="C5" s="125" t="s">
        <v>74</v>
      </c>
      <c r="D5" s="125" t="s">
        <v>75</v>
      </c>
      <c r="E5" s="127">
        <v>3</v>
      </c>
      <c r="F5" s="127"/>
      <c r="G5" s="127">
        <v>3</v>
      </c>
    </row>
    <row r="6" spans="1:7" s="124" customFormat="1" x14ac:dyDescent="0.15">
      <c r="A6" s="125" t="s">
        <v>79</v>
      </c>
      <c r="B6" s="125" t="s">
        <v>80</v>
      </c>
      <c r="C6" s="125" t="s">
        <v>81</v>
      </c>
      <c r="D6" s="125" t="s">
        <v>82</v>
      </c>
      <c r="E6" s="127">
        <v>1</v>
      </c>
      <c r="F6" s="127"/>
      <c r="G6" s="127">
        <v>1</v>
      </c>
    </row>
    <row r="7" spans="1:7" s="124" customFormat="1" x14ac:dyDescent="0.15">
      <c r="A7" s="125" t="s">
        <v>79</v>
      </c>
      <c r="B7" s="125" t="s">
        <v>80</v>
      </c>
      <c r="C7" s="125" t="s">
        <v>83</v>
      </c>
      <c r="D7" s="125" t="s">
        <v>84</v>
      </c>
      <c r="E7" s="127">
        <v>1</v>
      </c>
      <c r="F7" s="127"/>
      <c r="G7" s="127">
        <v>1</v>
      </c>
    </row>
    <row r="8" spans="1:7" s="124" customFormat="1" x14ac:dyDescent="0.15">
      <c r="A8" s="125" t="s">
        <v>79</v>
      </c>
      <c r="B8" s="125" t="s">
        <v>73</v>
      </c>
      <c r="C8" s="125" t="s">
        <v>83</v>
      </c>
      <c r="D8" s="125" t="s">
        <v>84</v>
      </c>
      <c r="E8" s="127">
        <v>1</v>
      </c>
      <c r="F8" s="127"/>
      <c r="G8" s="127">
        <v>1</v>
      </c>
    </row>
    <row r="9" spans="1:7" s="124" customFormat="1" x14ac:dyDescent="0.15">
      <c r="A9" s="125" t="s">
        <v>79</v>
      </c>
      <c r="B9" s="125" t="s">
        <v>80</v>
      </c>
      <c r="C9" s="125" t="s">
        <v>83</v>
      </c>
      <c r="D9" s="125" t="s">
        <v>84</v>
      </c>
      <c r="E9" s="127">
        <v>1</v>
      </c>
      <c r="F9" s="127"/>
      <c r="G9" s="127">
        <v>1</v>
      </c>
    </row>
    <row r="10" spans="1:7" s="124" customFormat="1" x14ac:dyDescent="0.15">
      <c r="A10" s="125" t="s">
        <v>79</v>
      </c>
      <c r="B10" s="125" t="s">
        <v>77</v>
      </c>
      <c r="C10" s="125" t="s">
        <v>83</v>
      </c>
      <c r="D10" s="125" t="s">
        <v>84</v>
      </c>
      <c r="E10" s="127">
        <v>2</v>
      </c>
      <c r="F10" s="127"/>
      <c r="G10" s="127">
        <v>2</v>
      </c>
    </row>
    <row r="11" spans="1:7" s="124" customFormat="1" x14ac:dyDescent="0.15">
      <c r="A11" s="125" t="s">
        <v>79</v>
      </c>
      <c r="B11" s="125" t="s">
        <v>78</v>
      </c>
      <c r="C11" s="125" t="s">
        <v>83</v>
      </c>
      <c r="D11" s="125" t="s">
        <v>84</v>
      </c>
      <c r="E11" s="127">
        <v>2</v>
      </c>
      <c r="F11" s="127"/>
      <c r="G11" s="127">
        <v>2</v>
      </c>
    </row>
    <row r="12" spans="1:7" s="124" customFormat="1" x14ac:dyDescent="0.15">
      <c r="A12" s="125" t="s">
        <v>85</v>
      </c>
      <c r="B12" s="125" t="s">
        <v>73</v>
      </c>
      <c r="C12" s="125" t="s">
        <v>86</v>
      </c>
      <c r="D12" s="125" t="s">
        <v>82</v>
      </c>
      <c r="E12" s="127">
        <v>1</v>
      </c>
      <c r="F12" s="127"/>
      <c r="G12" s="127">
        <v>1</v>
      </c>
    </row>
    <row r="13" spans="1:7" s="124" customFormat="1" x14ac:dyDescent="0.15">
      <c r="A13" s="125" t="s">
        <v>85</v>
      </c>
      <c r="B13" s="125" t="s">
        <v>76</v>
      </c>
      <c r="C13" s="125" t="s">
        <v>86</v>
      </c>
      <c r="D13" s="125" t="s">
        <v>82</v>
      </c>
      <c r="E13" s="127">
        <v>2</v>
      </c>
      <c r="F13" s="127"/>
      <c r="G13" s="127">
        <v>2</v>
      </c>
    </row>
    <row r="14" spans="1:7" s="124" customFormat="1" x14ac:dyDescent="0.15">
      <c r="A14" s="125" t="s">
        <v>85</v>
      </c>
      <c r="B14" s="125" t="s">
        <v>80</v>
      </c>
      <c r="C14" s="125" t="s">
        <v>86</v>
      </c>
      <c r="D14" s="125" t="s">
        <v>82</v>
      </c>
      <c r="E14" s="127">
        <v>1</v>
      </c>
      <c r="F14" s="127"/>
      <c r="G14" s="127">
        <v>1</v>
      </c>
    </row>
    <row r="15" spans="1:7" s="124" customFormat="1" x14ac:dyDescent="0.15">
      <c r="A15" s="125" t="s">
        <v>85</v>
      </c>
      <c r="B15" s="125" t="s">
        <v>73</v>
      </c>
      <c r="C15" s="125" t="s">
        <v>86</v>
      </c>
      <c r="D15" s="125" t="s">
        <v>82</v>
      </c>
      <c r="E15" s="127">
        <v>1</v>
      </c>
      <c r="F15" s="127"/>
      <c r="G15" s="127">
        <v>1</v>
      </c>
    </row>
    <row r="16" spans="1:7" s="124" customFormat="1" x14ac:dyDescent="0.15">
      <c r="A16" s="125" t="s">
        <v>85</v>
      </c>
      <c r="B16" s="125" t="s">
        <v>78</v>
      </c>
      <c r="C16" s="125" t="s">
        <v>86</v>
      </c>
      <c r="D16" s="125" t="s">
        <v>82</v>
      </c>
      <c r="E16" s="127">
        <v>4</v>
      </c>
      <c r="F16" s="127"/>
      <c r="G16" s="127">
        <v>4</v>
      </c>
    </row>
    <row r="17" spans="1:7" s="124" customFormat="1" x14ac:dyDescent="0.15">
      <c r="A17" s="125" t="s">
        <v>87</v>
      </c>
      <c r="B17" s="125" t="s">
        <v>88</v>
      </c>
      <c r="C17" s="125" t="s">
        <v>89</v>
      </c>
      <c r="D17" s="125" t="s">
        <v>82</v>
      </c>
      <c r="E17" s="127">
        <v>1</v>
      </c>
      <c r="F17" s="127"/>
      <c r="G17" s="127">
        <v>1</v>
      </c>
    </row>
    <row r="18" spans="1:7" s="124" customFormat="1" x14ac:dyDescent="0.15">
      <c r="A18" s="125" t="s">
        <v>87</v>
      </c>
      <c r="B18" s="125" t="s">
        <v>80</v>
      </c>
      <c r="C18" s="125" t="s">
        <v>89</v>
      </c>
      <c r="D18" s="125" t="s">
        <v>82</v>
      </c>
      <c r="E18" s="127">
        <v>5</v>
      </c>
      <c r="F18" s="127">
        <v>-1</v>
      </c>
      <c r="G18" s="127">
        <v>4</v>
      </c>
    </row>
    <row r="19" spans="1:7" s="124" customFormat="1" x14ac:dyDescent="0.15">
      <c r="A19" s="125" t="s">
        <v>87</v>
      </c>
      <c r="B19" s="125" t="s">
        <v>88</v>
      </c>
      <c r="C19" s="125" t="s">
        <v>90</v>
      </c>
      <c r="D19" s="125" t="s">
        <v>82</v>
      </c>
      <c r="E19" s="127">
        <v>1</v>
      </c>
      <c r="F19" s="127">
        <v>1</v>
      </c>
      <c r="G19" s="127">
        <v>2</v>
      </c>
    </row>
    <row r="20" spans="1:7" s="124" customFormat="1" x14ac:dyDescent="0.15">
      <c r="A20" s="125" t="s">
        <v>87</v>
      </c>
      <c r="B20" s="125" t="s">
        <v>80</v>
      </c>
      <c r="C20" s="125" t="s">
        <v>90</v>
      </c>
      <c r="D20" s="125" t="s">
        <v>82</v>
      </c>
      <c r="E20" s="127">
        <v>2</v>
      </c>
      <c r="F20" s="127"/>
      <c r="G20" s="127">
        <v>2</v>
      </c>
    </row>
    <row r="21" spans="1:7" s="124" customFormat="1" x14ac:dyDescent="0.15">
      <c r="A21" s="125" t="s">
        <v>87</v>
      </c>
      <c r="B21" s="125" t="s">
        <v>77</v>
      </c>
      <c r="C21" s="125" t="s">
        <v>90</v>
      </c>
      <c r="D21" s="125" t="s">
        <v>82</v>
      </c>
      <c r="E21" s="127">
        <v>2</v>
      </c>
      <c r="F21" s="127"/>
      <c r="G21" s="127">
        <v>2</v>
      </c>
    </row>
    <row r="22" spans="1:7" s="124" customFormat="1" x14ac:dyDescent="0.15">
      <c r="A22" s="125" t="s">
        <v>91</v>
      </c>
      <c r="B22" s="125" t="s">
        <v>92</v>
      </c>
      <c r="C22" s="125" t="s">
        <v>93</v>
      </c>
      <c r="D22" s="125" t="s">
        <v>82</v>
      </c>
      <c r="E22" s="127">
        <v>1</v>
      </c>
      <c r="F22" s="127"/>
      <c r="G22" s="127">
        <v>1</v>
      </c>
    </row>
    <row r="23" spans="1:7" s="124" customFormat="1" x14ac:dyDescent="0.15">
      <c r="A23" s="125" t="s">
        <v>91</v>
      </c>
      <c r="B23" s="125" t="s">
        <v>77</v>
      </c>
      <c r="C23" s="125" t="s">
        <v>93</v>
      </c>
      <c r="D23" s="125" t="s">
        <v>82</v>
      </c>
      <c r="E23" s="127">
        <v>4</v>
      </c>
      <c r="F23" s="127"/>
      <c r="G23" s="127">
        <v>4</v>
      </c>
    </row>
    <row r="24" spans="1:7" s="124" customFormat="1" x14ac:dyDescent="0.15">
      <c r="A24" s="125" t="s">
        <v>91</v>
      </c>
      <c r="B24" s="125" t="s">
        <v>80</v>
      </c>
      <c r="C24" s="125" t="s">
        <v>93</v>
      </c>
      <c r="D24" s="125" t="s">
        <v>82</v>
      </c>
      <c r="E24" s="127">
        <v>1</v>
      </c>
      <c r="F24" s="127"/>
      <c r="G24" s="127">
        <v>1</v>
      </c>
    </row>
    <row r="25" spans="1:7" s="124" customFormat="1" x14ac:dyDescent="0.15">
      <c r="A25" s="125" t="s">
        <v>91</v>
      </c>
      <c r="B25" s="125" t="s">
        <v>78</v>
      </c>
      <c r="C25" s="125" t="s">
        <v>93</v>
      </c>
      <c r="D25" s="125" t="s">
        <v>82</v>
      </c>
      <c r="E25" s="127">
        <v>5</v>
      </c>
      <c r="F25" s="127"/>
      <c r="G25" s="127">
        <v>5</v>
      </c>
    </row>
    <row r="26" spans="1:7" s="124" customFormat="1" x14ac:dyDescent="0.15">
      <c r="A26" s="125" t="s">
        <v>94</v>
      </c>
      <c r="B26" s="125" t="s">
        <v>76</v>
      </c>
      <c r="C26" s="125" t="s">
        <v>95</v>
      </c>
      <c r="D26" s="125" t="s">
        <v>82</v>
      </c>
      <c r="E26" s="127">
        <v>1</v>
      </c>
      <c r="F26" s="127"/>
      <c r="G26" s="127">
        <v>1</v>
      </c>
    </row>
    <row r="27" spans="1:7" s="124" customFormat="1" x14ac:dyDescent="0.15">
      <c r="A27" s="125" t="s">
        <v>94</v>
      </c>
      <c r="B27" s="125" t="s">
        <v>92</v>
      </c>
      <c r="C27" s="125" t="s">
        <v>95</v>
      </c>
      <c r="D27" s="125" t="s">
        <v>82</v>
      </c>
      <c r="E27" s="127">
        <v>2</v>
      </c>
      <c r="F27" s="127"/>
      <c r="G27" s="127">
        <v>2</v>
      </c>
    </row>
    <row r="28" spans="1:7" s="124" customFormat="1" x14ac:dyDescent="0.15">
      <c r="A28" s="125" t="s">
        <v>96</v>
      </c>
      <c r="B28" s="125" t="s">
        <v>92</v>
      </c>
      <c r="C28" s="125" t="s">
        <v>97</v>
      </c>
      <c r="D28" s="125" t="s">
        <v>82</v>
      </c>
      <c r="E28" s="127">
        <v>1</v>
      </c>
      <c r="F28" s="127"/>
      <c r="G28" s="127">
        <v>1</v>
      </c>
    </row>
    <row r="29" spans="1:7" s="124" customFormat="1" x14ac:dyDescent="0.15">
      <c r="A29" s="125" t="s">
        <v>96</v>
      </c>
      <c r="B29" s="125" t="s">
        <v>76</v>
      </c>
      <c r="C29" s="125" t="s">
        <v>97</v>
      </c>
      <c r="D29" s="125" t="s">
        <v>82</v>
      </c>
      <c r="E29" s="127">
        <v>1</v>
      </c>
      <c r="F29" s="127"/>
      <c r="G29" s="127">
        <v>1</v>
      </c>
    </row>
    <row r="30" spans="1:7" s="124" customFormat="1" x14ac:dyDescent="0.15">
      <c r="A30" s="125" t="s">
        <v>96</v>
      </c>
      <c r="B30" s="125" t="s">
        <v>73</v>
      </c>
      <c r="C30" s="125" t="s">
        <v>97</v>
      </c>
      <c r="D30" s="125" t="s">
        <v>82</v>
      </c>
      <c r="E30" s="127">
        <v>1</v>
      </c>
      <c r="F30" s="127"/>
      <c r="G30" s="127">
        <v>1</v>
      </c>
    </row>
    <row r="31" spans="1:7" s="124" customFormat="1" x14ac:dyDescent="0.15">
      <c r="A31" s="125" t="s">
        <v>96</v>
      </c>
      <c r="B31" s="125" t="s">
        <v>80</v>
      </c>
      <c r="C31" s="125" t="s">
        <v>97</v>
      </c>
      <c r="D31" s="125" t="s">
        <v>82</v>
      </c>
      <c r="E31" s="127">
        <v>2</v>
      </c>
      <c r="F31" s="127"/>
      <c r="G31" s="127">
        <v>2</v>
      </c>
    </row>
    <row r="32" spans="1:7" s="124" customFormat="1" x14ac:dyDescent="0.15">
      <c r="A32" s="125" t="s">
        <v>96</v>
      </c>
      <c r="B32" s="125" t="s">
        <v>77</v>
      </c>
      <c r="C32" s="125" t="s">
        <v>97</v>
      </c>
      <c r="D32" s="125" t="s">
        <v>82</v>
      </c>
      <c r="E32" s="127">
        <v>2</v>
      </c>
      <c r="F32" s="127"/>
      <c r="G32" s="127">
        <v>2</v>
      </c>
    </row>
    <row r="33" spans="1:7" s="124" customFormat="1" x14ac:dyDescent="0.15">
      <c r="A33" s="125" t="s">
        <v>96</v>
      </c>
      <c r="B33" s="125" t="s">
        <v>78</v>
      </c>
      <c r="C33" s="125" t="s">
        <v>97</v>
      </c>
      <c r="D33" s="125" t="s">
        <v>82</v>
      </c>
      <c r="E33" s="127">
        <v>1</v>
      </c>
      <c r="F33" s="127"/>
      <c r="G33" s="127">
        <v>1</v>
      </c>
    </row>
    <row r="34" spans="1:7" s="124" customFormat="1" x14ac:dyDescent="0.15">
      <c r="A34" s="125" t="s">
        <v>98</v>
      </c>
      <c r="B34" s="125" t="s">
        <v>76</v>
      </c>
      <c r="C34" s="125" t="s">
        <v>99</v>
      </c>
      <c r="D34" s="125" t="s">
        <v>82</v>
      </c>
      <c r="E34" s="127">
        <v>1</v>
      </c>
      <c r="F34" s="127"/>
      <c r="G34" s="127">
        <v>1</v>
      </c>
    </row>
    <row r="35" spans="1:7" s="124" customFormat="1" x14ac:dyDescent="0.15">
      <c r="A35" s="125" t="s">
        <v>98</v>
      </c>
      <c r="B35" s="125" t="s">
        <v>78</v>
      </c>
      <c r="C35" s="125" t="s">
        <v>99</v>
      </c>
      <c r="D35" s="125" t="s">
        <v>82</v>
      </c>
      <c r="E35" s="127">
        <v>2</v>
      </c>
      <c r="F35" s="127"/>
      <c r="G35" s="127">
        <v>2</v>
      </c>
    </row>
    <row r="36" spans="1:7" s="124" customFormat="1" x14ac:dyDescent="0.15">
      <c r="A36" s="125" t="s">
        <v>98</v>
      </c>
      <c r="B36" s="125" t="s">
        <v>100</v>
      </c>
      <c r="C36" s="125" t="s">
        <v>99</v>
      </c>
      <c r="D36" s="125" t="s">
        <v>82</v>
      </c>
      <c r="E36" s="127">
        <v>1</v>
      </c>
      <c r="F36" s="127"/>
      <c r="G36" s="127">
        <v>1</v>
      </c>
    </row>
    <row r="37" spans="1:7" s="124" customFormat="1" x14ac:dyDescent="0.15">
      <c r="A37" s="125" t="s">
        <v>101</v>
      </c>
      <c r="B37" s="125" t="s">
        <v>76</v>
      </c>
      <c r="C37" s="125" t="s">
        <v>102</v>
      </c>
      <c r="D37" s="125" t="s">
        <v>103</v>
      </c>
      <c r="E37" s="127">
        <v>1</v>
      </c>
      <c r="F37" s="127"/>
      <c r="G37" s="127">
        <v>1</v>
      </c>
    </row>
    <row r="38" spans="1:7" s="124" customFormat="1" x14ac:dyDescent="0.15">
      <c r="A38" s="125" t="s">
        <v>101</v>
      </c>
      <c r="B38" s="125" t="s">
        <v>73</v>
      </c>
      <c r="C38" s="125" t="s">
        <v>102</v>
      </c>
      <c r="D38" s="125" t="s">
        <v>103</v>
      </c>
      <c r="E38" s="127">
        <v>1</v>
      </c>
      <c r="F38" s="127"/>
      <c r="G38" s="127">
        <v>1</v>
      </c>
    </row>
    <row r="39" spans="1:7" s="124" customFormat="1" x14ac:dyDescent="0.15">
      <c r="A39" s="125" t="s">
        <v>101</v>
      </c>
      <c r="B39" s="125" t="s">
        <v>78</v>
      </c>
      <c r="C39" s="125" t="s">
        <v>102</v>
      </c>
      <c r="D39" s="125" t="s">
        <v>103</v>
      </c>
      <c r="E39" s="127">
        <v>1</v>
      </c>
      <c r="F39" s="127"/>
      <c r="G39" s="127">
        <v>1</v>
      </c>
    </row>
    <row r="40" spans="1:7" s="124" customFormat="1" x14ac:dyDescent="0.15">
      <c r="A40" s="125" t="s">
        <v>104</v>
      </c>
      <c r="B40" s="125" t="s">
        <v>73</v>
      </c>
      <c r="C40" s="125" t="s">
        <v>105</v>
      </c>
      <c r="D40" s="125" t="s">
        <v>82</v>
      </c>
      <c r="E40" s="127">
        <v>1</v>
      </c>
      <c r="F40" s="127">
        <v>-1</v>
      </c>
      <c r="G40" s="127">
        <v>0</v>
      </c>
    </row>
    <row r="41" spans="1:7" s="124" customFormat="1" x14ac:dyDescent="0.15">
      <c r="A41" s="125" t="s">
        <v>104</v>
      </c>
      <c r="B41" s="125" t="s">
        <v>77</v>
      </c>
      <c r="C41" s="125" t="s">
        <v>105</v>
      </c>
      <c r="D41" s="125" t="s">
        <v>82</v>
      </c>
      <c r="E41" s="127">
        <v>1</v>
      </c>
      <c r="F41" s="127">
        <v>-1</v>
      </c>
      <c r="G41" s="127">
        <v>0</v>
      </c>
    </row>
    <row r="42" spans="1:7" s="124" customFormat="1" x14ac:dyDescent="0.15">
      <c r="A42" s="125" t="s">
        <v>104</v>
      </c>
      <c r="B42" s="125" t="s">
        <v>92</v>
      </c>
      <c r="C42" s="125"/>
      <c r="D42" s="125"/>
      <c r="E42" s="127">
        <v>0</v>
      </c>
      <c r="F42" s="127">
        <v>1</v>
      </c>
      <c r="G42" s="127">
        <v>1</v>
      </c>
    </row>
    <row r="43" spans="1:7" s="124" customFormat="1" x14ac:dyDescent="0.15">
      <c r="A43" s="125" t="s">
        <v>104</v>
      </c>
      <c r="B43" s="125" t="s">
        <v>88</v>
      </c>
      <c r="C43" s="125"/>
      <c r="D43" s="125"/>
      <c r="E43" s="127">
        <v>0</v>
      </c>
      <c r="F43" s="127">
        <v>1</v>
      </c>
      <c r="G43" s="127">
        <v>1</v>
      </c>
    </row>
    <row r="44" spans="1:7" s="124" customFormat="1" x14ac:dyDescent="0.15">
      <c r="A44" s="125" t="s">
        <v>106</v>
      </c>
      <c r="B44" s="125" t="s">
        <v>77</v>
      </c>
      <c r="C44" s="125" t="s">
        <v>107</v>
      </c>
      <c r="D44" s="125" t="s">
        <v>82</v>
      </c>
      <c r="E44" s="127">
        <v>2</v>
      </c>
      <c r="F44" s="127">
        <v>-1</v>
      </c>
      <c r="G44" s="127">
        <v>1</v>
      </c>
    </row>
    <row r="45" spans="1:7" s="124" customFormat="1" x14ac:dyDescent="0.15">
      <c r="A45" s="125" t="s">
        <v>106</v>
      </c>
      <c r="B45" s="125" t="s">
        <v>108</v>
      </c>
      <c r="C45" s="125" t="s">
        <v>107</v>
      </c>
      <c r="D45" s="125" t="s">
        <v>82</v>
      </c>
      <c r="E45" s="127">
        <v>1</v>
      </c>
      <c r="F45" s="127"/>
      <c r="G45" s="127">
        <v>1</v>
      </c>
    </row>
    <row r="46" spans="1:7" s="124" customFormat="1" x14ac:dyDescent="0.15">
      <c r="A46" s="125" t="s">
        <v>106</v>
      </c>
      <c r="B46" s="125" t="s">
        <v>76</v>
      </c>
      <c r="C46" s="125" t="s">
        <v>107</v>
      </c>
      <c r="D46" s="125" t="s">
        <v>82</v>
      </c>
      <c r="E46" s="127">
        <v>1</v>
      </c>
      <c r="F46" s="127"/>
      <c r="G46" s="127">
        <v>1</v>
      </c>
    </row>
    <row r="47" spans="1:7" s="124" customFormat="1" x14ac:dyDescent="0.15">
      <c r="A47" s="125" t="s">
        <v>106</v>
      </c>
      <c r="B47" s="125" t="s">
        <v>108</v>
      </c>
      <c r="C47" s="125" t="s">
        <v>109</v>
      </c>
      <c r="D47" s="125" t="s">
        <v>82</v>
      </c>
      <c r="E47" s="127">
        <v>2</v>
      </c>
      <c r="F47" s="127"/>
      <c r="G47" s="127">
        <v>2</v>
      </c>
    </row>
    <row r="48" spans="1:7" s="124" customFormat="1" x14ac:dyDescent="0.15">
      <c r="A48" s="125" t="s">
        <v>110</v>
      </c>
      <c r="B48" s="125" t="s">
        <v>77</v>
      </c>
      <c r="C48" s="125" t="s">
        <v>111</v>
      </c>
      <c r="D48" s="125" t="s">
        <v>82</v>
      </c>
      <c r="E48" s="127">
        <v>1</v>
      </c>
      <c r="F48" s="127"/>
      <c r="G48" s="127">
        <v>1</v>
      </c>
    </row>
    <row r="49" spans="1:7" s="124" customFormat="1" x14ac:dyDescent="0.15">
      <c r="A49" s="125" t="s">
        <v>110</v>
      </c>
      <c r="B49" s="125" t="s">
        <v>78</v>
      </c>
      <c r="C49" s="125" t="s">
        <v>111</v>
      </c>
      <c r="D49" s="125" t="s">
        <v>82</v>
      </c>
      <c r="E49" s="127">
        <v>2</v>
      </c>
      <c r="F49" s="127"/>
      <c r="G49" s="127">
        <v>2</v>
      </c>
    </row>
    <row r="50" spans="1:7" s="124" customFormat="1" x14ac:dyDescent="0.15">
      <c r="A50" s="125" t="s">
        <v>112</v>
      </c>
      <c r="B50" s="125" t="s">
        <v>80</v>
      </c>
      <c r="C50" s="125" t="s">
        <v>113</v>
      </c>
      <c r="D50" s="125" t="s">
        <v>82</v>
      </c>
      <c r="E50" s="127">
        <v>1</v>
      </c>
      <c r="F50" s="127">
        <v>-1</v>
      </c>
      <c r="G50" s="127">
        <v>0</v>
      </c>
    </row>
    <row r="51" spans="1:7" s="124" customFormat="1" x14ac:dyDescent="0.15">
      <c r="A51" s="125" t="s">
        <v>112</v>
      </c>
      <c r="B51" s="125" t="s">
        <v>76</v>
      </c>
      <c r="C51" s="125" t="s">
        <v>113</v>
      </c>
      <c r="D51" s="125" t="s">
        <v>82</v>
      </c>
      <c r="E51" s="127">
        <v>1</v>
      </c>
      <c r="F51" s="127"/>
      <c r="G51" s="127">
        <v>1</v>
      </c>
    </row>
    <row r="52" spans="1:7" s="124" customFormat="1" x14ac:dyDescent="0.15">
      <c r="A52" s="125" t="s">
        <v>112</v>
      </c>
      <c r="B52" s="125" t="s">
        <v>92</v>
      </c>
      <c r="C52" s="125" t="s">
        <v>113</v>
      </c>
      <c r="D52" s="125" t="s">
        <v>82</v>
      </c>
      <c r="E52" s="127">
        <v>1</v>
      </c>
      <c r="F52" s="127"/>
      <c r="G52" s="127">
        <v>1</v>
      </c>
    </row>
    <row r="53" spans="1:7" s="124" customFormat="1" x14ac:dyDescent="0.15">
      <c r="A53" s="125" t="s">
        <v>112</v>
      </c>
      <c r="B53" s="125" t="s">
        <v>80</v>
      </c>
      <c r="C53" s="125" t="s">
        <v>113</v>
      </c>
      <c r="D53" s="125" t="s">
        <v>82</v>
      </c>
      <c r="E53" s="127">
        <v>3</v>
      </c>
      <c r="F53" s="127"/>
      <c r="G53" s="127">
        <v>3</v>
      </c>
    </row>
    <row r="54" spans="1:7" s="124" customFormat="1" x14ac:dyDescent="0.15">
      <c r="A54" s="125" t="s">
        <v>112</v>
      </c>
      <c r="B54" s="125" t="s">
        <v>100</v>
      </c>
      <c r="C54" s="125" t="s">
        <v>113</v>
      </c>
      <c r="D54" s="125" t="s">
        <v>82</v>
      </c>
      <c r="E54" s="127">
        <v>1</v>
      </c>
      <c r="F54" s="127"/>
      <c r="G54" s="127">
        <v>1</v>
      </c>
    </row>
    <row r="55" spans="1:7" s="124" customFormat="1" x14ac:dyDescent="0.15">
      <c r="A55" s="125" t="s">
        <v>114</v>
      </c>
      <c r="B55" s="125" t="s">
        <v>77</v>
      </c>
      <c r="C55" s="125" t="s">
        <v>115</v>
      </c>
      <c r="D55" s="125" t="s">
        <v>82</v>
      </c>
      <c r="E55" s="127">
        <v>1</v>
      </c>
      <c r="F55" s="127"/>
      <c r="G55" s="127">
        <v>1</v>
      </c>
    </row>
    <row r="56" spans="1:7" s="124" customFormat="1" x14ac:dyDescent="0.15">
      <c r="A56" s="125" t="s">
        <v>114</v>
      </c>
      <c r="B56" s="125" t="s">
        <v>80</v>
      </c>
      <c r="C56" s="125" t="s">
        <v>115</v>
      </c>
      <c r="D56" s="125" t="s">
        <v>82</v>
      </c>
      <c r="E56" s="127">
        <v>2</v>
      </c>
      <c r="F56" s="127"/>
      <c r="G56" s="127">
        <v>2</v>
      </c>
    </row>
    <row r="57" spans="1:7" s="124" customFormat="1" x14ac:dyDescent="0.15">
      <c r="A57" s="125" t="s">
        <v>114</v>
      </c>
      <c r="B57" s="125" t="s">
        <v>77</v>
      </c>
      <c r="C57" s="125" t="s">
        <v>115</v>
      </c>
      <c r="D57" s="125" t="s">
        <v>82</v>
      </c>
      <c r="E57" s="127">
        <v>1</v>
      </c>
      <c r="F57" s="127"/>
      <c r="G57" s="127">
        <v>1</v>
      </c>
    </row>
    <row r="58" spans="1:7" s="124" customFormat="1" x14ac:dyDescent="0.15">
      <c r="A58" s="125" t="s">
        <v>116</v>
      </c>
      <c r="B58" s="125" t="s">
        <v>76</v>
      </c>
      <c r="C58" s="125" t="s">
        <v>117</v>
      </c>
      <c r="D58" s="125" t="s">
        <v>82</v>
      </c>
      <c r="E58" s="127">
        <v>1</v>
      </c>
      <c r="F58" s="127"/>
      <c r="G58" s="127">
        <v>1</v>
      </c>
    </row>
    <row r="59" spans="1:7" s="124" customFormat="1" x14ac:dyDescent="0.15">
      <c r="A59" s="125" t="s">
        <v>116</v>
      </c>
      <c r="B59" s="125" t="s">
        <v>77</v>
      </c>
      <c r="C59" s="125" t="s">
        <v>117</v>
      </c>
      <c r="D59" s="125" t="s">
        <v>82</v>
      </c>
      <c r="E59" s="127">
        <v>2</v>
      </c>
      <c r="F59" s="127"/>
      <c r="G59" s="127">
        <v>2</v>
      </c>
    </row>
    <row r="60" spans="1:7" s="124" customFormat="1" x14ac:dyDescent="0.15">
      <c r="A60" s="125" t="s">
        <v>116</v>
      </c>
      <c r="B60" s="125" t="s">
        <v>78</v>
      </c>
      <c r="C60" s="125" t="s">
        <v>117</v>
      </c>
      <c r="D60" s="125" t="s">
        <v>82</v>
      </c>
      <c r="E60" s="127">
        <v>12</v>
      </c>
      <c r="F60" s="127"/>
      <c r="G60" s="127">
        <v>12</v>
      </c>
    </row>
    <row r="61" spans="1:7" s="124" customFormat="1" x14ac:dyDescent="0.15">
      <c r="A61" s="125" t="s">
        <v>118</v>
      </c>
      <c r="B61" s="125" t="s">
        <v>73</v>
      </c>
      <c r="C61" s="125" t="s">
        <v>119</v>
      </c>
      <c r="D61" s="125" t="s">
        <v>82</v>
      </c>
      <c r="E61" s="127">
        <v>2</v>
      </c>
      <c r="F61" s="127"/>
      <c r="G61" s="127">
        <v>2</v>
      </c>
    </row>
    <row r="62" spans="1:7" s="124" customFormat="1" x14ac:dyDescent="0.15">
      <c r="A62" s="125" t="s">
        <v>118</v>
      </c>
      <c r="B62" s="125" t="s">
        <v>80</v>
      </c>
      <c r="C62" s="125" t="s">
        <v>119</v>
      </c>
      <c r="D62" s="125" t="s">
        <v>82</v>
      </c>
      <c r="E62" s="127">
        <v>2</v>
      </c>
      <c r="F62" s="127"/>
      <c r="G62" s="127">
        <v>2</v>
      </c>
    </row>
    <row r="63" spans="1:7" s="124" customFormat="1" x14ac:dyDescent="0.15">
      <c r="A63" s="125" t="s">
        <v>118</v>
      </c>
      <c r="B63" s="125" t="s">
        <v>77</v>
      </c>
      <c r="C63" s="125" t="s">
        <v>119</v>
      </c>
      <c r="D63" s="125" t="s">
        <v>82</v>
      </c>
      <c r="E63" s="127">
        <v>1</v>
      </c>
      <c r="F63" s="127"/>
      <c r="G63" s="127">
        <v>1</v>
      </c>
    </row>
    <row r="64" spans="1:7" s="124" customFormat="1" x14ac:dyDescent="0.15">
      <c r="A64" s="125" t="s">
        <v>120</v>
      </c>
      <c r="B64" s="125" t="s">
        <v>76</v>
      </c>
      <c r="C64" s="125" t="s">
        <v>121</v>
      </c>
      <c r="D64" s="125" t="s">
        <v>103</v>
      </c>
      <c r="E64" s="127">
        <v>2</v>
      </c>
      <c r="F64" s="127"/>
      <c r="G64" s="127">
        <v>2</v>
      </c>
    </row>
    <row r="65" spans="1:7" s="124" customFormat="1" x14ac:dyDescent="0.15">
      <c r="A65" s="125" t="s">
        <v>120</v>
      </c>
      <c r="B65" s="125" t="s">
        <v>77</v>
      </c>
      <c r="C65" s="125" t="s">
        <v>121</v>
      </c>
      <c r="D65" s="125" t="s">
        <v>103</v>
      </c>
      <c r="E65" s="127">
        <v>1</v>
      </c>
      <c r="F65" s="127"/>
      <c r="G65" s="127">
        <v>1</v>
      </c>
    </row>
    <row r="66" spans="1:7" s="124" customFormat="1" x14ac:dyDescent="0.15">
      <c r="A66" s="125" t="s">
        <v>120</v>
      </c>
      <c r="B66" s="125" t="s">
        <v>88</v>
      </c>
      <c r="C66" s="125" t="s">
        <v>121</v>
      </c>
      <c r="D66" s="125" t="s">
        <v>103</v>
      </c>
      <c r="E66" s="127">
        <v>1</v>
      </c>
      <c r="F66" s="127">
        <v>1</v>
      </c>
      <c r="G66" s="127">
        <v>2</v>
      </c>
    </row>
    <row r="67" spans="1:7" s="124" customFormat="1" x14ac:dyDescent="0.15">
      <c r="A67" s="125" t="s">
        <v>120</v>
      </c>
      <c r="B67" s="125" t="s">
        <v>78</v>
      </c>
      <c r="C67" s="125" t="s">
        <v>121</v>
      </c>
      <c r="D67" s="125" t="s">
        <v>103</v>
      </c>
      <c r="E67" s="127">
        <v>1</v>
      </c>
      <c r="F67" s="127">
        <v>-1</v>
      </c>
      <c r="G67" s="127">
        <v>0</v>
      </c>
    </row>
    <row r="68" spans="1:7" s="124" customFormat="1" x14ac:dyDescent="0.15">
      <c r="A68" s="125" t="s">
        <v>120</v>
      </c>
      <c r="B68" s="125" t="s">
        <v>122</v>
      </c>
      <c r="C68" s="125" t="s">
        <v>121</v>
      </c>
      <c r="D68" s="125" t="s">
        <v>103</v>
      </c>
      <c r="E68" s="127">
        <v>1</v>
      </c>
      <c r="F68" s="127"/>
      <c r="G68" s="127">
        <v>1</v>
      </c>
    </row>
    <row r="69" spans="1:7" s="124" customFormat="1" x14ac:dyDescent="0.15">
      <c r="A69" s="125" t="s">
        <v>123</v>
      </c>
      <c r="B69" s="125" t="s">
        <v>78</v>
      </c>
      <c r="C69" s="125" t="s">
        <v>124</v>
      </c>
      <c r="D69" s="125" t="s">
        <v>103</v>
      </c>
      <c r="E69" s="127">
        <v>1</v>
      </c>
      <c r="F69" s="127"/>
      <c r="G69" s="127">
        <v>1</v>
      </c>
    </row>
    <row r="70" spans="1:7" s="124" customFormat="1" x14ac:dyDescent="0.15">
      <c r="A70" s="125" t="s">
        <v>123</v>
      </c>
      <c r="B70" s="125" t="s">
        <v>76</v>
      </c>
      <c r="C70" s="125" t="s">
        <v>124</v>
      </c>
      <c r="D70" s="125" t="s">
        <v>103</v>
      </c>
      <c r="E70" s="127">
        <v>4</v>
      </c>
      <c r="F70" s="127">
        <v>-2</v>
      </c>
      <c r="G70" s="127">
        <v>2</v>
      </c>
    </row>
    <row r="71" spans="1:7" s="124" customFormat="1" x14ac:dyDescent="0.15">
      <c r="A71" s="125" t="s">
        <v>123</v>
      </c>
      <c r="B71" s="125" t="s">
        <v>73</v>
      </c>
      <c r="C71" s="125" t="s">
        <v>124</v>
      </c>
      <c r="D71" s="125" t="s">
        <v>103</v>
      </c>
      <c r="E71" s="127">
        <v>3</v>
      </c>
      <c r="F71" s="127"/>
      <c r="G71" s="127">
        <v>3</v>
      </c>
    </row>
    <row r="72" spans="1:7" s="124" customFormat="1" x14ac:dyDescent="0.15">
      <c r="A72" s="125" t="s">
        <v>123</v>
      </c>
      <c r="B72" s="125" t="s">
        <v>76</v>
      </c>
      <c r="C72" s="125" t="s">
        <v>124</v>
      </c>
      <c r="D72" s="125" t="s">
        <v>103</v>
      </c>
      <c r="E72" s="127">
        <v>1</v>
      </c>
      <c r="F72" s="127"/>
      <c r="G72" s="127">
        <v>1</v>
      </c>
    </row>
    <row r="73" spans="1:7" s="124" customFormat="1" x14ac:dyDescent="0.15">
      <c r="A73" s="125" t="s">
        <v>123</v>
      </c>
      <c r="B73" s="125" t="s">
        <v>78</v>
      </c>
      <c r="C73" s="125" t="s">
        <v>124</v>
      </c>
      <c r="D73" s="125" t="s">
        <v>103</v>
      </c>
      <c r="E73" s="127">
        <v>3</v>
      </c>
      <c r="F73" s="127"/>
      <c r="G73" s="127">
        <v>3</v>
      </c>
    </row>
    <row r="74" spans="1:7" s="124" customFormat="1" x14ac:dyDescent="0.15">
      <c r="A74" s="125" t="s">
        <v>123</v>
      </c>
      <c r="B74" s="125" t="s">
        <v>76</v>
      </c>
      <c r="C74" s="125" t="s">
        <v>125</v>
      </c>
      <c r="D74" s="125" t="s">
        <v>82</v>
      </c>
      <c r="E74" s="127">
        <v>1</v>
      </c>
      <c r="F74" s="127"/>
      <c r="G74" s="127">
        <v>1</v>
      </c>
    </row>
    <row r="75" spans="1:7" s="124" customFormat="1" x14ac:dyDescent="0.15">
      <c r="A75" s="125" t="s">
        <v>126</v>
      </c>
      <c r="B75" s="125" t="s">
        <v>88</v>
      </c>
      <c r="C75" s="125" t="s">
        <v>127</v>
      </c>
      <c r="D75" s="125" t="s">
        <v>82</v>
      </c>
      <c r="E75" s="127">
        <v>1</v>
      </c>
      <c r="F75" s="127">
        <v>1</v>
      </c>
      <c r="G75" s="127">
        <v>2</v>
      </c>
    </row>
    <row r="76" spans="1:7" s="124" customFormat="1" x14ac:dyDescent="0.15">
      <c r="A76" s="125" t="s">
        <v>126</v>
      </c>
      <c r="B76" s="125" t="s">
        <v>77</v>
      </c>
      <c r="C76" s="125" t="s">
        <v>127</v>
      </c>
      <c r="D76" s="125" t="s">
        <v>82</v>
      </c>
      <c r="E76" s="127">
        <v>2</v>
      </c>
      <c r="F76" s="127"/>
      <c r="G76" s="127">
        <v>2</v>
      </c>
    </row>
    <row r="77" spans="1:7" s="124" customFormat="1" x14ac:dyDescent="0.15">
      <c r="A77" s="125" t="s">
        <v>126</v>
      </c>
      <c r="B77" s="125" t="s">
        <v>78</v>
      </c>
      <c r="C77" s="125" t="s">
        <v>127</v>
      </c>
      <c r="D77" s="125" t="s">
        <v>82</v>
      </c>
      <c r="E77" s="127">
        <v>5</v>
      </c>
      <c r="F77" s="127"/>
      <c r="G77" s="127">
        <v>5</v>
      </c>
    </row>
    <row r="78" spans="1:7" s="124" customFormat="1" x14ac:dyDescent="0.15">
      <c r="A78" s="125" t="s">
        <v>128</v>
      </c>
      <c r="B78" s="125" t="s">
        <v>76</v>
      </c>
      <c r="C78" s="125" t="s">
        <v>129</v>
      </c>
      <c r="D78" s="125" t="s">
        <v>84</v>
      </c>
      <c r="E78" s="127">
        <v>1</v>
      </c>
      <c r="F78" s="127"/>
      <c r="G78" s="127">
        <v>1</v>
      </c>
    </row>
    <row r="79" spans="1:7" s="124" customFormat="1" x14ac:dyDescent="0.15">
      <c r="A79" s="125" t="s">
        <v>128</v>
      </c>
      <c r="B79" s="125" t="s">
        <v>77</v>
      </c>
      <c r="C79" s="125" t="s">
        <v>129</v>
      </c>
      <c r="D79" s="125" t="s">
        <v>84</v>
      </c>
      <c r="E79" s="127">
        <v>3</v>
      </c>
      <c r="F79" s="127">
        <v>-1</v>
      </c>
      <c r="G79" s="127">
        <v>2</v>
      </c>
    </row>
    <row r="80" spans="1:7" s="124" customFormat="1" x14ac:dyDescent="0.15">
      <c r="A80" s="125" t="s">
        <v>128</v>
      </c>
      <c r="B80" s="125" t="s">
        <v>78</v>
      </c>
      <c r="C80" s="125" t="s">
        <v>129</v>
      </c>
      <c r="D80" s="125" t="s">
        <v>84</v>
      </c>
      <c r="E80" s="127">
        <v>1</v>
      </c>
      <c r="F80" s="127"/>
      <c r="G80" s="127">
        <v>1</v>
      </c>
    </row>
    <row r="81" spans="1:7" s="124" customFormat="1" x14ac:dyDescent="0.15">
      <c r="A81" s="125" t="s">
        <v>130</v>
      </c>
      <c r="B81" s="125" t="s">
        <v>76</v>
      </c>
      <c r="C81" s="125" t="s">
        <v>131</v>
      </c>
      <c r="D81" s="125" t="s">
        <v>82</v>
      </c>
      <c r="E81" s="127">
        <v>1</v>
      </c>
      <c r="F81" s="127">
        <v>1</v>
      </c>
      <c r="G81" s="127">
        <v>2</v>
      </c>
    </row>
    <row r="82" spans="1:7" s="124" customFormat="1" x14ac:dyDescent="0.15">
      <c r="A82" s="125" t="s">
        <v>130</v>
      </c>
      <c r="B82" s="125" t="s">
        <v>80</v>
      </c>
      <c r="C82" s="125" t="s">
        <v>131</v>
      </c>
      <c r="D82" s="125" t="s">
        <v>82</v>
      </c>
      <c r="E82" s="127">
        <v>1</v>
      </c>
      <c r="F82" s="127"/>
      <c r="G82" s="127">
        <v>1</v>
      </c>
    </row>
    <row r="83" spans="1:7" s="124" customFormat="1" x14ac:dyDescent="0.15">
      <c r="A83" s="125" t="s">
        <v>130</v>
      </c>
      <c r="B83" s="125" t="s">
        <v>92</v>
      </c>
      <c r="C83" s="125" t="s">
        <v>131</v>
      </c>
      <c r="D83" s="125" t="s">
        <v>82</v>
      </c>
      <c r="E83" s="127">
        <v>1</v>
      </c>
      <c r="F83" s="127"/>
      <c r="G83" s="127">
        <v>1</v>
      </c>
    </row>
    <row r="84" spans="1:7" s="124" customFormat="1" x14ac:dyDescent="0.15">
      <c r="A84" s="125" t="s">
        <v>130</v>
      </c>
      <c r="B84" s="125" t="s">
        <v>78</v>
      </c>
      <c r="C84" s="125" t="s">
        <v>131</v>
      </c>
      <c r="D84" s="125" t="s">
        <v>82</v>
      </c>
      <c r="E84" s="127">
        <v>10</v>
      </c>
      <c r="F84" s="127"/>
      <c r="G84" s="127">
        <v>10</v>
      </c>
    </row>
    <row r="85" spans="1:7" s="124" customFormat="1" x14ac:dyDescent="0.15">
      <c r="A85" s="125" t="s">
        <v>132</v>
      </c>
      <c r="B85" s="125" t="s">
        <v>77</v>
      </c>
      <c r="C85" s="125" t="s">
        <v>133</v>
      </c>
      <c r="D85" s="125" t="s">
        <v>82</v>
      </c>
      <c r="E85" s="127">
        <v>1</v>
      </c>
      <c r="F85" s="127"/>
      <c r="G85" s="127">
        <v>1</v>
      </c>
    </row>
    <row r="86" spans="1:7" s="124" customFormat="1" x14ac:dyDescent="0.15">
      <c r="A86" s="125" t="s">
        <v>132</v>
      </c>
      <c r="B86" s="125" t="s">
        <v>77</v>
      </c>
      <c r="C86" s="125" t="s">
        <v>134</v>
      </c>
      <c r="D86" s="125" t="s">
        <v>82</v>
      </c>
      <c r="E86" s="127">
        <v>1</v>
      </c>
      <c r="F86" s="127"/>
      <c r="G86" s="127">
        <v>1</v>
      </c>
    </row>
    <row r="87" spans="1:7" s="124" customFormat="1" x14ac:dyDescent="0.15">
      <c r="A87" s="125" t="s">
        <v>132</v>
      </c>
      <c r="B87" s="125" t="s">
        <v>78</v>
      </c>
      <c r="C87" s="125" t="s">
        <v>135</v>
      </c>
      <c r="D87" s="125" t="s">
        <v>82</v>
      </c>
      <c r="E87" s="127">
        <v>1</v>
      </c>
      <c r="F87" s="127">
        <v>1</v>
      </c>
      <c r="G87" s="127">
        <v>2</v>
      </c>
    </row>
    <row r="88" spans="1:7" s="124" customFormat="1" x14ac:dyDescent="0.15">
      <c r="A88" s="125" t="s">
        <v>136</v>
      </c>
      <c r="B88" s="125" t="s">
        <v>76</v>
      </c>
      <c r="C88" s="125" t="s">
        <v>137</v>
      </c>
      <c r="D88" s="125" t="s">
        <v>82</v>
      </c>
      <c r="E88" s="127">
        <v>1</v>
      </c>
      <c r="F88" s="127"/>
      <c r="G88" s="127">
        <v>1</v>
      </c>
    </row>
    <row r="89" spans="1:7" s="124" customFormat="1" x14ac:dyDescent="0.15">
      <c r="A89" s="125" t="s">
        <v>136</v>
      </c>
      <c r="B89" s="125" t="s">
        <v>80</v>
      </c>
      <c r="C89" s="125" t="s">
        <v>137</v>
      </c>
      <c r="D89" s="125" t="s">
        <v>82</v>
      </c>
      <c r="E89" s="127">
        <v>1</v>
      </c>
      <c r="F89" s="127"/>
      <c r="G89" s="127">
        <v>1</v>
      </c>
    </row>
    <row r="90" spans="1:7" s="124" customFormat="1" x14ac:dyDescent="0.15">
      <c r="A90" s="125" t="s">
        <v>136</v>
      </c>
      <c r="B90" s="125" t="s">
        <v>78</v>
      </c>
      <c r="C90" s="125" t="s">
        <v>137</v>
      </c>
      <c r="D90" s="125" t="s">
        <v>82</v>
      </c>
      <c r="E90" s="127">
        <v>2</v>
      </c>
      <c r="F90" s="127"/>
      <c r="G90" s="127">
        <v>2</v>
      </c>
    </row>
    <row r="91" spans="1:7" s="124" customFormat="1" x14ac:dyDescent="0.15">
      <c r="A91" s="125" t="s">
        <v>136</v>
      </c>
      <c r="B91" s="125" t="s">
        <v>100</v>
      </c>
      <c r="C91" s="125" t="s">
        <v>137</v>
      </c>
      <c r="D91" s="125" t="s">
        <v>82</v>
      </c>
      <c r="E91" s="127">
        <v>1</v>
      </c>
      <c r="F91" s="127"/>
      <c r="G91" s="127">
        <v>1</v>
      </c>
    </row>
    <row r="92" spans="1:7" s="124" customFormat="1" x14ac:dyDescent="0.15">
      <c r="A92" s="125" t="s">
        <v>136</v>
      </c>
      <c r="B92" s="125" t="s">
        <v>76</v>
      </c>
      <c r="C92" s="125" t="s">
        <v>138</v>
      </c>
      <c r="D92" s="125" t="s">
        <v>82</v>
      </c>
      <c r="E92" s="127">
        <v>1</v>
      </c>
      <c r="F92" s="127"/>
      <c r="G92" s="127">
        <v>1</v>
      </c>
    </row>
    <row r="93" spans="1:7" s="124" customFormat="1" x14ac:dyDescent="0.15">
      <c r="A93" s="125" t="s">
        <v>136</v>
      </c>
      <c r="B93" s="125" t="s">
        <v>80</v>
      </c>
      <c r="C93" s="125" t="s">
        <v>138</v>
      </c>
      <c r="D93" s="125" t="s">
        <v>82</v>
      </c>
      <c r="E93" s="127">
        <v>1</v>
      </c>
      <c r="F93" s="127"/>
      <c r="G93" s="127">
        <v>1</v>
      </c>
    </row>
    <row r="94" spans="1:7" s="124" customFormat="1" x14ac:dyDescent="0.15">
      <c r="A94" s="125" t="s">
        <v>136</v>
      </c>
      <c r="B94" s="125" t="s">
        <v>77</v>
      </c>
      <c r="C94" s="125" t="s">
        <v>138</v>
      </c>
      <c r="D94" s="125" t="s">
        <v>82</v>
      </c>
      <c r="E94" s="127">
        <v>1</v>
      </c>
      <c r="F94" s="127"/>
      <c r="G94" s="127">
        <v>1</v>
      </c>
    </row>
    <row r="95" spans="1:7" s="124" customFormat="1" x14ac:dyDescent="0.15">
      <c r="A95" s="125" t="s">
        <v>136</v>
      </c>
      <c r="B95" s="125" t="s">
        <v>80</v>
      </c>
      <c r="C95" s="125" t="s">
        <v>139</v>
      </c>
      <c r="D95" s="125" t="s">
        <v>82</v>
      </c>
      <c r="E95" s="127">
        <v>1</v>
      </c>
      <c r="F95" s="127"/>
      <c r="G95" s="127">
        <v>1</v>
      </c>
    </row>
    <row r="96" spans="1:7" s="124" customFormat="1" x14ac:dyDescent="0.15">
      <c r="A96" s="125" t="s">
        <v>136</v>
      </c>
      <c r="B96" s="125" t="s">
        <v>78</v>
      </c>
      <c r="C96" s="125" t="s">
        <v>139</v>
      </c>
      <c r="D96" s="125" t="s">
        <v>82</v>
      </c>
      <c r="E96" s="127">
        <v>1</v>
      </c>
      <c r="F96" s="127"/>
      <c r="G96" s="127">
        <v>1</v>
      </c>
    </row>
    <row r="97" spans="1:7" s="124" customFormat="1" x14ac:dyDescent="0.15">
      <c r="A97" s="125" t="s">
        <v>136</v>
      </c>
      <c r="B97" s="125" t="s">
        <v>100</v>
      </c>
      <c r="C97" s="125" t="s">
        <v>139</v>
      </c>
      <c r="D97" s="125" t="s">
        <v>82</v>
      </c>
      <c r="E97" s="127">
        <v>1</v>
      </c>
      <c r="F97" s="127"/>
      <c r="G97" s="127">
        <v>1</v>
      </c>
    </row>
    <row r="98" spans="1:7" x14ac:dyDescent="0.15">
      <c r="G98" s="128">
        <f>SUM(G2:G97)</f>
        <v>162</v>
      </c>
    </row>
  </sheetData>
  <sheetProtection algorithmName="SHA-512" hashValue="g/3aGDGbyWXi76D1g9W2iIyc+qUcq8HeewUi7v9DaTVZ/6B00TbUTtrLSB1/deZDkQaUTMQyWx0jusrEvn95Hw==" saltValue="XgA7jAZjncCy9VeGdijD/g==" spinCount="100000" sheet="1" objects="1" scenarios="1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3</vt:i4>
      </vt:variant>
    </vt:vector>
  </HeadingPairs>
  <TitlesOfParts>
    <vt:vector size="7" baseType="lpstr">
      <vt:lpstr>Werkblad A</vt:lpstr>
      <vt:lpstr>Prijzenblad</vt:lpstr>
      <vt:lpstr>Retourneerrecht</vt:lpstr>
      <vt:lpstr>Huidige machinepark</vt:lpstr>
      <vt:lpstr>Prijzenblad!Afdrukbereik</vt:lpstr>
      <vt:lpstr>INVULLEN</vt:lpstr>
      <vt:lpstr>JA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Copyright inkoopadviesbureau BiC
</dc:description>
  <cp:lastModifiedBy/>
  <dcterms:created xsi:type="dcterms:W3CDTF">2014-10-31T15:34:42Z</dcterms:created>
  <dcterms:modified xsi:type="dcterms:W3CDTF">2022-04-13T10:23:45Z</dcterms:modified>
  <cp:category/>
</cp:coreProperties>
</file>