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1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VS_MC\IJV_MC_Tender_docs\Tenderned IJV MC\"/>
    </mc:Choice>
  </mc:AlternateContent>
  <xr:revisionPtr revIDLastSave="0" documentId="13_ncr:1_{4176CBAE-A804-485D-BF27-45F53CADFDBB}" xr6:coauthVersionLast="47" xr6:coauthVersionMax="47" xr10:uidLastSave="{00000000-0000-0000-0000-000000000000}"/>
  <bookViews>
    <workbookView xWindow="-120" yWindow="-120" windowWidth="29040" windowHeight="14640" firstSheet="1" activeTab="3" xr2:uid="{00000000-000D-0000-FFFF-FFFF00000000}"/>
  </bookViews>
  <sheets>
    <sheet name="Monthly_fee" sheetId="4" r:id="rId1"/>
    <sheet name="Avail_summary" sheetId="3" r:id="rId2"/>
    <sheet name="SystemA" sheetId="1" r:id="rId3"/>
    <sheet name="SystemB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2" l="1"/>
  <c r="F15" i="3" s="1"/>
  <c r="B31" i="4" s="1"/>
  <c r="S3" i="1"/>
  <c r="C15" i="3" s="1"/>
  <c r="B28" i="4" s="1"/>
  <c r="N3" i="2"/>
  <c r="M3" i="2"/>
  <c r="B43" i="4" l="1"/>
  <c r="B15" i="4" l="1"/>
  <c r="B9" i="4" l="1"/>
  <c r="F10" i="3" l="1"/>
  <c r="Q3" i="1"/>
  <c r="C13" i="3" s="1"/>
  <c r="F9" i="3" l="1"/>
  <c r="M3" i="1" l="1"/>
  <c r="C9" i="3" s="1"/>
  <c r="P3" i="1"/>
  <c r="C12" i="3" s="1"/>
  <c r="R3" i="1"/>
  <c r="C14" i="3" s="1"/>
  <c r="R3" i="2" l="1"/>
  <c r="F14" i="3" s="1"/>
  <c r="Q3" i="2"/>
  <c r="F13" i="3" s="1"/>
  <c r="P3" i="2"/>
  <c r="F12" i="3" s="1"/>
  <c r="O3" i="2"/>
  <c r="F11" i="3" s="1"/>
  <c r="B37" i="4" s="1"/>
  <c r="O3" i="1"/>
  <c r="C11" i="3" s="1"/>
  <c r="N3" i="1"/>
  <c r="C10" i="3" s="1"/>
  <c r="B34" i="4"/>
  <c r="B46" i="4"/>
</calcChain>
</file>

<file path=xl/sharedStrings.xml><?xml version="1.0" encoding="utf-8"?>
<sst xmlns="http://schemas.openxmlformats.org/spreadsheetml/2006/main" count="487" uniqueCount="245">
  <si>
    <t>Title: Monthly payment fee based on monthly data availability</t>
  </si>
  <si>
    <t>inputs</t>
  </si>
  <si>
    <t xml:space="preserve">Unit rate (all-inclusive monthly fee for the provision of validated meteorological and oceanographic data, including waiting on weather and reporting (at 100% availability of whole dataset by means of two systems) plus provision of a dedicated, fit for purpose spare system.
</t>
  </si>
  <si>
    <t>40% of the unit rate (one system) for each of the measuring systems</t>
  </si>
  <si>
    <t xml:space="preserve">Spare system monthly availability </t>
  </si>
  <si>
    <t>Fee for spare system</t>
  </si>
  <si>
    <t>Weighting of availabilitites</t>
  </si>
  <si>
    <t>Parameter</t>
  </si>
  <si>
    <t>Weighting</t>
  </si>
  <si>
    <t xml:space="preserve">Wind </t>
  </si>
  <si>
    <t xml:space="preserve">Waves </t>
  </si>
  <si>
    <t>Currents</t>
  </si>
  <si>
    <t>Air Pressure</t>
  </si>
  <si>
    <t xml:space="preserve">Temperature (air + sea) </t>
  </si>
  <si>
    <t>Water level</t>
  </si>
  <si>
    <t>Ecological parametres</t>
  </si>
  <si>
    <t xml:space="preserve">Weighted Monthly Post-processed Data Availability for system 1: </t>
  </si>
  <si>
    <t xml:space="preserve">Weighted Monthly Post-processed Data Availability for system 2: </t>
  </si>
  <si>
    <t>Bonus / mala for system 1</t>
  </si>
  <si>
    <t>Bonus / mala for system 2</t>
  </si>
  <si>
    <t>In case of late delivery of monthly report, the number of working days the monthly report is late</t>
  </si>
  <si>
    <t>Mala for late delivery of monthly reporting</t>
  </si>
  <si>
    <t>Monthly fee</t>
  </si>
  <si>
    <t>Title: Monthly data availability</t>
  </si>
  <si>
    <t>Period: June 2020</t>
  </si>
  <si>
    <t>SystemA</t>
  </si>
  <si>
    <t>SystemB</t>
  </si>
  <si>
    <t>Availability</t>
  </si>
  <si>
    <t>Ecological parameters</t>
  </si>
  <si>
    <t>DATA AVAILABILITY PER SIGNAL in % - System A _ June 2020</t>
  </si>
  <si>
    <t>System availability [%]</t>
  </si>
  <si>
    <t>Waves</t>
  </si>
  <si>
    <t>Air + Sea Surface Temperature</t>
  </si>
  <si>
    <t>AirHumidity %</t>
  </si>
  <si>
    <t>hm0 m</t>
  </si>
  <si>
    <t>VerticalWindSpeed030m m/s</t>
  </si>
  <si>
    <t>InflowAngle030m deg</t>
  </si>
  <si>
    <t>AirPressure hPa</t>
  </si>
  <si>
    <t>hm0a m</t>
  </si>
  <si>
    <t>VerticalWindSpeed040m m/s</t>
  </si>
  <si>
    <t>InflowAngle040m deg</t>
  </si>
  <si>
    <t>AirPressure_lidar unknown</t>
  </si>
  <si>
    <t>hm0b m</t>
  </si>
  <si>
    <t>VerticalWindSpeed060m m/s</t>
  </si>
  <si>
    <t>InflowAngle060m deg</t>
  </si>
  <si>
    <t>AirTemperature C</t>
  </si>
  <si>
    <t>hmax m</t>
  </si>
  <si>
    <t>VerticalWindSpeed080m m/s</t>
  </si>
  <si>
    <t>InflowAngle080m deg</t>
  </si>
  <si>
    <t>AirTemp_lidar unknown</t>
  </si>
  <si>
    <t>mdir deg</t>
  </si>
  <si>
    <t>VerticalWindSpeed100m m/s</t>
  </si>
  <si>
    <t>InflowAngle100m deg</t>
  </si>
  <si>
    <t>BottomTemperature degC</t>
  </si>
  <si>
    <t>mdira deg</t>
  </si>
  <si>
    <t>VerticalWindSpeed120m m/s</t>
  </si>
  <si>
    <t>InflowAngle120m deg</t>
  </si>
  <si>
    <t>thSNR dB</t>
  </si>
  <si>
    <t>mdirb deg</t>
  </si>
  <si>
    <t>VerticalWindSpeed140m m/s</t>
  </si>
  <si>
    <t>InflowAngle140m deg</t>
  </si>
  <si>
    <t>thTBRid unknown</t>
  </si>
  <si>
    <t>sprtp deg</t>
  </si>
  <si>
    <t>VerticalWindSpeed160m m/s</t>
  </si>
  <si>
    <t>InflowAngle160m deg</t>
  </si>
  <si>
    <t>thTBRtemperature degC</t>
  </si>
  <si>
    <t>thhf deg</t>
  </si>
  <si>
    <t>VerticalWindSpeed180m m/s</t>
  </si>
  <si>
    <t>InflowAngle180m deg</t>
  </si>
  <si>
    <t>thTilt deg</t>
  </si>
  <si>
    <t>thmax s</t>
  </si>
  <si>
    <t>VerticalWindSpeed200m m/s</t>
  </si>
  <si>
    <t>InflowAngle200m deg</t>
  </si>
  <si>
    <t>tz s</t>
  </si>
  <si>
    <t>thtp deg</t>
  </si>
  <si>
    <t>VerticalWindSpeed250m m/s</t>
  </si>
  <si>
    <t>InflowAngle250m deg</t>
  </si>
  <si>
    <t>WaterPressure dbar</t>
  </si>
  <si>
    <t>tm01 s</t>
  </si>
  <si>
    <t>WindDir004m deg</t>
  </si>
  <si>
    <t>StandardDeviation030m m/s</t>
  </si>
  <si>
    <t>WaterTemp001 degC</t>
  </si>
  <si>
    <t>tm02 s</t>
  </si>
  <si>
    <t>WindDir030m deg</t>
  </si>
  <si>
    <t>StandardDeviation040m m/s</t>
  </si>
  <si>
    <t>Salinity</t>
  </si>
  <si>
    <t>tm02a s</t>
  </si>
  <si>
    <t>WindDir040m deg</t>
  </si>
  <si>
    <t>StandardDeviation060m m/s</t>
  </si>
  <si>
    <t>AqDir003 deg</t>
  </si>
  <si>
    <t>tm02b s</t>
  </si>
  <si>
    <t>WindDir060m deg</t>
  </si>
  <si>
    <t>StandardDeviation080m m/s</t>
  </si>
  <si>
    <t>AqDir004 deg</t>
  </si>
  <si>
    <t>tp s</t>
  </si>
  <si>
    <t>WindDir080m deg</t>
  </si>
  <si>
    <t>StandardDeviation100m m/s</t>
  </si>
  <si>
    <t>AqDir005 deg</t>
  </si>
  <si>
    <t>WindDir100m deg</t>
  </si>
  <si>
    <t>StandardDeviation120m m/s</t>
  </si>
  <si>
    <t>AqDir006 deg</t>
  </si>
  <si>
    <t>WindDir120m deg</t>
  </si>
  <si>
    <t>StandardDeviation140m m/s</t>
  </si>
  <si>
    <t>AqDir007 deg</t>
  </si>
  <si>
    <t>WindDir140m deg</t>
  </si>
  <si>
    <t>StandardDeviation160m m/s</t>
  </si>
  <si>
    <t>AqDir008 deg</t>
  </si>
  <si>
    <t>WindDir160m deg</t>
  </si>
  <si>
    <t>StandardDeviation180m m/s</t>
  </si>
  <si>
    <t>AqDir009 deg</t>
  </si>
  <si>
    <t>WindDir180m deg</t>
  </si>
  <si>
    <t>StandardDeviation200m m/s</t>
  </si>
  <si>
    <t>AqDir010 deg</t>
  </si>
  <si>
    <t>WindDir200m deg</t>
  </si>
  <si>
    <t>StandardDeviation250m m/s</t>
  </si>
  <si>
    <t>AqDir011 deg</t>
  </si>
  <si>
    <t>WindDir250m deg</t>
  </si>
  <si>
    <t>Wind Shear 100m-80m [(m/s)/m]</t>
  </si>
  <si>
    <t>AqDir012 deg</t>
  </si>
  <si>
    <t>WindGust004m m/s</t>
  </si>
  <si>
    <t>Wind Shear 120m-100m [(m/s)/m]</t>
  </si>
  <si>
    <t>AqDir013 deg</t>
  </si>
  <si>
    <t>WindSpeed004m m/s</t>
  </si>
  <si>
    <t>Wind Shear 140m-120m [(m/s)/m]</t>
  </si>
  <si>
    <t>AqDir014 deg</t>
  </si>
  <si>
    <t>WindSpeed030m m/s</t>
  </si>
  <si>
    <t>Wind Shear 160m-140m [(m/s)/m]</t>
  </si>
  <si>
    <t>AqDir015 deg</t>
  </si>
  <si>
    <t>WindSpeed040m m/s</t>
  </si>
  <si>
    <t>Wind Shear 180m-160m [(m/s)/m]</t>
  </si>
  <si>
    <t>AqDir016 deg</t>
  </si>
  <si>
    <t>WindSpeed060m m/s</t>
  </si>
  <si>
    <t>Wind Shear 200m-180m [(m/s)/m]</t>
  </si>
  <si>
    <t>AqDir017 deg</t>
  </si>
  <si>
    <t>WindSpeed080m m/s</t>
  </si>
  <si>
    <t>Wind Shear 250m-200m [(m/s)/m]</t>
  </si>
  <si>
    <t>AqDir018 deg</t>
  </si>
  <si>
    <t>WindSpeed100m m/s</t>
  </si>
  <si>
    <t>Wind Shear 40m-30m [(m/s)/m]</t>
  </si>
  <si>
    <t>AqDir019 deg</t>
  </si>
  <si>
    <t>WindSpeed120m m/s</t>
  </si>
  <si>
    <t>Wind Shear 60m-40m [(m/s)/m]</t>
  </si>
  <si>
    <t>AqDir020 deg</t>
  </si>
  <si>
    <t>WindSpeed140m m/s</t>
  </si>
  <si>
    <t>Wind Shear 80m-60m [(m/s)/m]</t>
  </si>
  <si>
    <t>AqDir021 deg</t>
  </si>
  <si>
    <t>WindSpeed160m m/s</t>
  </si>
  <si>
    <t>Wind Veer 100m-80m deg/m</t>
  </si>
  <si>
    <t>AqDir022 deg</t>
  </si>
  <si>
    <t>WindSpeed180m m/s</t>
  </si>
  <si>
    <t>Wind Veer 120m-100m deg/m</t>
  </si>
  <si>
    <t>AqDir023 deg</t>
  </si>
  <si>
    <t>WindSpeed200m m/s</t>
  </si>
  <si>
    <t>Wind Veer 140m-120m deg/m</t>
  </si>
  <si>
    <t>AqDir024 deg</t>
  </si>
  <si>
    <t>WindSpeed250m m/s</t>
  </si>
  <si>
    <t>Wind Veer 160m-140m deg/m</t>
  </si>
  <si>
    <t>AqDir025 deg</t>
  </si>
  <si>
    <t>windMax_hor030m m/s</t>
  </si>
  <si>
    <t>Wind Veer 180m-160m deg/m</t>
  </si>
  <si>
    <t>AqDir026 deg</t>
  </si>
  <si>
    <t>windMax_hor040m m/s</t>
  </si>
  <si>
    <t>Wind Veer 200m-180m deg/m</t>
  </si>
  <si>
    <t>AqDir027 deg</t>
  </si>
  <si>
    <t>windMax_hor060m m/s</t>
  </si>
  <si>
    <t>Wind Veer 250m-200m deg/m</t>
  </si>
  <si>
    <t>AqDir028 deg</t>
  </si>
  <si>
    <t>windMax_hor080m m/s</t>
  </si>
  <si>
    <t>Wind Veer 40m-30m deg/m</t>
  </si>
  <si>
    <t>AqDir029 deg</t>
  </si>
  <si>
    <t>windMax_hor100m m/s</t>
  </si>
  <si>
    <t>Wind Veer 60m-40m deg/m</t>
  </si>
  <si>
    <t>AqDir030 deg</t>
  </si>
  <si>
    <t>windMax_hor120m m/s</t>
  </si>
  <si>
    <t>Wind Veer 80m-60m deg/m</t>
  </si>
  <si>
    <t>AqDir031 deg</t>
  </si>
  <si>
    <t>windMax_hor140m m/s</t>
  </si>
  <si>
    <t>turbulence(TI)030m</t>
  </si>
  <si>
    <t>AqDir032 deg</t>
  </si>
  <si>
    <t>windMax_hor160m m/s</t>
  </si>
  <si>
    <t>turbulence(TI)040m</t>
  </si>
  <si>
    <t>AqDir033 deg</t>
  </si>
  <si>
    <t>windMax_hor180m m/s</t>
  </si>
  <si>
    <t>turbulence(TI)060m</t>
  </si>
  <si>
    <t>AqDir034 deg</t>
  </si>
  <si>
    <t>windMax_hor200m m/s</t>
  </si>
  <si>
    <t>turbulence(TI)080m</t>
  </si>
  <si>
    <t>AqDir035 deg</t>
  </si>
  <si>
    <t>windMax_hor250m m/s</t>
  </si>
  <si>
    <t>turbulence(TI)100m</t>
  </si>
  <si>
    <t>AqDir036 deg</t>
  </si>
  <si>
    <t>windMin_hor030m m/s</t>
  </si>
  <si>
    <t>turbulence(TI)120m</t>
  </si>
  <si>
    <t>AqDir037 deg</t>
  </si>
  <si>
    <t>windMin_hor040m m/s</t>
  </si>
  <si>
    <t>turbulence(TI)140m</t>
  </si>
  <si>
    <t>AqSpd003 cm/s</t>
  </si>
  <si>
    <t>windMin_hor060m m/s</t>
  </si>
  <si>
    <t>turbulence(TI)160m</t>
  </si>
  <si>
    <t>AqSpd004 cm/s</t>
  </si>
  <si>
    <t>windMin_hor080m m/s</t>
  </si>
  <si>
    <t>turbulence(TI)180m</t>
  </si>
  <si>
    <t>AqSpd005 cm/s</t>
  </si>
  <si>
    <t>windMin_hor100m m/s</t>
  </si>
  <si>
    <t>turbulence(TI)200m</t>
  </si>
  <si>
    <t>AqSpd006 cm/s</t>
  </si>
  <si>
    <t>windMin_hor120m m/s</t>
  </si>
  <si>
    <t>turbulence(TI)250m</t>
  </si>
  <si>
    <t>AqSpd007 cm/s</t>
  </si>
  <si>
    <t>windMin_hor140m m/s</t>
  </si>
  <si>
    <t>AqSpd008 cm/s</t>
  </si>
  <si>
    <t>windMin_hor160m m/s</t>
  </si>
  <si>
    <t>AqSpd009 cm/s</t>
  </si>
  <si>
    <t>windMin_hor180m m/s</t>
  </si>
  <si>
    <t>AqSpd010 cm/s</t>
  </si>
  <si>
    <t>windMin_hor200m m/s</t>
  </si>
  <si>
    <t>AqSpd011 cm/s</t>
  </si>
  <si>
    <t>windMin_hor250m m/s</t>
  </si>
  <si>
    <t>AqSpd012 cm/s</t>
  </si>
  <si>
    <t>AqSpd013 cm/s</t>
  </si>
  <si>
    <t>AqSpd014 cm/s</t>
  </si>
  <si>
    <t>AqSpd015 cm/s</t>
  </si>
  <si>
    <t>AqSpd016 cm/s</t>
  </si>
  <si>
    <t>AqSpd017 cm/s</t>
  </si>
  <si>
    <t>AqSpd018 cm/s</t>
  </si>
  <si>
    <t>AqSpd019 cm/s</t>
  </si>
  <si>
    <t>AqSpd020 cm/s</t>
  </si>
  <si>
    <t>AqSpd021 cm/s</t>
  </si>
  <si>
    <t>AqSpd022 cm/s</t>
  </si>
  <si>
    <t>AqSpd023 cm/s</t>
  </si>
  <si>
    <t>AqSpd024 cm/s</t>
  </si>
  <si>
    <t>AqSpd025 cm/s</t>
  </si>
  <si>
    <t>AqSpd026 cm/s</t>
  </si>
  <si>
    <t>AqSpd027 cm/s</t>
  </si>
  <si>
    <t>AqSpd028 cm/s</t>
  </si>
  <si>
    <t>AqSpd029 cm/s</t>
  </si>
  <si>
    <t>AqSpd030 cm/s</t>
  </si>
  <si>
    <t>AqSpd031 cm/s</t>
  </si>
  <si>
    <t>AqSpd032 cm/s</t>
  </si>
  <si>
    <t>AqSpd033 cm/s</t>
  </si>
  <si>
    <t>AqSpd034 cm/s</t>
  </si>
  <si>
    <t>AqSpd035 cm/s</t>
  </si>
  <si>
    <t>AqSpd036 cm/s</t>
  </si>
  <si>
    <t>AqSpd037 cm/s</t>
  </si>
  <si>
    <t>DATA AVAILABILITY PER SIGNAL  in % - SystemB _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</si>
</sst>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€-2]\ #,##0"/>
    <numFmt numFmtId="166" formatCode="0.0%"/>
    <numFmt numFmtId="167" formatCode="0.0000000000000000%"/>
  </numFmts>
  <fonts count="9"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17" fontId="5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164" fontId="6" fillId="0" borderId="0" xfId="0" applyNumberFormat="1" applyFont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8" fillId="0" borderId="0" xfId="0" applyFont="1" applyBorder="1" applyAlignment="1">
      <alignment horizontal="left"/>
    </xf>
    <xf numFmtId="0" fontId="2" fillId="0" borderId="0" xfId="0" applyFont="1" applyBorder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2" fillId="0" borderId="0" xfId="0" applyNumberFormat="1" applyFont="1"/>
    <xf numFmtId="165" fontId="0" fillId="0" borderId="0" xfId="0" applyNumberFormat="1" applyAlignment="1">
      <alignment horizontal="left"/>
    </xf>
    <xf numFmtId="165" fontId="3" fillId="0" borderId="0" xfId="0" applyNumberFormat="1" applyFont="1" applyAlignment="1">
      <alignment vertical="center"/>
    </xf>
    <xf numFmtId="0" fontId="0" fillId="0" borderId="0" xfId="0" applyFill="1"/>
    <xf numFmtId="0" fontId="0" fillId="2" borderId="0" xfId="0" applyFill="1"/>
    <xf numFmtId="165" fontId="0" fillId="2" borderId="0" xfId="0" applyNumberFormat="1" applyFill="1" applyAlignment="1">
      <alignment horizontal="right"/>
    </xf>
    <xf numFmtId="9" fontId="0" fillId="2" borderId="0" xfId="0" applyNumberFormat="1" applyFill="1"/>
    <xf numFmtId="164" fontId="0" fillId="2" borderId="0" xfId="0" applyNumberFormat="1" applyFill="1" applyAlignment="1">
      <alignment horizontal="center"/>
    </xf>
    <xf numFmtId="164" fontId="6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166" fontId="6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6" fontId="0" fillId="0" borderId="7" xfId="0" applyNumberFormat="1" applyBorder="1" applyAlignment="1">
      <alignment horizontal="center"/>
    </xf>
    <xf numFmtId="0" fontId="2" fillId="0" borderId="8" xfId="0" applyFont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6"/>
  <sheetViews>
    <sheetView topLeftCell="A16" workbookViewId="0">
      <selection activeCell="B32" sqref="B32"/>
    </sheetView>
  </sheetViews>
  <sheetFormatPr defaultRowHeight="12.75"/>
  <cols>
    <col min="2" max="2" width="23.5703125" customWidth="1"/>
    <col min="4" max="4" width="8.85546875" customWidth="1"/>
  </cols>
  <sheetData>
    <row r="2" spans="2:11" ht="18.75">
      <c r="B2" s="9" t="s">
        <v>0</v>
      </c>
      <c r="J2" s="30"/>
      <c r="K2" t="s">
        <v>1</v>
      </c>
    </row>
    <row r="5" spans="2:11">
      <c r="B5" s="18" t="s">
        <v>2</v>
      </c>
      <c r="C5" s="18"/>
      <c r="D5" s="18"/>
      <c r="E5" s="18"/>
      <c r="F5" s="18"/>
      <c r="G5" s="18"/>
      <c r="H5" s="18"/>
      <c r="I5" s="18"/>
      <c r="J5" s="18"/>
    </row>
    <row r="6" spans="2:11">
      <c r="B6" s="31">
        <v>80000</v>
      </c>
      <c r="C6" s="18"/>
      <c r="D6" s="18"/>
      <c r="E6" s="18"/>
      <c r="F6" s="18"/>
      <c r="G6" s="18"/>
      <c r="H6" s="18"/>
      <c r="I6" s="18"/>
      <c r="J6" s="18"/>
    </row>
    <row r="7" spans="2:11">
      <c r="B7" s="27"/>
      <c r="C7" s="18"/>
      <c r="D7" s="18"/>
      <c r="E7" s="18"/>
      <c r="F7" s="18"/>
      <c r="G7" s="18"/>
      <c r="H7" s="18"/>
      <c r="I7" s="18"/>
      <c r="J7" s="18"/>
    </row>
    <row r="8" spans="2:11" ht="15">
      <c r="B8" s="17" t="s">
        <v>3</v>
      </c>
    </row>
    <row r="9" spans="2:11" ht="15">
      <c r="B9" s="28">
        <f>0.4*B6</f>
        <v>32000</v>
      </c>
    </row>
    <row r="10" spans="2:11" ht="15">
      <c r="B10" s="28"/>
    </row>
    <row r="11" spans="2:11" ht="15">
      <c r="B11" s="17" t="s">
        <v>4</v>
      </c>
    </row>
    <row r="12" spans="2:11">
      <c r="B12" s="32">
        <v>1</v>
      </c>
    </row>
    <row r="14" spans="2:11">
      <c r="B14" t="s">
        <v>5</v>
      </c>
    </row>
    <row r="15" spans="2:11">
      <c r="B15" s="23">
        <f>0.2*B6*B12</f>
        <v>16000</v>
      </c>
    </row>
    <row r="16" spans="2:11">
      <c r="B16" s="23"/>
    </row>
    <row r="17" spans="2:4">
      <c r="B17" s="23" t="s">
        <v>6</v>
      </c>
    </row>
    <row r="18" spans="2:4">
      <c r="B18" s="19" t="s">
        <v>7</v>
      </c>
      <c r="C18" s="22" t="s">
        <v>8</v>
      </c>
    </row>
    <row r="19" spans="2:4">
      <c r="B19" s="21" t="s">
        <v>9</v>
      </c>
      <c r="C19" s="20">
        <v>0.45</v>
      </c>
    </row>
    <row r="20" spans="2:4">
      <c r="B20" s="19" t="s">
        <v>10</v>
      </c>
      <c r="C20" s="20">
        <v>0.2</v>
      </c>
    </row>
    <row r="21" spans="2:4">
      <c r="B21" s="19" t="s">
        <v>11</v>
      </c>
      <c r="C21" s="20">
        <v>0.15</v>
      </c>
    </row>
    <row r="22" spans="2:4">
      <c r="B22" s="19" t="s">
        <v>12</v>
      </c>
      <c r="C22" s="20">
        <v>0.05</v>
      </c>
    </row>
    <row r="23" spans="2:4">
      <c r="B23" s="19" t="s">
        <v>13</v>
      </c>
      <c r="C23" s="20">
        <v>0.04</v>
      </c>
    </row>
    <row r="24" spans="2:4">
      <c r="B24" s="19" t="s">
        <v>14</v>
      </c>
      <c r="C24" s="20">
        <v>0.1</v>
      </c>
    </row>
    <row r="25" spans="2:4">
      <c r="B25" s="16" t="s">
        <v>15</v>
      </c>
      <c r="C25" s="29">
        <v>0.01</v>
      </c>
    </row>
    <row r="27" spans="2:4">
      <c r="B27" t="s">
        <v>16</v>
      </c>
    </row>
    <row r="28" spans="2:4">
      <c r="B28" s="24">
        <f>SUMPRODUCT(C19:C25,Avail_summary!C9:C15)</f>
        <v>0.87092856541606556</v>
      </c>
    </row>
    <row r="30" spans="2:4">
      <c r="B30" t="s">
        <v>17</v>
      </c>
    </row>
    <row r="31" spans="2:4">
      <c r="B31" s="24">
        <f>SUMPRODUCT(C19:C25,Avail_summary!F9:F15)</f>
        <v>0.80478426286676286</v>
      </c>
      <c r="D31" s="25"/>
    </row>
    <row r="33" spans="2:2">
      <c r="B33" t="s">
        <v>18</v>
      </c>
    </row>
    <row r="34" spans="2:2">
      <c r="B34" s="23">
        <f>IF(B28&gt;0.95,ROUND((B28-0.95)*100,0)*0.04*B9,IF(B28&lt;0.85,-ROUND((0.85-B28)*100,0)*0.01*B9,0))</f>
        <v>0</v>
      </c>
    </row>
    <row r="36" spans="2:2">
      <c r="B36" t="s">
        <v>19</v>
      </c>
    </row>
    <row r="37" spans="2:2">
      <c r="B37" s="23">
        <f>IF(B31&gt;0.95,ROUND((B31-0.95)*100,0)*0.04*B9,IF(B31&lt;0.85,-ROUND((0.85-B31)*100,0)*0.01*B9,0))</f>
        <v>-1600</v>
      </c>
    </row>
    <row r="39" spans="2:2">
      <c r="B39" t="s">
        <v>20</v>
      </c>
    </row>
    <row r="40" spans="2:2">
      <c r="B40" s="30">
        <v>0</v>
      </c>
    </row>
    <row r="42" spans="2:2">
      <c r="B42" t="s">
        <v>21</v>
      </c>
    </row>
    <row r="43" spans="2:2">
      <c r="B43" s="23">
        <f>B40*-0.01*B6</f>
        <v>0</v>
      </c>
    </row>
    <row r="45" spans="2:2">
      <c r="B45" s="5" t="s">
        <v>22</v>
      </c>
    </row>
    <row r="46" spans="2:2">
      <c r="B46" s="26">
        <f>B9*B28+B9*B31+B15+B34+B37+B43</f>
        <v>68022.810505050511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8"/>
  <sheetViews>
    <sheetView workbookViewId="0">
      <selection activeCell="F15" sqref="F15"/>
    </sheetView>
  </sheetViews>
  <sheetFormatPr defaultRowHeight="12.75"/>
  <cols>
    <col min="1" max="1" width="2" customWidth="1"/>
    <col min="2" max="2" width="24.5703125" customWidth="1"/>
    <col min="3" max="3" width="11.85546875" bestFit="1" customWidth="1"/>
    <col min="5" max="5" width="22.7109375" customWidth="1"/>
    <col min="6" max="6" width="11.85546875" bestFit="1" customWidth="1"/>
  </cols>
  <sheetData>
    <row r="3" spans="2:6" ht="18.75">
      <c r="B3" s="9" t="s">
        <v>23</v>
      </c>
      <c r="C3" s="8"/>
      <c r="D3" s="8"/>
      <c r="E3" s="8"/>
    </row>
    <row r="4" spans="2:6" ht="18.75">
      <c r="B4" s="10" t="s">
        <v>24</v>
      </c>
      <c r="C4" s="8"/>
      <c r="D4" s="8"/>
      <c r="E4" s="8"/>
    </row>
    <row r="5" spans="2:6" ht="15">
      <c r="B5" s="6"/>
      <c r="C5" s="7"/>
      <c r="D5" s="8"/>
      <c r="E5" s="8"/>
    </row>
    <row r="6" spans="2:6" ht="15">
      <c r="B6" s="6"/>
      <c r="C6" s="7"/>
      <c r="D6" s="8"/>
      <c r="E6" s="8"/>
    </row>
    <row r="7" spans="2:6">
      <c r="B7" s="45" t="s">
        <v>25</v>
      </c>
      <c r="C7" s="46"/>
      <c r="D7" s="29"/>
      <c r="E7" s="45" t="s">
        <v>26</v>
      </c>
      <c r="F7" s="46"/>
    </row>
    <row r="8" spans="2:6">
      <c r="B8" s="36" t="s">
        <v>7</v>
      </c>
      <c r="C8" s="37" t="s">
        <v>27</v>
      </c>
      <c r="E8" s="36" t="s">
        <v>7</v>
      </c>
      <c r="F8" s="37" t="s">
        <v>27</v>
      </c>
    </row>
    <row r="9" spans="2:6">
      <c r="B9" s="38" t="s">
        <v>9</v>
      </c>
      <c r="C9" s="39">
        <f>SystemA!M3/100</f>
        <v>0.72510521885521895</v>
      </c>
      <c r="E9" s="38" t="s">
        <v>9</v>
      </c>
      <c r="F9" s="39">
        <f>SystemB!M3/100</f>
        <v>0.6288720538720538</v>
      </c>
    </row>
    <row r="10" spans="2:6">
      <c r="B10" s="40" t="s">
        <v>10</v>
      </c>
      <c r="C10" s="41">
        <f>SystemA!N3/100</f>
        <v>0.999074074074074</v>
      </c>
      <c r="E10" s="40" t="s">
        <v>10</v>
      </c>
      <c r="F10" s="41">
        <f>SystemB!N3/100</f>
        <v>0.9972222222222219</v>
      </c>
    </row>
    <row r="11" spans="2:6">
      <c r="B11" s="40" t="s">
        <v>11</v>
      </c>
      <c r="C11" s="41">
        <f>SystemA!O3/100</f>
        <v>0.99858465608465741</v>
      </c>
      <c r="E11" s="40" t="s">
        <v>11</v>
      </c>
      <c r="F11" s="41">
        <f>SystemB!O3/100</f>
        <v>0.998591269841271</v>
      </c>
    </row>
    <row r="12" spans="2:6">
      <c r="B12" s="40" t="s">
        <v>12</v>
      </c>
      <c r="C12" s="41">
        <f>SystemA!P3/100</f>
        <v>0.999074074074074</v>
      </c>
      <c r="E12" s="40" t="s">
        <v>12</v>
      </c>
      <c r="F12" s="41">
        <f>SystemB!P3/100</f>
        <v>0.99861111111111101</v>
      </c>
    </row>
    <row r="13" spans="2:6">
      <c r="B13" s="40" t="s">
        <v>13</v>
      </c>
      <c r="C13" s="41">
        <f>SystemA!Q3/100</f>
        <v>0.96782407407407445</v>
      </c>
      <c r="E13" s="40" t="s">
        <v>13</v>
      </c>
      <c r="F13" s="41">
        <f>SystemB!Q3/100</f>
        <v>0.96377314814814852</v>
      </c>
    </row>
    <row r="14" spans="2:6">
      <c r="B14" s="40" t="s">
        <v>14</v>
      </c>
      <c r="C14" s="39">
        <f>SystemA!R3/100</f>
        <v>0.96412037037036991</v>
      </c>
      <c r="E14" s="40" t="s">
        <v>14</v>
      </c>
      <c r="F14" s="41">
        <f>SystemB!R3/100</f>
        <v>0.74097222222222203</v>
      </c>
    </row>
    <row r="15" spans="2:6">
      <c r="B15" s="42" t="s">
        <v>28</v>
      </c>
      <c r="C15" s="43">
        <f>SystemA!S3/100</f>
        <v>0.995</v>
      </c>
      <c r="E15" s="42" t="s">
        <v>28</v>
      </c>
      <c r="F15" s="44">
        <f>SystemB!S3/100</f>
        <v>0.998</v>
      </c>
    </row>
    <row r="17" spans="2:2">
      <c r="B17" s="16"/>
    </row>
    <row r="18" spans="2:2">
      <c r="B18" s="16"/>
    </row>
  </sheetData>
  <mergeCells count="2">
    <mergeCell ref="E7:F7"/>
    <mergeCell ref="B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6"/>
  <sheetViews>
    <sheetView workbookViewId="0">
      <selection activeCell="B17" sqref="B17"/>
    </sheetView>
  </sheetViews>
  <sheetFormatPr defaultRowHeight="12.75"/>
  <cols>
    <col min="1" max="1" width="25.5703125" bestFit="1" customWidth="1"/>
    <col min="2" max="2" width="8.85546875" style="1"/>
    <col min="4" max="4" width="16.28515625" customWidth="1"/>
    <col min="5" max="5" width="8.85546875" style="2"/>
    <col min="7" max="7" width="25.5703125" bestFit="1" customWidth="1"/>
    <col min="8" max="8" width="9.140625" style="15"/>
    <col min="10" max="10" width="29.28515625" bestFit="1" customWidth="1"/>
    <col min="11" max="11" width="9.140625" style="12"/>
    <col min="13" max="13" width="14" customWidth="1"/>
    <col min="15" max="15" width="10.42578125" customWidth="1"/>
    <col min="16" max="16" width="14" customWidth="1"/>
    <col min="17" max="17" width="14.7109375" customWidth="1"/>
    <col min="18" max="18" width="16" customWidth="1"/>
  </cols>
  <sheetData>
    <row r="1" spans="1:19">
      <c r="A1" s="3" t="s">
        <v>29</v>
      </c>
      <c r="F1" s="30"/>
      <c r="G1" t="s">
        <v>1</v>
      </c>
      <c r="M1" s="3" t="s">
        <v>30</v>
      </c>
    </row>
    <row r="2" spans="1:19" ht="38.25">
      <c r="K2" s="1"/>
      <c r="M2" s="14" t="s">
        <v>9</v>
      </c>
      <c r="N2" s="5" t="s">
        <v>31</v>
      </c>
      <c r="O2" s="5" t="s">
        <v>11</v>
      </c>
      <c r="P2" s="5" t="s">
        <v>12</v>
      </c>
      <c r="Q2" s="11" t="s">
        <v>32</v>
      </c>
      <c r="R2" s="5" t="s">
        <v>14</v>
      </c>
      <c r="S2" s="5" t="s">
        <v>28</v>
      </c>
    </row>
    <row r="3" spans="1:19">
      <c r="A3" t="s">
        <v>33</v>
      </c>
      <c r="B3" s="33">
        <v>93.726851851851904</v>
      </c>
      <c r="D3" t="s">
        <v>34</v>
      </c>
      <c r="E3" s="33">
        <v>99.907407407407405</v>
      </c>
      <c r="G3" t="s">
        <v>35</v>
      </c>
      <c r="H3" s="34">
        <v>72.2222222222222</v>
      </c>
      <c r="J3" t="s">
        <v>36</v>
      </c>
      <c r="K3" s="33">
        <v>72.199074074074105</v>
      </c>
      <c r="M3" s="15">
        <f>AVERAGE(H14:H24,H27:H37)</f>
        <v>72.510521885521896</v>
      </c>
      <c r="N3" s="4">
        <f>AVERAGE(E3:E5,E7:E11,E13:E18)</f>
        <v>99.907407407407405</v>
      </c>
      <c r="O3" s="4">
        <f>AVERAGE(B17:B86)</f>
        <v>99.858465608465735</v>
      </c>
      <c r="P3" s="4">
        <f>B4</f>
        <v>99.907407407407405</v>
      </c>
      <c r="Q3" s="4">
        <f>AVERAGE(B6,B15)</f>
        <v>96.782407407407447</v>
      </c>
      <c r="R3" s="4">
        <f>B14</f>
        <v>96.412037037036995</v>
      </c>
      <c r="S3" s="4">
        <f>B16</f>
        <v>99.5</v>
      </c>
    </row>
    <row r="4" spans="1:19">
      <c r="A4" t="s">
        <v>37</v>
      </c>
      <c r="B4" s="33">
        <v>99.907407407407405</v>
      </c>
      <c r="D4" t="s">
        <v>38</v>
      </c>
      <c r="E4" s="33">
        <v>99.907407407407405</v>
      </c>
      <c r="G4" t="s">
        <v>39</v>
      </c>
      <c r="H4" s="34">
        <v>72.5</v>
      </c>
      <c r="J4" t="s">
        <v>40</v>
      </c>
      <c r="K4" s="33">
        <v>72.476851851851904</v>
      </c>
    </row>
    <row r="5" spans="1:19">
      <c r="A5" t="s">
        <v>41</v>
      </c>
      <c r="B5" s="33">
        <v>72.592592592592595</v>
      </c>
      <c r="D5" t="s">
        <v>42</v>
      </c>
      <c r="E5" s="33">
        <v>99.907407407407405</v>
      </c>
      <c r="G5" t="s">
        <v>43</v>
      </c>
      <c r="H5" s="34">
        <v>71.7361111111111</v>
      </c>
      <c r="J5" t="s">
        <v>44</v>
      </c>
      <c r="K5" s="33">
        <v>71.712962962963005</v>
      </c>
      <c r="M5" s="15"/>
      <c r="N5" s="4"/>
      <c r="O5" s="4"/>
      <c r="P5" s="4"/>
      <c r="Q5" s="4"/>
      <c r="R5" s="4"/>
    </row>
    <row r="6" spans="1:19">
      <c r="A6" t="s">
        <v>45</v>
      </c>
      <c r="B6" s="33">
        <v>93.726851851851904</v>
      </c>
      <c r="D6" t="s">
        <v>46</v>
      </c>
      <c r="E6" s="33">
        <v>92.337962962963005</v>
      </c>
      <c r="G6" t="s">
        <v>47</v>
      </c>
      <c r="H6" s="34">
        <v>69.8611111111111</v>
      </c>
      <c r="J6" t="s">
        <v>48</v>
      </c>
      <c r="K6" s="33">
        <v>69.837962962963005</v>
      </c>
    </row>
    <row r="7" spans="1:19">
      <c r="A7" t="s">
        <v>49</v>
      </c>
      <c r="B7" s="33">
        <v>72.592592592592595</v>
      </c>
      <c r="D7" t="s">
        <v>50</v>
      </c>
      <c r="E7" s="33">
        <v>99.907407407407405</v>
      </c>
      <c r="G7" t="s">
        <v>51</v>
      </c>
      <c r="H7" s="34">
        <v>69.0972222222222</v>
      </c>
      <c r="J7" t="s">
        <v>52</v>
      </c>
      <c r="K7" s="33">
        <v>69.0972222222222</v>
      </c>
    </row>
    <row r="8" spans="1:19">
      <c r="A8" t="s">
        <v>53</v>
      </c>
      <c r="B8" s="33">
        <v>93.6805555555556</v>
      </c>
      <c r="D8" t="s">
        <v>54</v>
      </c>
      <c r="E8" s="33">
        <v>99.907407407407405</v>
      </c>
      <c r="G8" t="s">
        <v>55</v>
      </c>
      <c r="H8" s="34">
        <v>68.6805555555556</v>
      </c>
      <c r="J8" t="s">
        <v>56</v>
      </c>
      <c r="K8" s="33">
        <v>68.634259259259295</v>
      </c>
      <c r="N8" s="4"/>
    </row>
    <row r="9" spans="1:19">
      <c r="A9" t="s">
        <v>57</v>
      </c>
      <c r="B9" s="33">
        <v>96.412037037036995</v>
      </c>
      <c r="D9" t="s">
        <v>58</v>
      </c>
      <c r="E9" s="33">
        <v>99.907407407407405</v>
      </c>
      <c r="G9" t="s">
        <v>59</v>
      </c>
      <c r="H9" s="34">
        <v>68.634259259259295</v>
      </c>
      <c r="J9" t="s">
        <v>60</v>
      </c>
      <c r="K9" s="33">
        <v>68.6111111111111</v>
      </c>
    </row>
    <row r="10" spans="1:19">
      <c r="A10" t="s">
        <v>61</v>
      </c>
      <c r="B10" s="33">
        <v>96.412037037036995</v>
      </c>
      <c r="D10" t="s">
        <v>62</v>
      </c>
      <c r="E10" s="33">
        <v>99.907407407407405</v>
      </c>
      <c r="G10" t="s">
        <v>63</v>
      </c>
      <c r="H10" s="34">
        <v>68.4722222222222</v>
      </c>
      <c r="J10" t="s">
        <v>64</v>
      </c>
      <c r="K10" s="33">
        <v>68.425925925925895</v>
      </c>
    </row>
    <row r="11" spans="1:19">
      <c r="A11" t="s">
        <v>65</v>
      </c>
      <c r="B11" s="33">
        <v>96.412037037036995</v>
      </c>
      <c r="D11" t="s">
        <v>66</v>
      </c>
      <c r="E11" s="33">
        <v>99.907407407407405</v>
      </c>
      <c r="G11" t="s">
        <v>67</v>
      </c>
      <c r="H11" s="34">
        <v>68.356481481481495</v>
      </c>
      <c r="J11" t="s">
        <v>68</v>
      </c>
      <c r="K11" s="33">
        <v>68.287037037036995</v>
      </c>
      <c r="M11" s="4"/>
    </row>
    <row r="12" spans="1:19">
      <c r="A12" t="s">
        <v>69</v>
      </c>
      <c r="B12" s="33">
        <v>96.412037037036995</v>
      </c>
      <c r="D12" t="s">
        <v>70</v>
      </c>
      <c r="E12" s="33">
        <v>90.046296296296305</v>
      </c>
      <c r="G12" t="s">
        <v>71</v>
      </c>
      <c r="H12" s="34">
        <v>68.217592592592595</v>
      </c>
      <c r="J12" t="s">
        <v>72</v>
      </c>
      <c r="K12" s="33">
        <v>68.1944444444444</v>
      </c>
    </row>
    <row r="13" spans="1:19">
      <c r="A13" t="s">
        <v>73</v>
      </c>
      <c r="B13" s="33">
        <v>99.907407407407405</v>
      </c>
      <c r="D13" t="s">
        <v>74</v>
      </c>
      <c r="E13" s="33">
        <v>99.907407407407405</v>
      </c>
      <c r="G13" t="s">
        <v>75</v>
      </c>
      <c r="H13" s="34">
        <v>67.939814814814795</v>
      </c>
      <c r="J13" t="s">
        <v>76</v>
      </c>
      <c r="K13" s="33">
        <v>67.893518518518505</v>
      </c>
    </row>
    <row r="14" spans="1:19">
      <c r="A14" t="s">
        <v>77</v>
      </c>
      <c r="B14" s="33">
        <v>96.412037037036995</v>
      </c>
      <c r="D14" t="s">
        <v>78</v>
      </c>
      <c r="E14" s="33">
        <v>99.907407407407405</v>
      </c>
      <c r="G14" t="s">
        <v>79</v>
      </c>
      <c r="H14" s="34">
        <v>99.837962962963005</v>
      </c>
      <c r="J14" t="s">
        <v>80</v>
      </c>
      <c r="K14" s="33">
        <v>72.199074074074105</v>
      </c>
    </row>
    <row r="15" spans="1:19">
      <c r="A15" t="s">
        <v>81</v>
      </c>
      <c r="B15" s="33">
        <v>99.837962962963005</v>
      </c>
      <c r="D15" t="s">
        <v>82</v>
      </c>
      <c r="E15" s="33">
        <v>99.907407407407405</v>
      </c>
      <c r="G15" t="s">
        <v>83</v>
      </c>
      <c r="H15" s="34">
        <v>72.2222222222222</v>
      </c>
      <c r="J15" t="s">
        <v>84</v>
      </c>
      <c r="K15" s="33">
        <v>72.476851851851904</v>
      </c>
    </row>
    <row r="16" spans="1:19">
      <c r="A16" t="s">
        <v>85</v>
      </c>
      <c r="B16" s="33">
        <v>99.5</v>
      </c>
      <c r="D16" t="s">
        <v>86</v>
      </c>
      <c r="E16" s="33">
        <v>99.907407407407405</v>
      </c>
      <c r="G16" t="s">
        <v>87</v>
      </c>
      <c r="H16" s="34">
        <v>72.5</v>
      </c>
      <c r="J16" t="s">
        <v>88</v>
      </c>
      <c r="K16" s="33">
        <v>71.712962962963005</v>
      </c>
    </row>
    <row r="17" spans="1:11">
      <c r="A17" t="s">
        <v>89</v>
      </c>
      <c r="B17" s="33">
        <v>99.8611111111111</v>
      </c>
      <c r="D17" t="s">
        <v>90</v>
      </c>
      <c r="E17" s="33">
        <v>99.907407407407405</v>
      </c>
      <c r="G17" t="s">
        <v>91</v>
      </c>
      <c r="H17" s="34">
        <v>71.7361111111111</v>
      </c>
      <c r="J17" t="s">
        <v>92</v>
      </c>
      <c r="K17" s="33">
        <v>69.837962962963005</v>
      </c>
    </row>
    <row r="18" spans="1:11">
      <c r="A18" t="s">
        <v>93</v>
      </c>
      <c r="B18" s="33">
        <v>99.8611111111111</v>
      </c>
      <c r="D18" t="s">
        <v>94</v>
      </c>
      <c r="E18" s="33">
        <v>99.907407407407405</v>
      </c>
      <c r="G18" t="s">
        <v>95</v>
      </c>
      <c r="H18" s="34">
        <v>69.8611111111111</v>
      </c>
      <c r="J18" t="s">
        <v>96</v>
      </c>
      <c r="K18" s="33">
        <v>69.074074074074105</v>
      </c>
    </row>
    <row r="19" spans="1:11">
      <c r="A19" t="s">
        <v>97</v>
      </c>
      <c r="B19" s="33">
        <v>99.814814814814795</v>
      </c>
      <c r="G19" t="s">
        <v>98</v>
      </c>
      <c r="H19" s="34">
        <v>69.0972222222222</v>
      </c>
      <c r="J19" t="s">
        <v>99</v>
      </c>
      <c r="K19" s="33">
        <v>68.657407407407405</v>
      </c>
    </row>
    <row r="20" spans="1:11">
      <c r="A20" t="s">
        <v>100</v>
      </c>
      <c r="B20" s="33">
        <v>99.8611111111111</v>
      </c>
      <c r="G20" t="s">
        <v>101</v>
      </c>
      <c r="H20" s="34">
        <v>68.6805555555556</v>
      </c>
      <c r="J20" t="s">
        <v>102</v>
      </c>
      <c r="K20" s="33">
        <v>68.6111111111111</v>
      </c>
    </row>
    <row r="21" spans="1:11">
      <c r="A21" t="s">
        <v>103</v>
      </c>
      <c r="B21" s="33">
        <v>99.8611111111111</v>
      </c>
      <c r="G21" t="s">
        <v>104</v>
      </c>
      <c r="H21" s="34">
        <v>68.634259259259295</v>
      </c>
      <c r="J21" t="s">
        <v>105</v>
      </c>
      <c r="K21" s="33">
        <v>68.449074074074105</v>
      </c>
    </row>
    <row r="22" spans="1:11">
      <c r="A22" t="s">
        <v>106</v>
      </c>
      <c r="B22" s="33">
        <v>99.8611111111111</v>
      </c>
      <c r="G22" t="s">
        <v>107</v>
      </c>
      <c r="H22" s="34">
        <v>68.4722222222222</v>
      </c>
      <c r="J22" t="s">
        <v>108</v>
      </c>
      <c r="K22" s="33">
        <v>68.3333333333333</v>
      </c>
    </row>
    <row r="23" spans="1:11">
      <c r="A23" t="s">
        <v>109</v>
      </c>
      <c r="B23" s="33">
        <v>99.8611111111111</v>
      </c>
      <c r="G23" t="s">
        <v>110</v>
      </c>
      <c r="H23" s="34">
        <v>68.356481481481495</v>
      </c>
      <c r="J23" t="s">
        <v>111</v>
      </c>
      <c r="K23" s="33">
        <v>68.1944444444444</v>
      </c>
    </row>
    <row r="24" spans="1:11">
      <c r="A24" t="s">
        <v>112</v>
      </c>
      <c r="B24" s="33">
        <v>99.837962962963005</v>
      </c>
      <c r="G24" t="s">
        <v>113</v>
      </c>
      <c r="H24" s="34">
        <v>68.217592592592595</v>
      </c>
      <c r="J24" t="s">
        <v>114</v>
      </c>
      <c r="K24" s="33">
        <v>67.9166666666667</v>
      </c>
    </row>
    <row r="25" spans="1:11">
      <c r="A25" t="s">
        <v>115</v>
      </c>
      <c r="B25" s="33">
        <v>99.837962962963005</v>
      </c>
      <c r="G25" t="s">
        <v>116</v>
      </c>
      <c r="H25" s="34">
        <v>67.939814814814795</v>
      </c>
      <c r="J25" t="s">
        <v>117</v>
      </c>
      <c r="K25" s="33">
        <v>69.074074074074105</v>
      </c>
    </row>
    <row r="26" spans="1:11">
      <c r="A26" t="s">
        <v>118</v>
      </c>
      <c r="B26" s="33">
        <v>99.8611111111111</v>
      </c>
      <c r="G26" t="s">
        <v>119</v>
      </c>
      <c r="H26" s="34">
        <v>99.837962962963005</v>
      </c>
      <c r="J26" t="s">
        <v>120</v>
      </c>
      <c r="K26" s="33">
        <v>68.587962962963005</v>
      </c>
    </row>
    <row r="27" spans="1:11">
      <c r="A27" t="s">
        <v>121</v>
      </c>
      <c r="B27" s="33">
        <v>99.8611111111111</v>
      </c>
      <c r="G27" t="s">
        <v>122</v>
      </c>
      <c r="H27" s="34">
        <v>99.837962962963005</v>
      </c>
      <c r="J27" t="s">
        <v>123</v>
      </c>
      <c r="K27" s="33">
        <v>68.4722222222222</v>
      </c>
    </row>
    <row r="28" spans="1:11">
      <c r="A28" t="s">
        <v>124</v>
      </c>
      <c r="B28" s="33">
        <v>99.8611111111111</v>
      </c>
      <c r="G28" t="s">
        <v>125</v>
      </c>
      <c r="H28" s="34">
        <v>72.2222222222222</v>
      </c>
      <c r="J28" t="s">
        <v>126</v>
      </c>
      <c r="K28" s="33">
        <v>68.449074074074105</v>
      </c>
    </row>
    <row r="29" spans="1:11">
      <c r="A29" t="s">
        <v>127</v>
      </c>
      <c r="B29" s="33">
        <v>99.8611111111111</v>
      </c>
      <c r="G29" t="s">
        <v>128</v>
      </c>
      <c r="H29" s="34">
        <v>72.5</v>
      </c>
      <c r="J29" t="s">
        <v>129</v>
      </c>
      <c r="K29" s="33">
        <v>68.287037037036995</v>
      </c>
    </row>
    <row r="30" spans="1:11">
      <c r="A30" t="s">
        <v>130</v>
      </c>
      <c r="B30" s="33">
        <v>99.8611111111111</v>
      </c>
      <c r="G30" t="s">
        <v>131</v>
      </c>
      <c r="H30" s="34">
        <v>71.7361111111111</v>
      </c>
      <c r="J30" t="s">
        <v>132</v>
      </c>
      <c r="K30" s="33">
        <v>68.125</v>
      </c>
    </row>
    <row r="31" spans="1:11">
      <c r="A31" t="s">
        <v>133</v>
      </c>
      <c r="B31" s="33">
        <v>99.8611111111111</v>
      </c>
      <c r="G31" t="s">
        <v>134</v>
      </c>
      <c r="H31" s="34">
        <v>69.8611111111111</v>
      </c>
      <c r="J31" t="s">
        <v>135</v>
      </c>
      <c r="K31" s="33">
        <v>67.800925925925895</v>
      </c>
    </row>
    <row r="32" spans="1:11">
      <c r="A32" t="s">
        <v>136</v>
      </c>
      <c r="B32" s="33">
        <v>99.8611111111111</v>
      </c>
      <c r="G32" t="s">
        <v>137</v>
      </c>
      <c r="H32" s="34">
        <v>69.0972222222222</v>
      </c>
      <c r="J32" t="s">
        <v>138</v>
      </c>
      <c r="K32" s="33">
        <v>72.175925925925895</v>
      </c>
    </row>
    <row r="33" spans="1:11">
      <c r="A33" t="s">
        <v>139</v>
      </c>
      <c r="B33" s="33">
        <v>99.8611111111111</v>
      </c>
      <c r="G33" t="s">
        <v>140</v>
      </c>
      <c r="H33" s="34">
        <v>68.6805555555556</v>
      </c>
      <c r="J33" t="s">
        <v>141</v>
      </c>
      <c r="K33" s="33">
        <v>71.689814814814795</v>
      </c>
    </row>
    <row r="34" spans="1:11">
      <c r="A34" t="s">
        <v>142</v>
      </c>
      <c r="B34" s="33">
        <v>99.8611111111111</v>
      </c>
      <c r="G34" t="s">
        <v>143</v>
      </c>
      <c r="H34" s="34">
        <v>68.634259259259295</v>
      </c>
      <c r="J34" t="s">
        <v>144</v>
      </c>
      <c r="K34" s="33">
        <v>69.837962962963005</v>
      </c>
    </row>
    <row r="35" spans="1:11">
      <c r="A35" t="s">
        <v>145</v>
      </c>
      <c r="B35" s="33">
        <v>99.8611111111111</v>
      </c>
      <c r="G35" t="s">
        <v>146</v>
      </c>
      <c r="H35" s="34">
        <v>68.4722222222222</v>
      </c>
      <c r="J35" t="s">
        <v>147</v>
      </c>
      <c r="K35" s="33">
        <v>69.074074074074105</v>
      </c>
    </row>
    <row r="36" spans="1:11">
      <c r="A36" t="s">
        <v>148</v>
      </c>
      <c r="B36" s="33">
        <v>99.8611111111111</v>
      </c>
      <c r="G36" t="s">
        <v>149</v>
      </c>
      <c r="H36" s="34">
        <v>68.356481481481495</v>
      </c>
      <c r="J36" t="s">
        <v>150</v>
      </c>
      <c r="K36" s="33">
        <v>68.587962962963005</v>
      </c>
    </row>
    <row r="37" spans="1:11">
      <c r="A37" t="s">
        <v>151</v>
      </c>
      <c r="B37" s="33">
        <v>99.8611111111111</v>
      </c>
      <c r="G37" t="s">
        <v>152</v>
      </c>
      <c r="H37" s="34">
        <v>68.217592592592595</v>
      </c>
      <c r="J37" t="s">
        <v>153</v>
      </c>
      <c r="K37" s="33">
        <v>68.4722222222222</v>
      </c>
    </row>
    <row r="38" spans="1:11">
      <c r="A38" t="s">
        <v>154</v>
      </c>
      <c r="B38" s="33">
        <v>99.8611111111111</v>
      </c>
      <c r="G38" t="s">
        <v>155</v>
      </c>
      <c r="H38" s="34">
        <v>67.939814814814795</v>
      </c>
      <c r="J38" t="s">
        <v>156</v>
      </c>
      <c r="K38" s="33">
        <v>68.449074074074105</v>
      </c>
    </row>
    <row r="39" spans="1:11">
      <c r="A39" t="s">
        <v>157</v>
      </c>
      <c r="B39" s="33">
        <v>99.8611111111111</v>
      </c>
      <c r="G39" t="s">
        <v>158</v>
      </c>
      <c r="H39" s="34">
        <v>72.5694444444444</v>
      </c>
      <c r="J39" t="s">
        <v>159</v>
      </c>
      <c r="K39" s="33">
        <v>68.287037037036995</v>
      </c>
    </row>
    <row r="40" spans="1:11">
      <c r="A40" t="s">
        <v>160</v>
      </c>
      <c r="B40" s="33">
        <v>99.8611111111111</v>
      </c>
      <c r="G40" t="s">
        <v>161</v>
      </c>
      <c r="H40" s="34">
        <v>72.5694444444444</v>
      </c>
      <c r="J40" t="s">
        <v>162</v>
      </c>
      <c r="K40" s="33">
        <v>68.125</v>
      </c>
    </row>
    <row r="41" spans="1:11">
      <c r="A41" t="s">
        <v>163</v>
      </c>
      <c r="B41" s="33">
        <v>99.8611111111111</v>
      </c>
      <c r="G41" t="s">
        <v>164</v>
      </c>
      <c r="H41" s="34">
        <v>72.5694444444444</v>
      </c>
      <c r="J41" t="s">
        <v>165</v>
      </c>
      <c r="K41" s="33">
        <v>67.800925925925895</v>
      </c>
    </row>
    <row r="42" spans="1:11">
      <c r="A42" t="s">
        <v>166</v>
      </c>
      <c r="B42" s="33">
        <v>99.8611111111111</v>
      </c>
      <c r="G42" t="s">
        <v>167</v>
      </c>
      <c r="H42" s="34">
        <v>72.5694444444444</v>
      </c>
      <c r="J42" t="s">
        <v>168</v>
      </c>
      <c r="K42" s="33">
        <v>72.175925925925895</v>
      </c>
    </row>
    <row r="43" spans="1:11">
      <c r="A43" t="s">
        <v>169</v>
      </c>
      <c r="B43" s="33">
        <v>99.8611111111111</v>
      </c>
      <c r="G43" t="s">
        <v>170</v>
      </c>
      <c r="H43" s="34">
        <v>72.5694444444444</v>
      </c>
      <c r="J43" t="s">
        <v>171</v>
      </c>
      <c r="K43" s="33">
        <v>71.689814814814795</v>
      </c>
    </row>
    <row r="44" spans="1:11">
      <c r="A44" t="s">
        <v>172</v>
      </c>
      <c r="B44" s="33">
        <v>99.8611111111111</v>
      </c>
      <c r="G44" t="s">
        <v>173</v>
      </c>
      <c r="H44" s="34">
        <v>72.5694444444444</v>
      </c>
      <c r="J44" t="s">
        <v>174</v>
      </c>
      <c r="K44" s="33">
        <v>69.837962962963005</v>
      </c>
    </row>
    <row r="45" spans="1:11">
      <c r="A45" t="s">
        <v>175</v>
      </c>
      <c r="B45" s="33">
        <v>99.8611111111111</v>
      </c>
      <c r="G45" t="s">
        <v>176</v>
      </c>
      <c r="H45" s="34">
        <v>72.5694444444444</v>
      </c>
      <c r="J45" t="s">
        <v>177</v>
      </c>
      <c r="K45" s="33">
        <v>72.5694444444444</v>
      </c>
    </row>
    <row r="46" spans="1:11">
      <c r="A46" t="s">
        <v>178</v>
      </c>
      <c r="B46" s="33">
        <v>99.8611111111111</v>
      </c>
      <c r="G46" t="s">
        <v>179</v>
      </c>
      <c r="H46" s="34">
        <v>72.5694444444444</v>
      </c>
      <c r="J46" t="s">
        <v>180</v>
      </c>
      <c r="K46" s="33">
        <v>72.5694444444444</v>
      </c>
    </row>
    <row r="47" spans="1:11">
      <c r="A47" t="s">
        <v>181</v>
      </c>
      <c r="B47" s="33">
        <v>99.8611111111111</v>
      </c>
      <c r="G47" t="s">
        <v>182</v>
      </c>
      <c r="H47" s="34">
        <v>72.5694444444444</v>
      </c>
      <c r="J47" t="s">
        <v>183</v>
      </c>
      <c r="K47" s="33">
        <v>72.5694444444444</v>
      </c>
    </row>
    <row r="48" spans="1:11">
      <c r="A48" t="s">
        <v>184</v>
      </c>
      <c r="B48" s="33">
        <v>99.8611111111111</v>
      </c>
      <c r="G48" t="s">
        <v>185</v>
      </c>
      <c r="H48" s="34">
        <v>72.5694444444444</v>
      </c>
      <c r="J48" t="s">
        <v>186</v>
      </c>
      <c r="K48" s="33">
        <v>72.5694444444444</v>
      </c>
    </row>
    <row r="49" spans="1:11">
      <c r="A49" t="s">
        <v>187</v>
      </c>
      <c r="B49" s="33">
        <v>99.8611111111111</v>
      </c>
      <c r="G49" t="s">
        <v>188</v>
      </c>
      <c r="H49" s="34">
        <v>72.5694444444444</v>
      </c>
      <c r="J49" t="s">
        <v>189</v>
      </c>
      <c r="K49" s="33">
        <v>72.5694444444444</v>
      </c>
    </row>
    <row r="50" spans="1:11">
      <c r="A50" t="s">
        <v>190</v>
      </c>
      <c r="B50" s="33">
        <v>99.8611111111111</v>
      </c>
      <c r="G50" t="s">
        <v>191</v>
      </c>
      <c r="H50" s="34">
        <v>72.5694444444444</v>
      </c>
      <c r="J50" t="s">
        <v>192</v>
      </c>
      <c r="K50" s="33">
        <v>72.5694444444444</v>
      </c>
    </row>
    <row r="51" spans="1:11">
      <c r="A51" t="s">
        <v>193</v>
      </c>
      <c r="B51" s="33">
        <v>99.8611111111111</v>
      </c>
      <c r="G51" t="s">
        <v>194</v>
      </c>
      <c r="H51" s="34">
        <v>72.5694444444444</v>
      </c>
      <c r="J51" t="s">
        <v>195</v>
      </c>
      <c r="K51" s="33">
        <v>72.5694444444444</v>
      </c>
    </row>
    <row r="52" spans="1:11">
      <c r="A52" t="s">
        <v>196</v>
      </c>
      <c r="B52" s="33">
        <v>99.8611111111111</v>
      </c>
      <c r="G52" t="s">
        <v>197</v>
      </c>
      <c r="H52" s="34">
        <v>72.5694444444444</v>
      </c>
      <c r="J52" t="s">
        <v>198</v>
      </c>
      <c r="K52" s="33">
        <v>72.5694444444444</v>
      </c>
    </row>
    <row r="53" spans="1:11">
      <c r="A53" t="s">
        <v>199</v>
      </c>
      <c r="B53" s="33">
        <v>99.8611111111111</v>
      </c>
      <c r="G53" t="s">
        <v>200</v>
      </c>
      <c r="H53" s="34">
        <v>72.5694444444444</v>
      </c>
      <c r="J53" t="s">
        <v>201</v>
      </c>
      <c r="K53" s="33">
        <v>72.5694444444444</v>
      </c>
    </row>
    <row r="54" spans="1:11">
      <c r="A54" t="s">
        <v>202</v>
      </c>
      <c r="B54" s="33">
        <v>99.814814814814795</v>
      </c>
      <c r="G54" t="s">
        <v>203</v>
      </c>
      <c r="H54" s="34">
        <v>72.5694444444444</v>
      </c>
      <c r="J54" t="s">
        <v>204</v>
      </c>
      <c r="K54" s="33">
        <v>72.5694444444444</v>
      </c>
    </row>
    <row r="55" spans="1:11">
      <c r="A55" t="s">
        <v>205</v>
      </c>
      <c r="B55" s="33">
        <v>99.8611111111111</v>
      </c>
      <c r="G55" t="s">
        <v>206</v>
      </c>
      <c r="H55" s="34">
        <v>72.5694444444444</v>
      </c>
      <c r="J55" t="s">
        <v>207</v>
      </c>
      <c r="K55" s="33">
        <v>72.5694444444444</v>
      </c>
    </row>
    <row r="56" spans="1:11">
      <c r="A56" t="s">
        <v>208</v>
      </c>
      <c r="B56" s="33">
        <v>99.8611111111111</v>
      </c>
      <c r="G56" t="s">
        <v>209</v>
      </c>
      <c r="H56" s="35">
        <v>72.5694444444444</v>
      </c>
    </row>
    <row r="57" spans="1:11">
      <c r="A57" t="s">
        <v>210</v>
      </c>
      <c r="B57" s="33">
        <v>99.8611111111111</v>
      </c>
      <c r="G57" t="s">
        <v>211</v>
      </c>
      <c r="H57" s="35">
        <v>72.5694444444444</v>
      </c>
    </row>
    <row r="58" spans="1:11">
      <c r="A58" t="s">
        <v>212</v>
      </c>
      <c r="B58" s="33">
        <v>99.8611111111111</v>
      </c>
      <c r="G58" t="s">
        <v>213</v>
      </c>
      <c r="H58" s="35">
        <v>72.5694444444444</v>
      </c>
    </row>
    <row r="59" spans="1:11">
      <c r="A59" t="s">
        <v>214</v>
      </c>
      <c r="B59" s="33">
        <v>99.837962962963005</v>
      </c>
      <c r="G59" t="s">
        <v>215</v>
      </c>
      <c r="H59" s="35">
        <v>72.5694444444444</v>
      </c>
    </row>
    <row r="60" spans="1:11">
      <c r="A60" t="s">
        <v>216</v>
      </c>
      <c r="B60" s="33">
        <v>99.837962962963005</v>
      </c>
      <c r="G60" t="s">
        <v>217</v>
      </c>
      <c r="H60" s="35">
        <v>72.5694444444444</v>
      </c>
    </row>
    <row r="61" spans="1:11">
      <c r="A61" t="s">
        <v>218</v>
      </c>
      <c r="B61" s="33">
        <v>99.8611111111111</v>
      </c>
    </row>
    <row r="62" spans="1:11">
      <c r="A62" t="s">
        <v>219</v>
      </c>
      <c r="B62" s="33">
        <v>99.8611111111111</v>
      </c>
    </row>
    <row r="63" spans="1:11">
      <c r="A63" t="s">
        <v>220</v>
      </c>
      <c r="B63" s="33">
        <v>99.8611111111111</v>
      </c>
    </row>
    <row r="64" spans="1:11">
      <c r="A64" t="s">
        <v>221</v>
      </c>
      <c r="B64" s="33">
        <v>99.8611111111111</v>
      </c>
    </row>
    <row r="65" spans="1:2">
      <c r="A65" t="s">
        <v>222</v>
      </c>
      <c r="B65" s="33">
        <v>99.8611111111111</v>
      </c>
    </row>
    <row r="66" spans="1:2">
      <c r="A66" t="s">
        <v>223</v>
      </c>
      <c r="B66" s="33">
        <v>99.8611111111111</v>
      </c>
    </row>
    <row r="67" spans="1:2">
      <c r="A67" t="s">
        <v>224</v>
      </c>
      <c r="B67" s="33">
        <v>99.8611111111111</v>
      </c>
    </row>
    <row r="68" spans="1:2">
      <c r="A68" t="s">
        <v>225</v>
      </c>
      <c r="B68" s="33">
        <v>99.8611111111111</v>
      </c>
    </row>
    <row r="69" spans="1:2">
      <c r="A69" t="s">
        <v>226</v>
      </c>
      <c r="B69" s="33">
        <v>99.8611111111111</v>
      </c>
    </row>
    <row r="70" spans="1:2">
      <c r="A70" t="s">
        <v>227</v>
      </c>
      <c r="B70" s="33">
        <v>99.8611111111111</v>
      </c>
    </row>
    <row r="71" spans="1:2">
      <c r="A71" t="s">
        <v>228</v>
      </c>
      <c r="B71" s="33">
        <v>99.8611111111111</v>
      </c>
    </row>
    <row r="72" spans="1:2">
      <c r="A72" t="s">
        <v>229</v>
      </c>
      <c r="B72" s="33">
        <v>99.8611111111111</v>
      </c>
    </row>
    <row r="73" spans="1:2">
      <c r="A73" t="s">
        <v>230</v>
      </c>
      <c r="B73" s="33">
        <v>99.8611111111111</v>
      </c>
    </row>
    <row r="74" spans="1:2">
      <c r="A74" t="s">
        <v>231</v>
      </c>
      <c r="B74" s="33">
        <v>99.8611111111111</v>
      </c>
    </row>
    <row r="75" spans="1:2">
      <c r="A75" t="s">
        <v>232</v>
      </c>
      <c r="B75" s="33">
        <v>99.8611111111111</v>
      </c>
    </row>
    <row r="76" spans="1:2">
      <c r="A76" t="s">
        <v>233</v>
      </c>
      <c r="B76" s="33">
        <v>99.8611111111111</v>
      </c>
    </row>
    <row r="77" spans="1:2">
      <c r="A77" t="s">
        <v>234</v>
      </c>
      <c r="B77" s="33">
        <v>99.8611111111111</v>
      </c>
    </row>
    <row r="78" spans="1:2">
      <c r="A78" t="s">
        <v>235</v>
      </c>
      <c r="B78" s="33">
        <v>99.8611111111111</v>
      </c>
    </row>
    <row r="79" spans="1:2">
      <c r="A79" t="s">
        <v>236</v>
      </c>
      <c r="B79" s="33">
        <v>99.8611111111111</v>
      </c>
    </row>
    <row r="80" spans="1:2">
      <c r="A80" t="s">
        <v>237</v>
      </c>
      <c r="B80" s="33">
        <v>99.8611111111111</v>
      </c>
    </row>
    <row r="81" spans="1:2">
      <c r="A81" t="s">
        <v>238</v>
      </c>
      <c r="B81" s="33">
        <v>99.8611111111111</v>
      </c>
    </row>
    <row r="82" spans="1:2">
      <c r="A82" t="s">
        <v>239</v>
      </c>
      <c r="B82" s="33">
        <v>99.8611111111111</v>
      </c>
    </row>
    <row r="83" spans="1:2">
      <c r="A83" t="s">
        <v>240</v>
      </c>
      <c r="B83" s="33">
        <v>99.8611111111111</v>
      </c>
    </row>
    <row r="84" spans="1:2">
      <c r="A84" t="s">
        <v>241</v>
      </c>
      <c r="B84" s="33">
        <v>99.8611111111111</v>
      </c>
    </row>
    <row r="85" spans="1:2">
      <c r="A85" t="s">
        <v>242</v>
      </c>
      <c r="B85" s="33">
        <v>99.8611111111111</v>
      </c>
    </row>
    <row r="86" spans="1:2">
      <c r="A86" t="s">
        <v>243</v>
      </c>
      <c r="B86" s="33">
        <v>99.8611111111111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6"/>
  <sheetViews>
    <sheetView tabSelected="1" workbookViewId="0">
      <selection activeCell="B17" sqref="B17"/>
    </sheetView>
  </sheetViews>
  <sheetFormatPr defaultRowHeight="12.75"/>
  <cols>
    <col min="1" max="1" width="25.5703125" bestFit="1" customWidth="1"/>
    <col min="2" max="2" width="9.140625" style="1"/>
    <col min="4" max="4" width="17.7109375" customWidth="1"/>
    <col min="5" max="5" width="9.140625" style="2"/>
    <col min="7" max="7" width="25.5703125" bestFit="1" customWidth="1"/>
    <col min="8" max="8" width="9.140625" style="12"/>
    <col min="10" max="10" width="29.28515625" bestFit="1" customWidth="1"/>
    <col min="11" max="11" width="9.140625" style="13"/>
    <col min="13" max="13" width="14.28515625" customWidth="1"/>
    <col min="15" max="15" width="11.140625" customWidth="1"/>
    <col min="16" max="16" width="13.42578125" customWidth="1"/>
    <col min="17" max="17" width="17.28515625" customWidth="1"/>
    <col min="18" max="18" width="11.7109375" customWidth="1"/>
  </cols>
  <sheetData>
    <row r="1" spans="1:19">
      <c r="A1" s="3" t="s">
        <v>244</v>
      </c>
      <c r="F1" s="30"/>
      <c r="G1" t="s">
        <v>1</v>
      </c>
      <c r="M1" s="3" t="s">
        <v>30</v>
      </c>
    </row>
    <row r="2" spans="1:19" ht="25.5">
      <c r="H2" s="13"/>
      <c r="M2" s="14" t="s">
        <v>9</v>
      </c>
      <c r="N2" s="5" t="s">
        <v>31</v>
      </c>
      <c r="O2" s="5" t="s">
        <v>11</v>
      </c>
      <c r="P2" s="5" t="s">
        <v>12</v>
      </c>
      <c r="Q2" s="11" t="s">
        <v>32</v>
      </c>
      <c r="R2" s="5" t="s">
        <v>14</v>
      </c>
      <c r="S2" s="5" t="s">
        <v>28</v>
      </c>
    </row>
    <row r="3" spans="1:19">
      <c r="A3" t="s">
        <v>33</v>
      </c>
      <c r="B3" s="33">
        <v>92.939814814814795</v>
      </c>
      <c r="D3" t="s">
        <v>34</v>
      </c>
      <c r="E3" s="33">
        <v>99.7222222222222</v>
      </c>
      <c r="G3" t="s">
        <v>35</v>
      </c>
      <c r="H3" s="35">
        <v>60.3472222222222</v>
      </c>
      <c r="J3" t="s">
        <v>36</v>
      </c>
      <c r="K3" s="35">
        <v>60.3472222222222</v>
      </c>
      <c r="M3" s="15">
        <f>AVERAGE(H14:H24,H27:H37)</f>
        <v>62.887205387205384</v>
      </c>
      <c r="N3" s="4">
        <f>AVERAGE(E3:E5,E7:E11,E13:E18)</f>
        <v>99.722222222222186</v>
      </c>
      <c r="O3" s="4">
        <f>AVERAGE(B17:B86)</f>
        <v>99.859126984127101</v>
      </c>
      <c r="P3" s="4">
        <f>B4</f>
        <v>99.8611111111111</v>
      </c>
      <c r="Q3" s="4">
        <f>AVERAGE(B6,B15)</f>
        <v>96.377314814814852</v>
      </c>
      <c r="R3" s="4">
        <f>B14</f>
        <v>74.0972222222222</v>
      </c>
      <c r="S3" s="4">
        <f>B16</f>
        <v>99.8</v>
      </c>
    </row>
    <row r="4" spans="1:19">
      <c r="A4" t="s">
        <v>37</v>
      </c>
      <c r="B4" s="33">
        <v>99.8611111111111</v>
      </c>
      <c r="D4" t="s">
        <v>38</v>
      </c>
      <c r="E4" s="33">
        <v>99.7222222222222</v>
      </c>
      <c r="G4" t="s">
        <v>39</v>
      </c>
      <c r="H4" s="35">
        <v>60.439814814814802</v>
      </c>
      <c r="J4" t="s">
        <v>40</v>
      </c>
      <c r="K4" s="35">
        <v>60.439814814814802</v>
      </c>
    </row>
    <row r="5" spans="1:19">
      <c r="A5" t="s">
        <v>41</v>
      </c>
      <c r="B5" s="33">
        <v>60.578703703703702</v>
      </c>
      <c r="D5" t="s">
        <v>42</v>
      </c>
      <c r="E5" s="33">
        <v>99.7222222222222</v>
      </c>
      <c r="G5" t="s">
        <v>43</v>
      </c>
      <c r="H5" s="35">
        <v>59.8611111111111</v>
      </c>
      <c r="J5" t="s">
        <v>44</v>
      </c>
      <c r="K5" s="35">
        <v>59.8611111111111</v>
      </c>
      <c r="M5" s="15"/>
      <c r="N5" s="4"/>
      <c r="O5" s="4"/>
      <c r="P5" s="4"/>
      <c r="Q5" s="4"/>
      <c r="R5" s="4"/>
    </row>
    <row r="6" spans="1:19">
      <c r="A6" t="s">
        <v>45</v>
      </c>
      <c r="B6" s="33">
        <v>92.9166666666667</v>
      </c>
      <c r="D6" t="s">
        <v>46</v>
      </c>
      <c r="E6" s="33">
        <v>92.662037037036995</v>
      </c>
      <c r="G6" t="s">
        <v>47</v>
      </c>
      <c r="H6" s="35">
        <v>59.004629629629598</v>
      </c>
      <c r="J6" t="s">
        <v>48</v>
      </c>
      <c r="K6" s="35">
        <v>59.004629629629598</v>
      </c>
      <c r="M6" s="13"/>
    </row>
    <row r="7" spans="1:19">
      <c r="A7" t="s">
        <v>49</v>
      </c>
      <c r="B7" s="33">
        <v>60.578703703703702</v>
      </c>
      <c r="D7" t="s">
        <v>50</v>
      </c>
      <c r="E7" s="33">
        <v>99.7222222222222</v>
      </c>
      <c r="G7" t="s">
        <v>51</v>
      </c>
      <c r="H7" s="35">
        <v>58.8888888888889</v>
      </c>
      <c r="J7" t="s">
        <v>52</v>
      </c>
      <c r="K7" s="35">
        <v>58.8888888888889</v>
      </c>
      <c r="M7" s="13"/>
    </row>
    <row r="8" spans="1:19">
      <c r="A8" t="s">
        <v>53</v>
      </c>
      <c r="B8" s="33">
        <v>15.3935185185185</v>
      </c>
      <c r="D8" t="s">
        <v>54</v>
      </c>
      <c r="E8" s="33">
        <v>99.7222222222222</v>
      </c>
      <c r="G8" t="s">
        <v>55</v>
      </c>
      <c r="H8" s="35">
        <v>58.773148148148103</v>
      </c>
      <c r="J8" t="s">
        <v>56</v>
      </c>
      <c r="K8" s="35">
        <v>58.773148148148103</v>
      </c>
    </row>
    <row r="9" spans="1:19">
      <c r="A9" t="s">
        <v>57</v>
      </c>
      <c r="B9" s="33">
        <v>93.101851851851904</v>
      </c>
      <c r="D9" t="s">
        <v>58</v>
      </c>
      <c r="E9" s="33">
        <v>99.7222222222222</v>
      </c>
      <c r="G9" t="s">
        <v>59</v>
      </c>
      <c r="H9" s="35">
        <v>58.842592592592602</v>
      </c>
      <c r="J9" t="s">
        <v>60</v>
      </c>
      <c r="K9" s="35">
        <v>58.8194444444444</v>
      </c>
      <c r="N9" s="4"/>
    </row>
    <row r="10" spans="1:19">
      <c r="A10" t="s">
        <v>61</v>
      </c>
      <c r="B10" s="33">
        <v>93.101851851851904</v>
      </c>
      <c r="D10" t="s">
        <v>62</v>
      </c>
      <c r="E10" s="33">
        <v>99.7222222222222</v>
      </c>
      <c r="G10" t="s">
        <v>63</v>
      </c>
      <c r="H10" s="35">
        <v>58.703703703703702</v>
      </c>
      <c r="J10" t="s">
        <v>64</v>
      </c>
      <c r="K10" s="35">
        <v>58.703703703703702</v>
      </c>
    </row>
    <row r="11" spans="1:19">
      <c r="A11" t="s">
        <v>65</v>
      </c>
      <c r="B11" s="33">
        <v>85.231481481481495</v>
      </c>
      <c r="D11" t="s">
        <v>66</v>
      </c>
      <c r="E11" s="33">
        <v>99.7222222222222</v>
      </c>
      <c r="G11" t="s">
        <v>67</v>
      </c>
      <c r="H11" s="35">
        <v>58.657407407407398</v>
      </c>
      <c r="J11" t="s">
        <v>68</v>
      </c>
      <c r="K11" s="35">
        <v>58.657407407407398</v>
      </c>
    </row>
    <row r="12" spans="1:19">
      <c r="A12" t="s">
        <v>69</v>
      </c>
      <c r="B12" s="33">
        <v>93.101851851851904</v>
      </c>
      <c r="D12" t="s">
        <v>70</v>
      </c>
      <c r="E12" s="33">
        <v>90.370370370370395</v>
      </c>
      <c r="G12" t="s">
        <v>71</v>
      </c>
      <c r="H12" s="35">
        <v>58.495370370370402</v>
      </c>
      <c r="J12" t="s">
        <v>72</v>
      </c>
      <c r="K12" s="35">
        <v>58.495370370370402</v>
      </c>
      <c r="N12" s="4"/>
    </row>
    <row r="13" spans="1:19">
      <c r="A13" t="s">
        <v>73</v>
      </c>
      <c r="B13" s="33">
        <v>99.8611111111111</v>
      </c>
      <c r="D13" t="s">
        <v>74</v>
      </c>
      <c r="E13" s="33">
        <v>99.7222222222222</v>
      </c>
      <c r="G13" t="s">
        <v>75</v>
      </c>
      <c r="H13" s="35">
        <v>58.310185185185198</v>
      </c>
      <c r="J13" t="s">
        <v>76</v>
      </c>
      <c r="K13" s="35">
        <v>58.310185185185198</v>
      </c>
    </row>
    <row r="14" spans="1:19">
      <c r="A14" t="s">
        <v>77</v>
      </c>
      <c r="B14" s="33">
        <v>74.0972222222222</v>
      </c>
      <c r="D14" t="s">
        <v>78</v>
      </c>
      <c r="E14" s="33">
        <v>99.7222222222222</v>
      </c>
      <c r="G14" t="s">
        <v>79</v>
      </c>
      <c r="H14" s="35">
        <v>99.745370370370395</v>
      </c>
      <c r="J14" t="s">
        <v>80</v>
      </c>
      <c r="K14" s="35">
        <v>60.324074074074097</v>
      </c>
    </row>
    <row r="15" spans="1:19">
      <c r="A15" t="s">
        <v>81</v>
      </c>
      <c r="B15" s="33">
        <v>99.837962962963005</v>
      </c>
      <c r="D15" t="s">
        <v>82</v>
      </c>
      <c r="E15" s="33">
        <v>99.7222222222222</v>
      </c>
      <c r="G15" t="s">
        <v>83</v>
      </c>
      <c r="H15" s="35">
        <v>60.3472222222222</v>
      </c>
      <c r="J15" t="s">
        <v>84</v>
      </c>
      <c r="K15" s="35">
        <v>60.4166666666667</v>
      </c>
    </row>
    <row r="16" spans="1:19">
      <c r="A16" t="s">
        <v>85</v>
      </c>
      <c r="B16" s="33">
        <v>99.8</v>
      </c>
      <c r="D16" t="s">
        <v>86</v>
      </c>
      <c r="E16" s="33">
        <v>99.7222222222222</v>
      </c>
      <c r="G16" t="s">
        <v>87</v>
      </c>
      <c r="H16" s="35">
        <v>60.439814814814802</v>
      </c>
      <c r="J16" t="s">
        <v>88</v>
      </c>
      <c r="K16" s="35">
        <v>59.837962962962997</v>
      </c>
    </row>
    <row r="17" spans="1:11">
      <c r="A17" t="s">
        <v>89</v>
      </c>
      <c r="B17" s="33">
        <v>99.8611111111111</v>
      </c>
      <c r="D17" t="s">
        <v>90</v>
      </c>
      <c r="E17" s="33">
        <v>99.7222222222222</v>
      </c>
      <c r="G17" t="s">
        <v>91</v>
      </c>
      <c r="H17" s="35">
        <v>59.8611111111111</v>
      </c>
      <c r="J17" t="s">
        <v>92</v>
      </c>
      <c r="K17" s="35">
        <v>58.981481481481502</v>
      </c>
    </row>
    <row r="18" spans="1:11">
      <c r="A18" t="s">
        <v>93</v>
      </c>
      <c r="B18" s="33">
        <v>99.8611111111111</v>
      </c>
      <c r="D18" t="s">
        <v>94</v>
      </c>
      <c r="E18" s="33">
        <v>99.7222222222222</v>
      </c>
      <c r="G18" t="s">
        <v>95</v>
      </c>
      <c r="H18" s="35">
        <v>59.004629629629598</v>
      </c>
      <c r="J18" t="s">
        <v>96</v>
      </c>
      <c r="K18" s="35">
        <v>58.865740740740698</v>
      </c>
    </row>
    <row r="19" spans="1:11">
      <c r="A19" t="s">
        <v>97</v>
      </c>
      <c r="B19" s="33">
        <v>99.8611111111111</v>
      </c>
      <c r="G19" t="s">
        <v>98</v>
      </c>
      <c r="H19" s="35">
        <v>58.8888888888889</v>
      </c>
      <c r="J19" t="s">
        <v>99</v>
      </c>
      <c r="K19" s="35">
        <v>58.75</v>
      </c>
    </row>
    <row r="20" spans="1:11">
      <c r="A20" t="s">
        <v>100</v>
      </c>
      <c r="B20" s="33">
        <v>99.8611111111111</v>
      </c>
      <c r="G20" t="s">
        <v>101</v>
      </c>
      <c r="H20" s="35">
        <v>58.773148148148103</v>
      </c>
      <c r="J20" t="s">
        <v>102</v>
      </c>
      <c r="K20" s="35">
        <v>58.8194444444444</v>
      </c>
    </row>
    <row r="21" spans="1:11">
      <c r="A21" t="s">
        <v>103</v>
      </c>
      <c r="B21" s="33">
        <v>99.8611111111111</v>
      </c>
      <c r="G21" t="s">
        <v>104</v>
      </c>
      <c r="H21" s="35">
        <v>58.842592592592602</v>
      </c>
      <c r="J21" t="s">
        <v>105</v>
      </c>
      <c r="K21" s="35">
        <v>58.6805555555556</v>
      </c>
    </row>
    <row r="22" spans="1:11">
      <c r="A22" t="s">
        <v>106</v>
      </c>
      <c r="B22" s="33">
        <v>99.8611111111111</v>
      </c>
      <c r="G22" t="s">
        <v>107</v>
      </c>
      <c r="H22" s="35">
        <v>58.703703703703702</v>
      </c>
      <c r="J22" t="s">
        <v>108</v>
      </c>
      <c r="K22" s="35">
        <v>58.634259259259302</v>
      </c>
    </row>
    <row r="23" spans="1:11">
      <c r="A23" t="s">
        <v>109</v>
      </c>
      <c r="B23" s="33">
        <v>99.8611111111111</v>
      </c>
      <c r="G23" t="s">
        <v>110</v>
      </c>
      <c r="H23" s="35">
        <v>58.657407407407398</v>
      </c>
      <c r="J23" t="s">
        <v>111</v>
      </c>
      <c r="K23" s="35">
        <v>58.4722222222222</v>
      </c>
    </row>
    <row r="24" spans="1:11">
      <c r="A24" t="s">
        <v>112</v>
      </c>
      <c r="B24" s="33">
        <v>99.8611111111111</v>
      </c>
      <c r="G24" t="s">
        <v>113</v>
      </c>
      <c r="H24" s="35">
        <v>58.495370370370402</v>
      </c>
      <c r="J24" t="s">
        <v>114</v>
      </c>
      <c r="K24" s="35">
        <v>58.287037037037003</v>
      </c>
    </row>
    <row r="25" spans="1:11">
      <c r="A25" t="s">
        <v>115</v>
      </c>
      <c r="B25" s="33">
        <v>99.8611111111111</v>
      </c>
      <c r="G25" t="s">
        <v>116</v>
      </c>
      <c r="H25" s="35">
        <v>58.310185185185198</v>
      </c>
      <c r="J25" t="s">
        <v>117</v>
      </c>
      <c r="K25" s="35">
        <v>58.865740740740698</v>
      </c>
    </row>
    <row r="26" spans="1:11">
      <c r="A26" t="s">
        <v>118</v>
      </c>
      <c r="B26" s="33">
        <v>99.8611111111111</v>
      </c>
      <c r="G26" t="s">
        <v>119</v>
      </c>
      <c r="H26" s="35">
        <v>99.745370370370395</v>
      </c>
      <c r="J26" t="s">
        <v>120</v>
      </c>
      <c r="K26" s="35">
        <v>58.726851851851897</v>
      </c>
    </row>
    <row r="27" spans="1:11">
      <c r="A27" t="s">
        <v>121</v>
      </c>
      <c r="B27" s="33">
        <v>99.8611111111111</v>
      </c>
      <c r="G27" t="s">
        <v>122</v>
      </c>
      <c r="H27" s="35">
        <v>99.745370370370395</v>
      </c>
      <c r="J27" t="s">
        <v>123</v>
      </c>
      <c r="K27" s="35">
        <v>58.726851851851897</v>
      </c>
    </row>
    <row r="28" spans="1:11">
      <c r="A28" t="s">
        <v>124</v>
      </c>
      <c r="B28" s="33">
        <v>99.8611111111111</v>
      </c>
      <c r="G28" t="s">
        <v>125</v>
      </c>
      <c r="H28" s="35">
        <v>60.3472222222222</v>
      </c>
      <c r="J28" t="s">
        <v>126</v>
      </c>
      <c r="K28" s="35">
        <v>58.6805555555556</v>
      </c>
    </row>
    <row r="29" spans="1:11">
      <c r="A29" t="s">
        <v>127</v>
      </c>
      <c r="B29" s="33">
        <v>99.8611111111111</v>
      </c>
      <c r="G29" t="s">
        <v>128</v>
      </c>
      <c r="H29" s="35">
        <v>60.439814814814802</v>
      </c>
      <c r="J29" t="s">
        <v>129</v>
      </c>
      <c r="K29" s="35">
        <v>58.587962962962997</v>
      </c>
    </row>
    <row r="30" spans="1:11">
      <c r="A30" t="s">
        <v>130</v>
      </c>
      <c r="B30" s="33">
        <v>99.8611111111111</v>
      </c>
      <c r="G30" t="s">
        <v>131</v>
      </c>
      <c r="H30" s="35">
        <v>59.8611111111111</v>
      </c>
      <c r="J30" t="s">
        <v>132</v>
      </c>
      <c r="K30" s="35">
        <v>58.4722222222222</v>
      </c>
    </row>
    <row r="31" spans="1:11">
      <c r="A31" t="s">
        <v>133</v>
      </c>
      <c r="B31" s="33">
        <v>99.8611111111111</v>
      </c>
      <c r="G31" t="s">
        <v>134</v>
      </c>
      <c r="H31" s="35">
        <v>59.004629629629598</v>
      </c>
      <c r="J31" t="s">
        <v>135</v>
      </c>
      <c r="K31" s="35">
        <v>58.310185185185198</v>
      </c>
    </row>
    <row r="32" spans="1:11">
      <c r="A32" t="s">
        <v>136</v>
      </c>
      <c r="B32" s="33">
        <v>99.8611111111111</v>
      </c>
      <c r="G32" t="s">
        <v>137</v>
      </c>
      <c r="H32" s="35">
        <v>58.8888888888889</v>
      </c>
      <c r="J32" t="s">
        <v>138</v>
      </c>
      <c r="K32" s="35">
        <v>60.324074074074097</v>
      </c>
    </row>
    <row r="33" spans="1:11">
      <c r="A33" t="s">
        <v>139</v>
      </c>
      <c r="B33" s="33">
        <v>99.837962962963005</v>
      </c>
      <c r="G33" t="s">
        <v>140</v>
      </c>
      <c r="H33" s="35">
        <v>58.773148148148103</v>
      </c>
      <c r="J33" t="s">
        <v>141</v>
      </c>
      <c r="K33" s="35">
        <v>59.7916666666667</v>
      </c>
    </row>
    <row r="34" spans="1:11">
      <c r="A34" t="s">
        <v>142</v>
      </c>
      <c r="B34" s="33">
        <v>99.8611111111111</v>
      </c>
      <c r="G34" t="s">
        <v>143</v>
      </c>
      <c r="H34" s="35">
        <v>58.842592592592602</v>
      </c>
      <c r="J34" t="s">
        <v>144</v>
      </c>
      <c r="K34" s="35">
        <v>58.935185185185198</v>
      </c>
    </row>
    <row r="35" spans="1:11">
      <c r="A35" t="s">
        <v>145</v>
      </c>
      <c r="B35" s="33">
        <v>99.8611111111111</v>
      </c>
      <c r="G35" t="s">
        <v>146</v>
      </c>
      <c r="H35" s="35">
        <v>58.703703703703702</v>
      </c>
      <c r="J35" t="s">
        <v>147</v>
      </c>
      <c r="K35" s="35">
        <v>58.865740740740698</v>
      </c>
    </row>
    <row r="36" spans="1:11">
      <c r="A36" t="s">
        <v>148</v>
      </c>
      <c r="B36" s="33">
        <v>99.837962962963005</v>
      </c>
      <c r="G36" t="s">
        <v>149</v>
      </c>
      <c r="H36" s="35">
        <v>58.657407407407398</v>
      </c>
      <c r="J36" t="s">
        <v>150</v>
      </c>
      <c r="K36" s="35">
        <v>58.726851851851897</v>
      </c>
    </row>
    <row r="37" spans="1:11">
      <c r="A37" t="s">
        <v>151</v>
      </c>
      <c r="B37" s="33">
        <v>99.8611111111111</v>
      </c>
      <c r="G37" t="s">
        <v>152</v>
      </c>
      <c r="H37" s="35">
        <v>58.495370370370402</v>
      </c>
      <c r="J37" t="s">
        <v>153</v>
      </c>
      <c r="K37" s="35">
        <v>58.726851851851897</v>
      </c>
    </row>
    <row r="38" spans="1:11">
      <c r="A38" t="s">
        <v>154</v>
      </c>
      <c r="B38" s="33">
        <v>99.8611111111111</v>
      </c>
      <c r="G38" t="s">
        <v>155</v>
      </c>
      <c r="H38" s="35">
        <v>58.310185185185198</v>
      </c>
      <c r="J38" t="s">
        <v>156</v>
      </c>
      <c r="K38" s="35">
        <v>58.6805555555556</v>
      </c>
    </row>
    <row r="39" spans="1:11">
      <c r="A39" t="s">
        <v>157</v>
      </c>
      <c r="B39" s="33">
        <v>99.8611111111111</v>
      </c>
      <c r="G39" t="s">
        <v>158</v>
      </c>
      <c r="H39" s="35">
        <v>60.532407407407398</v>
      </c>
      <c r="J39" t="s">
        <v>159</v>
      </c>
      <c r="K39" s="35">
        <v>58.587962962962997</v>
      </c>
    </row>
    <row r="40" spans="1:11">
      <c r="A40" t="s">
        <v>160</v>
      </c>
      <c r="B40" s="33">
        <v>99.8611111111111</v>
      </c>
      <c r="G40" t="s">
        <v>161</v>
      </c>
      <c r="H40" s="35">
        <v>60.532407407407398</v>
      </c>
      <c r="J40" t="s">
        <v>162</v>
      </c>
      <c r="K40" s="35">
        <v>58.4722222222222</v>
      </c>
    </row>
    <row r="41" spans="1:11">
      <c r="A41" t="s">
        <v>163</v>
      </c>
      <c r="B41" s="33">
        <v>99.8611111111111</v>
      </c>
      <c r="G41" t="s">
        <v>164</v>
      </c>
      <c r="H41" s="35">
        <v>60.532407407407398</v>
      </c>
      <c r="J41" t="s">
        <v>165</v>
      </c>
      <c r="K41" s="35">
        <v>58.310185185185198</v>
      </c>
    </row>
    <row r="42" spans="1:11">
      <c r="A42" t="s">
        <v>166</v>
      </c>
      <c r="B42" s="33">
        <v>99.8611111111111</v>
      </c>
      <c r="G42" t="s">
        <v>167</v>
      </c>
      <c r="H42" s="35">
        <v>60.532407407407398</v>
      </c>
      <c r="J42" t="s">
        <v>168</v>
      </c>
      <c r="K42" s="35">
        <v>60.324074074074097</v>
      </c>
    </row>
    <row r="43" spans="1:11">
      <c r="A43" t="s">
        <v>169</v>
      </c>
      <c r="B43" s="33">
        <v>99.8611111111111</v>
      </c>
      <c r="G43" t="s">
        <v>170</v>
      </c>
      <c r="H43" s="35">
        <v>60.532407407407398</v>
      </c>
      <c r="J43" t="s">
        <v>171</v>
      </c>
      <c r="K43" s="35">
        <v>59.7916666666667</v>
      </c>
    </row>
    <row r="44" spans="1:11">
      <c r="A44" t="s">
        <v>172</v>
      </c>
      <c r="B44" s="33">
        <v>99.8611111111111</v>
      </c>
      <c r="G44" t="s">
        <v>173</v>
      </c>
      <c r="H44" s="35">
        <v>60.532407407407398</v>
      </c>
      <c r="J44" t="s">
        <v>174</v>
      </c>
      <c r="K44" s="35">
        <v>58.935185185185198</v>
      </c>
    </row>
    <row r="45" spans="1:11">
      <c r="A45" t="s">
        <v>175</v>
      </c>
      <c r="B45" s="33">
        <v>99.8611111111111</v>
      </c>
      <c r="G45" t="s">
        <v>176</v>
      </c>
      <c r="H45" s="35">
        <v>60.532407407407398</v>
      </c>
      <c r="J45" t="s">
        <v>177</v>
      </c>
      <c r="K45" s="35">
        <v>60.532407407407398</v>
      </c>
    </row>
    <row r="46" spans="1:11">
      <c r="A46" t="s">
        <v>178</v>
      </c>
      <c r="B46" s="33">
        <v>99.8611111111111</v>
      </c>
      <c r="G46" t="s">
        <v>179</v>
      </c>
      <c r="H46" s="35">
        <v>60.532407407407398</v>
      </c>
      <c r="J46" t="s">
        <v>180</v>
      </c>
      <c r="K46" s="35">
        <v>60.532407407407398</v>
      </c>
    </row>
    <row r="47" spans="1:11">
      <c r="A47" t="s">
        <v>181</v>
      </c>
      <c r="B47" s="33">
        <v>99.8611111111111</v>
      </c>
      <c r="G47" t="s">
        <v>182</v>
      </c>
      <c r="H47" s="35">
        <v>60.532407407407398</v>
      </c>
      <c r="J47" t="s">
        <v>183</v>
      </c>
      <c r="K47" s="35">
        <v>60.532407407407398</v>
      </c>
    </row>
    <row r="48" spans="1:11">
      <c r="A48" t="s">
        <v>184</v>
      </c>
      <c r="B48" s="33">
        <v>99.8611111111111</v>
      </c>
      <c r="G48" t="s">
        <v>185</v>
      </c>
      <c r="H48" s="35">
        <v>60.532407407407398</v>
      </c>
      <c r="J48" t="s">
        <v>186</v>
      </c>
      <c r="K48" s="35">
        <v>60.532407407407398</v>
      </c>
    </row>
    <row r="49" spans="1:11">
      <c r="A49" t="s">
        <v>187</v>
      </c>
      <c r="B49" s="33">
        <v>99.8611111111111</v>
      </c>
      <c r="G49" t="s">
        <v>188</v>
      </c>
      <c r="H49" s="35">
        <v>60.532407407407398</v>
      </c>
      <c r="J49" t="s">
        <v>189</v>
      </c>
      <c r="K49" s="35">
        <v>60.532407407407398</v>
      </c>
    </row>
    <row r="50" spans="1:11">
      <c r="A50" t="s">
        <v>190</v>
      </c>
      <c r="B50" s="33">
        <v>99.8611111111111</v>
      </c>
      <c r="G50" t="s">
        <v>191</v>
      </c>
      <c r="H50" s="35">
        <v>60.532407407407398</v>
      </c>
      <c r="J50" t="s">
        <v>192</v>
      </c>
      <c r="K50" s="35">
        <v>60.532407407407398</v>
      </c>
    </row>
    <row r="51" spans="1:11">
      <c r="A51" t="s">
        <v>193</v>
      </c>
      <c r="B51" s="33">
        <v>99.837962962963005</v>
      </c>
      <c r="G51" t="s">
        <v>194</v>
      </c>
      <c r="H51" s="35">
        <v>60.532407407407398</v>
      </c>
      <c r="J51" t="s">
        <v>195</v>
      </c>
      <c r="K51" s="35">
        <v>60.532407407407398</v>
      </c>
    </row>
    <row r="52" spans="1:11">
      <c r="A52" t="s">
        <v>196</v>
      </c>
      <c r="B52" s="33">
        <v>99.8611111111111</v>
      </c>
      <c r="G52" t="s">
        <v>197</v>
      </c>
      <c r="H52" s="35">
        <v>60.532407407407398</v>
      </c>
      <c r="J52" t="s">
        <v>198</v>
      </c>
      <c r="K52" s="35">
        <v>60.532407407407398</v>
      </c>
    </row>
    <row r="53" spans="1:11">
      <c r="A53" t="s">
        <v>199</v>
      </c>
      <c r="B53" s="33">
        <v>99.8611111111111</v>
      </c>
      <c r="G53" t="s">
        <v>200</v>
      </c>
      <c r="H53" s="35">
        <v>60.532407407407398</v>
      </c>
      <c r="J53" t="s">
        <v>201</v>
      </c>
      <c r="K53" s="35">
        <v>60.532407407407398</v>
      </c>
    </row>
    <row r="54" spans="1:11">
      <c r="A54" t="s">
        <v>202</v>
      </c>
      <c r="B54" s="33">
        <v>99.8611111111111</v>
      </c>
      <c r="G54" t="s">
        <v>203</v>
      </c>
      <c r="H54" s="35">
        <v>60.532407407407398</v>
      </c>
      <c r="J54" t="s">
        <v>204</v>
      </c>
      <c r="K54" s="35">
        <v>60.532407407407398</v>
      </c>
    </row>
    <row r="55" spans="1:11">
      <c r="A55" t="s">
        <v>205</v>
      </c>
      <c r="B55" s="33">
        <v>99.8611111111111</v>
      </c>
      <c r="G55" t="s">
        <v>206</v>
      </c>
      <c r="H55" s="35">
        <v>60.532407407407398</v>
      </c>
      <c r="J55" t="s">
        <v>207</v>
      </c>
      <c r="K55" s="35">
        <v>60.532407407407398</v>
      </c>
    </row>
    <row r="56" spans="1:11">
      <c r="A56" t="s">
        <v>208</v>
      </c>
      <c r="B56" s="33">
        <v>99.8611111111111</v>
      </c>
      <c r="G56" t="s">
        <v>209</v>
      </c>
      <c r="H56" s="35">
        <v>60.532407407407398</v>
      </c>
    </row>
    <row r="57" spans="1:11">
      <c r="A57" t="s">
        <v>210</v>
      </c>
      <c r="B57" s="33">
        <v>99.8611111111111</v>
      </c>
      <c r="G57" t="s">
        <v>211</v>
      </c>
      <c r="H57" s="35">
        <v>60.532407407407398</v>
      </c>
    </row>
    <row r="58" spans="1:11">
      <c r="A58" t="s">
        <v>212</v>
      </c>
      <c r="B58" s="33">
        <v>99.8611111111111</v>
      </c>
      <c r="G58" t="s">
        <v>213</v>
      </c>
      <c r="H58" s="35">
        <v>60.532407407407398</v>
      </c>
    </row>
    <row r="59" spans="1:11">
      <c r="A59" t="s">
        <v>214</v>
      </c>
      <c r="B59" s="33">
        <v>99.8611111111111</v>
      </c>
      <c r="G59" t="s">
        <v>215</v>
      </c>
      <c r="H59" s="35">
        <v>60.532407407407398</v>
      </c>
    </row>
    <row r="60" spans="1:11">
      <c r="A60" t="s">
        <v>216</v>
      </c>
      <c r="B60" s="33">
        <v>99.8611111111111</v>
      </c>
      <c r="G60" t="s">
        <v>217</v>
      </c>
      <c r="H60" s="35">
        <v>60.532407407407398</v>
      </c>
    </row>
    <row r="61" spans="1:11">
      <c r="A61" t="s">
        <v>218</v>
      </c>
      <c r="B61" s="33">
        <v>99.8611111111111</v>
      </c>
    </row>
    <row r="62" spans="1:11">
      <c r="A62" t="s">
        <v>219</v>
      </c>
      <c r="B62" s="33">
        <v>99.8611111111111</v>
      </c>
    </row>
    <row r="63" spans="1:11">
      <c r="A63" t="s">
        <v>220</v>
      </c>
      <c r="B63" s="33">
        <v>99.8611111111111</v>
      </c>
    </row>
    <row r="64" spans="1:11">
      <c r="A64" t="s">
        <v>221</v>
      </c>
      <c r="B64" s="33">
        <v>99.8611111111111</v>
      </c>
    </row>
    <row r="65" spans="1:2">
      <c r="A65" t="s">
        <v>222</v>
      </c>
      <c r="B65" s="33">
        <v>99.8611111111111</v>
      </c>
    </row>
    <row r="66" spans="1:2">
      <c r="A66" t="s">
        <v>223</v>
      </c>
      <c r="B66" s="33">
        <v>99.8611111111111</v>
      </c>
    </row>
    <row r="67" spans="1:2">
      <c r="A67" t="s">
        <v>224</v>
      </c>
      <c r="B67" s="33">
        <v>99.8611111111111</v>
      </c>
    </row>
    <row r="68" spans="1:2">
      <c r="A68" t="s">
        <v>225</v>
      </c>
      <c r="B68" s="33">
        <v>99.837962962963005</v>
      </c>
    </row>
    <row r="69" spans="1:2">
      <c r="A69" t="s">
        <v>226</v>
      </c>
      <c r="B69" s="33">
        <v>99.8611111111111</v>
      </c>
    </row>
    <row r="70" spans="1:2">
      <c r="A70" t="s">
        <v>227</v>
      </c>
      <c r="B70" s="33">
        <v>99.8611111111111</v>
      </c>
    </row>
    <row r="71" spans="1:2">
      <c r="A71" t="s">
        <v>228</v>
      </c>
      <c r="B71" s="33">
        <v>99.837962962963005</v>
      </c>
    </row>
    <row r="72" spans="1:2">
      <c r="A72" t="s">
        <v>229</v>
      </c>
      <c r="B72" s="33">
        <v>99.8611111111111</v>
      </c>
    </row>
    <row r="73" spans="1:2">
      <c r="A73" t="s">
        <v>230</v>
      </c>
      <c r="B73" s="33">
        <v>99.8611111111111</v>
      </c>
    </row>
    <row r="74" spans="1:2">
      <c r="A74" t="s">
        <v>231</v>
      </c>
      <c r="B74" s="33">
        <v>99.8611111111111</v>
      </c>
    </row>
    <row r="75" spans="1:2">
      <c r="A75" t="s">
        <v>232</v>
      </c>
      <c r="B75" s="33">
        <v>99.8611111111111</v>
      </c>
    </row>
    <row r="76" spans="1:2">
      <c r="A76" t="s">
        <v>233</v>
      </c>
      <c r="B76" s="33">
        <v>99.8611111111111</v>
      </c>
    </row>
    <row r="77" spans="1:2">
      <c r="A77" t="s">
        <v>234</v>
      </c>
      <c r="B77" s="33">
        <v>99.8611111111111</v>
      </c>
    </row>
    <row r="78" spans="1:2">
      <c r="A78" t="s">
        <v>235</v>
      </c>
      <c r="B78" s="33">
        <v>99.8611111111111</v>
      </c>
    </row>
    <row r="79" spans="1:2">
      <c r="A79" t="s">
        <v>236</v>
      </c>
      <c r="B79" s="33">
        <v>99.8611111111111</v>
      </c>
    </row>
    <row r="80" spans="1:2">
      <c r="A80" t="s">
        <v>237</v>
      </c>
      <c r="B80" s="33">
        <v>99.8611111111111</v>
      </c>
    </row>
    <row r="81" spans="1:2">
      <c r="A81" t="s">
        <v>238</v>
      </c>
      <c r="B81" s="33">
        <v>99.8611111111111</v>
      </c>
    </row>
    <row r="82" spans="1:2">
      <c r="A82" t="s">
        <v>239</v>
      </c>
      <c r="B82" s="33">
        <v>99.8611111111111</v>
      </c>
    </row>
    <row r="83" spans="1:2">
      <c r="A83" t="s">
        <v>240</v>
      </c>
      <c r="B83" s="33">
        <v>99.8611111111111</v>
      </c>
    </row>
    <row r="84" spans="1:2">
      <c r="A84" t="s">
        <v>241</v>
      </c>
      <c r="B84" s="33">
        <v>99.8611111111111</v>
      </c>
    </row>
    <row r="85" spans="1:2">
      <c r="A85" t="s">
        <v>242</v>
      </c>
      <c r="B85" s="33">
        <v>99.8611111111111</v>
      </c>
    </row>
    <row r="86" spans="1:2">
      <c r="A86" t="s">
        <v>243</v>
      </c>
      <c r="B86" s="33">
        <v>99.837962962963005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Mariska van der Boon</dc:creator>
  <cp:keywords/>
  <dc:description/>
  <cp:lastModifiedBy>Ben Williams</cp:lastModifiedBy>
  <cp:revision/>
  <dcterms:created xsi:type="dcterms:W3CDTF">2019-10-04T07:58:53Z</dcterms:created>
  <dcterms:modified xsi:type="dcterms:W3CDTF">2022-03-21T16:08:56Z</dcterms:modified>
  <cp:category/>
  <cp:contentStatus/>
</cp:coreProperties>
</file>